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00"/>
  </bookViews>
  <sheets>
    <sheet name="Maintenance Kendaraan" sheetId="3" r:id="rId1"/>
    <sheet name="Dropdown List" sheetId="4" r:id="rId2"/>
  </sheets>
  <definedNames>
    <definedName name="_xlnm.Print_Area" localSheetId="0">'Maintenance Kendaraan'!$C$348:$G$363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1" name="ID_4D9AC90F459D4809B7DF0A3A1BC808B4" descr="WhatsApp Image 2025-07-31 at 15.01.2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18500" y="1558290"/>
          <a:ext cx="7613015" cy="760095"/>
        </a:xfrm>
        <a:prstGeom prst="rect">
          <a:avLst/>
        </a:prstGeom>
      </xdr:spPr>
    </xdr:pic>
  </etc:cellImage>
  <etc:cellImage>
    <xdr:pic>
      <xdr:nvPicPr>
        <xdr:cNvPr id="32" name="ID_C91F6715269340BFA9B06C9857933A07" descr="WhatsApp Image 2025-07-31 at 15.01.3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655685" y="1761490"/>
          <a:ext cx="7802245" cy="769620"/>
        </a:xfrm>
        <a:prstGeom prst="rect">
          <a:avLst/>
        </a:prstGeom>
      </xdr:spPr>
    </xdr:pic>
  </etc:cellImage>
  <etc:cellImage>
    <xdr:pic>
      <xdr:nvPicPr>
        <xdr:cNvPr id="5" name="ID_89A99BF1CDC24487AD0229537B4F0397" descr="WhatsApp Image 2025-08-04 at 07.41.38_0abe97eb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942705" y="2169160"/>
          <a:ext cx="10055860" cy="368935"/>
        </a:xfrm>
        <a:prstGeom prst="rect">
          <a:avLst/>
        </a:prstGeom>
      </xdr:spPr>
    </xdr:pic>
  </etc:cellImage>
  <etc:cellImage>
    <xdr:pic>
      <xdr:nvPicPr>
        <xdr:cNvPr id="9" name="ID_B7B9892FA2304BAC97D8231D2E67D65A" descr="WhatsApp Image 2025-08-04 at 07.58.28_044862d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010015" y="1940560"/>
          <a:ext cx="10053320" cy="181610"/>
        </a:xfrm>
        <a:prstGeom prst="rect">
          <a:avLst/>
        </a:prstGeom>
      </xdr:spPr>
    </xdr:pic>
  </etc:cellImage>
  <etc:cellImage>
    <xdr:pic>
      <xdr:nvPicPr>
        <xdr:cNvPr id="12" name="ID_6416659FDDE249EEA6DB49ED9259A46E" descr="WhatsApp Image 2025-08-04 at 08.03.34_7f31f03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032875" y="2385695"/>
          <a:ext cx="10055860" cy="180975"/>
        </a:xfrm>
        <a:prstGeom prst="rect">
          <a:avLst/>
        </a:prstGeom>
      </xdr:spPr>
    </xdr:pic>
  </etc:cellImage>
  <etc:cellImage>
    <xdr:pic>
      <xdr:nvPicPr>
        <xdr:cNvPr id="14" name="ID_04F3F5FCC2E642EE868C1DDA8E7EB247" descr="WhatsApp Image 2025-08-04 at 08.18.47_312fb40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123045" y="2591435"/>
          <a:ext cx="10048875" cy="521335"/>
        </a:xfrm>
        <a:prstGeom prst="rect">
          <a:avLst/>
        </a:prstGeom>
      </xdr:spPr>
    </xdr:pic>
  </etc:cellImage>
  <etc:cellImage>
    <xdr:pic>
      <xdr:nvPicPr>
        <xdr:cNvPr id="17" name="ID_E096F49B739B498695F26C5E14E3E898" descr="WhatsApp Image 2025-08-02 at 10.59.06 AM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100820" y="3026410"/>
          <a:ext cx="7937500" cy="203835"/>
        </a:xfrm>
        <a:prstGeom prst="rect">
          <a:avLst/>
        </a:prstGeom>
      </xdr:spPr>
    </xdr:pic>
  </etc:cellImage>
  <etc:cellImage>
    <xdr:pic>
      <xdr:nvPicPr>
        <xdr:cNvPr id="20" name="ID_848FA5EB49824906995E96989EFB4775" descr="WhatsApp Image 2025-08-04 at 09.31.51_cee6ede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159240" y="3928110"/>
          <a:ext cx="10048875" cy="493395"/>
        </a:xfrm>
        <a:prstGeom prst="rect">
          <a:avLst/>
        </a:prstGeom>
      </xdr:spPr>
    </xdr:pic>
  </etc:cellImage>
  <etc:cellImage>
    <xdr:pic>
      <xdr:nvPicPr>
        <xdr:cNvPr id="24" name="ID_24B65F123CD54FBD8D6B429B74FE23EB" descr="WhatsApp Image 2025-08-04 at 15.00.19_928f77ab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136380" y="4340860"/>
          <a:ext cx="9353550" cy="200025"/>
        </a:xfrm>
        <a:prstGeom prst="rect">
          <a:avLst/>
        </a:prstGeom>
      </xdr:spPr>
    </xdr:pic>
  </etc:cellImage>
  <etc:cellImage>
    <xdr:pic>
      <xdr:nvPicPr>
        <xdr:cNvPr id="6" name="ID_E47A8D05DB2649A49124ECF34E6190BA" descr="WhatsApp Image 2025-08-05 at 07.36.54_a40ab29c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1403330" y="2167890"/>
          <a:ext cx="10046335" cy="865505"/>
        </a:xfrm>
        <a:prstGeom prst="rect">
          <a:avLst/>
        </a:prstGeom>
      </xdr:spPr>
    </xdr:pic>
  </etc:cellImage>
  <etc:cellImage>
    <xdr:pic>
      <xdr:nvPicPr>
        <xdr:cNvPr id="36" name="ID_8A5C3EDAE35847DDA6A31E1D16335BFE" descr="WhatsApp Image 2025-08-08 at 08.05.22_387cc14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1268710" y="4752340"/>
          <a:ext cx="9938385" cy="199390"/>
        </a:xfrm>
        <a:prstGeom prst="rect">
          <a:avLst/>
        </a:prstGeom>
      </xdr:spPr>
    </xdr:pic>
  </etc:cellImage>
  <etc:cellImage>
    <xdr:pic>
      <xdr:nvPicPr>
        <xdr:cNvPr id="48" name="ID_55E968898152450082367737914B936C" descr="WhatsApp Image 2025-08-08 at 09.01.06_4f9ef64c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1436350" y="2385695"/>
          <a:ext cx="10052685" cy="308610"/>
        </a:xfrm>
        <a:prstGeom prst="rect">
          <a:avLst/>
        </a:prstGeom>
      </xdr:spPr>
    </xdr:pic>
  </etc:cellImage>
  <etc:cellImage>
    <xdr:pic>
      <xdr:nvPicPr>
        <xdr:cNvPr id="38" name="ID_6F177AFEE32540AE80A4A3340219DEF2" descr="WhatsApp Image 2025-08-09 at 16.30.00_91593f4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1442065" y="5601970"/>
          <a:ext cx="9607550" cy="213360"/>
        </a:xfrm>
        <a:prstGeom prst="rect">
          <a:avLst/>
        </a:prstGeom>
      </xdr:spPr>
    </xdr:pic>
  </etc:cellImage>
  <etc:cellImage>
    <xdr:pic>
      <xdr:nvPicPr>
        <xdr:cNvPr id="41" name="ID_8367CD66717840BB854E94228522337F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1441430" y="5210810"/>
          <a:ext cx="13392150" cy="390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" name="ID_F4B2DCC4979B48A68BE3520F99150D0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1482070" y="5403215"/>
          <a:ext cx="12934950" cy="20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" name="ID_FC737FFF18694165A0FB179702DD2E60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1360150" y="5605780"/>
          <a:ext cx="13392150" cy="20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" name="ID_FDA899878B704F93B119363E519F18B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1496040" y="5823585"/>
          <a:ext cx="9363075" cy="390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" name="ID_9EBF04B245564C6DBBA29EDD6115F962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1427460" y="6040755"/>
          <a:ext cx="9363075" cy="390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" name="ID_ADEF73CEAC744B989A25FBD3371ED50E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1407775" y="2579370"/>
          <a:ext cx="9363075" cy="20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" name="ID_684487BDFE3A43E8BBFF9E70111DCC2A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1496675" y="6488430"/>
          <a:ext cx="13392150" cy="20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" name="ID_29B74221D2AC4648A5F55688D36CDC8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1264900" y="1723390"/>
          <a:ext cx="11830050" cy="361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" name="ID_C3D98C7F74C34D3292078178AD6799C6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1387455" y="6882765"/>
          <a:ext cx="13392150" cy="390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" name="ID_8A2C0334D45C48248A848C1D337174A6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1463655" y="7112635"/>
          <a:ext cx="13392150" cy="390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7" name="ID_8999EF926FB64E3083D470FBA64781E5" descr="WhatsApp Image 2025-08-18 at 11.34.39 AM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1305540" y="7353300"/>
          <a:ext cx="10050780" cy="887730"/>
        </a:xfrm>
        <a:prstGeom prst="rect">
          <a:avLst/>
        </a:prstGeom>
      </xdr:spPr>
    </xdr:pic>
  </etc:cellImage>
  <etc:cellImage>
    <xdr:pic>
      <xdr:nvPicPr>
        <xdr:cNvPr id="68" name="ID_DB38EE43DA4B4BA7A099D228738197AA" descr="WhatsApp Image 2025-08-13 at 12.01.28 PM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1264265" y="2614930"/>
          <a:ext cx="10041255" cy="149225"/>
        </a:xfrm>
        <a:prstGeom prst="rect">
          <a:avLst/>
        </a:prstGeom>
      </xdr:spPr>
    </xdr:pic>
  </etc:cellImage>
  <etc:cellImage>
    <xdr:pic>
      <xdr:nvPicPr>
        <xdr:cNvPr id="69" name="ID_CE93D7CF50FF4DC1B5F54C07656DBB0F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1344275" y="1994535"/>
          <a:ext cx="9715500" cy="161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" name="ID_4B28F30FC57E449DA655813ED197C797" descr="WhatsApp Image 2025-08-14 at 4.21.07 PM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1400790" y="3455670"/>
          <a:ext cx="9358630" cy="1027430"/>
        </a:xfrm>
        <a:prstGeom prst="rect">
          <a:avLst/>
        </a:prstGeom>
      </xdr:spPr>
    </xdr:pic>
  </etc:cellImage>
  <etc:cellImage>
    <xdr:pic>
      <xdr:nvPicPr>
        <xdr:cNvPr id="76" name="ID_D15AD570FAB54BB782054402AB347B81" descr="WhatsApp Image 2025-08-19 at 10.43.39 AM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1277600" y="1515745"/>
          <a:ext cx="10046335" cy="304165"/>
        </a:xfrm>
        <a:prstGeom prst="rect">
          <a:avLst/>
        </a:prstGeom>
      </xdr:spPr>
    </xdr:pic>
  </etc:cellImage>
  <etc:cellImage>
    <xdr:pic>
      <xdr:nvPicPr>
        <xdr:cNvPr id="80" name="ID_B2DBC505FF404B73BAFFD342EBB33794" descr="WhatsApp Image 2025-08-21 at 1.25.17 PM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1414125" y="8453120"/>
          <a:ext cx="10050780" cy="277495"/>
        </a:xfrm>
        <a:prstGeom prst="rect">
          <a:avLst/>
        </a:prstGeom>
      </xdr:spPr>
    </xdr:pic>
  </etc:cellImage>
  <etc:cellImage>
    <xdr:pic>
      <xdr:nvPicPr>
        <xdr:cNvPr id="82" name="ID_AA08B21A614B404C98BDD7F9418F9EFC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1400790" y="8672830"/>
          <a:ext cx="14097000" cy="20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" name="ID_3BDC15C7E1B64A19995D07922CF060EA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1344275" y="8863965"/>
          <a:ext cx="9305925" cy="20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" name="ID_D20D844FE7B442E2B5BC9F1F5D9A9F17" descr="WhatsApp Image 2025-08-25 at 10.33.34 AM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11441430" y="9050655"/>
          <a:ext cx="10050780" cy="588010"/>
        </a:xfrm>
        <a:prstGeom prst="rect">
          <a:avLst/>
        </a:prstGeom>
      </xdr:spPr>
    </xdr:pic>
  </etc:cellImage>
  <etc:cellImage>
    <xdr:pic>
      <xdr:nvPicPr>
        <xdr:cNvPr id="87" name="ID_EB53B76E815F43CD887E0DD95D45B2FD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11445875" y="2659380"/>
          <a:ext cx="12192000" cy="17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" name="ID_8DA2179E762A46BEB4F06E1EF5BE2174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11523345" y="9542145"/>
          <a:ext cx="12668250" cy="333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" name="ID_B07E768B85F9442793C1B00B7142328A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11251565" y="9705340"/>
          <a:ext cx="14097000" cy="390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" name="ID_B498B5E44A164F7EA09111E4F8DD971F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11509375" y="9950450"/>
          <a:ext cx="14097000" cy="20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" name="ID_E68F01355F7849108FA098DE76EEA543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11293475" y="10370820"/>
          <a:ext cx="12592050" cy="495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" name="ID_21156E5979374A0FBD8B903F466099DA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11427460" y="10628630"/>
          <a:ext cx="13449300" cy="523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" name="ID_A022AE31BF2B410A94083E70BFC071DB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11496040" y="11049000"/>
          <a:ext cx="14097000" cy="390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" name="ID_B0C7523C9980406B91AC4623B227D40A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11551920" y="10859135"/>
          <a:ext cx="11468100" cy="133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" name="ID_05C82FB95B0F4CD6ADF8860BE958044C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11409680" y="11537950"/>
          <a:ext cx="14097000" cy="2486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" name="ID_E61A73F83E6C441DA228D1BBA20B27E7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11319510" y="3039110"/>
          <a:ext cx="14097000" cy="2295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0" name="ID_9976F3E84CFE4F529D3AF789089C820B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11346815" y="3486785"/>
          <a:ext cx="9286875" cy="514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" name="ID_278DE8339C084769A41202A6EEA0B126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11568430" y="11944985"/>
          <a:ext cx="14097000" cy="20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" name="ID_0A0E7FC565484811B4C060D758D5D1C6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11388090" y="3324860"/>
          <a:ext cx="14097000" cy="20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" name="ID_4C2484AB886646F5838B6B0148366ABF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11496040" y="12325350"/>
          <a:ext cx="14097000" cy="20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" name="ID_23B84A1D9C4F483F97AE5ECAB1441C76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11482070" y="12812395"/>
          <a:ext cx="14097000" cy="390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9" name="ID_40C4462F63EC45FCA2399661EDB875E3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11357610" y="13003530"/>
          <a:ext cx="10182225" cy="533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" name="ID_AC853AD7B76343BDB03E5BA98F1DEAD6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11496040" y="2225675"/>
          <a:ext cx="5095875" cy="1447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" name="ID_2FA9701A497F40F19B50F58D7765AA74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11346180" y="1913255"/>
          <a:ext cx="7353300" cy="180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3" name="ID_CC563C8FA9384CE2AB3373C975F7CA32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11468735" y="13464540"/>
          <a:ext cx="9972675" cy="5133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2" name="ID_0C95CE76E0B04CC9908994C4314AA8AF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11590655" y="13654405"/>
          <a:ext cx="8715375" cy="314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4" name="ID_2684274E6B674C02AFFC0840D1B418CE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11400155" y="13899515"/>
          <a:ext cx="12192000" cy="781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5" name="ID_528039F8E4E848029F8D2E3E82FFB8F5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11468735" y="14076045"/>
          <a:ext cx="12192000" cy="504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7" name="ID_CF8FA66DBABF4EFD914A3B6117A0E097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11536680" y="14305915"/>
          <a:ext cx="9544050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" name="ID_07616858415A4B24A32CBE665AAE227C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11510010" y="3961765"/>
          <a:ext cx="6924675" cy="457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9" name="ID_A07C30AB9C78435E9C6446190F5A123A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11381740" y="14740255"/>
          <a:ext cx="8153400" cy="17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0" name="ID_DD73773A1D3745A6B87ED9F6DE3E5C94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11878310" y="4356100"/>
          <a:ext cx="11210925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1" name="ID_580D5811C24545DC935291B233500CF1"/>
        <xdr:cNvPicPr>
          <a:picLocks noChangeAspect="1"/>
        </xdr:cNvPicPr>
      </xdr:nvPicPr>
      <xdr:blipFill>
        <a:blip r:embed="rId59"/>
        <a:srcRect l="25495" t="-14463"/>
        <a:stretch>
          <a:fillRect/>
        </a:stretch>
      </xdr:blipFill>
      <xdr:spPr>
        <a:xfrm>
          <a:off x="11932920" y="4570095"/>
          <a:ext cx="8319135" cy="377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2" name="ID_DF7DD7487BF14CC995949F8CBCD1BCC7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1905615" y="3690620"/>
          <a:ext cx="1022985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3" name="ID_C6EBAC4552D74396B828DA44AD8E5FD8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11941175" y="15854045"/>
          <a:ext cx="10106025" cy="161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4" name="ID_C9828B3F47C84CA0881588D42A31E913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11810365" y="16057245"/>
          <a:ext cx="7372350" cy="123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5" name="ID_554C48F0738647E1B6EB66DFCD9A01C1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12014200" y="16302355"/>
          <a:ext cx="8162925" cy="695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6" name="ID_73C0F73C60D84FB19EBADAFD257412A8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11797030" y="16912590"/>
          <a:ext cx="7315200" cy="161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" name="ID_D92E7F48D7794841AA4735E05202410E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11946255" y="4532630"/>
          <a:ext cx="7943850" cy="361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" name="ID_4E27DD244EC74F82AA68510940D70AB7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11794490" y="17115790"/>
          <a:ext cx="7953375" cy="161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" name="ID_0C3C8434A1B24A178B666110B3E300CA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12054840" y="17346930"/>
          <a:ext cx="9315450" cy="323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" name="ID_1B8E07B7A03C4DBBA38B1534F6925EDB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12066270" y="17576800"/>
          <a:ext cx="9086850" cy="1038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" name="ID_54495933FACF41F494112C99657F2BD7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12122150" y="17780000"/>
          <a:ext cx="9763125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2" name="ID_45AF9B169E564F58BD50DB45B6F34874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11888470" y="18027015"/>
          <a:ext cx="8686800" cy="314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3" name="ID_A3BF80C99E3D475A95EFA92977AC548F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11987530" y="17985105"/>
          <a:ext cx="7429500" cy="17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4" name="ID_23E80B93FD024A8C92F7220BA92D1473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12028170" y="4342765"/>
          <a:ext cx="8191500" cy="161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5" name="ID_4C8599C55C2645B09BA0038AFB9F2232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11918950" y="4587240"/>
          <a:ext cx="8115300" cy="361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6" name="ID_DA600BDEA0CF485286DE3FA48728B2CA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11919585" y="17332325"/>
          <a:ext cx="8143875" cy="17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7" name="ID_3B41E992B75A487EBCCCFE4DD57678D8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11769725" y="18867120"/>
          <a:ext cx="9286875" cy="161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8" name="ID_B9555291E1114661A417CB17E252CED3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12000865" y="19070320"/>
          <a:ext cx="8191500" cy="295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9" name="ID_F6E2545E75DD42BA80E3B702E6595786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11986895" y="5238115"/>
          <a:ext cx="9477375" cy="847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0" name="ID_71533B036E1C47EFA3CE2DD8D624E333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12138660" y="5442585"/>
          <a:ext cx="9801225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1" name="ID_1DD3592FFABF4B94951824E2E40D6DFF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11701780" y="19721195"/>
          <a:ext cx="9858375" cy="161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2" name="ID_BC69206166BB4BE3AA477F81CF1EF616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12000865" y="19939635"/>
          <a:ext cx="7277100" cy="333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3" name="ID_5D19EEF2357C4A1185F48FA3E7CE338D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11986895" y="5482590"/>
          <a:ext cx="9229725" cy="361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4" name="ID_4A2F361308DE4A9788DF184FDD11FEA6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11891010" y="20333335"/>
          <a:ext cx="8001000" cy="17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5" name="ID_185BF096FE694C02B52E3AB56A760772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11756390" y="20645755"/>
          <a:ext cx="10039350" cy="161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6" name="ID_276AD1692D13495D800547C90A601C6B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12037060" y="20821015"/>
          <a:ext cx="8239125" cy="142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7" name="ID_03D86C6F400E4D6F92E36CBBC20F78F6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11974195" y="6078855"/>
          <a:ext cx="8858250" cy="17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8" name="ID_042CE871B3914D929E5D9726C8896ECF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11823700" y="6120765"/>
          <a:ext cx="9144000" cy="514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9" name="ID_36CCDC205A5B4B70B435156E1B66C4AA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11923395" y="6337935"/>
          <a:ext cx="8524875" cy="314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0" name="ID_E911E0DA26CF4FA78DE73BABF917F495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12104370" y="6555740"/>
          <a:ext cx="6877050" cy="295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1" name="ID_FFECD9A27F8D431DAD6CC76D299DB230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12055475" y="1559560"/>
          <a:ext cx="11601450" cy="866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2" name="ID_B1527EA253464C5C9C0D12F24A3A8700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11891010" y="22748240"/>
          <a:ext cx="8505825" cy="1009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3" name="ID_3B6005B9292D402C96C870535DABDDE2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11850370" y="23020655"/>
          <a:ext cx="9067800" cy="1019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4" name="ID_86C7B75B2EE744C1B1507FCF37E53573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12007850" y="23235920"/>
          <a:ext cx="8639175" cy="1028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5" name="ID_BB05E7FF17FD4D62B5DB4817005F47CE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11918950" y="1777365"/>
          <a:ext cx="9744075" cy="685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6" name="ID_AB7686B434254C79B2AA2A35EAFF5CB7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11851005" y="1939290"/>
          <a:ext cx="6362700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7" name="ID_445223BCC56349A0B0B77C06036D7264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11932920" y="6093460"/>
          <a:ext cx="8353425" cy="180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8" name="ID_3EF99B1C0F854B4CBDF738CF6A8F472C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11998960" y="6948805"/>
          <a:ext cx="8601075" cy="17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9" name="ID_8DB8D7E728D34C52B8F1FE92ADE8B77F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11783060" y="7179310"/>
          <a:ext cx="904875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0" name="ID_0188F88D55C545A7B2300EB3D4A3D9B1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12027535" y="24323040"/>
          <a:ext cx="10715625" cy="1543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1" name="ID_258427436E4F490099CE4B89F5D84C6C"/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11769725" y="7192010"/>
          <a:ext cx="7820025" cy="180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2" name="ID_C09AD4449B0942628AE70D4CB7F13EBA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12068810" y="7451090"/>
          <a:ext cx="8543925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3" name="ID_EC0386E0D00B4308845250633BC1C843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11919585" y="7626985"/>
          <a:ext cx="6629400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5" name="ID_D53EC80698A6469BBD55A68C88EB67C6"/>
        <xdr:cNvPicPr>
          <a:picLocks noChangeAspect="1"/>
        </xdr:cNvPicPr>
      </xdr:nvPicPr>
      <xdr:blipFill>
        <a:blip r:embed="rId102"/>
        <a:stretch>
          <a:fillRect/>
        </a:stretch>
      </xdr:blipFill>
      <xdr:spPr>
        <a:xfrm>
          <a:off x="11918950" y="7830820"/>
          <a:ext cx="9010650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6" name="ID_09F490F2991046B889F19A3D0CE49D09"/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12101830" y="25178385"/>
          <a:ext cx="7372350" cy="161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4" name="ID_13840FA48D114BC6A61266EDD5D4951D"/>
        <xdr:cNvPicPr>
          <a:picLocks noChangeAspect="1"/>
        </xdr:cNvPicPr>
      </xdr:nvPicPr>
      <xdr:blipFill>
        <a:blip r:embed="rId104"/>
        <a:stretch>
          <a:fillRect/>
        </a:stretch>
      </xdr:blipFill>
      <xdr:spPr>
        <a:xfrm>
          <a:off x="11952605" y="7799070"/>
          <a:ext cx="9124950" cy="142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7" name="ID_1B6E95F7DAB94028A6F9862420192821"/>
        <xdr:cNvPicPr>
          <a:picLocks noChangeAspect="1"/>
        </xdr:cNvPicPr>
      </xdr:nvPicPr>
      <xdr:blipFill>
        <a:blip r:embed="rId105"/>
        <a:stretch>
          <a:fillRect/>
        </a:stretch>
      </xdr:blipFill>
      <xdr:spPr>
        <a:xfrm>
          <a:off x="11918950" y="8025765"/>
          <a:ext cx="12268200" cy="371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9" name="ID_3D27A3430C5745A6BCA719FC11244041"/>
        <xdr:cNvPicPr>
          <a:picLocks noChangeAspect="1"/>
        </xdr:cNvPicPr>
      </xdr:nvPicPr>
      <xdr:blipFill>
        <a:blip r:embed="rId106"/>
        <a:stretch>
          <a:fillRect/>
        </a:stretch>
      </xdr:blipFill>
      <xdr:spPr>
        <a:xfrm>
          <a:off x="11810365" y="25815925"/>
          <a:ext cx="8724900" cy="180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0" name="ID_2F5B69AE9AE147DB9AD52D4138B3A0FF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12000865" y="26549350"/>
          <a:ext cx="9982200" cy="857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1" name="ID_7824C86543E04EA98DA68515C3FF00B7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11837035" y="26739215"/>
          <a:ext cx="10153650" cy="314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2" name="ID_700EFE1CC0C748C6BF25175DEEE50C5D"/>
        <xdr:cNvPicPr>
          <a:picLocks noChangeAspect="1"/>
        </xdr:cNvPicPr>
      </xdr:nvPicPr>
      <xdr:blipFill>
        <a:blip r:embed="rId109"/>
        <a:stretch>
          <a:fillRect/>
        </a:stretch>
      </xdr:blipFill>
      <xdr:spPr>
        <a:xfrm>
          <a:off x="11837670" y="27106245"/>
          <a:ext cx="8343900" cy="180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8" name="ID_672F7B7581394C2FA31A777D9023680F"/>
        <xdr:cNvPicPr>
          <a:picLocks noChangeAspect="1"/>
        </xdr:cNvPicPr>
      </xdr:nvPicPr>
      <xdr:blipFill>
        <a:blip r:embed="rId110"/>
        <a:stretch>
          <a:fillRect/>
        </a:stretch>
      </xdr:blipFill>
      <xdr:spPr>
        <a:xfrm>
          <a:off x="11927205" y="27825065"/>
          <a:ext cx="8362950" cy="323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3" name="ID_992F34A7369E4D2B81107A529966382E"/>
        <xdr:cNvPicPr>
          <a:picLocks noChangeAspect="1"/>
        </xdr:cNvPicPr>
      </xdr:nvPicPr>
      <xdr:blipFill>
        <a:blip r:embed="rId111"/>
        <a:stretch>
          <a:fillRect/>
        </a:stretch>
      </xdr:blipFill>
      <xdr:spPr>
        <a:xfrm>
          <a:off x="11824335" y="27593925"/>
          <a:ext cx="577215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4" name="ID_2DF759E40A0A4BF09B65713D2CDD035B"/>
        <xdr:cNvPicPr>
          <a:picLocks noChangeAspect="1"/>
        </xdr:cNvPicPr>
      </xdr:nvPicPr>
      <xdr:blipFill>
        <a:blip r:embed="rId112"/>
        <a:stretch>
          <a:fillRect/>
        </a:stretch>
      </xdr:blipFill>
      <xdr:spPr>
        <a:xfrm>
          <a:off x="11837035" y="27336750"/>
          <a:ext cx="8610600" cy="1543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5" name="ID_123B31A33D304768A673D1476EABE834"/>
        <xdr:cNvPicPr>
          <a:picLocks noChangeAspect="1"/>
        </xdr:cNvPicPr>
      </xdr:nvPicPr>
      <xdr:blipFill>
        <a:blip r:embed="rId113"/>
        <a:stretch>
          <a:fillRect/>
        </a:stretch>
      </xdr:blipFill>
      <xdr:spPr>
        <a:xfrm>
          <a:off x="11797030" y="2808605"/>
          <a:ext cx="10172700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6" name="ID_5C116ED4038543AF8409FA13C729797D"/>
        <xdr:cNvPicPr>
          <a:picLocks noChangeAspect="1"/>
        </xdr:cNvPicPr>
      </xdr:nvPicPr>
      <xdr:blipFill>
        <a:blip r:embed="rId114"/>
        <a:stretch>
          <a:fillRect/>
        </a:stretch>
      </xdr:blipFill>
      <xdr:spPr>
        <a:xfrm>
          <a:off x="11783060" y="27960955"/>
          <a:ext cx="8743950" cy="17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7" name="ID_C5D14BAF11C84F8A937DE4963FC189CD"/>
        <xdr:cNvPicPr>
          <a:picLocks noChangeAspect="1"/>
        </xdr:cNvPicPr>
      </xdr:nvPicPr>
      <xdr:blipFill>
        <a:blip r:embed="rId115"/>
        <a:stretch>
          <a:fillRect/>
        </a:stretch>
      </xdr:blipFill>
      <xdr:spPr>
        <a:xfrm>
          <a:off x="11755755" y="28272740"/>
          <a:ext cx="9486900" cy="17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8" name="ID_9C6D43E9A7D24377AEA0954E789C8EC6"/>
        <xdr:cNvPicPr>
          <a:picLocks noChangeAspect="1"/>
        </xdr:cNvPicPr>
      </xdr:nvPicPr>
      <xdr:blipFill>
        <a:blip r:embed="rId116"/>
        <a:stretch>
          <a:fillRect/>
        </a:stretch>
      </xdr:blipFill>
      <xdr:spPr>
        <a:xfrm>
          <a:off x="11910060" y="28449905"/>
          <a:ext cx="9496425" cy="2019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9" name="ID_377D23F86C854918B9EC777702D937E8"/>
        <xdr:cNvPicPr>
          <a:picLocks noChangeAspect="1"/>
        </xdr:cNvPicPr>
      </xdr:nvPicPr>
      <xdr:blipFill>
        <a:blip r:embed="rId117"/>
        <a:stretch>
          <a:fillRect/>
        </a:stretch>
      </xdr:blipFill>
      <xdr:spPr>
        <a:xfrm>
          <a:off x="11688445" y="28625800"/>
          <a:ext cx="3209925" cy="1143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0" name="ID_2DCB11BBF3484FCD84DFC7667AE08ACF"/>
        <xdr:cNvPicPr>
          <a:picLocks noChangeAspect="1"/>
        </xdr:cNvPicPr>
      </xdr:nvPicPr>
      <xdr:blipFill>
        <a:blip r:embed="rId118"/>
        <a:stretch>
          <a:fillRect/>
        </a:stretch>
      </xdr:blipFill>
      <xdr:spPr>
        <a:xfrm>
          <a:off x="11932920" y="28856940"/>
          <a:ext cx="7924800" cy="314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2" name="ID_E1E51D1AC5294E45931E542627372283"/>
        <xdr:cNvPicPr>
          <a:picLocks noChangeAspect="1"/>
        </xdr:cNvPicPr>
      </xdr:nvPicPr>
      <xdr:blipFill>
        <a:blip r:embed="rId119"/>
        <a:stretch>
          <a:fillRect/>
        </a:stretch>
      </xdr:blipFill>
      <xdr:spPr>
        <a:xfrm>
          <a:off x="12122150" y="29331285"/>
          <a:ext cx="8258175" cy="323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3" name="ID_20EE09A12F094A1FA3D138DFE6969209"/>
        <xdr:cNvPicPr>
          <a:picLocks noChangeAspect="1"/>
        </xdr:cNvPicPr>
      </xdr:nvPicPr>
      <xdr:blipFill>
        <a:blip r:embed="rId120"/>
        <a:stretch>
          <a:fillRect/>
        </a:stretch>
      </xdr:blipFill>
      <xdr:spPr>
        <a:xfrm>
          <a:off x="11810365" y="29100780"/>
          <a:ext cx="9477375" cy="504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4" name="ID_487AA446597A4825A81D8B40362F3936"/>
        <xdr:cNvPicPr>
          <a:picLocks noChangeAspect="1"/>
        </xdr:cNvPicPr>
      </xdr:nvPicPr>
      <xdr:blipFill>
        <a:blip r:embed="rId121"/>
        <a:stretch>
          <a:fillRect/>
        </a:stretch>
      </xdr:blipFill>
      <xdr:spPr>
        <a:xfrm>
          <a:off x="11633200" y="29684345"/>
          <a:ext cx="9286875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5" name="ID_E403FAD2AB34416489787AE46842346E"/>
        <xdr:cNvPicPr>
          <a:picLocks noChangeAspect="1"/>
        </xdr:cNvPicPr>
      </xdr:nvPicPr>
      <xdr:blipFill>
        <a:blip r:embed="rId122"/>
        <a:stretch>
          <a:fillRect/>
        </a:stretch>
      </xdr:blipFill>
      <xdr:spPr>
        <a:xfrm>
          <a:off x="11714480" y="29956125"/>
          <a:ext cx="80772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1" name="ID_9F8BD58CE74A4515A974C6E213966C78"/>
        <xdr:cNvPicPr>
          <a:picLocks noChangeAspect="1"/>
        </xdr:cNvPicPr>
      </xdr:nvPicPr>
      <xdr:blipFill>
        <a:blip r:embed="rId123"/>
        <a:stretch>
          <a:fillRect/>
        </a:stretch>
      </xdr:blipFill>
      <xdr:spPr>
        <a:xfrm>
          <a:off x="11805285" y="30146625"/>
          <a:ext cx="6029325" cy="180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6" name="ID_EEB735CCA037469998CF7AB3D36F185A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12169775" y="30459045"/>
          <a:ext cx="9267825" cy="314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7" name="ID_5DCEECF2F3434B6DA97467D315C6998C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12081510" y="30879415"/>
          <a:ext cx="8420100" cy="161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8" name="ID_188932C584C74E07B7401FBDAB43FADF"/>
        <xdr:cNvPicPr>
          <a:picLocks noChangeAspect="1"/>
        </xdr:cNvPicPr>
      </xdr:nvPicPr>
      <xdr:blipFill>
        <a:blip r:embed="rId126"/>
        <a:stretch>
          <a:fillRect/>
        </a:stretch>
      </xdr:blipFill>
      <xdr:spPr>
        <a:xfrm>
          <a:off x="11851005" y="31273115"/>
          <a:ext cx="7372350" cy="333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9" name="ID_83A853FC95E64570A3289F1DDAA320C9"/>
        <xdr:cNvPicPr>
          <a:picLocks noChangeAspect="1"/>
        </xdr:cNvPicPr>
      </xdr:nvPicPr>
      <xdr:blipFill>
        <a:blip r:embed="rId127"/>
        <a:stretch>
          <a:fillRect/>
        </a:stretch>
      </xdr:blipFill>
      <xdr:spPr>
        <a:xfrm>
          <a:off x="11984990" y="31055945"/>
          <a:ext cx="7781925" cy="180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0" name="ID_3ABD0C2B440E44EFA7B02B7DE5925428"/>
        <xdr:cNvPicPr>
          <a:picLocks noChangeAspect="1"/>
        </xdr:cNvPicPr>
      </xdr:nvPicPr>
      <xdr:blipFill>
        <a:blip r:embed="rId128"/>
        <a:stretch>
          <a:fillRect/>
        </a:stretch>
      </xdr:blipFill>
      <xdr:spPr>
        <a:xfrm>
          <a:off x="12082780" y="31449010"/>
          <a:ext cx="7372350" cy="504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1" name="ID_12A30855E080405C8B87AD5ADAD9FFB4"/>
        <xdr:cNvPicPr>
          <a:picLocks noChangeAspect="1"/>
        </xdr:cNvPicPr>
      </xdr:nvPicPr>
      <xdr:blipFill>
        <a:blip r:embed="rId129"/>
        <a:stretch>
          <a:fillRect/>
        </a:stretch>
      </xdr:blipFill>
      <xdr:spPr>
        <a:xfrm>
          <a:off x="11808460" y="31734760"/>
          <a:ext cx="7953375" cy="361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2" name="ID_F506E3170FF64A1D86664EB137FA58C4"/>
        <xdr:cNvPicPr>
          <a:picLocks noChangeAspect="1"/>
        </xdr:cNvPicPr>
      </xdr:nvPicPr>
      <xdr:blipFill>
        <a:blip r:embed="rId130"/>
        <a:stretch>
          <a:fillRect/>
        </a:stretch>
      </xdr:blipFill>
      <xdr:spPr>
        <a:xfrm>
          <a:off x="11796395" y="31910020"/>
          <a:ext cx="7943850" cy="133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3" name="ID_4947E2AC22D941D0B5BB5DEC597B3B17"/>
        <xdr:cNvPicPr>
          <a:picLocks noChangeAspect="1"/>
        </xdr:cNvPicPr>
      </xdr:nvPicPr>
      <xdr:blipFill>
        <a:blip r:embed="rId131"/>
        <a:stretch>
          <a:fillRect/>
        </a:stretch>
      </xdr:blipFill>
      <xdr:spPr>
        <a:xfrm>
          <a:off x="12230100" y="29996765"/>
          <a:ext cx="7972425" cy="676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4" name="ID_FDDF535F863546F9B2A684823AFBDADF"/>
        <xdr:cNvPicPr>
          <a:picLocks noChangeAspect="1"/>
        </xdr:cNvPicPr>
      </xdr:nvPicPr>
      <xdr:blipFill>
        <a:blip r:embed="rId132"/>
        <a:stretch>
          <a:fillRect/>
        </a:stretch>
      </xdr:blipFill>
      <xdr:spPr>
        <a:xfrm>
          <a:off x="11886565" y="32155130"/>
          <a:ext cx="7896225" cy="180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5" name="ID_1E6AA14893A34F269DAF5BBE4A3A93C9"/>
        <xdr:cNvPicPr>
          <a:picLocks noChangeAspect="1"/>
        </xdr:cNvPicPr>
      </xdr:nvPicPr>
      <xdr:blipFill>
        <a:blip r:embed="rId133"/>
        <a:stretch>
          <a:fillRect/>
        </a:stretch>
      </xdr:blipFill>
      <xdr:spPr>
        <a:xfrm>
          <a:off x="11932285" y="32371665"/>
          <a:ext cx="8791575" cy="542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6" name="ID_47F7BDF101054BEA9EA3C978841C414B"/>
        <xdr:cNvPicPr>
          <a:picLocks noChangeAspect="1"/>
        </xdr:cNvPicPr>
      </xdr:nvPicPr>
      <xdr:blipFill>
        <a:blip r:embed="rId134"/>
        <a:stretch>
          <a:fillRect/>
        </a:stretch>
      </xdr:blipFill>
      <xdr:spPr>
        <a:xfrm>
          <a:off x="11755755" y="32535495"/>
          <a:ext cx="702945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7" name="ID_2876FA5A958B4747903D61572BAD7DFF"/>
        <xdr:cNvPicPr>
          <a:picLocks noChangeAspect="1"/>
        </xdr:cNvPicPr>
      </xdr:nvPicPr>
      <xdr:blipFill>
        <a:blip r:embed="rId135"/>
        <a:stretch>
          <a:fillRect/>
        </a:stretch>
      </xdr:blipFill>
      <xdr:spPr>
        <a:xfrm>
          <a:off x="11701145" y="32724725"/>
          <a:ext cx="9410700" cy="161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8" name="ID_80CC41C706434CE8B15EE46CCA777751"/>
        <xdr:cNvPicPr>
          <a:picLocks noChangeAspect="1"/>
        </xdr:cNvPicPr>
      </xdr:nvPicPr>
      <xdr:blipFill>
        <a:blip r:embed="rId136"/>
        <a:stretch>
          <a:fillRect/>
        </a:stretch>
      </xdr:blipFill>
      <xdr:spPr>
        <a:xfrm>
          <a:off x="11822430" y="32955865"/>
          <a:ext cx="3200400" cy="942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9" name="ID_D1CBF047B4674FC29DA88F70019AF432"/>
        <xdr:cNvPicPr>
          <a:picLocks noChangeAspect="1"/>
        </xdr:cNvPicPr>
      </xdr:nvPicPr>
      <xdr:blipFill>
        <a:blip r:embed="rId137"/>
        <a:stretch>
          <a:fillRect/>
        </a:stretch>
      </xdr:blipFill>
      <xdr:spPr>
        <a:xfrm>
          <a:off x="12028170" y="33159065"/>
          <a:ext cx="3171825" cy="1571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0" name="ID_93D3DDF2F3E449B3A0EBFF244C7875A7"/>
        <xdr:cNvPicPr>
          <a:picLocks noChangeAspect="1"/>
        </xdr:cNvPicPr>
      </xdr:nvPicPr>
      <xdr:blipFill>
        <a:blip r:embed="rId138"/>
        <a:stretch>
          <a:fillRect/>
        </a:stretch>
      </xdr:blipFill>
      <xdr:spPr>
        <a:xfrm>
          <a:off x="11914505" y="33661985"/>
          <a:ext cx="2333625" cy="1438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1" name="ID_3BFE24507932494EB3BEA48C18C37A46"/>
        <xdr:cNvPicPr>
          <a:picLocks noChangeAspect="1"/>
        </xdr:cNvPicPr>
      </xdr:nvPicPr>
      <xdr:blipFill>
        <a:blip r:embed="rId139"/>
        <a:stretch>
          <a:fillRect/>
        </a:stretch>
      </xdr:blipFill>
      <xdr:spPr>
        <a:xfrm>
          <a:off x="11918950" y="33878520"/>
          <a:ext cx="2447925" cy="1114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2" name="ID_31F4D9D1CC8B4CA0B121977302172AA5"/>
        <xdr:cNvPicPr>
          <a:picLocks noChangeAspect="1"/>
        </xdr:cNvPicPr>
      </xdr:nvPicPr>
      <xdr:blipFill>
        <a:blip r:embed="rId140"/>
        <a:stretch>
          <a:fillRect/>
        </a:stretch>
      </xdr:blipFill>
      <xdr:spPr>
        <a:xfrm>
          <a:off x="12054840" y="33376870"/>
          <a:ext cx="8620125" cy="161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3" name="ID_EA315FE622A1412E879815708FC66FB7"/>
        <xdr:cNvPicPr>
          <a:picLocks noChangeAspect="1"/>
        </xdr:cNvPicPr>
      </xdr:nvPicPr>
      <xdr:blipFill>
        <a:blip r:embed="rId141"/>
        <a:stretch>
          <a:fillRect/>
        </a:stretch>
      </xdr:blipFill>
      <xdr:spPr>
        <a:xfrm>
          <a:off x="11960225" y="34258250"/>
          <a:ext cx="1866900" cy="733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4" name="ID_B286A8DB49A44E98AA46975A811F8A13"/>
        <xdr:cNvPicPr>
          <a:picLocks noChangeAspect="1"/>
        </xdr:cNvPicPr>
      </xdr:nvPicPr>
      <xdr:blipFill>
        <a:blip r:embed="rId142"/>
        <a:stretch>
          <a:fillRect/>
        </a:stretch>
      </xdr:blipFill>
      <xdr:spPr>
        <a:xfrm>
          <a:off x="12009120" y="34530030"/>
          <a:ext cx="7753350" cy="371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5" name="ID_47B595D2DB924796B6F67041E51BAA27"/>
        <xdr:cNvPicPr>
          <a:picLocks noChangeAspect="1"/>
        </xdr:cNvPicPr>
      </xdr:nvPicPr>
      <xdr:blipFill>
        <a:blip r:embed="rId143"/>
        <a:stretch>
          <a:fillRect/>
        </a:stretch>
      </xdr:blipFill>
      <xdr:spPr>
        <a:xfrm>
          <a:off x="11892280" y="34937065"/>
          <a:ext cx="3333750" cy="3533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6" name="ID_C83794BCB10A43E2869F279A7B428F18"/>
        <xdr:cNvPicPr>
          <a:picLocks noChangeAspect="1"/>
        </xdr:cNvPicPr>
      </xdr:nvPicPr>
      <xdr:blipFill>
        <a:blip r:embed="rId144"/>
        <a:stretch>
          <a:fillRect/>
        </a:stretch>
      </xdr:blipFill>
      <xdr:spPr>
        <a:xfrm>
          <a:off x="12028170" y="34719895"/>
          <a:ext cx="7753350" cy="17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7" name="ID_0CE5AA6E91EE445196FC25C4FF133710"/>
        <xdr:cNvPicPr>
          <a:picLocks noChangeAspect="1"/>
        </xdr:cNvPicPr>
      </xdr:nvPicPr>
      <xdr:blipFill>
        <a:blip r:embed="rId145"/>
        <a:stretch>
          <a:fillRect/>
        </a:stretch>
      </xdr:blipFill>
      <xdr:spPr>
        <a:xfrm>
          <a:off x="11864340" y="35182175"/>
          <a:ext cx="3057525" cy="2009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8" name="ID_FB57D8D7FB5A46B8BD1B069E723BF3CD"/>
        <xdr:cNvPicPr>
          <a:picLocks noChangeAspect="1"/>
        </xdr:cNvPicPr>
      </xdr:nvPicPr>
      <xdr:blipFill>
        <a:blip r:embed="rId146"/>
        <a:stretch>
          <a:fillRect/>
        </a:stretch>
      </xdr:blipFill>
      <xdr:spPr>
        <a:xfrm>
          <a:off x="11971655" y="35440620"/>
          <a:ext cx="3152775" cy="3219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0" name="ID_75E2879F23C54313B5CC600098483DA1"/>
        <xdr:cNvPicPr>
          <a:picLocks noChangeAspect="1"/>
        </xdr:cNvPicPr>
      </xdr:nvPicPr>
      <xdr:blipFill>
        <a:blip r:embed="rId147"/>
        <a:stretch>
          <a:fillRect/>
        </a:stretch>
      </xdr:blipFill>
      <xdr:spPr>
        <a:xfrm>
          <a:off x="12079605" y="35575240"/>
          <a:ext cx="3076575" cy="1209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1" name="ID_6C6BD064DF254F848BFB6002E3E6A8D6"/>
        <xdr:cNvPicPr>
          <a:picLocks noChangeAspect="1"/>
        </xdr:cNvPicPr>
      </xdr:nvPicPr>
      <xdr:blipFill>
        <a:blip r:embed="rId148"/>
        <a:stretch>
          <a:fillRect/>
        </a:stretch>
      </xdr:blipFill>
      <xdr:spPr>
        <a:xfrm>
          <a:off x="12195175" y="35778440"/>
          <a:ext cx="9667875" cy="17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9" name="ID_870A4B174CDE415D82B059CB33ADAAF9"/>
        <xdr:cNvPicPr>
          <a:picLocks noChangeAspect="1"/>
        </xdr:cNvPicPr>
      </xdr:nvPicPr>
      <xdr:blipFill>
        <a:blip r:embed="rId149"/>
        <a:stretch>
          <a:fillRect/>
        </a:stretch>
      </xdr:blipFill>
      <xdr:spPr>
        <a:xfrm>
          <a:off x="12054840" y="35996245"/>
          <a:ext cx="8220075" cy="552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2" name="ID_2311658F64D048739FA82E2622997FC0"/>
        <xdr:cNvPicPr>
          <a:picLocks noChangeAspect="1"/>
        </xdr:cNvPicPr>
      </xdr:nvPicPr>
      <xdr:blipFill>
        <a:blip r:embed="rId150"/>
        <a:stretch>
          <a:fillRect/>
        </a:stretch>
      </xdr:blipFill>
      <xdr:spPr>
        <a:xfrm>
          <a:off x="12036425" y="36268660"/>
          <a:ext cx="3143250" cy="2914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3" name="ID_9282FBBF80D049F6AAE801D66B69C250"/>
        <xdr:cNvPicPr>
          <a:picLocks noChangeAspect="1"/>
        </xdr:cNvPicPr>
      </xdr:nvPicPr>
      <xdr:blipFill>
        <a:blip r:embed="rId151"/>
        <a:stretch>
          <a:fillRect/>
        </a:stretch>
      </xdr:blipFill>
      <xdr:spPr>
        <a:xfrm>
          <a:off x="11932920" y="36417250"/>
          <a:ext cx="2266950" cy="6410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4" name="ID_10A721BBF3B34127B3DD4F99675E30BE"/>
        <xdr:cNvPicPr>
          <a:picLocks noChangeAspect="1"/>
        </xdr:cNvPicPr>
      </xdr:nvPicPr>
      <xdr:blipFill>
        <a:blip r:embed="rId152"/>
        <a:stretch>
          <a:fillRect/>
        </a:stretch>
      </xdr:blipFill>
      <xdr:spPr>
        <a:xfrm>
          <a:off x="12068810" y="36620450"/>
          <a:ext cx="4381500" cy="5486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6" name="ID_18E3BC08619F4D51BBD27758F2CBAEBF"/>
        <xdr:cNvPicPr>
          <a:picLocks noChangeAspect="1"/>
        </xdr:cNvPicPr>
      </xdr:nvPicPr>
      <xdr:blipFill>
        <a:blip r:embed="rId153"/>
        <a:stretch>
          <a:fillRect/>
        </a:stretch>
      </xdr:blipFill>
      <xdr:spPr>
        <a:xfrm>
          <a:off x="11889740" y="36946205"/>
          <a:ext cx="8467725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5" name="ID_F27FB31AA2974C02ABF64621DE9EC294"/>
        <xdr:cNvPicPr>
          <a:picLocks noChangeAspect="1"/>
        </xdr:cNvPicPr>
      </xdr:nvPicPr>
      <xdr:blipFill>
        <a:blip r:embed="rId154"/>
        <a:stretch>
          <a:fillRect/>
        </a:stretch>
      </xdr:blipFill>
      <xdr:spPr>
        <a:xfrm>
          <a:off x="12052935" y="37325300"/>
          <a:ext cx="2305050" cy="3800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7" name="ID_B29AB035AD67456EA04F9E51878EE66B"/>
        <xdr:cNvPicPr>
          <a:picLocks noChangeAspect="1"/>
        </xdr:cNvPicPr>
      </xdr:nvPicPr>
      <xdr:blipFill>
        <a:blip r:embed="rId155"/>
        <a:stretch>
          <a:fillRect/>
        </a:stretch>
      </xdr:blipFill>
      <xdr:spPr>
        <a:xfrm>
          <a:off x="12096115" y="37109400"/>
          <a:ext cx="3295650" cy="1190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8" name="ID_46F235A6FD454DF492EF05172DE76595"/>
        <xdr:cNvPicPr>
          <a:picLocks noChangeAspect="1"/>
        </xdr:cNvPicPr>
      </xdr:nvPicPr>
      <xdr:blipFill>
        <a:blip r:embed="rId156"/>
        <a:stretch>
          <a:fillRect/>
        </a:stretch>
      </xdr:blipFill>
      <xdr:spPr>
        <a:xfrm>
          <a:off x="11904980" y="37543105"/>
          <a:ext cx="3914775" cy="4057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9" name="ID_84E8ADEE8C154675A8398D6C4054B6F5"/>
        <xdr:cNvPicPr>
          <a:picLocks noChangeAspect="1"/>
        </xdr:cNvPicPr>
      </xdr:nvPicPr>
      <xdr:blipFill>
        <a:blip r:embed="rId157"/>
        <a:stretch>
          <a:fillRect/>
        </a:stretch>
      </xdr:blipFill>
      <xdr:spPr>
        <a:xfrm>
          <a:off x="11878310" y="37760910"/>
          <a:ext cx="9258300" cy="17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0" name="ID_54736FA3F4DD43479E5D1B73D3A6A595"/>
        <xdr:cNvPicPr>
          <a:picLocks noChangeAspect="1"/>
        </xdr:cNvPicPr>
      </xdr:nvPicPr>
      <xdr:blipFill>
        <a:blip r:embed="rId158"/>
        <a:stretch>
          <a:fillRect/>
        </a:stretch>
      </xdr:blipFill>
      <xdr:spPr>
        <a:xfrm>
          <a:off x="12005310" y="37937440"/>
          <a:ext cx="3257550" cy="5524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1" name="ID_200CA985D1DB4301B47218C60B48BBB3"/>
        <xdr:cNvPicPr>
          <a:picLocks noChangeAspect="1"/>
        </xdr:cNvPicPr>
      </xdr:nvPicPr>
      <xdr:blipFill>
        <a:blip r:embed="rId159"/>
        <a:stretch>
          <a:fillRect/>
        </a:stretch>
      </xdr:blipFill>
      <xdr:spPr>
        <a:xfrm>
          <a:off x="12068810" y="38208585"/>
          <a:ext cx="2476500" cy="4943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2" name="ID_193A4A8107FA4673A861B9A043B8D993"/>
        <xdr:cNvPicPr>
          <a:picLocks noChangeAspect="1"/>
        </xdr:cNvPicPr>
      </xdr:nvPicPr>
      <xdr:blipFill>
        <a:blip r:embed="rId160"/>
        <a:stretch>
          <a:fillRect/>
        </a:stretch>
      </xdr:blipFill>
      <xdr:spPr>
        <a:xfrm>
          <a:off x="12123420" y="38507670"/>
          <a:ext cx="3086100" cy="398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3" name="ID_D438AC0E6F1443FC8D62BB869779A1B1"/>
        <xdr:cNvPicPr>
          <a:picLocks noChangeAspect="1"/>
        </xdr:cNvPicPr>
      </xdr:nvPicPr>
      <xdr:blipFill>
        <a:blip r:embed="rId161"/>
        <a:stretch>
          <a:fillRect/>
        </a:stretch>
      </xdr:blipFill>
      <xdr:spPr>
        <a:xfrm>
          <a:off x="12069445" y="38655625"/>
          <a:ext cx="2362200" cy="4705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4" name="ID_92D691D23C5347FA84D91D06DEB0D948"/>
        <xdr:cNvPicPr>
          <a:picLocks noChangeAspect="1"/>
        </xdr:cNvPicPr>
      </xdr:nvPicPr>
      <xdr:blipFill>
        <a:blip r:embed="rId162"/>
        <a:stretch>
          <a:fillRect/>
        </a:stretch>
      </xdr:blipFill>
      <xdr:spPr>
        <a:xfrm>
          <a:off x="11906250" y="38860095"/>
          <a:ext cx="2457450" cy="398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5" name="ID_84173F750FAA48ABB6CB65734BD807F8"/>
        <xdr:cNvPicPr>
          <a:picLocks noChangeAspect="1"/>
        </xdr:cNvPicPr>
      </xdr:nvPicPr>
      <xdr:blipFill>
        <a:blip r:embed="rId163"/>
        <a:stretch>
          <a:fillRect/>
        </a:stretch>
      </xdr:blipFill>
      <xdr:spPr>
        <a:xfrm>
          <a:off x="12009120" y="39104570"/>
          <a:ext cx="4114800" cy="3190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6" name="ID_456C6D8650C94C0AA5320E58133FDFDE"/>
        <xdr:cNvPicPr>
          <a:picLocks noChangeAspect="1"/>
        </xdr:cNvPicPr>
      </xdr:nvPicPr>
      <xdr:blipFill>
        <a:blip r:embed="rId164"/>
        <a:stretch>
          <a:fillRect/>
        </a:stretch>
      </xdr:blipFill>
      <xdr:spPr>
        <a:xfrm>
          <a:off x="12073255" y="39281100"/>
          <a:ext cx="4895850" cy="352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7" name="ID_F19BF1C0B7A040AEB8F22E9586D94474"/>
        <xdr:cNvPicPr>
          <a:picLocks noChangeAspect="1"/>
        </xdr:cNvPicPr>
      </xdr:nvPicPr>
      <xdr:blipFill>
        <a:blip r:embed="rId165"/>
        <a:stretch>
          <a:fillRect/>
        </a:stretch>
      </xdr:blipFill>
      <xdr:spPr>
        <a:xfrm>
          <a:off x="11892280" y="39484935"/>
          <a:ext cx="3105150" cy="3933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8" name="ID_AFD9E2A149F34E8A883A0B64F389CAE9"/>
        <xdr:cNvPicPr>
          <a:picLocks noChangeAspect="1"/>
        </xdr:cNvPicPr>
      </xdr:nvPicPr>
      <xdr:blipFill>
        <a:blip r:embed="rId166"/>
        <a:stretch>
          <a:fillRect/>
        </a:stretch>
      </xdr:blipFill>
      <xdr:spPr>
        <a:xfrm>
          <a:off x="11932285" y="39756080"/>
          <a:ext cx="7162800" cy="323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9" name="ID_BB7C01352A48485097A46A978A3D9CA4"/>
        <xdr:cNvPicPr>
          <a:picLocks noChangeAspect="1"/>
        </xdr:cNvPicPr>
      </xdr:nvPicPr>
      <xdr:blipFill>
        <a:blip r:embed="rId167"/>
        <a:stretch>
          <a:fillRect/>
        </a:stretch>
      </xdr:blipFill>
      <xdr:spPr>
        <a:xfrm>
          <a:off x="12068810" y="40231695"/>
          <a:ext cx="7429500" cy="180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0" name="ID_B40AD076B30141CCB30A0C0733FF66BC"/>
        <xdr:cNvPicPr>
          <a:picLocks noChangeAspect="1"/>
        </xdr:cNvPicPr>
      </xdr:nvPicPr>
      <xdr:blipFill>
        <a:blip r:embed="rId168"/>
        <a:stretch>
          <a:fillRect/>
        </a:stretch>
      </xdr:blipFill>
      <xdr:spPr>
        <a:xfrm>
          <a:off x="11887200" y="40366315"/>
          <a:ext cx="672465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1" name="ID_087CD2D2EAD04A7195893AA9EB56BB41"/>
        <xdr:cNvPicPr>
          <a:picLocks noChangeAspect="1"/>
        </xdr:cNvPicPr>
      </xdr:nvPicPr>
      <xdr:blipFill>
        <a:blip r:embed="rId169"/>
        <a:stretch>
          <a:fillRect/>
        </a:stretch>
      </xdr:blipFill>
      <xdr:spPr>
        <a:xfrm>
          <a:off x="12059920" y="40828595"/>
          <a:ext cx="630555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2" name="ID_31DD1A677F3D4667A8FAE51C489F35A2"/>
        <xdr:cNvPicPr>
          <a:picLocks noChangeAspect="1"/>
        </xdr:cNvPicPr>
      </xdr:nvPicPr>
      <xdr:blipFill>
        <a:blip r:embed="rId170"/>
        <a:stretch>
          <a:fillRect/>
        </a:stretch>
      </xdr:blipFill>
      <xdr:spPr>
        <a:xfrm>
          <a:off x="11965305" y="41045765"/>
          <a:ext cx="7772400" cy="323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3" name="ID_A587DCDD85384170B23F0E46AADF1288"/>
        <xdr:cNvPicPr>
          <a:picLocks noChangeAspect="1"/>
        </xdr:cNvPicPr>
      </xdr:nvPicPr>
      <xdr:blipFill>
        <a:blip r:embed="rId171"/>
        <a:stretch>
          <a:fillRect/>
        </a:stretch>
      </xdr:blipFill>
      <xdr:spPr>
        <a:xfrm>
          <a:off x="11882755" y="41194990"/>
          <a:ext cx="3124200" cy="1228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4" name="ID_6E36289EE0EB41569C6E6116B28DBC8D"/>
        <xdr:cNvPicPr>
          <a:picLocks noChangeAspect="1"/>
        </xdr:cNvPicPr>
      </xdr:nvPicPr>
      <xdr:blipFill>
        <a:blip r:embed="rId172"/>
        <a:stretch>
          <a:fillRect/>
        </a:stretch>
      </xdr:blipFill>
      <xdr:spPr>
        <a:xfrm>
          <a:off x="12069445" y="41506775"/>
          <a:ext cx="3190875" cy="942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6" name="ID_D1C3597CE3F645168660E1EFE8AD7229"/>
        <xdr:cNvPicPr>
          <a:picLocks noChangeAspect="1"/>
        </xdr:cNvPicPr>
      </xdr:nvPicPr>
      <xdr:blipFill>
        <a:blip r:embed="rId173"/>
        <a:stretch>
          <a:fillRect/>
        </a:stretch>
      </xdr:blipFill>
      <xdr:spPr>
        <a:xfrm flipV="1">
          <a:off x="11617325" y="41617900"/>
          <a:ext cx="1221740" cy="133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5" name="ID_F07C7CA7A4E9499080F80CE3BFAD72B5"/>
        <xdr:cNvPicPr>
          <a:picLocks noChangeAspect="1"/>
        </xdr:cNvPicPr>
      </xdr:nvPicPr>
      <xdr:blipFill>
        <a:blip r:embed="rId174"/>
        <a:stretch>
          <a:fillRect/>
        </a:stretch>
      </xdr:blipFill>
      <xdr:spPr>
        <a:xfrm>
          <a:off x="11932285" y="41860470"/>
          <a:ext cx="2257425" cy="1047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7" name="ID_F1722A2F094F477E9268CC206D6E3B99"/>
        <xdr:cNvPicPr>
          <a:picLocks noChangeAspect="1"/>
        </xdr:cNvPicPr>
      </xdr:nvPicPr>
      <xdr:blipFill>
        <a:blip r:embed="rId175"/>
        <a:stretch>
          <a:fillRect/>
        </a:stretch>
      </xdr:blipFill>
      <xdr:spPr>
        <a:xfrm>
          <a:off x="12019280" y="42118280"/>
          <a:ext cx="6686550" cy="180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8" name="ID_FDAE8E299F6241538C428D9F3A5E4669"/>
        <xdr:cNvPicPr>
          <a:picLocks noChangeAspect="1"/>
        </xdr:cNvPicPr>
      </xdr:nvPicPr>
      <xdr:blipFill>
        <a:blip r:embed="rId176"/>
        <a:stretch>
          <a:fillRect/>
        </a:stretch>
      </xdr:blipFill>
      <xdr:spPr>
        <a:xfrm>
          <a:off x="11891645" y="42334815"/>
          <a:ext cx="2981325" cy="1304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0" name="ID_8CA80902065649738E0C59CBEC691144"/>
        <xdr:cNvPicPr>
          <a:picLocks noChangeAspect="1"/>
        </xdr:cNvPicPr>
      </xdr:nvPicPr>
      <xdr:blipFill>
        <a:blip r:embed="rId177"/>
        <a:stretch>
          <a:fillRect/>
        </a:stretch>
      </xdr:blipFill>
      <xdr:spPr>
        <a:xfrm>
          <a:off x="12082780" y="9649460"/>
          <a:ext cx="7248525" cy="685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1" name="ID_F66C30A226CF429E95BDED969952500D"/>
        <xdr:cNvPicPr>
          <a:picLocks noChangeAspect="1"/>
        </xdr:cNvPicPr>
      </xdr:nvPicPr>
      <xdr:blipFill>
        <a:blip r:embed="rId178"/>
        <a:stretch>
          <a:fillRect/>
        </a:stretch>
      </xdr:blipFill>
      <xdr:spPr>
        <a:xfrm>
          <a:off x="11987530" y="9609455"/>
          <a:ext cx="8543925" cy="333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2" name="ID_C050EB52CDAA45CE81DA2570AD4DB645"/>
        <xdr:cNvPicPr>
          <a:picLocks noChangeAspect="1"/>
        </xdr:cNvPicPr>
      </xdr:nvPicPr>
      <xdr:blipFill>
        <a:blip r:embed="rId179"/>
        <a:stretch>
          <a:fillRect/>
        </a:stretch>
      </xdr:blipFill>
      <xdr:spPr>
        <a:xfrm>
          <a:off x="11889740" y="9839960"/>
          <a:ext cx="5353050" cy="209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3" name="ID_3B369DD05ABA4F76A0AA07B874AEC4D6"/>
        <xdr:cNvPicPr>
          <a:picLocks noChangeAspect="1"/>
        </xdr:cNvPicPr>
      </xdr:nvPicPr>
      <xdr:blipFill>
        <a:blip r:embed="rId180"/>
        <a:stretch>
          <a:fillRect/>
        </a:stretch>
      </xdr:blipFill>
      <xdr:spPr>
        <a:xfrm>
          <a:off x="11877675" y="10016490"/>
          <a:ext cx="8382000" cy="219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4" name="ID_D387BDEA824545FA979CBBEF7832FD1F"/>
        <xdr:cNvPicPr>
          <a:picLocks noChangeAspect="1"/>
        </xdr:cNvPicPr>
      </xdr:nvPicPr>
      <xdr:blipFill>
        <a:blip r:embed="rId181"/>
        <a:stretch>
          <a:fillRect/>
        </a:stretch>
      </xdr:blipFill>
      <xdr:spPr>
        <a:xfrm>
          <a:off x="11878310" y="10247630"/>
          <a:ext cx="2247900" cy="581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6" name="ID_58415D4D9FF5453EB326F52A784BA834"/>
        <xdr:cNvPicPr>
          <a:picLocks noChangeAspect="1"/>
        </xdr:cNvPicPr>
      </xdr:nvPicPr>
      <xdr:blipFill>
        <a:blip r:embed="rId182"/>
        <a:stretch>
          <a:fillRect/>
        </a:stretch>
      </xdr:blipFill>
      <xdr:spPr>
        <a:xfrm>
          <a:off x="11932920" y="10505440"/>
          <a:ext cx="9296400" cy="685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7" name="ID_280B0F1A663D4F3BA4F586416EE5519A"/>
        <xdr:cNvPicPr>
          <a:picLocks noChangeAspect="1"/>
        </xdr:cNvPicPr>
      </xdr:nvPicPr>
      <xdr:blipFill>
        <a:blip r:embed="rId183"/>
        <a:stretch>
          <a:fillRect/>
        </a:stretch>
      </xdr:blipFill>
      <xdr:spPr>
        <a:xfrm>
          <a:off x="11881485" y="10654030"/>
          <a:ext cx="7410450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8" name="ID_C6D0977DC3704FC4A441E46D0EBEFDA5"/>
        <xdr:cNvPicPr>
          <a:picLocks noChangeAspect="1"/>
        </xdr:cNvPicPr>
      </xdr:nvPicPr>
      <xdr:blipFill>
        <a:blip r:embed="rId184"/>
        <a:stretch>
          <a:fillRect/>
        </a:stretch>
      </xdr:blipFill>
      <xdr:spPr>
        <a:xfrm>
          <a:off x="11790045" y="10410190"/>
          <a:ext cx="2314575" cy="590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9" name="ID_66A2196AF5EB48D7978003412969F2A8"/>
        <xdr:cNvPicPr>
          <a:picLocks noChangeAspect="1"/>
        </xdr:cNvPicPr>
      </xdr:nvPicPr>
      <xdr:blipFill>
        <a:blip r:embed="rId185"/>
        <a:stretch>
          <a:fillRect/>
        </a:stretch>
      </xdr:blipFill>
      <xdr:spPr>
        <a:xfrm>
          <a:off x="11823700" y="10450830"/>
          <a:ext cx="10306050" cy="5753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0" name="ID_A9CADAABB2354396BB9CF561A98D6F87"/>
        <xdr:cNvPicPr>
          <a:picLocks noChangeAspect="1"/>
        </xdr:cNvPicPr>
      </xdr:nvPicPr>
      <xdr:blipFill>
        <a:blip r:embed="rId186"/>
        <a:stretch>
          <a:fillRect/>
        </a:stretch>
      </xdr:blipFill>
      <xdr:spPr>
        <a:xfrm>
          <a:off x="11933555" y="44697015"/>
          <a:ext cx="2276475" cy="800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1" name="ID_648734F980774B8EB7F2814F136B60C0"/>
        <xdr:cNvPicPr>
          <a:picLocks noChangeAspect="1"/>
        </xdr:cNvPicPr>
      </xdr:nvPicPr>
      <xdr:blipFill>
        <a:blip r:embed="rId187"/>
        <a:stretch>
          <a:fillRect/>
        </a:stretch>
      </xdr:blipFill>
      <xdr:spPr>
        <a:xfrm>
          <a:off x="12055475" y="44967525"/>
          <a:ext cx="2933700" cy="819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5" name="ID_3712B59EEA754D918189EFD6E0557AB3"/>
        <xdr:cNvPicPr>
          <a:picLocks noChangeAspect="1"/>
        </xdr:cNvPicPr>
      </xdr:nvPicPr>
      <xdr:blipFill>
        <a:blip r:embed="rId188"/>
        <a:stretch>
          <a:fillRect/>
        </a:stretch>
      </xdr:blipFill>
      <xdr:spPr>
        <a:xfrm>
          <a:off x="11739880" y="45158025"/>
          <a:ext cx="3228975" cy="1504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2" name="ID_5F8C537A05FE49C485D80FF56DE4360C"/>
        <xdr:cNvPicPr>
          <a:picLocks noChangeAspect="1"/>
        </xdr:cNvPicPr>
      </xdr:nvPicPr>
      <xdr:blipFill>
        <a:blip r:embed="rId189"/>
        <a:stretch>
          <a:fillRect/>
        </a:stretch>
      </xdr:blipFill>
      <xdr:spPr>
        <a:xfrm>
          <a:off x="11958320" y="45375830"/>
          <a:ext cx="8191500" cy="657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3" name="ID_A5B90A6CEDF948FBAF4A3CA56EDCDBD4"/>
        <xdr:cNvPicPr>
          <a:picLocks noChangeAspect="1"/>
        </xdr:cNvPicPr>
      </xdr:nvPicPr>
      <xdr:blipFill>
        <a:blip r:embed="rId190"/>
        <a:stretch>
          <a:fillRect/>
        </a:stretch>
      </xdr:blipFill>
      <xdr:spPr>
        <a:xfrm>
          <a:off x="11850370" y="45592365"/>
          <a:ext cx="11001375" cy="209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4" name="ID_5BD9F03E43074830B45FD9BE99782A45"/>
        <xdr:cNvPicPr>
          <a:picLocks noChangeAspect="1"/>
        </xdr:cNvPicPr>
      </xdr:nvPicPr>
      <xdr:blipFill>
        <a:blip r:embed="rId191"/>
        <a:stretch>
          <a:fillRect/>
        </a:stretch>
      </xdr:blipFill>
      <xdr:spPr>
        <a:xfrm>
          <a:off x="12236450" y="4653280"/>
          <a:ext cx="6753225" cy="161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5" name="ID_9C9A10BB57A84A549498B411E7F03AA9"/>
        <xdr:cNvPicPr>
          <a:picLocks noChangeAspect="1"/>
        </xdr:cNvPicPr>
      </xdr:nvPicPr>
      <xdr:blipFill>
        <a:blip r:embed="rId192"/>
        <a:stretch>
          <a:fillRect/>
        </a:stretch>
      </xdr:blipFill>
      <xdr:spPr>
        <a:xfrm>
          <a:off x="11882755" y="46026705"/>
          <a:ext cx="3124200" cy="1209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6" name="ID_6DC7A672BEBC4A85A533C1A77AB75F59"/>
        <xdr:cNvPicPr>
          <a:picLocks noChangeAspect="1"/>
        </xdr:cNvPicPr>
      </xdr:nvPicPr>
      <xdr:blipFill>
        <a:blip r:embed="rId193"/>
        <a:stretch>
          <a:fillRect/>
        </a:stretch>
      </xdr:blipFill>
      <xdr:spPr>
        <a:xfrm>
          <a:off x="12000865" y="46188630"/>
          <a:ext cx="2305050" cy="3629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7" name="ID_A1702634C7B74FB6947A24DB449894B7"/>
        <xdr:cNvPicPr>
          <a:picLocks noChangeAspect="1"/>
        </xdr:cNvPicPr>
      </xdr:nvPicPr>
      <xdr:blipFill>
        <a:blip r:embed="rId194"/>
        <a:stretch>
          <a:fillRect/>
        </a:stretch>
      </xdr:blipFill>
      <xdr:spPr>
        <a:xfrm>
          <a:off x="12218670" y="46445805"/>
          <a:ext cx="2333625" cy="1047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8" name="ID_479163060D174ED18182E444DB53CE4F"/>
        <xdr:cNvPicPr>
          <a:picLocks noChangeAspect="1"/>
        </xdr:cNvPicPr>
      </xdr:nvPicPr>
      <xdr:blipFill>
        <a:blip r:embed="rId195"/>
        <a:stretch>
          <a:fillRect/>
        </a:stretch>
      </xdr:blipFill>
      <xdr:spPr>
        <a:xfrm>
          <a:off x="11957685" y="46704885"/>
          <a:ext cx="5676900" cy="638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9" name="ID_F3C4F94B2B78419DBB1941FBAE12992D"/>
        <xdr:cNvPicPr>
          <a:picLocks noChangeAspect="1"/>
        </xdr:cNvPicPr>
      </xdr:nvPicPr>
      <xdr:blipFill>
        <a:blip r:embed="rId196"/>
        <a:stretch>
          <a:fillRect/>
        </a:stretch>
      </xdr:blipFill>
      <xdr:spPr>
        <a:xfrm>
          <a:off x="11878310" y="47125890"/>
          <a:ext cx="3181350" cy="2038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0" name="ID_7CB36AEFB8D04B86B6FFB8F1A2FB557E"/>
        <xdr:cNvPicPr>
          <a:picLocks noChangeAspect="1"/>
        </xdr:cNvPicPr>
      </xdr:nvPicPr>
      <xdr:blipFill>
        <a:blip r:embed="rId197"/>
        <a:stretch>
          <a:fillRect/>
        </a:stretch>
      </xdr:blipFill>
      <xdr:spPr>
        <a:xfrm>
          <a:off x="11859260" y="47371000"/>
          <a:ext cx="2228850" cy="514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1" name="ID_C2C2655A315046F8A2571748AF65C2B9"/>
        <xdr:cNvPicPr>
          <a:picLocks noChangeAspect="1"/>
        </xdr:cNvPicPr>
      </xdr:nvPicPr>
      <xdr:blipFill>
        <a:blip r:embed="rId198"/>
        <a:stretch>
          <a:fillRect/>
        </a:stretch>
      </xdr:blipFill>
      <xdr:spPr>
        <a:xfrm>
          <a:off x="11905615" y="47519590"/>
          <a:ext cx="8677275" cy="495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2" name="ID_78EA450B86584D4C972D53A0F665231D"/>
        <xdr:cNvPicPr>
          <a:picLocks noChangeAspect="1"/>
        </xdr:cNvPicPr>
      </xdr:nvPicPr>
      <xdr:blipFill>
        <a:blip r:embed="rId199"/>
        <a:stretch>
          <a:fillRect/>
        </a:stretch>
      </xdr:blipFill>
      <xdr:spPr>
        <a:xfrm>
          <a:off x="11973560" y="47710090"/>
          <a:ext cx="8429625" cy="161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3" name="ID_FE46D8D651CC48258874A61F6B893D79"/>
        <xdr:cNvPicPr>
          <a:picLocks noChangeAspect="1"/>
        </xdr:cNvPicPr>
      </xdr:nvPicPr>
      <xdr:blipFill>
        <a:blip r:embed="rId200"/>
        <a:stretch>
          <a:fillRect/>
        </a:stretch>
      </xdr:blipFill>
      <xdr:spPr>
        <a:xfrm>
          <a:off x="12259310" y="46880780"/>
          <a:ext cx="10515600" cy="533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4" name="ID_2E4A5D6B687B48B38D8B7C22BFC827E1"/>
        <xdr:cNvPicPr>
          <a:picLocks noChangeAspect="1"/>
        </xdr:cNvPicPr>
      </xdr:nvPicPr>
      <xdr:blipFill>
        <a:blip r:embed="rId201"/>
        <a:stretch>
          <a:fillRect/>
        </a:stretch>
      </xdr:blipFill>
      <xdr:spPr>
        <a:xfrm>
          <a:off x="11837670" y="47994570"/>
          <a:ext cx="6800850" cy="3552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5" name="ID_1B38DAEBB2294303B35AA8F989278290"/>
        <xdr:cNvPicPr>
          <a:picLocks noChangeAspect="1"/>
        </xdr:cNvPicPr>
      </xdr:nvPicPr>
      <xdr:blipFill>
        <a:blip r:embed="rId202"/>
        <a:stretch>
          <a:fillRect/>
        </a:stretch>
      </xdr:blipFill>
      <xdr:spPr>
        <a:xfrm>
          <a:off x="13645515" y="49455705"/>
          <a:ext cx="5238750" cy="17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6" name="ID_B5849AF716D440AFA365EBDEAE93FB71"/>
        <xdr:cNvPicPr>
          <a:picLocks noChangeAspect="1"/>
        </xdr:cNvPicPr>
      </xdr:nvPicPr>
      <xdr:blipFill>
        <a:blip r:embed="rId203"/>
        <a:stretch>
          <a:fillRect/>
        </a:stretch>
      </xdr:blipFill>
      <xdr:spPr>
        <a:xfrm>
          <a:off x="13409930" y="48803560"/>
          <a:ext cx="7058025" cy="17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7" name="ID_D09A6851D31A407B8862FB5FAE6D8FA8"/>
        <xdr:cNvPicPr>
          <a:picLocks noChangeAspect="1"/>
        </xdr:cNvPicPr>
      </xdr:nvPicPr>
      <xdr:blipFill>
        <a:blip r:embed="rId204"/>
        <a:stretch>
          <a:fillRect/>
        </a:stretch>
      </xdr:blipFill>
      <xdr:spPr>
        <a:xfrm>
          <a:off x="13589635" y="48987710"/>
          <a:ext cx="7391400" cy="361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8" name="ID_FA740BB12DA7401DBC883B9EC32FAC4D"/>
        <xdr:cNvPicPr>
          <a:picLocks noChangeAspect="1"/>
        </xdr:cNvPicPr>
      </xdr:nvPicPr>
      <xdr:blipFill>
        <a:blip r:embed="rId205"/>
        <a:stretch>
          <a:fillRect/>
        </a:stretch>
      </xdr:blipFill>
      <xdr:spPr>
        <a:xfrm>
          <a:off x="13634085" y="49215675"/>
          <a:ext cx="9296400" cy="180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9" name="ID_B2935E8D82E84F9FAF80D2162EC3DCDD"/>
        <xdr:cNvPicPr>
          <a:picLocks noChangeAspect="1"/>
        </xdr:cNvPicPr>
      </xdr:nvPicPr>
      <xdr:blipFill>
        <a:blip r:embed="rId206"/>
        <a:stretch>
          <a:fillRect/>
        </a:stretch>
      </xdr:blipFill>
      <xdr:spPr>
        <a:xfrm>
          <a:off x="13757910" y="49673510"/>
          <a:ext cx="2857500" cy="1809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0" name="ID_BCDBDE38CAFC4B0EBDC46FB6D65FD1E9"/>
        <xdr:cNvPicPr>
          <a:picLocks noChangeAspect="1"/>
        </xdr:cNvPicPr>
      </xdr:nvPicPr>
      <xdr:blipFill>
        <a:blip r:embed="rId207"/>
        <a:stretch>
          <a:fillRect/>
        </a:stretch>
      </xdr:blipFill>
      <xdr:spPr>
        <a:xfrm>
          <a:off x="13713460" y="49890045"/>
          <a:ext cx="3181350" cy="3095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AEA62E3DF6DE438285B76E432BFA2A90"/>
        <xdr:cNvPicPr>
          <a:picLocks noChangeAspect="1"/>
        </xdr:cNvPicPr>
      </xdr:nvPicPr>
      <xdr:blipFill>
        <a:blip r:embed="rId208"/>
        <a:stretch>
          <a:fillRect/>
        </a:stretch>
      </xdr:blipFill>
      <xdr:spPr>
        <a:xfrm>
          <a:off x="13645515" y="51170205"/>
          <a:ext cx="3209925" cy="1666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5BAC49F944AE4E878DDB18F47B5F31AE"/>
        <xdr:cNvPicPr>
          <a:picLocks noChangeAspect="1"/>
        </xdr:cNvPicPr>
      </xdr:nvPicPr>
      <xdr:blipFill>
        <a:blip r:embed="rId209"/>
        <a:stretch>
          <a:fillRect/>
        </a:stretch>
      </xdr:blipFill>
      <xdr:spPr>
        <a:xfrm>
          <a:off x="13522960" y="51421665"/>
          <a:ext cx="8048625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F1724AABD78C4FB497CB0AE1AA53F524"/>
        <xdr:cNvPicPr>
          <a:picLocks noChangeAspect="1"/>
        </xdr:cNvPicPr>
      </xdr:nvPicPr>
      <xdr:blipFill>
        <a:blip r:embed="rId210"/>
        <a:stretch>
          <a:fillRect/>
        </a:stretch>
      </xdr:blipFill>
      <xdr:spPr>
        <a:xfrm>
          <a:off x="13746480" y="51661060"/>
          <a:ext cx="9667875" cy="695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E18B76E26E7142C08FB34C8DE36434CE"/>
        <xdr:cNvPicPr>
          <a:picLocks noChangeAspect="1"/>
        </xdr:cNvPicPr>
      </xdr:nvPicPr>
      <xdr:blipFill>
        <a:blip r:embed="rId211"/>
        <a:stretch>
          <a:fillRect/>
        </a:stretch>
      </xdr:blipFill>
      <xdr:spPr>
        <a:xfrm>
          <a:off x="13634720" y="51844575"/>
          <a:ext cx="6848475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84ED3ED7AC084F21B2C359DF84FB0360"/>
        <xdr:cNvPicPr>
          <a:picLocks noChangeAspect="1"/>
        </xdr:cNvPicPr>
      </xdr:nvPicPr>
      <xdr:blipFill>
        <a:blip r:embed="rId212"/>
        <a:stretch>
          <a:fillRect/>
        </a:stretch>
      </xdr:blipFill>
      <xdr:spPr>
        <a:xfrm>
          <a:off x="13623290" y="52050315"/>
          <a:ext cx="9324975" cy="17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BDC7CE5E81264482990165266124CE79"/>
        <xdr:cNvPicPr>
          <a:picLocks noChangeAspect="1"/>
        </xdr:cNvPicPr>
      </xdr:nvPicPr>
      <xdr:blipFill>
        <a:blip r:embed="rId213"/>
        <a:stretch>
          <a:fillRect/>
        </a:stretch>
      </xdr:blipFill>
      <xdr:spPr>
        <a:xfrm>
          <a:off x="13712190" y="52243990"/>
          <a:ext cx="8905875" cy="523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7B868C25B7BF410FAE5EFF1764450219"/>
        <xdr:cNvPicPr>
          <a:picLocks noChangeAspect="1"/>
        </xdr:cNvPicPr>
      </xdr:nvPicPr>
      <xdr:blipFill>
        <a:blip r:embed="rId214"/>
        <a:stretch>
          <a:fillRect/>
        </a:stretch>
      </xdr:blipFill>
      <xdr:spPr>
        <a:xfrm>
          <a:off x="13567410" y="52339875"/>
          <a:ext cx="7477125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3AE15C5B74F243A4B563A09DAFFCC403"/>
        <xdr:cNvPicPr>
          <a:picLocks noChangeAspect="1"/>
        </xdr:cNvPicPr>
      </xdr:nvPicPr>
      <xdr:blipFill>
        <a:blip r:embed="rId215"/>
        <a:stretch>
          <a:fillRect/>
        </a:stretch>
      </xdr:blipFill>
      <xdr:spPr>
        <a:xfrm>
          <a:off x="13848080" y="5036820"/>
          <a:ext cx="86106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4EC9366746CE4BCD8798C89092E86A28"/>
        <xdr:cNvPicPr>
          <a:picLocks noChangeAspect="1"/>
        </xdr:cNvPicPr>
      </xdr:nvPicPr>
      <xdr:blipFill>
        <a:blip r:embed="rId216"/>
        <a:stretch>
          <a:fillRect/>
        </a:stretch>
      </xdr:blipFill>
      <xdr:spPr>
        <a:xfrm>
          <a:off x="13354050" y="53576855"/>
          <a:ext cx="7191375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04467DD3B58B4BB0B34F7119FB2D1750"/>
        <xdr:cNvPicPr>
          <a:picLocks noChangeAspect="1"/>
        </xdr:cNvPicPr>
      </xdr:nvPicPr>
      <xdr:blipFill>
        <a:blip r:embed="rId217"/>
        <a:stretch>
          <a:fillRect/>
        </a:stretch>
      </xdr:blipFill>
      <xdr:spPr>
        <a:xfrm>
          <a:off x="13848080" y="53837840"/>
          <a:ext cx="9153525" cy="161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06B70C62AAA3477B812432849EB95C85"/>
        <xdr:cNvPicPr>
          <a:picLocks noChangeAspect="1"/>
        </xdr:cNvPicPr>
      </xdr:nvPicPr>
      <xdr:blipFill>
        <a:blip r:embed="rId218"/>
        <a:stretch>
          <a:fillRect/>
        </a:stretch>
      </xdr:blipFill>
      <xdr:spPr>
        <a:xfrm>
          <a:off x="13669010" y="54043580"/>
          <a:ext cx="8477250" cy="495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268A44A28998495B98FD4B3246E20D87"/>
        <xdr:cNvPicPr>
          <a:picLocks noChangeAspect="1"/>
        </xdr:cNvPicPr>
      </xdr:nvPicPr>
      <xdr:blipFill>
        <a:blip r:embed="rId219"/>
        <a:stretch>
          <a:fillRect/>
        </a:stretch>
      </xdr:blipFill>
      <xdr:spPr>
        <a:xfrm>
          <a:off x="13589635" y="54282975"/>
          <a:ext cx="9601200" cy="704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4F83CE94CCBC4F068C64DC788A055354"/>
        <xdr:cNvPicPr>
          <a:picLocks noChangeAspect="1"/>
        </xdr:cNvPicPr>
      </xdr:nvPicPr>
      <xdr:blipFill>
        <a:blip r:embed="rId220"/>
        <a:stretch>
          <a:fillRect/>
        </a:stretch>
      </xdr:blipFill>
      <xdr:spPr>
        <a:xfrm>
          <a:off x="13656945" y="54512210"/>
          <a:ext cx="9124950" cy="209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7A7FDEA9A309468A8A27E0010BFE644E"/>
        <xdr:cNvPicPr>
          <a:picLocks noChangeAspect="1"/>
        </xdr:cNvPicPr>
      </xdr:nvPicPr>
      <xdr:blipFill>
        <a:blip r:embed="rId221"/>
        <a:stretch>
          <a:fillRect/>
        </a:stretch>
      </xdr:blipFill>
      <xdr:spPr>
        <a:xfrm>
          <a:off x="13421360" y="54683025"/>
          <a:ext cx="9877425" cy="71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4B943258DC504D3F994AF69030C69DC0"/>
        <xdr:cNvPicPr>
          <a:picLocks noChangeAspect="1"/>
        </xdr:cNvPicPr>
      </xdr:nvPicPr>
      <xdr:blipFill>
        <a:blip r:embed="rId222"/>
        <a:stretch>
          <a:fillRect/>
        </a:stretch>
      </xdr:blipFill>
      <xdr:spPr>
        <a:xfrm>
          <a:off x="13315315" y="5198110"/>
          <a:ext cx="9458325" cy="180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DD6F068F1F4747BAB128CB52450CE7C1"/>
        <xdr:cNvPicPr>
          <a:picLocks noChangeAspect="1"/>
        </xdr:cNvPicPr>
      </xdr:nvPicPr>
      <xdr:blipFill>
        <a:blip r:embed="rId223"/>
        <a:stretch>
          <a:fillRect/>
        </a:stretch>
      </xdr:blipFill>
      <xdr:spPr>
        <a:xfrm>
          <a:off x="13736320" y="54674770"/>
          <a:ext cx="8629650" cy="514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D56742EB88454B2F88ABF2190AAF4677"/>
        <xdr:cNvPicPr>
          <a:picLocks noChangeAspect="1"/>
        </xdr:cNvPicPr>
      </xdr:nvPicPr>
      <xdr:blipFill>
        <a:blip r:embed="rId224"/>
        <a:stretch>
          <a:fillRect/>
        </a:stretch>
      </xdr:blipFill>
      <xdr:spPr>
        <a:xfrm>
          <a:off x="13757275" y="5503545"/>
          <a:ext cx="931545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BC1F1CAE82EC49479BA149392A83414E"/>
        <xdr:cNvPicPr>
          <a:picLocks noChangeAspect="1"/>
        </xdr:cNvPicPr>
      </xdr:nvPicPr>
      <xdr:blipFill>
        <a:blip r:embed="rId225"/>
        <a:stretch>
          <a:fillRect/>
        </a:stretch>
      </xdr:blipFill>
      <xdr:spPr>
        <a:xfrm>
          <a:off x="13458825" y="54734460"/>
          <a:ext cx="7820025" cy="333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4B486A577B46492781CB51EC7D9882FD"/>
        <xdr:cNvPicPr>
          <a:picLocks noChangeAspect="1"/>
        </xdr:cNvPicPr>
      </xdr:nvPicPr>
      <xdr:blipFill>
        <a:blip r:embed="rId226"/>
        <a:stretch>
          <a:fillRect/>
        </a:stretch>
      </xdr:blipFill>
      <xdr:spPr>
        <a:xfrm>
          <a:off x="13607415" y="3928745"/>
          <a:ext cx="77724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6533762531F24886833378907D3D8DEE"/>
        <xdr:cNvPicPr>
          <a:picLocks noChangeAspect="1"/>
        </xdr:cNvPicPr>
      </xdr:nvPicPr>
      <xdr:blipFill>
        <a:blip r:embed="rId227"/>
        <a:stretch>
          <a:fillRect/>
        </a:stretch>
      </xdr:blipFill>
      <xdr:spPr>
        <a:xfrm>
          <a:off x="13688060" y="3725545"/>
          <a:ext cx="7515225" cy="685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" name="ID_988FFBCC588B4DAF9AE166C67D72411C"/>
        <xdr:cNvPicPr>
          <a:picLocks noChangeAspect="1"/>
        </xdr:cNvPicPr>
      </xdr:nvPicPr>
      <xdr:blipFill>
        <a:blip r:embed="rId228"/>
        <a:stretch>
          <a:fillRect/>
        </a:stretch>
      </xdr:blipFill>
      <xdr:spPr>
        <a:xfrm>
          <a:off x="13971905" y="55562500"/>
          <a:ext cx="7753350" cy="352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" name="ID_5DF89A9D137F4129AD9CC65C3FD2B654"/>
        <xdr:cNvPicPr>
          <a:picLocks noChangeAspect="1"/>
        </xdr:cNvPicPr>
      </xdr:nvPicPr>
      <xdr:blipFill>
        <a:blip r:embed="rId229"/>
        <a:stretch>
          <a:fillRect/>
        </a:stretch>
      </xdr:blipFill>
      <xdr:spPr>
        <a:xfrm>
          <a:off x="14022705" y="4825365"/>
          <a:ext cx="7162800" cy="20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" name="ID_1EC9667F454848D9AC5941CCA1EC7B08"/>
        <xdr:cNvPicPr>
          <a:picLocks noChangeAspect="1"/>
        </xdr:cNvPicPr>
      </xdr:nvPicPr>
      <xdr:blipFill>
        <a:blip r:embed="rId230"/>
        <a:stretch>
          <a:fillRect/>
        </a:stretch>
      </xdr:blipFill>
      <xdr:spPr>
        <a:xfrm>
          <a:off x="13872845" y="56010175"/>
          <a:ext cx="8734425" cy="180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" name="ID_76153B9240654699BFE21B7CBA5E698D"/>
        <xdr:cNvPicPr>
          <a:picLocks noChangeAspect="1"/>
        </xdr:cNvPicPr>
      </xdr:nvPicPr>
      <xdr:blipFill>
        <a:blip r:embed="rId231"/>
        <a:stretch>
          <a:fillRect/>
        </a:stretch>
      </xdr:blipFill>
      <xdr:spPr>
        <a:xfrm>
          <a:off x="13886180" y="56241315"/>
          <a:ext cx="9001125" cy="180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" name="ID_42D3FAA6F5F6466F84D738E871CCB645"/>
        <xdr:cNvPicPr>
          <a:picLocks noChangeAspect="1"/>
        </xdr:cNvPicPr>
      </xdr:nvPicPr>
      <xdr:blipFill>
        <a:blip r:embed="rId232"/>
        <a:stretch>
          <a:fillRect/>
        </a:stretch>
      </xdr:blipFill>
      <xdr:spPr>
        <a:xfrm>
          <a:off x="14172565" y="3888105"/>
          <a:ext cx="12649200" cy="209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" name="ID_994515A5DB5F4B68BD0258A393F8EBEA"/>
        <xdr:cNvPicPr>
          <a:picLocks noChangeAspect="1"/>
        </xdr:cNvPicPr>
      </xdr:nvPicPr>
      <xdr:blipFill>
        <a:blip r:embed="rId233"/>
        <a:stretch>
          <a:fillRect/>
        </a:stretch>
      </xdr:blipFill>
      <xdr:spPr>
        <a:xfrm>
          <a:off x="14227810" y="56892825"/>
          <a:ext cx="6905625" cy="542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" name="ID_AE4B4A6C24B748D68E8ACC84D7A13921"/>
        <xdr:cNvPicPr>
          <a:picLocks noChangeAspect="1"/>
        </xdr:cNvPicPr>
      </xdr:nvPicPr>
      <xdr:blipFill>
        <a:blip r:embed="rId234"/>
        <a:stretch>
          <a:fillRect/>
        </a:stretch>
      </xdr:blipFill>
      <xdr:spPr>
        <a:xfrm>
          <a:off x="13968095" y="56445785"/>
          <a:ext cx="8448675" cy="20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" name="ID_C2E611440B934E24BB4E483EFC663414"/>
        <xdr:cNvPicPr>
          <a:picLocks noChangeAspect="1"/>
        </xdr:cNvPicPr>
      </xdr:nvPicPr>
      <xdr:blipFill>
        <a:blip r:embed="rId235"/>
        <a:stretch>
          <a:fillRect/>
        </a:stretch>
      </xdr:blipFill>
      <xdr:spPr>
        <a:xfrm>
          <a:off x="14159230" y="57109360"/>
          <a:ext cx="9972675" cy="371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" name="ID_CA59DEE20E5F4FF2AB3F930E7472A969"/>
        <xdr:cNvPicPr>
          <a:picLocks noChangeAspect="1"/>
        </xdr:cNvPicPr>
      </xdr:nvPicPr>
      <xdr:blipFill>
        <a:blip r:embed="rId236"/>
        <a:stretch>
          <a:fillRect/>
        </a:stretch>
      </xdr:blipFill>
      <xdr:spPr>
        <a:xfrm>
          <a:off x="14010005" y="57368440"/>
          <a:ext cx="8153400" cy="17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" name="ID_A853323684E54355BFB232FEEFC27464"/>
        <xdr:cNvPicPr>
          <a:picLocks noChangeAspect="1"/>
        </xdr:cNvPicPr>
      </xdr:nvPicPr>
      <xdr:blipFill>
        <a:blip r:embed="rId237"/>
        <a:stretch>
          <a:fillRect/>
        </a:stretch>
      </xdr:blipFill>
      <xdr:spPr>
        <a:xfrm>
          <a:off x="13871575" y="2489835"/>
          <a:ext cx="7553325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" name="ID_4B044D41EA03459BBC85F560AB8930A5"/>
        <xdr:cNvPicPr>
          <a:picLocks noChangeAspect="1"/>
        </xdr:cNvPicPr>
      </xdr:nvPicPr>
      <xdr:blipFill>
        <a:blip r:embed="rId238"/>
        <a:stretch>
          <a:fillRect/>
        </a:stretch>
      </xdr:blipFill>
      <xdr:spPr>
        <a:xfrm>
          <a:off x="14023340" y="3766820"/>
          <a:ext cx="9182100" cy="1514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" name="ID_62B0062FFDED479A80627FC326A5318F"/>
        <xdr:cNvPicPr>
          <a:picLocks noChangeAspect="1"/>
        </xdr:cNvPicPr>
      </xdr:nvPicPr>
      <xdr:blipFill>
        <a:blip r:embed="rId239"/>
        <a:stretch>
          <a:fillRect/>
        </a:stretch>
      </xdr:blipFill>
      <xdr:spPr>
        <a:xfrm>
          <a:off x="14131925" y="58358405"/>
          <a:ext cx="9096375" cy="17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" name="ID_7A0364C663C64B92B7DAE41A72C4A29E"/>
        <xdr:cNvPicPr>
          <a:picLocks noChangeAspect="1"/>
        </xdr:cNvPicPr>
      </xdr:nvPicPr>
      <xdr:blipFill>
        <a:blip r:embed="rId240"/>
        <a:stretch>
          <a:fillRect/>
        </a:stretch>
      </xdr:blipFill>
      <xdr:spPr>
        <a:xfrm>
          <a:off x="13995400" y="9168765"/>
          <a:ext cx="8143875" cy="666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" name="ID_5EB787173F9643CAB7F9303EACAA4B24"/>
        <xdr:cNvPicPr>
          <a:picLocks noChangeAspect="1"/>
        </xdr:cNvPicPr>
      </xdr:nvPicPr>
      <xdr:blipFill>
        <a:blip r:embed="rId241"/>
        <a:stretch>
          <a:fillRect/>
        </a:stretch>
      </xdr:blipFill>
      <xdr:spPr>
        <a:xfrm>
          <a:off x="14227175" y="5448935"/>
          <a:ext cx="10706100" cy="17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" name="ID_71615777CBF7412EA980F0E4910F627B"/>
        <xdr:cNvPicPr>
          <a:picLocks noChangeAspect="1"/>
        </xdr:cNvPicPr>
      </xdr:nvPicPr>
      <xdr:blipFill>
        <a:blip r:embed="rId242"/>
        <a:stretch>
          <a:fillRect/>
        </a:stretch>
      </xdr:blipFill>
      <xdr:spPr>
        <a:xfrm>
          <a:off x="14090650" y="4730115"/>
          <a:ext cx="9525000" cy="323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DC767C01449A449BBCA7760E6E661FF4"/>
        <xdr:cNvPicPr>
          <a:picLocks noChangeAspect="1"/>
        </xdr:cNvPicPr>
      </xdr:nvPicPr>
      <xdr:blipFill>
        <a:blip r:embed="rId243"/>
        <a:stretch>
          <a:fillRect/>
        </a:stretch>
      </xdr:blipFill>
      <xdr:spPr>
        <a:xfrm>
          <a:off x="14050010" y="2014855"/>
          <a:ext cx="8324850" cy="20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" name="ID_BC51251FADA649C88E21B38DC9536F93"/>
        <xdr:cNvPicPr>
          <a:picLocks noChangeAspect="1"/>
        </xdr:cNvPicPr>
      </xdr:nvPicPr>
      <xdr:blipFill>
        <a:blip r:embed="rId244"/>
        <a:stretch>
          <a:fillRect/>
        </a:stretch>
      </xdr:blipFill>
      <xdr:spPr>
        <a:xfrm>
          <a:off x="14226540" y="6969760"/>
          <a:ext cx="9934575" cy="209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" name="ID_AFFD7EFA26124FDA92F7A27CEDD41AFA"/>
        <xdr:cNvPicPr>
          <a:picLocks noChangeAspect="1"/>
        </xdr:cNvPicPr>
      </xdr:nvPicPr>
      <xdr:blipFill>
        <a:blip r:embed="rId245"/>
        <a:stretch>
          <a:fillRect/>
        </a:stretch>
      </xdr:blipFill>
      <xdr:spPr>
        <a:xfrm>
          <a:off x="14117955" y="12153900"/>
          <a:ext cx="9544050" cy="695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" name="ID_66229925C3864A72B33FE4E05B8A92BE"/>
        <xdr:cNvPicPr>
          <a:picLocks noChangeAspect="1"/>
        </xdr:cNvPicPr>
      </xdr:nvPicPr>
      <xdr:blipFill>
        <a:blip r:embed="rId246"/>
        <a:stretch>
          <a:fillRect/>
        </a:stretch>
      </xdr:blipFill>
      <xdr:spPr>
        <a:xfrm>
          <a:off x="14186535" y="8041005"/>
          <a:ext cx="8943975" cy="1009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" name="ID_07FC0E18097B4BF6B4AD80DBB621C010"/>
        <xdr:cNvPicPr>
          <a:picLocks noChangeAspect="1"/>
        </xdr:cNvPicPr>
      </xdr:nvPicPr>
      <xdr:blipFill>
        <a:blip r:embed="rId247"/>
        <a:stretch>
          <a:fillRect/>
        </a:stretch>
      </xdr:blipFill>
      <xdr:spPr>
        <a:xfrm>
          <a:off x="14090650" y="59499500"/>
          <a:ext cx="7010400" cy="3390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0" name="ID_4F036AF2C6CE438EB43154FE1D6F981D"/>
        <xdr:cNvPicPr>
          <a:picLocks noChangeAspect="1"/>
        </xdr:cNvPicPr>
      </xdr:nvPicPr>
      <xdr:blipFill>
        <a:blip r:embed="rId248"/>
        <a:stretch>
          <a:fillRect/>
        </a:stretch>
      </xdr:blipFill>
      <xdr:spPr>
        <a:xfrm>
          <a:off x="14117955" y="60149740"/>
          <a:ext cx="10067925" cy="866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1" name="ID_33A34EB367574CAAB45A294FACCDABA5"/>
        <xdr:cNvPicPr>
          <a:picLocks noChangeAspect="1"/>
        </xdr:cNvPicPr>
      </xdr:nvPicPr>
      <xdr:blipFill>
        <a:blip r:embed="rId249"/>
        <a:stretch>
          <a:fillRect/>
        </a:stretch>
      </xdr:blipFill>
      <xdr:spPr>
        <a:xfrm>
          <a:off x="14340205" y="59674760"/>
          <a:ext cx="9277350" cy="533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" name="ID_70317D44B10B4445A41CF0ED60A44725"/>
        <xdr:cNvPicPr>
          <a:picLocks noChangeAspect="1"/>
        </xdr:cNvPicPr>
      </xdr:nvPicPr>
      <xdr:blipFill>
        <a:blip r:embed="rId250"/>
        <a:stretch>
          <a:fillRect/>
        </a:stretch>
      </xdr:blipFill>
      <xdr:spPr>
        <a:xfrm>
          <a:off x="14321790" y="59906535"/>
          <a:ext cx="9210675" cy="514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" name="ID_6314C866E76049778A08DF6973CE2D63"/>
        <xdr:cNvPicPr>
          <a:picLocks noChangeAspect="1"/>
        </xdr:cNvPicPr>
      </xdr:nvPicPr>
      <xdr:blipFill>
        <a:blip r:embed="rId251"/>
        <a:stretch>
          <a:fillRect/>
        </a:stretch>
      </xdr:blipFill>
      <xdr:spPr>
        <a:xfrm>
          <a:off x="13940790" y="60516135"/>
          <a:ext cx="1114425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" name="ID_1460072EB7724B8EA30C2D4E2FD30D6F"/>
        <xdr:cNvPicPr>
          <a:picLocks noChangeAspect="1"/>
        </xdr:cNvPicPr>
      </xdr:nvPicPr>
      <xdr:blipFill>
        <a:blip r:embed="rId252"/>
        <a:stretch>
          <a:fillRect/>
        </a:stretch>
      </xdr:blipFill>
      <xdr:spPr>
        <a:xfrm>
          <a:off x="14008735" y="60828555"/>
          <a:ext cx="9991725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" name="ID_1FE9A8E684104F26A16540C5B2946A0C"/>
        <xdr:cNvPicPr>
          <a:picLocks noChangeAspect="1"/>
        </xdr:cNvPicPr>
      </xdr:nvPicPr>
      <xdr:blipFill>
        <a:blip r:embed="rId253"/>
        <a:stretch>
          <a:fillRect/>
        </a:stretch>
      </xdr:blipFill>
      <xdr:spPr>
        <a:xfrm>
          <a:off x="13968730" y="61033660"/>
          <a:ext cx="10020300" cy="657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" name="ID_AE3B3D111E024B818B02BD7D63033114"/>
        <xdr:cNvPicPr>
          <a:picLocks noChangeAspect="1"/>
        </xdr:cNvPicPr>
      </xdr:nvPicPr>
      <xdr:blipFill>
        <a:blip r:embed="rId254"/>
        <a:stretch>
          <a:fillRect/>
        </a:stretch>
      </xdr:blipFill>
      <xdr:spPr>
        <a:xfrm>
          <a:off x="13954760" y="61180980"/>
          <a:ext cx="9725025" cy="847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" name="ID_537FB9C9F79D4FE8AA42CDC7D9C14C84"/>
        <xdr:cNvPicPr>
          <a:picLocks noChangeAspect="1"/>
        </xdr:cNvPicPr>
      </xdr:nvPicPr>
      <xdr:blipFill>
        <a:blip r:embed="rId255"/>
        <a:stretch>
          <a:fillRect/>
        </a:stretch>
      </xdr:blipFill>
      <xdr:spPr>
        <a:xfrm>
          <a:off x="14050010" y="61438790"/>
          <a:ext cx="8810625" cy="17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" name="ID_7770CF361E5245349B2B25CB7DFA691C"/>
        <xdr:cNvPicPr>
          <a:picLocks noChangeAspect="1"/>
        </xdr:cNvPicPr>
      </xdr:nvPicPr>
      <xdr:blipFill>
        <a:blip r:embed="rId256"/>
        <a:stretch>
          <a:fillRect/>
        </a:stretch>
      </xdr:blipFill>
      <xdr:spPr>
        <a:xfrm>
          <a:off x="13900150" y="61684535"/>
          <a:ext cx="836295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" name="ID_5C1B20961096403CA105D440A633A216"/>
        <xdr:cNvPicPr>
          <a:picLocks noChangeAspect="1"/>
        </xdr:cNvPicPr>
      </xdr:nvPicPr>
      <xdr:blipFill>
        <a:blip r:embed="rId257"/>
        <a:stretch>
          <a:fillRect/>
        </a:stretch>
      </xdr:blipFill>
      <xdr:spPr>
        <a:xfrm>
          <a:off x="13981430" y="61874400"/>
          <a:ext cx="9191625" cy="504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" name="ID_32A785C2F8514EB1B880E77769E13A92"/>
        <xdr:cNvPicPr>
          <a:picLocks noChangeAspect="1"/>
        </xdr:cNvPicPr>
      </xdr:nvPicPr>
      <xdr:blipFill>
        <a:blip r:embed="rId258"/>
        <a:stretch>
          <a:fillRect/>
        </a:stretch>
      </xdr:blipFill>
      <xdr:spPr>
        <a:xfrm>
          <a:off x="13968730" y="60326270"/>
          <a:ext cx="9239250" cy="333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" name="ID_FDD3D238FD08496991D5CD90A08DBCEE"/>
        <xdr:cNvPicPr>
          <a:picLocks noChangeAspect="1"/>
        </xdr:cNvPicPr>
      </xdr:nvPicPr>
      <xdr:blipFill>
        <a:blip r:embed="rId259"/>
        <a:stretch>
          <a:fillRect/>
        </a:stretch>
      </xdr:blipFill>
      <xdr:spPr>
        <a:xfrm>
          <a:off x="13886180" y="62117605"/>
          <a:ext cx="10591800" cy="666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" name="ID_8C617A23ACBC4EBBBA0A1B0F33D173EB"/>
        <xdr:cNvPicPr>
          <a:picLocks noChangeAspect="1"/>
        </xdr:cNvPicPr>
      </xdr:nvPicPr>
      <xdr:blipFill>
        <a:blip r:embed="rId260"/>
        <a:stretch>
          <a:fillRect/>
        </a:stretch>
      </xdr:blipFill>
      <xdr:spPr>
        <a:xfrm>
          <a:off x="13994765" y="62335410"/>
          <a:ext cx="12153900" cy="323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" name="ID_63A334CD751943309CE6947AAC3B6835"/>
        <xdr:cNvPicPr>
          <a:picLocks noChangeAspect="1"/>
        </xdr:cNvPicPr>
      </xdr:nvPicPr>
      <xdr:blipFill>
        <a:blip r:embed="rId261"/>
        <a:stretch>
          <a:fillRect/>
        </a:stretch>
      </xdr:blipFill>
      <xdr:spPr>
        <a:xfrm>
          <a:off x="14145260" y="62512575"/>
          <a:ext cx="7667625" cy="704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" name="ID_9F73AC84B615485691D00374C9600B02"/>
        <xdr:cNvPicPr>
          <a:picLocks noChangeAspect="1"/>
        </xdr:cNvPicPr>
      </xdr:nvPicPr>
      <xdr:blipFill>
        <a:blip r:embed="rId262"/>
        <a:stretch>
          <a:fillRect/>
        </a:stretch>
      </xdr:blipFill>
      <xdr:spPr>
        <a:xfrm>
          <a:off x="13954760" y="62755780"/>
          <a:ext cx="8763000" cy="333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" name="ID_470F23AB2C0746E4B3D2457515396DBE"/>
        <xdr:cNvPicPr>
          <a:picLocks noChangeAspect="1"/>
        </xdr:cNvPicPr>
      </xdr:nvPicPr>
      <xdr:blipFill>
        <a:blip r:embed="rId263"/>
        <a:stretch>
          <a:fillRect/>
        </a:stretch>
      </xdr:blipFill>
      <xdr:spPr>
        <a:xfrm>
          <a:off x="14145260" y="62918340"/>
          <a:ext cx="10458450" cy="20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" name="ID_FBE6CC5FA5854BD7A9BD0620042F926A"/>
        <xdr:cNvPicPr>
          <a:picLocks noChangeAspect="1"/>
        </xdr:cNvPicPr>
      </xdr:nvPicPr>
      <xdr:blipFill>
        <a:blip r:embed="rId264"/>
        <a:stretch>
          <a:fillRect/>
        </a:stretch>
      </xdr:blipFill>
      <xdr:spPr>
        <a:xfrm>
          <a:off x="13926820" y="63217425"/>
          <a:ext cx="8658225" cy="180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" name="ID_320E23F2072B4F6CA1711D376042A45A"/>
        <xdr:cNvPicPr>
          <a:picLocks noChangeAspect="1"/>
        </xdr:cNvPicPr>
      </xdr:nvPicPr>
      <xdr:blipFill>
        <a:blip r:embed="rId265"/>
        <a:stretch>
          <a:fillRect/>
        </a:stretch>
      </xdr:blipFill>
      <xdr:spPr>
        <a:xfrm>
          <a:off x="13995400" y="63421260"/>
          <a:ext cx="8515350" cy="180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" name="ID_3233DFDB3593497194944791F842686C"/>
        <xdr:cNvPicPr>
          <a:picLocks noChangeAspect="1"/>
        </xdr:cNvPicPr>
      </xdr:nvPicPr>
      <xdr:blipFill>
        <a:blip r:embed="rId266"/>
        <a:stretch>
          <a:fillRect/>
        </a:stretch>
      </xdr:blipFill>
      <xdr:spPr>
        <a:xfrm>
          <a:off x="14417675" y="63639065"/>
          <a:ext cx="10020300" cy="38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" name="ID_9E9C449E81E9470A9092E913ECE33D8B"/>
        <xdr:cNvPicPr>
          <a:picLocks noChangeAspect="1"/>
        </xdr:cNvPicPr>
      </xdr:nvPicPr>
      <xdr:blipFill>
        <a:blip r:embed="rId267"/>
        <a:stretch>
          <a:fillRect/>
        </a:stretch>
      </xdr:blipFill>
      <xdr:spPr>
        <a:xfrm>
          <a:off x="14022705" y="64060070"/>
          <a:ext cx="8248650" cy="333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" name="ID_0486E1AF57FB4499BBE52A6C277CC664"/>
        <xdr:cNvPicPr>
          <a:picLocks noChangeAspect="1"/>
        </xdr:cNvPicPr>
      </xdr:nvPicPr>
      <xdr:blipFill>
        <a:blip r:embed="rId268"/>
        <a:stretch>
          <a:fillRect/>
        </a:stretch>
      </xdr:blipFill>
      <xdr:spPr>
        <a:xfrm>
          <a:off x="14161135" y="63774320"/>
          <a:ext cx="8943975" cy="142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" name="ID_468CAF2216B34B7887A843F97F575E13"/>
        <xdr:cNvPicPr>
          <a:picLocks noChangeAspect="1"/>
        </xdr:cNvPicPr>
      </xdr:nvPicPr>
      <xdr:blipFill>
        <a:blip r:embed="rId269"/>
        <a:stretch>
          <a:fillRect/>
        </a:stretch>
      </xdr:blipFill>
      <xdr:spPr>
        <a:xfrm>
          <a:off x="14063345" y="5259070"/>
          <a:ext cx="8229600" cy="504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" name="ID_06D61DC7632E49B48B3445F378C30B52"/>
        <xdr:cNvPicPr>
          <a:picLocks noChangeAspect="1"/>
        </xdr:cNvPicPr>
      </xdr:nvPicPr>
      <xdr:blipFill>
        <a:blip r:embed="rId270"/>
        <a:stretch>
          <a:fillRect/>
        </a:stretch>
      </xdr:blipFill>
      <xdr:spPr>
        <a:xfrm>
          <a:off x="14267815" y="14163040"/>
          <a:ext cx="7953375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" name="ID_0A762796F66D45458A5DFD0FCEDBE278"/>
        <xdr:cNvPicPr>
          <a:picLocks noChangeAspect="1"/>
        </xdr:cNvPicPr>
      </xdr:nvPicPr>
      <xdr:blipFill>
        <a:blip r:embed="rId271"/>
        <a:stretch>
          <a:fillRect/>
        </a:stretch>
      </xdr:blipFill>
      <xdr:spPr>
        <a:xfrm>
          <a:off x="14281150" y="65131315"/>
          <a:ext cx="10163175" cy="1028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" name="ID_D3591793F4994800A9B14262DBC1B7D2"/>
        <xdr:cNvPicPr>
          <a:picLocks noChangeAspect="1"/>
        </xdr:cNvPicPr>
      </xdr:nvPicPr>
      <xdr:blipFill>
        <a:blip r:embed="rId272"/>
        <a:stretch>
          <a:fillRect/>
        </a:stretch>
      </xdr:blipFill>
      <xdr:spPr>
        <a:xfrm>
          <a:off x="14294485" y="3739515"/>
          <a:ext cx="10915650" cy="314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" name="ID_8E6639C60CB141CCBA856E188F3957F3"/>
        <xdr:cNvPicPr>
          <a:picLocks noChangeAspect="1"/>
        </xdr:cNvPicPr>
      </xdr:nvPicPr>
      <xdr:blipFill>
        <a:blip r:embed="rId273"/>
        <a:stretch>
          <a:fillRect/>
        </a:stretch>
      </xdr:blipFill>
      <xdr:spPr>
        <a:xfrm>
          <a:off x="13982065" y="65796795"/>
          <a:ext cx="9915525" cy="428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" name="ID_65EDB52C78F04A07967B18A741BA0676"/>
        <xdr:cNvPicPr>
          <a:picLocks noChangeAspect="1"/>
        </xdr:cNvPicPr>
      </xdr:nvPicPr>
      <xdr:blipFill>
        <a:blip r:embed="rId274"/>
        <a:stretch>
          <a:fillRect/>
        </a:stretch>
      </xdr:blipFill>
      <xdr:spPr>
        <a:xfrm>
          <a:off x="14008735" y="66163190"/>
          <a:ext cx="9363075" cy="142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" name="ID_A56FCD41C9E14813B362E4FB61824F97"/>
        <xdr:cNvPicPr>
          <a:picLocks noChangeAspect="1"/>
        </xdr:cNvPicPr>
      </xdr:nvPicPr>
      <xdr:blipFill>
        <a:blip r:embed="rId275"/>
        <a:stretch>
          <a:fillRect/>
        </a:stretch>
      </xdr:blipFill>
      <xdr:spPr>
        <a:xfrm>
          <a:off x="13733780" y="66340355"/>
          <a:ext cx="10144125" cy="20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" name="ID_49F7F1A8F5594DCD945E731C0BB17103"/>
        <xdr:cNvPicPr>
          <a:picLocks noChangeAspect="1"/>
        </xdr:cNvPicPr>
      </xdr:nvPicPr>
      <xdr:blipFill>
        <a:blip r:embed="rId276"/>
        <a:stretch>
          <a:fillRect/>
        </a:stretch>
      </xdr:blipFill>
      <xdr:spPr>
        <a:xfrm>
          <a:off x="14281150" y="5666105"/>
          <a:ext cx="9401175" cy="20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" name="ID_70EA5477BD984E62AF74BDF54ADA836B"/>
        <xdr:cNvPicPr>
          <a:picLocks noChangeAspect="1"/>
        </xdr:cNvPicPr>
      </xdr:nvPicPr>
      <xdr:blipFill>
        <a:blip r:embed="rId277"/>
        <a:stretch>
          <a:fillRect/>
        </a:stretch>
      </xdr:blipFill>
      <xdr:spPr>
        <a:xfrm>
          <a:off x="14050010" y="5218430"/>
          <a:ext cx="10048875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3" name="ID_CD641009BD284B39978CF94527C1DA5A"/>
        <xdr:cNvPicPr>
          <a:picLocks noChangeAspect="1"/>
        </xdr:cNvPicPr>
      </xdr:nvPicPr>
      <xdr:blipFill>
        <a:blip r:embed="rId278"/>
        <a:stretch>
          <a:fillRect/>
        </a:stretch>
      </xdr:blipFill>
      <xdr:spPr>
        <a:xfrm>
          <a:off x="13750925" y="6113145"/>
          <a:ext cx="9591675" cy="885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6" name="ID_12CB3D8003BB478CB3958ACCD62AC962"/>
        <xdr:cNvPicPr>
          <a:picLocks noChangeAspect="1"/>
        </xdr:cNvPicPr>
      </xdr:nvPicPr>
      <xdr:blipFill>
        <a:blip r:embed="rId279"/>
        <a:stretch>
          <a:fillRect/>
        </a:stretch>
      </xdr:blipFill>
      <xdr:spPr>
        <a:xfrm>
          <a:off x="13857605" y="5393055"/>
          <a:ext cx="9010650" cy="20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6" name="ID_352FD8EB78DC4DC08609C78EE0D1FFA8"/>
        <xdr:cNvPicPr>
          <a:picLocks noChangeAspect="1"/>
        </xdr:cNvPicPr>
      </xdr:nvPicPr>
      <xdr:blipFill>
        <a:blip r:embed="rId280"/>
        <a:stretch>
          <a:fillRect/>
        </a:stretch>
      </xdr:blipFill>
      <xdr:spPr>
        <a:xfrm>
          <a:off x="14213840" y="67087115"/>
          <a:ext cx="9439275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9" name="ID_105A9ACC689C4FFD843E84FB3D7CB9E5"/>
        <xdr:cNvPicPr>
          <a:picLocks noChangeAspect="1"/>
        </xdr:cNvPicPr>
      </xdr:nvPicPr>
      <xdr:blipFill>
        <a:blip r:embed="rId281"/>
        <a:stretch>
          <a:fillRect/>
        </a:stretch>
      </xdr:blipFill>
      <xdr:spPr>
        <a:xfrm>
          <a:off x="14404340" y="64901445"/>
          <a:ext cx="912495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1" name="ID_03FA7CD57E3F4C018CD03EC97183965D"/>
        <xdr:cNvPicPr>
          <a:picLocks noChangeAspect="1"/>
        </xdr:cNvPicPr>
      </xdr:nvPicPr>
      <xdr:blipFill>
        <a:blip r:embed="rId282"/>
        <a:stretch>
          <a:fillRect/>
        </a:stretch>
      </xdr:blipFill>
      <xdr:spPr>
        <a:xfrm>
          <a:off x="13940790" y="67235070"/>
          <a:ext cx="10248900" cy="20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2" name="ID_A018E87B3E654DCE909499BAE43A6DAB"/>
        <xdr:cNvPicPr>
          <a:picLocks noChangeAspect="1"/>
        </xdr:cNvPicPr>
      </xdr:nvPicPr>
      <xdr:blipFill>
        <a:blip r:embed="rId283"/>
        <a:stretch>
          <a:fillRect/>
        </a:stretch>
      </xdr:blipFill>
      <xdr:spPr>
        <a:xfrm>
          <a:off x="13733780" y="66557525"/>
          <a:ext cx="9972675" cy="180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4" name="ID_DA05AA3579DB43BFB1F4F254EE2414D1"/>
        <xdr:cNvPicPr>
          <a:picLocks noChangeAspect="1"/>
        </xdr:cNvPicPr>
      </xdr:nvPicPr>
      <xdr:blipFill>
        <a:blip r:embed="rId284"/>
        <a:stretch>
          <a:fillRect/>
        </a:stretch>
      </xdr:blipFill>
      <xdr:spPr>
        <a:xfrm>
          <a:off x="14253845" y="67751960"/>
          <a:ext cx="1007745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5" name="ID_9D2FE59782C644C5B69E356C396018EA"/>
        <xdr:cNvPicPr>
          <a:picLocks noChangeAspect="1"/>
        </xdr:cNvPicPr>
      </xdr:nvPicPr>
      <xdr:blipFill>
        <a:blip r:embed="rId285"/>
        <a:stretch>
          <a:fillRect/>
        </a:stretch>
      </xdr:blipFill>
      <xdr:spPr>
        <a:xfrm>
          <a:off x="14036040" y="5665470"/>
          <a:ext cx="9705975" cy="238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7" name="ID_DC5D84FCE24D4D93901AF4B13065BF87"/>
        <xdr:cNvPicPr>
          <a:picLocks noChangeAspect="1"/>
        </xdr:cNvPicPr>
      </xdr:nvPicPr>
      <xdr:blipFill>
        <a:blip r:embed="rId286"/>
        <a:stretch>
          <a:fillRect/>
        </a:stretch>
      </xdr:blipFill>
      <xdr:spPr>
        <a:xfrm>
          <a:off x="14267180" y="4119245"/>
          <a:ext cx="9115425" cy="238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8" name="ID_2DB970BBA3A9495BA9BE0C4DE21E6B01"/>
        <xdr:cNvPicPr>
          <a:picLocks noChangeAspect="1"/>
        </xdr:cNvPicPr>
      </xdr:nvPicPr>
      <xdr:blipFill>
        <a:blip r:embed="rId287"/>
        <a:stretch>
          <a:fillRect/>
        </a:stretch>
      </xdr:blipFill>
      <xdr:spPr>
        <a:xfrm>
          <a:off x="14036675" y="1797685"/>
          <a:ext cx="9934575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9" name="ID_26FCCEFA702D421AA4EFE9F81AFBC5EE"/>
        <xdr:cNvPicPr>
          <a:picLocks noChangeAspect="1"/>
        </xdr:cNvPicPr>
      </xdr:nvPicPr>
      <xdr:blipFill>
        <a:blip r:embed="rId288"/>
        <a:stretch>
          <a:fillRect/>
        </a:stretch>
      </xdr:blipFill>
      <xdr:spPr>
        <a:xfrm>
          <a:off x="13887450" y="5897245"/>
          <a:ext cx="76962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0" name="ID_0BBF671BA6E646E9BF7192860AD6F0C2"/>
        <xdr:cNvPicPr>
          <a:picLocks noChangeAspect="1"/>
        </xdr:cNvPicPr>
      </xdr:nvPicPr>
      <xdr:blipFill>
        <a:blip r:embed="rId289"/>
        <a:stretch>
          <a:fillRect/>
        </a:stretch>
      </xdr:blipFill>
      <xdr:spPr>
        <a:xfrm>
          <a:off x="13818870" y="69244210"/>
          <a:ext cx="1064895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1" name="ID_6A374C3CF6A24776915D1E09C2A86387"/>
        <xdr:cNvPicPr>
          <a:picLocks noChangeAspect="1"/>
        </xdr:cNvPicPr>
      </xdr:nvPicPr>
      <xdr:blipFill>
        <a:blip r:embed="rId290"/>
        <a:stretch>
          <a:fillRect/>
        </a:stretch>
      </xdr:blipFill>
      <xdr:spPr>
        <a:xfrm>
          <a:off x="13804900" y="69394070"/>
          <a:ext cx="9248775" cy="238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2" name="ID_49CB982B4E934293A2989715931C2761"/>
        <xdr:cNvPicPr>
          <a:picLocks noChangeAspect="1"/>
        </xdr:cNvPicPr>
      </xdr:nvPicPr>
      <xdr:blipFill>
        <a:blip r:embed="rId291"/>
        <a:stretch>
          <a:fillRect/>
        </a:stretch>
      </xdr:blipFill>
      <xdr:spPr>
        <a:xfrm>
          <a:off x="13944600" y="69735700"/>
          <a:ext cx="8572500" cy="142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3" name="ID_500A90C7412E49B19A4C30CCF3025465"/>
        <xdr:cNvPicPr>
          <a:picLocks noChangeAspect="1"/>
        </xdr:cNvPicPr>
      </xdr:nvPicPr>
      <xdr:blipFill>
        <a:blip r:embed="rId292"/>
        <a:stretch>
          <a:fillRect/>
        </a:stretch>
      </xdr:blipFill>
      <xdr:spPr>
        <a:xfrm>
          <a:off x="14335125" y="69020690"/>
          <a:ext cx="9810750" cy="628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4" name="ID_F6DD33F36E4F4C8FB3E1A1CAE7AE4300"/>
        <xdr:cNvPicPr>
          <a:picLocks noChangeAspect="1"/>
        </xdr:cNvPicPr>
      </xdr:nvPicPr>
      <xdr:blipFill>
        <a:blip r:embed="rId293"/>
        <a:stretch>
          <a:fillRect/>
        </a:stretch>
      </xdr:blipFill>
      <xdr:spPr>
        <a:xfrm>
          <a:off x="13822045" y="69984620"/>
          <a:ext cx="96393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5" name="ID_3DA354467D49442FBADDB9787F7ECAD1"/>
        <xdr:cNvPicPr>
          <a:picLocks noChangeAspect="1"/>
        </xdr:cNvPicPr>
      </xdr:nvPicPr>
      <xdr:blipFill>
        <a:blip r:embed="rId294"/>
        <a:stretch>
          <a:fillRect/>
        </a:stretch>
      </xdr:blipFill>
      <xdr:spPr>
        <a:xfrm>
          <a:off x="14239240" y="70106540"/>
          <a:ext cx="7905750" cy="361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7" name="ID_5F33B0D657F1494589B2A30E53D7C478"/>
        <xdr:cNvPicPr>
          <a:picLocks noChangeAspect="1"/>
        </xdr:cNvPicPr>
      </xdr:nvPicPr>
      <xdr:blipFill>
        <a:blip r:embed="rId295"/>
        <a:stretch>
          <a:fillRect/>
        </a:stretch>
      </xdr:blipFill>
      <xdr:spPr>
        <a:xfrm>
          <a:off x="13853795" y="70853300"/>
          <a:ext cx="11077575" cy="17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8" name="ID_4F1E4B8F992A4614BF0EF09E70B0B65C"/>
        <xdr:cNvPicPr>
          <a:picLocks noChangeAspect="1"/>
        </xdr:cNvPicPr>
      </xdr:nvPicPr>
      <xdr:blipFill>
        <a:blip r:embed="rId296"/>
        <a:stretch>
          <a:fillRect/>
        </a:stretch>
      </xdr:blipFill>
      <xdr:spPr>
        <a:xfrm>
          <a:off x="13885545" y="71224140"/>
          <a:ext cx="9277350" cy="209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9" name="ID_ED6CD12DD8F54AA888E6C0E0B1C4E9F9"/>
        <xdr:cNvPicPr>
          <a:picLocks noChangeAspect="1"/>
        </xdr:cNvPicPr>
      </xdr:nvPicPr>
      <xdr:blipFill>
        <a:blip r:embed="rId297"/>
        <a:stretch>
          <a:fillRect/>
        </a:stretch>
      </xdr:blipFill>
      <xdr:spPr>
        <a:xfrm>
          <a:off x="14012545" y="71441310"/>
          <a:ext cx="10382250" cy="180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1" name="ID_E01E80BB350A47BF9A4B0980FA17CF3F"/>
        <xdr:cNvPicPr>
          <a:picLocks noChangeAspect="1"/>
        </xdr:cNvPicPr>
      </xdr:nvPicPr>
      <xdr:blipFill>
        <a:blip r:embed="rId298"/>
        <a:stretch>
          <a:fillRect/>
        </a:stretch>
      </xdr:blipFill>
      <xdr:spPr>
        <a:xfrm>
          <a:off x="13733780" y="70249415"/>
          <a:ext cx="8543925" cy="390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6" name="ID_4137BC798EFF48AB80F0C8FD14E8983D"/>
        <xdr:cNvPicPr>
          <a:picLocks noChangeAspect="1"/>
        </xdr:cNvPicPr>
      </xdr:nvPicPr>
      <xdr:blipFill>
        <a:blip r:embed="rId299"/>
        <a:stretch>
          <a:fillRect/>
        </a:stretch>
      </xdr:blipFill>
      <xdr:spPr>
        <a:xfrm>
          <a:off x="14123670" y="71038720"/>
          <a:ext cx="10782300" cy="333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4" name="ID_F94E2E3F8C5F4323B2009CAC1445E641"/>
        <xdr:cNvPicPr>
          <a:picLocks noChangeAspect="1"/>
        </xdr:cNvPicPr>
      </xdr:nvPicPr>
      <xdr:blipFill>
        <a:blip r:embed="rId300"/>
        <a:stretch>
          <a:fillRect/>
        </a:stretch>
      </xdr:blipFill>
      <xdr:spPr>
        <a:xfrm>
          <a:off x="13841730" y="71796275"/>
          <a:ext cx="9439275" cy="247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2" name="ID_DEB7F4F98FEC44B9AFB94D4A74523B32"/>
        <xdr:cNvPicPr>
          <a:picLocks noChangeAspect="1"/>
        </xdr:cNvPicPr>
      </xdr:nvPicPr>
      <xdr:blipFill>
        <a:blip r:embed="rId301"/>
        <a:stretch>
          <a:fillRect/>
        </a:stretch>
      </xdr:blipFill>
      <xdr:spPr>
        <a:xfrm>
          <a:off x="13733780" y="72855455"/>
          <a:ext cx="9163050" cy="514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3" name="ID_8265BA34EED34404826D3C9BECE0CAD8"/>
        <xdr:cNvPicPr>
          <a:picLocks noChangeAspect="1"/>
        </xdr:cNvPicPr>
      </xdr:nvPicPr>
      <xdr:blipFill>
        <a:blip r:embed="rId302"/>
        <a:stretch>
          <a:fillRect/>
        </a:stretch>
      </xdr:blipFill>
      <xdr:spPr>
        <a:xfrm>
          <a:off x="13733780" y="73072625"/>
          <a:ext cx="8343900" cy="1095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5" name="ID_967758B0C3A54B1B8FB814B56836163B"/>
        <xdr:cNvPicPr>
          <a:picLocks noChangeAspect="1"/>
        </xdr:cNvPicPr>
      </xdr:nvPicPr>
      <xdr:blipFill>
        <a:blip r:embed="rId303"/>
        <a:stretch>
          <a:fillRect/>
        </a:stretch>
      </xdr:blipFill>
      <xdr:spPr>
        <a:xfrm>
          <a:off x="14010640" y="73289795"/>
          <a:ext cx="9096375" cy="371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6" name="ID_F37C53FD0226493CA00DFF598AC6BDF7"/>
        <xdr:cNvPicPr>
          <a:picLocks noChangeAspect="1"/>
        </xdr:cNvPicPr>
      </xdr:nvPicPr>
      <xdr:blipFill>
        <a:blip r:embed="rId304"/>
        <a:stretch>
          <a:fillRect/>
        </a:stretch>
      </xdr:blipFill>
      <xdr:spPr>
        <a:xfrm>
          <a:off x="14010640" y="72421115"/>
          <a:ext cx="8915400" cy="485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7" name="ID_43D8CF6AC28940B0BC71C97681598703"/>
        <xdr:cNvPicPr>
          <a:picLocks noChangeAspect="1"/>
        </xdr:cNvPicPr>
      </xdr:nvPicPr>
      <xdr:blipFill>
        <a:blip r:embed="rId305"/>
        <a:stretch>
          <a:fillRect/>
        </a:stretch>
      </xdr:blipFill>
      <xdr:spPr>
        <a:xfrm>
          <a:off x="14010640" y="72203945"/>
          <a:ext cx="9496425" cy="180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8" name="ID_FD9E441D3F8A41098E947D65B05CAE3F"/>
        <xdr:cNvPicPr>
          <a:picLocks noChangeAspect="1"/>
        </xdr:cNvPicPr>
      </xdr:nvPicPr>
      <xdr:blipFill>
        <a:blip r:embed="rId306"/>
        <a:stretch>
          <a:fillRect/>
        </a:stretch>
      </xdr:blipFill>
      <xdr:spPr>
        <a:xfrm>
          <a:off x="14010640" y="73506965"/>
          <a:ext cx="7677150" cy="238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9" name="ID_49ADBCE47BB64191AF2062EC17A60B26"/>
        <xdr:cNvPicPr>
          <a:picLocks noChangeAspect="1"/>
        </xdr:cNvPicPr>
      </xdr:nvPicPr>
      <xdr:blipFill>
        <a:blip r:embed="rId307"/>
        <a:stretch>
          <a:fillRect/>
        </a:stretch>
      </xdr:blipFill>
      <xdr:spPr>
        <a:xfrm>
          <a:off x="14010640" y="6006465"/>
          <a:ext cx="7800975" cy="219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0" name="ID_17EABF07DC364BFAB2476C24570FFE16"/>
        <xdr:cNvPicPr>
          <a:picLocks noChangeAspect="1"/>
        </xdr:cNvPicPr>
      </xdr:nvPicPr>
      <xdr:blipFill>
        <a:blip r:embed="rId308"/>
        <a:stretch>
          <a:fillRect/>
        </a:stretch>
      </xdr:blipFill>
      <xdr:spPr>
        <a:xfrm>
          <a:off x="14010640" y="74375645"/>
          <a:ext cx="8534400" cy="857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1" name="ID_49CC121852F84EB6BC0619B7979C8574"/>
        <xdr:cNvPicPr>
          <a:picLocks noChangeAspect="1"/>
        </xdr:cNvPicPr>
      </xdr:nvPicPr>
      <xdr:blipFill>
        <a:blip r:embed="rId309"/>
        <a:stretch>
          <a:fillRect/>
        </a:stretch>
      </xdr:blipFill>
      <xdr:spPr>
        <a:xfrm>
          <a:off x="14010640" y="73289795"/>
          <a:ext cx="6086475" cy="209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2" name="ID_10BA4F22C14740168650242929180BCC"/>
        <xdr:cNvPicPr>
          <a:picLocks noChangeAspect="1"/>
        </xdr:cNvPicPr>
      </xdr:nvPicPr>
      <xdr:blipFill>
        <a:blip r:embed="rId310"/>
        <a:stretch>
          <a:fillRect/>
        </a:stretch>
      </xdr:blipFill>
      <xdr:spPr>
        <a:xfrm>
          <a:off x="14010640" y="73724135"/>
          <a:ext cx="6962775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3" name="ID_AA3E87D53F004593A05A34E25423CF80"/>
        <xdr:cNvPicPr>
          <a:picLocks noChangeAspect="1"/>
        </xdr:cNvPicPr>
      </xdr:nvPicPr>
      <xdr:blipFill>
        <a:blip r:embed="rId311"/>
        <a:stretch>
          <a:fillRect/>
        </a:stretch>
      </xdr:blipFill>
      <xdr:spPr>
        <a:xfrm>
          <a:off x="14010640" y="73506965"/>
          <a:ext cx="8267700" cy="361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4" name="ID_79C3345198D6464D8E09A927344D8110"/>
        <xdr:cNvPicPr>
          <a:picLocks noChangeAspect="1"/>
        </xdr:cNvPicPr>
      </xdr:nvPicPr>
      <xdr:blipFill>
        <a:blip r:embed="rId312"/>
        <a:stretch>
          <a:fillRect/>
        </a:stretch>
      </xdr:blipFill>
      <xdr:spPr>
        <a:xfrm>
          <a:off x="14010640" y="74375645"/>
          <a:ext cx="8677275" cy="71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5" name="ID_F455CB023B784C71B63A57F312155972"/>
        <xdr:cNvPicPr>
          <a:picLocks noChangeAspect="1"/>
        </xdr:cNvPicPr>
      </xdr:nvPicPr>
      <xdr:blipFill>
        <a:blip r:embed="rId313"/>
        <a:stretch>
          <a:fillRect/>
        </a:stretch>
      </xdr:blipFill>
      <xdr:spPr>
        <a:xfrm>
          <a:off x="14400530" y="74667110"/>
          <a:ext cx="9705975" cy="1019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6" name="ID_AAF082FB190A496884733D356C156E6C"/>
        <xdr:cNvPicPr>
          <a:picLocks noChangeAspect="1"/>
        </xdr:cNvPicPr>
      </xdr:nvPicPr>
      <xdr:blipFill>
        <a:blip r:embed="rId314"/>
        <a:stretch>
          <a:fillRect/>
        </a:stretch>
      </xdr:blipFill>
      <xdr:spPr>
        <a:xfrm>
          <a:off x="14352905" y="74916030"/>
          <a:ext cx="10458450" cy="733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7" name="ID_9BA523129E2F4229995CCF95A356E54D"/>
        <xdr:cNvPicPr>
          <a:picLocks noChangeAspect="1"/>
        </xdr:cNvPicPr>
      </xdr:nvPicPr>
      <xdr:blipFill>
        <a:blip r:embed="rId315"/>
        <a:stretch>
          <a:fillRect/>
        </a:stretch>
      </xdr:blipFill>
      <xdr:spPr>
        <a:xfrm>
          <a:off x="14575155" y="75095100"/>
          <a:ext cx="9963150" cy="828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8" name="ID_B3BCD2B87D834B4C8CB26966F2EB8506"/>
        <xdr:cNvPicPr>
          <a:picLocks noChangeAspect="1"/>
        </xdr:cNvPicPr>
      </xdr:nvPicPr>
      <xdr:blipFill>
        <a:blip r:embed="rId316"/>
        <a:stretch>
          <a:fillRect/>
        </a:stretch>
      </xdr:blipFill>
      <xdr:spPr>
        <a:xfrm>
          <a:off x="14225905" y="75816460"/>
          <a:ext cx="6762750" cy="38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9" name="ID_E81D99CEA40049EF824F30C488A13742"/>
        <xdr:cNvPicPr>
          <a:picLocks noChangeAspect="1"/>
        </xdr:cNvPicPr>
      </xdr:nvPicPr>
      <xdr:blipFill>
        <a:blip r:embed="rId317"/>
        <a:stretch>
          <a:fillRect/>
        </a:stretch>
      </xdr:blipFill>
      <xdr:spPr>
        <a:xfrm>
          <a:off x="14257655" y="76084430"/>
          <a:ext cx="9686925" cy="723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0" name="ID_6E5BB4DCAF2843FEAC3538802A0E89A5"/>
        <xdr:cNvPicPr>
          <a:picLocks noChangeAspect="1"/>
        </xdr:cNvPicPr>
      </xdr:nvPicPr>
      <xdr:blipFill>
        <a:blip r:embed="rId318"/>
        <a:stretch>
          <a:fillRect/>
        </a:stretch>
      </xdr:blipFill>
      <xdr:spPr>
        <a:xfrm>
          <a:off x="14154785" y="76263500"/>
          <a:ext cx="7648575" cy="123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1" name="ID_7FE0EAE3301747EDAB0C489C07C3966F"/>
        <xdr:cNvPicPr>
          <a:picLocks noChangeAspect="1"/>
        </xdr:cNvPicPr>
      </xdr:nvPicPr>
      <xdr:blipFill>
        <a:blip r:embed="rId319"/>
        <a:stretch>
          <a:fillRect/>
        </a:stretch>
      </xdr:blipFill>
      <xdr:spPr>
        <a:xfrm>
          <a:off x="14257655" y="76490195"/>
          <a:ext cx="10506075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3" name="ID_3F42F0ED2C2B4B1F8578008467AAAFFC"/>
        <xdr:cNvPicPr>
          <a:picLocks noChangeAspect="1"/>
        </xdr:cNvPicPr>
      </xdr:nvPicPr>
      <xdr:blipFill>
        <a:blip r:embed="rId320"/>
        <a:stretch>
          <a:fillRect/>
        </a:stretch>
      </xdr:blipFill>
      <xdr:spPr>
        <a:xfrm>
          <a:off x="14289405" y="5026660"/>
          <a:ext cx="10534650" cy="504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4" name="ID_55508212E9AA4C0BBB06B40252130E68"/>
        <xdr:cNvPicPr>
          <a:picLocks noChangeAspect="1"/>
        </xdr:cNvPicPr>
      </xdr:nvPicPr>
      <xdr:blipFill>
        <a:blip r:embed="rId321"/>
        <a:stretch>
          <a:fillRect/>
        </a:stretch>
      </xdr:blipFill>
      <xdr:spPr>
        <a:xfrm>
          <a:off x="14352905" y="2606040"/>
          <a:ext cx="8801100" cy="361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5" name="ID_FAE070964DB844C3B64BF3E203CCBD20"/>
        <xdr:cNvPicPr>
          <a:picLocks noChangeAspect="1"/>
        </xdr:cNvPicPr>
      </xdr:nvPicPr>
      <xdr:blipFill>
        <a:blip r:embed="rId322"/>
        <a:stretch>
          <a:fillRect/>
        </a:stretch>
      </xdr:blipFill>
      <xdr:spPr>
        <a:xfrm>
          <a:off x="14146530" y="3135630"/>
          <a:ext cx="9534525" cy="20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6" name="ID_94B3FD4B14E34CCD9D7D386170A3588A"/>
        <xdr:cNvPicPr>
          <a:picLocks noChangeAspect="1"/>
        </xdr:cNvPicPr>
      </xdr:nvPicPr>
      <xdr:blipFill>
        <a:blip r:embed="rId323"/>
        <a:stretch>
          <a:fillRect/>
        </a:stretch>
      </xdr:blipFill>
      <xdr:spPr>
        <a:xfrm>
          <a:off x="14436725" y="76991210"/>
          <a:ext cx="9286875" cy="371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0" name="ID_6743EEA8E16B47DA951378E30D68A46F"/>
        <xdr:cNvPicPr>
          <a:picLocks noChangeAspect="1"/>
        </xdr:cNvPicPr>
      </xdr:nvPicPr>
      <xdr:blipFill>
        <a:blip r:embed="rId324"/>
        <a:stretch>
          <a:fillRect/>
        </a:stretch>
      </xdr:blipFill>
      <xdr:spPr>
        <a:xfrm>
          <a:off x="14321155" y="76764515"/>
          <a:ext cx="8582025" cy="20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2" name="ID_7652DAA4C63146FDBBDF3AFE52439E3A"/>
        <xdr:cNvPicPr>
          <a:picLocks noChangeAspect="1"/>
        </xdr:cNvPicPr>
      </xdr:nvPicPr>
      <xdr:blipFill>
        <a:blip r:embed="rId325"/>
        <a:stretch>
          <a:fillRect/>
        </a:stretch>
      </xdr:blipFill>
      <xdr:spPr>
        <a:xfrm>
          <a:off x="14479905" y="77170280"/>
          <a:ext cx="8905875" cy="180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7" name="ID_ABD47BB3268A4A92BB6F7EFE93F5B2B5"/>
        <xdr:cNvPicPr>
          <a:picLocks noChangeAspect="1"/>
        </xdr:cNvPicPr>
      </xdr:nvPicPr>
      <xdr:blipFill>
        <a:blip r:embed="rId326"/>
        <a:stretch>
          <a:fillRect/>
        </a:stretch>
      </xdr:blipFill>
      <xdr:spPr>
        <a:xfrm>
          <a:off x="14241780" y="77444600"/>
          <a:ext cx="874395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8" name="ID_97C4A762311E4DEEB22CF5934BBDA084"/>
        <xdr:cNvPicPr>
          <a:picLocks noChangeAspect="1"/>
        </xdr:cNvPicPr>
      </xdr:nvPicPr>
      <xdr:blipFill>
        <a:blip r:embed="rId327"/>
        <a:stretch>
          <a:fillRect/>
        </a:stretch>
      </xdr:blipFill>
      <xdr:spPr>
        <a:xfrm>
          <a:off x="14638655" y="6562725"/>
          <a:ext cx="8429625" cy="1714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9" name="ID_022D4AF0C0AD4D24ACD80ABEBE287E21"/>
        <xdr:cNvPicPr>
          <a:picLocks noChangeAspect="1"/>
        </xdr:cNvPicPr>
      </xdr:nvPicPr>
      <xdr:blipFill>
        <a:blip r:embed="rId328"/>
        <a:stretch>
          <a:fillRect/>
        </a:stretch>
      </xdr:blipFill>
      <xdr:spPr>
        <a:xfrm>
          <a:off x="14368780" y="77961490"/>
          <a:ext cx="11915775" cy="485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0" name="ID_B5033546F674408D9BA671FAAE82F08C"/>
        <xdr:cNvPicPr>
          <a:picLocks noChangeAspect="1"/>
        </xdr:cNvPicPr>
      </xdr:nvPicPr>
      <xdr:blipFill>
        <a:blip r:embed="rId329"/>
        <a:stretch>
          <a:fillRect/>
        </a:stretch>
      </xdr:blipFill>
      <xdr:spPr>
        <a:xfrm>
          <a:off x="14114780" y="78235810"/>
          <a:ext cx="855345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1" name="ID_2A862BFD37C3447FA4445E475606446A"/>
        <xdr:cNvPicPr>
          <a:picLocks noChangeAspect="1"/>
        </xdr:cNvPicPr>
      </xdr:nvPicPr>
      <xdr:blipFill>
        <a:blip r:embed="rId330"/>
        <a:stretch>
          <a:fillRect/>
        </a:stretch>
      </xdr:blipFill>
      <xdr:spPr>
        <a:xfrm>
          <a:off x="14611350" y="78494255"/>
          <a:ext cx="10591800" cy="161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2" name="ID_1F656C43AD85411986431942A06568C0"/>
        <xdr:cNvPicPr>
          <a:picLocks noChangeAspect="1"/>
        </xdr:cNvPicPr>
      </xdr:nvPicPr>
      <xdr:blipFill>
        <a:blip r:embed="rId331"/>
        <a:stretch>
          <a:fillRect/>
        </a:stretch>
      </xdr:blipFill>
      <xdr:spPr>
        <a:xfrm>
          <a:off x="14225905" y="78736825"/>
          <a:ext cx="12696825" cy="20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3" name="ID_C9264C54F3BB4EB78B75990055CC8E74"/>
        <xdr:cNvPicPr>
          <a:picLocks noChangeAspect="1"/>
        </xdr:cNvPicPr>
      </xdr:nvPicPr>
      <xdr:blipFill>
        <a:blip r:embed="rId332"/>
        <a:stretch>
          <a:fillRect/>
        </a:stretch>
      </xdr:blipFill>
      <xdr:spPr>
        <a:xfrm>
          <a:off x="14464030" y="78979395"/>
          <a:ext cx="8324850" cy="504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4" name="ID_966184E280744A6FB570D61BF555451E"/>
        <xdr:cNvPicPr>
          <a:picLocks noChangeAspect="1"/>
        </xdr:cNvPicPr>
      </xdr:nvPicPr>
      <xdr:blipFill>
        <a:blip r:embed="rId333"/>
        <a:stretch>
          <a:fillRect/>
        </a:stretch>
      </xdr:blipFill>
      <xdr:spPr>
        <a:xfrm>
          <a:off x="14146530" y="79369285"/>
          <a:ext cx="7610475" cy="323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5" name="ID_224924EDB3DD4F48A99E03D0E019ECA3"/>
        <xdr:cNvPicPr>
          <a:picLocks noChangeAspect="1"/>
        </xdr:cNvPicPr>
      </xdr:nvPicPr>
      <xdr:blipFill>
        <a:blip r:embed="rId334"/>
        <a:stretch>
          <a:fillRect/>
        </a:stretch>
      </xdr:blipFill>
      <xdr:spPr>
        <a:xfrm>
          <a:off x="14067155" y="79691230"/>
          <a:ext cx="9315450" cy="3810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<sst xmlns="http://schemas.openxmlformats.org/spreadsheetml/2006/main" count="3871" uniqueCount="1896">
  <si>
    <t>Tracking Maintenance Assets</t>
  </si>
  <si>
    <t>DATA BUKTI/Foto - Maintenance Assets/Laporan Kerusakan/</t>
  </si>
  <si>
    <t>DATA BUKTI/Foto - Maintenance Assets/Selesai Pengerjaan/</t>
  </si>
  <si>
    <t>No</t>
  </si>
  <si>
    <t>Tgl Laporan</t>
  </si>
  <si>
    <t>No. SPK</t>
  </si>
  <si>
    <t>Sub SPK</t>
  </si>
  <si>
    <t>Nopol (Kendaraan)</t>
  </si>
  <si>
    <t>Keterangan Awal</t>
  </si>
  <si>
    <t>Nama File</t>
  </si>
  <si>
    <t>(#.ext)</t>
  </si>
  <si>
    <t>Foto Sebelum</t>
  </si>
  <si>
    <t>Bengkel</t>
  </si>
  <si>
    <t>Permintaan</t>
  </si>
  <si>
    <t>Status Hasil Pengerjaan</t>
  </si>
  <si>
    <t>No. NPBG</t>
  </si>
  <si>
    <t>Nama File 2</t>
  </si>
  <si>
    <t>(#.ext2)</t>
  </si>
  <si>
    <t>Foto Sesudah</t>
  </si>
  <si>
    <t>Tgl Selesai Pengerjaan</t>
  </si>
  <si>
    <t>Keterangan Akhir</t>
  </si>
  <si>
    <t>Helper Column D</t>
  </si>
  <si>
    <t>Helper Nama File Laporan</t>
  </si>
  <si>
    <t>Helper Nama File Pengerjaan</t>
  </si>
  <si>
    <t>MK/25/VII/001</t>
  </si>
  <si>
    <t>SUB-01</t>
  </si>
  <si>
    <t>W 8747 PD (HINO DUTRO)</t>
  </si>
  <si>
    <t>REKONDISI ULANG BAK BELAKANG YANG BERGELOMBANG</t>
  </si>
  <si>
    <t>MK.25.VII.001_SUB-01_Before</t>
  </si>
  <si>
    <t>.jpg</t>
  </si>
  <si>
    <t>SIG</t>
  </si>
  <si>
    <t>NA/25/VIII/009</t>
  </si>
  <si>
    <t>MK.25.VII.001_SUB-02_After</t>
  </si>
  <si>
    <t>TAHAP AWAL  REPARASI KERANGKA BAK BELAKANG SUDAH SELESAI DILAKUKAN</t>
  </si>
  <si>
    <t>SUB-02</t>
  </si>
  <si>
    <t>PENGECATAN ULANG KERANGKA BAK BELAKANG YANG SUDAH BERKARAT</t>
  </si>
  <si>
    <t>MK.25.VII.001_SUB-02_Before</t>
  </si>
  <si>
    <t>NA/25/VII/302</t>
  </si>
  <si>
    <t>KERANGKA BAK BELAKANG SUDAH SELESAI DICAT ULANG</t>
  </si>
  <si>
    <t>SUB-03</t>
  </si>
  <si>
    <t>PEMASANGAN PAPAN KAYU MERANTI</t>
  </si>
  <si>
    <t>MK.25.VII.001_SUB-03_Before</t>
  </si>
  <si>
    <t>NA/25/VIII/023</t>
  </si>
  <si>
    <t>MK.25.VII.001_SUB-03_After</t>
  </si>
  <si>
    <t>PAPAN KAYU SUDAH TERPASANG PADA BAK BELAKANG</t>
  </si>
  <si>
    <t>SUB-04</t>
  </si>
  <si>
    <t>PEMASANGAN BAUT PADA PAPAN KAYU MERANTI</t>
  </si>
  <si>
    <t>MK.25.VII.001_SUB-04_Before</t>
  </si>
  <si>
    <t>NA/25/VII/244</t>
  </si>
  <si>
    <t>MK.25.VII.001_SUB-04_After</t>
  </si>
  <si>
    <t>MK/25/VII/005</t>
  </si>
  <si>
    <t>W 8246 NZ (NISSAN CWB)</t>
  </si>
  <si>
    <t>1. BUSHING TURNNION RODA BELAKANG AUS
2. BUTUH PENGGANTIAN KARET BUSHING STABILIZER
3. PERBAIKAN PER DAUN KENDARAAN</t>
  </si>
  <si>
    <t>MK.25.VII.005_SUB-01_Before</t>
  </si>
  <si>
    <t>Bengkel Ambon</t>
  </si>
  <si>
    <t>NA/25/VIII/004</t>
  </si>
  <si>
    <t>MK.25.VII.005_SUB-01_After</t>
  </si>
  <si>
    <t>.mp4</t>
  </si>
  <si>
    <t>TAILGATE SUDAH SELESAI DIPERBAIKI PADA HARI JUM'AT SORE</t>
  </si>
  <si>
    <t>MK/25/VII/006</t>
  </si>
  <si>
    <t>EKOR TRAILER (SIG-01)</t>
  </si>
  <si>
    <t>1. DILAKUKAN PERAWATAN PADA BAGIAN KARAT DAN DIMENI
2. YANG KEROPOS DI LAS SERTA PENGECATAN ULANG</t>
  </si>
  <si>
    <t>MK.25.VII.006_SUB-01_Before</t>
  </si>
  <si>
    <t>NA/25/VII/265</t>
  </si>
  <si>
    <t>MK.25.VII.006_SUB-01_After</t>
  </si>
  <si>
    <t>EKOR SIG-01 TELAH SELESAI DICAT ULANG MENGGUNAKAN CAT MENI (BAGIAN YANG KEROPOS BELUM SELESAI DIREPARASI)</t>
  </si>
  <si>
    <t>MK/25/VII/007</t>
  </si>
  <si>
    <t>EKOR TRAILER (SIG-06)</t>
  </si>
  <si>
    <t>1. PENGECATAN WARNA DAN CAT MENI ULANG
2. PERBAIKAN LISTRIK DAN LAMPU KENDARAAN
3. PENGGANTIAN SPARE PARTS YANG KEROPOS
4. PEMASANGAN GREASES PADA KAKI-KAKI
5. DICUCI</t>
  </si>
  <si>
    <t>MK.25.VII.007_SUB-01_Before</t>
  </si>
  <si>
    <t>NA/25/VIII/095</t>
  </si>
  <si>
    <t>MK/25/VII/008</t>
  </si>
  <si>
    <t>W 8763 QC (HINO DUTRO)</t>
  </si>
  <si>
    <t>PERBAIKAN REM BELAKANG KENDARAAN</t>
  </si>
  <si>
    <t>MK.25.VII.008_SUB-01_Before</t>
  </si>
  <si>
    <t>KLINIK MOTOR</t>
  </si>
  <si>
    <t>-</t>
  </si>
  <si>
    <t>MK.25.VII.008_SUB-01_After</t>
  </si>
  <si>
    <t>REM BELAKANNG SUDAH DIPERBAIKI</t>
  </si>
  <si>
    <t>MK/25/VIII/001</t>
  </si>
  <si>
    <t>W 8348 QG (MITSUBISHI RAGASA)</t>
  </si>
  <si>
    <t>RAILGATE TIDAK BISA DITUTUP (Penggantian carbon brush)
1. Carbon brush pada kutub positif dynamo  habis
2. Body dynamo terhadap gear pump baut pengikat longgar</t>
  </si>
  <si>
    <t>MK.25.VIII.001_SUB-01_Before</t>
  </si>
  <si>
    <t>MK.25.VIII.001_SUB-01_After</t>
  </si>
  <si>
    <t>RAILGATE SUDAH SELESAI DIPERBAIKI</t>
  </si>
  <si>
    <t>MK/25/VIII/002</t>
  </si>
  <si>
    <t>NEXT PART PEMASANGAN BAUT PADA BAK BELAKANG KENDARAAN</t>
  </si>
  <si>
    <t>MK.25.VIII.002_SUB-01_Before</t>
  </si>
  <si>
    <t>NA/25/VIII/024</t>
  </si>
  <si>
    <t>MK.25.VIII.002_SUB-01_After</t>
  </si>
  <si>
    <t>MK/25/VIII/004</t>
  </si>
  <si>
    <t>JOK MOBIL PERLU DILAKUKAN PENGGANTIAN BEKLEED</t>
  </si>
  <si>
    <t>MK.25.VIII.004_SUB-01_Before</t>
  </si>
  <si>
    <t>MK.25.VIII.004_SUB-01_After</t>
  </si>
  <si>
    <t>TIDAK JADI MINTA BARANG KE GUDANG KARENA JOK MOBIL HANYA PERLU DIPERBAIKI KE JASA PERBAIKAN BEKLEED</t>
  </si>
  <si>
    <t>MK/25/VIII/005</t>
  </si>
  <si>
    <t>EKOR TRAILER (SIG-05)</t>
  </si>
  <si>
    <t>KARET RUBBER DIAFRAGMA KENDARAAN SUDAH AUS</t>
  </si>
  <si>
    <t>MK.25.VIII.005_SUB-01_Before</t>
  </si>
  <si>
    <t>NA/25/VIII/025</t>
  </si>
  <si>
    <t>MK.25.VIII.005_SUB-01_After</t>
  </si>
  <si>
    <t>PEMASANGAN KARET RUBBER DIAFRAGMA SUDAH SELESAI</t>
  </si>
  <si>
    <t>MK/25/VIII/006</t>
  </si>
  <si>
    <t>EKOR TRAILER (SIG-07)</t>
  </si>
  <si>
    <t>PENGGANTIAN KARET SALAMAN (SHOCKBREAKER ANTARA KEPALA DAN EKOR TRAILER)</t>
  </si>
  <si>
    <t>MK.25.VIII.006_SUB-01_Before</t>
  </si>
  <si>
    <t>NA/25/VIII/027</t>
  </si>
  <si>
    <t>MK.25.VIII.006_SUB-01_After</t>
  </si>
  <si>
    <t>PENGGANTIAN KARET SALAMAN (SHOCKBREAKER) SUDAH DIGANTI DAN TIDAK BOCOR LAGI</t>
  </si>
  <si>
    <t>MK/25/VIII/007</t>
  </si>
  <si>
    <t>KARET RUBBER DIAFRAGMA SISI KIRI BELAKANG</t>
  </si>
  <si>
    <t>MK.25.VIII.007_SUB-02_Before</t>
  </si>
  <si>
    <t>NA/25/VIII/073</t>
  </si>
  <si>
    <t>MK.25.VIII.007_SUB-02_After</t>
  </si>
  <si>
    <t>PEMASANGAN KARET RUBBER DIAFRAGMA SUDAH SELESAI DAN TIDAK ADA KEBOCORAN</t>
  </si>
  <si>
    <t>MK/25/VIII/008</t>
  </si>
  <si>
    <t>KARET WIPER PADA KENDARAAN SUDAH TIDAK BERFUNGSI
1. KARET WIPER SUDAH MATI &amp; LEPAS DARI SETANG WIPER</t>
  </si>
  <si>
    <t>MK.25.VIII.008_SUB-01_Before</t>
  </si>
  <si>
    <t>NA/25/VIII/044</t>
  </si>
  <si>
    <t>MK.25.VIII.008_SUB-01_After</t>
  </si>
  <si>
    <t>KARET WIPER KENDARAAN SUDAH DILAKUKAN PENGGANTIAN DAN BERFUNGSI DENGAN BAIK</t>
  </si>
  <si>
    <t>MK/25/VIII/009</t>
  </si>
  <si>
    <t>INDIKATOR LEVEL BBM KURANG AKURAT KARENA PELAMPUNG PERLU DIPERBARUI</t>
  </si>
  <si>
    <t>MK.25.VIII.009_SUB-01_Before</t>
  </si>
  <si>
    <t>NA/25/VIII/087</t>
  </si>
  <si>
    <t>MK.25.VIII.009_SUB-01_After</t>
  </si>
  <si>
    <t>PELAMPUNG BBM SUDAH TERPASANG DAN INDIKATOR LEVEL BBM BERFUNGSI DENGAN BAIK</t>
  </si>
  <si>
    <t>MK/25/VIII/010</t>
  </si>
  <si>
    <t>W 8602 PE (QUESTER)</t>
  </si>
  <si>
    <t>LAMPU H3 SUDAH TERBAKAR DAN PERLU DIPERBARUI</t>
  </si>
  <si>
    <t>MK.25.VIII.010_SUB-01_Before</t>
  </si>
  <si>
    <t>NA/25/VIII/100</t>
  </si>
  <si>
    <t>MK.25.VIII.010_SUB-01_After</t>
  </si>
  <si>
    <t>LAMPU H3 KENDARAAN SUDAH SELESAI DIPERBAIKI DAN BERFUNGSI DENGAN BAIK</t>
  </si>
  <si>
    <t>MATERIAL UNTUK PERBAIKAN EKOR TRAILER MASIH KURANG</t>
  </si>
  <si>
    <t>MK.25.VIII.009_SUB-02_Before</t>
  </si>
  <si>
    <t>NA/25/VIII/082</t>
  </si>
  <si>
    <t>MK.25.VIII.009_SUB-02_After</t>
  </si>
  <si>
    <t>EKOR TRAILER SIG-01 SUDAH SELESAI DILAKUKAN REKONDISI ULANG</t>
  </si>
  <si>
    <t>MK/25/VIII/011</t>
  </si>
  <si>
    <t>W 9428 PB (HINO DUTRO)</t>
  </si>
  <si>
    <t>UNTUK PENGGANTIAN KACA SPION KANAN W 9428 PB KARENA SUDAH KABUR</t>
  </si>
  <si>
    <t>MK.25.VIII.011_SUB-01_Before</t>
  </si>
  <si>
    <t>NA/25/VIII/080</t>
  </si>
  <si>
    <t>MK.25.VIII.011_SUB-01_After</t>
  </si>
  <si>
    <t>KACA SPION BARU SUDAH DIPASANG DAN BEKAS SUDAH DIKEMBALIKAN KE GUDANG</t>
  </si>
  <si>
    <t>MK/25/VIII/012</t>
  </si>
  <si>
    <t>W 8182 QH (HINO DUTRO)</t>
  </si>
  <si>
    <t>PENGGANTIAN RADIATOR KARENA SUDAH RUSAK</t>
  </si>
  <si>
    <t>MK.25.VIII.012_SUB-01_Before</t>
  </si>
  <si>
    <t>NA/25/VIII/085</t>
  </si>
  <si>
    <t>MK.25.VIII.012_SUB-01_After</t>
  </si>
  <si>
    <t>RADIATOR BARU SUDAH TERPASANG</t>
  </si>
  <si>
    <t>MELANJUTKAN PROSES PENGECATAN BAGIAN PAGAR YANG BERKARAT</t>
  </si>
  <si>
    <t>MK.25.VIII.001_SUB-02_Before</t>
  </si>
  <si>
    <t>NA/25/VIII/195</t>
  </si>
  <si>
    <t>MK.25.VIII.001_SUB-02_After</t>
  </si>
  <si>
    <t>PENGECATAN KERANGKA BAK BELAKANG KENDARAAN SUDAH SELESAI DILAKUKAN</t>
  </si>
  <si>
    <t>MK/25/VIII/013</t>
  </si>
  <si>
    <t>1. TIDAK ADA MUR BAUT UNTUK PASANG STOP LAMP
2. PLAT NOMOR TIDAK TERLIHAT SAAT GELAP</t>
  </si>
  <si>
    <t>MK.25.VIII.013_SUB-01_Before</t>
  </si>
  <si>
    <t>NA/25/VIII/101</t>
  </si>
  <si>
    <t>MK.25.VIII.013_SUB-01_After</t>
  </si>
  <si>
    <t>BAUT LAMPU STOP LAMP SUDAH TERPASANG</t>
  </si>
  <si>
    <t>PERBAIKAN BAK BELAKANG UNTUK PEMASANGAN PLAT BIORDES BESI KENDARAN MEMBUTUHKAN BAUT TAMBAHAN</t>
  </si>
  <si>
    <t>MK.25.VIII.001_SUB-03_Before</t>
  </si>
  <si>
    <t>NA/25/VIII/108</t>
  </si>
  <si>
    <t>MK.25.VIII.001_SUB-03_After</t>
  </si>
  <si>
    <t>BAUT PADA KENDARAAN SUDAH SELESAI DIPASANG</t>
  </si>
  <si>
    <t>MK/25/VIII/014</t>
  </si>
  <si>
    <t>PENGGANTIAN ACCU KENDARAAN KARENA SUDAH RUSAK</t>
  </si>
  <si>
    <t>MK.25.VIII.014_SUB-01_Before</t>
  </si>
  <si>
    <t>NA/25/VIII/106</t>
  </si>
  <si>
    <t>MK.25.VIII.014_SUB-01_After</t>
  </si>
  <si>
    <t>ACCU BARU SUDAH TERPASANG DAN BERFUNGSI DENGAN BAIK</t>
  </si>
  <si>
    <t>UNTUK MELANJUTKAN PROSES PEREMAJAAN BAK BELAKANG SETELAH DIREPAINT DGN CAT ZINC</t>
  </si>
  <si>
    <t>NA/25/VIII/124</t>
  </si>
  <si>
    <t>PROSES PEREMAJAAN KERANGKA BAK BELAKANG SUDAH SELESAI DICAT MENI DAN CAT PUTIH</t>
  </si>
  <si>
    <t>PENGISIAN AIR RADIATOR PADA RADIATOR BARU</t>
  </si>
  <si>
    <t>MK.25.VIII.012_SUB-02_Before</t>
  </si>
  <si>
    <t>NA/25/VIII/179</t>
  </si>
  <si>
    <t>MK.25.VIII.012_SUB-02_After</t>
  </si>
  <si>
    <t>RADIATOR BARU SUDAH TERISI DENGAN AIR RADIATOR</t>
  </si>
  <si>
    <t>PEMASANGAN ACCU BARU MEMERLUKAN KLEM ACCU</t>
  </si>
  <si>
    <t>MK.25.VIII.014_SUB-02_Before</t>
  </si>
  <si>
    <t>NA/25/VIII/123</t>
  </si>
  <si>
    <t>MK.25.VIII.014_SUB-02_After</t>
  </si>
  <si>
    <t>PEMASANGAN LAMPU KOTA DAN STIKER PADA SAMPING LUAR BAK BELAKANG KENDARAAN</t>
  </si>
  <si>
    <t>MK.25.VIII.001_SUB-04_Before</t>
  </si>
  <si>
    <t>NA/25/VIII/170</t>
  </si>
  <si>
    <t>MK.25.VIII.001_SUB-04_After</t>
  </si>
  <si>
    <t>LAMPU KOTA KENDARAAN SUDAH DILAKUKAN PENGGANTIAN DAN DAPAT BERFUNGSI DENGAN BAIK</t>
  </si>
  <si>
    <t>MK/25/VIII/015</t>
  </si>
  <si>
    <t>L 8302 AG (L-300)</t>
  </si>
  <si>
    <t>KACA SPION KIRI RUSAK DAN LEPAS BESERTA DUDUKANNYA</t>
  </si>
  <si>
    <t>MK.25.VIII.015_SUB-01_Before</t>
  </si>
  <si>
    <t>NA/25/VIII/183</t>
  </si>
  <si>
    <t>MK.25.VIII.015_SUB-01_After</t>
  </si>
  <si>
    <t>KACA SPION BARU SUDAH TERPASANG</t>
  </si>
  <si>
    <t>DUDUKAN SPION YANG JEBOL PERLU DILAKUKAN DOUBLING PADA BAGIAN YAG KEROPOS</t>
  </si>
  <si>
    <t>MK.25.VIII.015_SUB-02_Before</t>
  </si>
  <si>
    <t>NA/25/VIII/171</t>
  </si>
  <si>
    <t>MK.25.VIII.015_SUB-02_After</t>
  </si>
  <si>
    <t>DUDUKAN SPION SUDAH SELESAI DILAKUKAN PERBAIKAN</t>
  </si>
  <si>
    <t>MK/25/VIII/016</t>
  </si>
  <si>
    <t>W 8985 QF (HINO DUTRO)</t>
  </si>
  <si>
    <t>RAILGATE TIDAK BERFUNGSI KARENA GEAR SPROKETNYA RUSAK</t>
  </si>
  <si>
    <t>MK.25.VIII.016_SUB-01_Before</t>
  </si>
  <si>
    <t>NA/25/VIII/161</t>
  </si>
  <si>
    <t>MK.25.VIII.016_SUB-01_After</t>
  </si>
  <si>
    <t>GEAR SPROKET SUDAH SELESAI DIPERBAIKI DAN RAILGATE BERFUNGSI DENGAN BAIK</t>
  </si>
  <si>
    <t>MK/25/VIII/017</t>
  </si>
  <si>
    <t>ACCU LAMA SUDAH KERING DAN TIDAK BERFUNGSI</t>
  </si>
  <si>
    <t>MK.25.VIII.017_SUB-01_Before</t>
  </si>
  <si>
    <t>NA/25/VIII/172</t>
  </si>
  <si>
    <t>MK.25.VIII.017_SUB-01_After</t>
  </si>
  <si>
    <t>MK/25/VIII/018</t>
  </si>
  <si>
    <t>KACA REM / STOP LAMP PECAH</t>
  </si>
  <si>
    <t>MK.25.VIII.018_SUB-01_Before</t>
  </si>
  <si>
    <t>NA/25/IX/018</t>
  </si>
  <si>
    <t>MK.25.VIII.018_SUB-01_After</t>
  </si>
  <si>
    <t>KACA REM / STOP LAMP YANG PECAH SUDAH DIGANTI DENGAN YANG BARU</t>
  </si>
  <si>
    <t>MK/25/VIII/019</t>
  </si>
  <si>
    <t>KENDARAAN TIDAK MEMILIKI KARET PENAHAN LUMPUR</t>
  </si>
  <si>
    <t>MK.25.VIII.019_SUB-01_Before</t>
  </si>
  <si>
    <t>NA/25/VIII/209</t>
  </si>
  <si>
    <t>MK.25.VIII.019_SUB-01_After</t>
  </si>
  <si>
    <t>KARET PENAHAN LUMPUR SUDAH TERPASANG TAPI BUKAN MEMAKAI BAUT MELAINKAN KABEL TIES</t>
  </si>
  <si>
    <t>MK/25/VIII/020</t>
  </si>
  <si>
    <t>MK.25.VIII.020_SUB-01_Before</t>
  </si>
  <si>
    <t>NA/25/VIII/210</t>
  </si>
  <si>
    <t>MK.25.VIII.020_SUB-01_After</t>
  </si>
  <si>
    <t>MK/25/VIII/021</t>
  </si>
  <si>
    <t>KENDARAAN BELUM TERPASANG LAMPU KOTA</t>
  </si>
  <si>
    <t>MK.25.VIII.021_SUB-01_Before</t>
  </si>
  <si>
    <t>NA/25/VIII/215</t>
  </si>
  <si>
    <t>MK.25.VIII.021_SUB-01_After</t>
  </si>
  <si>
    <t>LAMPU KOTA KENDARAAN SUDAH DIGANTI DAN DAPAT BERFUNGSI DENGAN BAIK</t>
  </si>
  <si>
    <t>MK/25/VIII/022</t>
  </si>
  <si>
    <t>W 8660 QI (HINO DUTRO)</t>
  </si>
  <si>
    <t>TAILGATE SUSAH UNTUK DIHIDUPKAN</t>
  </si>
  <si>
    <t>MK.25.VIII.022_SUB-01_Before</t>
  </si>
  <si>
    <t>NA/25/VIII/242</t>
  </si>
  <si>
    <t>MK.25.VIII.022_SUB-01_After</t>
  </si>
  <si>
    <t>TAILGATE SUDAH SELESAI DIPERBAIKI DAN BERFUNGSI DENGAN BAIK</t>
  </si>
  <si>
    <t>MK/25/VIII/023</t>
  </si>
  <si>
    <t>MASTER KOPLING TIDAK BERFUNGSI</t>
  </si>
  <si>
    <t>MK.25.VIII.023_SUB-01_Before</t>
  </si>
  <si>
    <t>NA/25/VIII/267</t>
  </si>
  <si>
    <t>MK.25.VIII.023_SUB-01_After</t>
  </si>
  <si>
    <t>MASTER KOPLING SUDAH SELESAI DIPERBAIKI DAN BERFUNGSI DENGAN BAIK</t>
  </si>
  <si>
    <t>MK/25/VIII/024</t>
  </si>
  <si>
    <t>EKOR TRAILER (SIG-04)</t>
  </si>
  <si>
    <t>UNTUK PENGIKAT LAMPU EKOR TRAILER BAGIAN BELAKANG KENDARAAN KARENA BAUT BELUM ADA &amp; PEMASANGAN KABEL LAMPU</t>
  </si>
  <si>
    <t>MK.25.VIII.024_SUB-01_Before</t>
  </si>
  <si>
    <t>NA/25/VIII/260</t>
  </si>
  <si>
    <t>PEMASANGAN BAUT DAN KABEL LAMPU SUDAH SELESAI DILAKUKAN</t>
  </si>
  <si>
    <t>MK/25/VIII/025</t>
  </si>
  <si>
    <t>KLEM KNALPOT KENDARAAN LEPAS</t>
  </si>
  <si>
    <t>MK.25.VIII.025_SUB-01_Before</t>
  </si>
  <si>
    <t>NA/25/VIII/281</t>
  </si>
  <si>
    <t>MK.25.VIII.025_SUB-01_After</t>
  </si>
  <si>
    <t>BAUT UNTUK KLEM KNALPOT KENDARAAN SUDAH TERPASANG</t>
  </si>
  <si>
    <t>MK/25/IX/001</t>
  </si>
  <si>
    <t>B 9245 KEI (HINO 500)</t>
  </si>
  <si>
    <t>LAMPU FOGLAMP TERBAKAR</t>
  </si>
  <si>
    <t>MK.25.IX.001_SUB-01_Before</t>
  </si>
  <si>
    <t>NA/25/X/012</t>
  </si>
  <si>
    <t>LAMPU FOGLAMP SUDAH DIGANTI DENGAN YANG BARU DAN DAPAT BERFUNGSI DENGAN BAIK</t>
  </si>
  <si>
    <t>MK/25/IX/002</t>
  </si>
  <si>
    <t>PEMASANGAN STOP LAMP MEMBUTUHKAN BAUT DAN MUR</t>
  </si>
  <si>
    <t>MK.25.IX.002_SUB-01_Before</t>
  </si>
  <si>
    <t>NA/25/IX/020</t>
  </si>
  <si>
    <t>PEMASANGAN BAUT STOP LAMP SUDAH SELESAI DILAKUKAN</t>
  </si>
  <si>
    <t>MK/25/IX/003</t>
  </si>
  <si>
    <t>UNTUK PENGGANTIAN KABEL TIES YANG DIGUNAKAN UNTUK PENAHAN KARET PENAHAN LUMPUR EKOR TRAILER SIG-06</t>
  </si>
  <si>
    <t>MK.25.IX.003_SUB-01_Before</t>
  </si>
  <si>
    <t>NA/25/IX/021</t>
  </si>
  <si>
    <t>MK.25.IX.003_SUB-01_After</t>
  </si>
  <si>
    <t>KARET PENAHAN LUMPUR SUDAH TERPASANG DENGAN BAUT NYA</t>
  </si>
  <si>
    <t>MK/25/IX/004</t>
  </si>
  <si>
    <t>UNTUK PENGGANTIAN KABEL TIES YANG DIGUNAKAN UNTUK PEMASANGAN KARET PENAHAN LUMPUR W 8985 QF (HINO DUTRO)</t>
  </si>
  <si>
    <t>MK.25.IX.004_SUB-01_Before</t>
  </si>
  <si>
    <t>NA/25/IX/022</t>
  </si>
  <si>
    <t>MK.25.IX.004_SUB-01_After</t>
  </si>
  <si>
    <t>MK/25/IX/005</t>
  </si>
  <si>
    <t>W 8187 QH (HINO DUTRO)</t>
  </si>
  <si>
    <t>LAMPU KOTA KENDARAAN MATI</t>
  </si>
  <si>
    <t>MK.25.IX.005_SUB-01_Before</t>
  </si>
  <si>
    <t>NA/25/IX/034</t>
  </si>
  <si>
    <t>MK.25.IX.005_SUB-01_After</t>
  </si>
  <si>
    <t>LAMPU KENDARAAN TIDAK JADI DIGUNAKAN DAN SUDAH DIKEMABLIKAN KE GUDANG (RI/NV/25/IX/053)</t>
  </si>
  <si>
    <t>MK/25/IX/006</t>
  </si>
  <si>
    <t>KERANGKA EKOR TRAILER PERLU DILAKUKAN PEREMAJAAN ULANG</t>
  </si>
  <si>
    <t>MK.25.IX.006_SUB-01_Before</t>
  </si>
  <si>
    <t>NA/25/IX/036</t>
  </si>
  <si>
    <t>MK.25.IX.006_SUB-01_After</t>
  </si>
  <si>
    <t>PENGERJAAN PEREMAJAAN EKOR TRAILER SIG-04 SUDAH SELESAI DILAKUKAN</t>
  </si>
  <si>
    <t>MK/25/IX/007</t>
  </si>
  <si>
    <t>W 8890 QE (HINO DUTRO)</t>
  </si>
  <si>
    <t>PLAT BESI BAK BELAKANG KENDARAAN BERGELOMBANG</t>
  </si>
  <si>
    <t>MK.25.IX.007_SUB-01_Before</t>
  </si>
  <si>
    <t>NA/25/XI/273</t>
  </si>
  <si>
    <t>MK/25/IX/008</t>
  </si>
  <si>
    <t>KENDARAAN PERLU DILAKUKAN PENCUCIAN DAN PENGECATAN ULANG</t>
  </si>
  <si>
    <t>MK.25.IX.008_SUB-01_Before</t>
  </si>
  <si>
    <t>NA/25/IX/041</t>
  </si>
  <si>
    <t>MK.25.IX.008_SUB-01_After</t>
  </si>
  <si>
    <t>KENDARAAN SUDAH SELESAI DILAKUKAN PENCUCIAN DAN PENGECATAN ULANG</t>
  </si>
  <si>
    <t>MK/25/IX/009</t>
  </si>
  <si>
    <t>W 8462 QB (L-300)</t>
  </si>
  <si>
    <t>SHOCKBREAKER BOCOR SEHINGGA PERLU DILAKUKAN PENGGANTIAN</t>
  </si>
  <si>
    <t>MK.25.IX.009_SUB-01_Before</t>
  </si>
  <si>
    <t>NA/25/IX/107</t>
  </si>
  <si>
    <t>MK.25.IX.009_SUB-01_After</t>
  </si>
  <si>
    <t>SHOCKBREAKER KENDARAAN YANG BOCOR SUDAH DIGANTI DENGAN YANG BARU DAN BERFUNGSI DENGAN BAIK</t>
  </si>
  <si>
    <t>MK/25/IX/010</t>
  </si>
  <si>
    <t>W 8201 UW (HINO DUTRO)</t>
  </si>
  <si>
    <t>MK.25.IX.010_SUB-01_Before</t>
  </si>
  <si>
    <t>NA/25/IX/064</t>
  </si>
  <si>
    <t>MK.25.IX.010_SUB-01_After</t>
  </si>
  <si>
    <t>MK/25/IX/011</t>
  </si>
  <si>
    <t>UNTUK PERBAIKAN TAILGATE KENDARAAN YANG MACET</t>
  </si>
  <si>
    <t>MK.25.IX.011_SUB-01_Before</t>
  </si>
  <si>
    <t>NA/25/IX/076</t>
  </si>
  <si>
    <t>MK.25.IX.011_SUB-01_After</t>
  </si>
  <si>
    <t>TAILGATE KENDARAAN SUDAH DIPERBAIKI DAN BERFUNGSI DENGAN BAIK</t>
  </si>
  <si>
    <t>MK/25/IX/012</t>
  </si>
  <si>
    <t>MASTER REM ATAS PERLU DILAKUKAN PENGGANTIAN KARENA RUSAK</t>
  </si>
  <si>
    <t>MK.25.IX.012_SUB-01_Before</t>
  </si>
  <si>
    <t>NA/25/IX/108</t>
  </si>
  <si>
    <t>MK.25.IX.012_SUB-01_After</t>
  </si>
  <si>
    <t>MASTER REM KENDARAAN SUDAH SELESAI DILAKUKAN PERBAIKAN DAN DAPAT BERFUNGSI DENGAN BAIK</t>
  </si>
  <si>
    <t>MK/25/IX/013</t>
  </si>
  <si>
    <t>ALIRAN LISTRIK KENDARAAN BERMASALAH PERLU DILAKUKAN PENGGANTAIN SOLENOID &amp; KABEL</t>
  </si>
  <si>
    <t>NA/25/IX/170</t>
  </si>
  <si>
    <t>MK/25/IX/014</t>
  </si>
  <si>
    <t>UNTUK PERBAIKAN RODA (AS) BAGIAN KIRI BELAKANG YANG PATAH</t>
  </si>
  <si>
    <t>MK.25.IX.014_SUB-01_Before</t>
  </si>
  <si>
    <t>NA/25/IX/191</t>
  </si>
  <si>
    <t>MK.25.IX.014_SUB-01_After</t>
  </si>
  <si>
    <t>BAUT NAP RODA (AS) SUDAH SELESAI DIPERBAIKI</t>
  </si>
  <si>
    <t>UNTUK PERBAIKAN SELANG KARET MASTER REM ATAS KARENA BOCOR</t>
  </si>
  <si>
    <t>MK.25.IX.012_SUB-02_Before</t>
  </si>
  <si>
    <t>NA/25/IX/202</t>
  </si>
  <si>
    <t>MK.25.IX.012_SUB-02_After</t>
  </si>
  <si>
    <t>BAUT CHAMBER BRAKE PATAH DAN PERLU DILAKUKAN PERBAIKAN</t>
  </si>
  <si>
    <t>MK.25.IX.013_SUB-01_Before</t>
  </si>
  <si>
    <t>NA/25/X/020</t>
  </si>
  <si>
    <t>MK.25.IX.013_SUB-01_After</t>
  </si>
  <si>
    <t>BAUT CHAMBER KENDARAAN SUDAH DIGANTI DENGAN YANG BARU</t>
  </si>
  <si>
    <t>PERLU DILAKUKAN PEMASANGAN LAMPU PLAT NOMOR KENDARAAN</t>
  </si>
  <si>
    <t>NA/25/X/087</t>
  </si>
  <si>
    <t>LAMPU PLAT NOMOR SUDAH DILAKUKAN PEMASANGAN</t>
  </si>
  <si>
    <t>MK/25/X/001</t>
  </si>
  <si>
    <t>W 8208 UW (HINO RANGER)</t>
  </si>
  <si>
    <t>LAMPU KENDARAAN BAGIAN KIRI DEPAN UNTUK LAMPU SEN TERBAKAR DAN PERLU DILAKUKAN PENGGANTIAN.</t>
  </si>
  <si>
    <t>MK.25.X.001_SUB-01_Before</t>
  </si>
  <si>
    <t>NA/25/X/011</t>
  </si>
  <si>
    <t>MK.25.X.001_SUB-01_After</t>
  </si>
  <si>
    <t>PEMASANGAN LAMPU UNTUK SEN DEPAN SUDAH SELESAI DILAKUKAN</t>
  </si>
  <si>
    <t>PERLU DILAKUKAN PEMASANGAN LAMPU PLAT NOMOR KENDARAAN &amp; PENGIKATAN KABEL</t>
  </si>
  <si>
    <t>MK.25.IX.014_SUB-02_Before</t>
  </si>
  <si>
    <t>NA/25/X/022</t>
  </si>
  <si>
    <t>MK.25.IX.014_SUB-02_After</t>
  </si>
  <si>
    <t>MK/25/X/002</t>
  </si>
  <si>
    <t>W 8925 QB (L-300)</t>
  </si>
  <si>
    <t>SEKRING KACA KENDARAAN PERLU DILAKUKAN PENGGANTIAN</t>
  </si>
  <si>
    <t>MK.25.X.002_SUB-01_Before</t>
  </si>
  <si>
    <t>NA/25/X/083</t>
  </si>
  <si>
    <t>MK.25.IX.002_SUB-01_After</t>
  </si>
  <si>
    <t>SEKRING KACA SUDAH SELESAI DIGANTI DAN DIPERBAIKI</t>
  </si>
  <si>
    <t>MK/25/X/003</t>
  </si>
  <si>
    <t>W 8552 QB (TOYOTA DYNA)</t>
  </si>
  <si>
    <t>BAUT KNALPOT KENDARAAN LEPAS DAN PERLU DILAKUKAN PENGGANTIAN</t>
  </si>
  <si>
    <t>MK.25.X.003_SUB-01_Before</t>
  </si>
  <si>
    <t>NA/25/X/045</t>
  </si>
  <si>
    <t>MK.25.X.003_SUB-01_After</t>
  </si>
  <si>
    <t>BAUT KNALPOT KENDARAAN SUDAH SELESAI DIGANTI DAN DIPERBAIKI</t>
  </si>
  <si>
    <t>MK/25/X/004</t>
  </si>
  <si>
    <t>KARET LUMPUR KENDARAAN SOBEK</t>
  </si>
  <si>
    <t>MK.25.X.004_SUB-01_Before</t>
  </si>
  <si>
    <t>NA/25/X/051</t>
  </si>
  <si>
    <t>MK.25.X.004_SUB-01_After</t>
  </si>
  <si>
    <t>NPBG PART 2 (NA/25/X/052) PEMASANGAN KARET PENAHAN LUMPUR SUDAH SELESAI DIKERJAKAN</t>
  </si>
  <si>
    <t>MK/25/X/005</t>
  </si>
  <si>
    <t>W 8024 QD (L-300)</t>
  </si>
  <si>
    <t>PEMASANGAN PLAT BORDES &amp; PAGAR PENGAMAN KENDARAAN L-300 BARU</t>
  </si>
  <si>
    <t>MK.25.X.005_SUB-01_Before</t>
  </si>
  <si>
    <t>CDO</t>
  </si>
  <si>
    <t>NA/25/X/062</t>
  </si>
  <si>
    <t>MK.25.X.005_SUB-01_After</t>
  </si>
  <si>
    <t>MK/25/X/006</t>
  </si>
  <si>
    <t>DINAMO TIDAK DAPAT MENYALA</t>
  </si>
  <si>
    <t>MK.25.X.006_SUB-01_Before</t>
  </si>
  <si>
    <t>JAYA MAKMUR (PAK YUSUF)</t>
  </si>
  <si>
    <t>MK.25.X.006_SUB-01_After</t>
  </si>
  <si>
    <t>DINAMO SUDAH DIPERBAIKI DI VENDOR LUAR, SEHINGGA TIDAK ADA PERMINTAAN KE GUDANG SIG SDA</t>
  </si>
  <si>
    <t>MK/25/X/007</t>
  </si>
  <si>
    <t>AS BENDIK PADA DINAMO STARTER RUSAK DAN BUTUH DIGANTI</t>
  </si>
  <si>
    <t>MK.25.X.007_SUB-01_Before</t>
  </si>
  <si>
    <t>NA/25/X/098</t>
  </si>
  <si>
    <t>MK.25.X.007_SUB-01_After</t>
  </si>
  <si>
    <t>AS BENDIK PADA DINAMO STARTER SUDAH DIPERBAIKI DAN DAPAT BERFUNGSI DENGAN BAIK</t>
  </si>
  <si>
    <t>PEMBUATAN PAGAR BAK BELAKANG L-300 BARU</t>
  </si>
  <si>
    <t>MK.25.X.005_SUB-02_Before</t>
  </si>
  <si>
    <t>NA/25/X/075</t>
  </si>
  <si>
    <t>MK.25.X.005_SUB-02_After</t>
  </si>
  <si>
    <t>MK/25/X/008</t>
  </si>
  <si>
    <t>BAUT CHAMBER SUDAH KENDOR DAN PERLU DILAKUKAN PENGGANTIAN</t>
  </si>
  <si>
    <t>MK.25.X.008_SUB-01_Before</t>
  </si>
  <si>
    <t>NA/25/X/101</t>
  </si>
  <si>
    <t>MK.25.X.008_SUB-01_After</t>
  </si>
  <si>
    <t>MK/25/X/009</t>
  </si>
  <si>
    <t>W 9148 P (QUESTER)</t>
  </si>
  <si>
    <t>RELAY LAMPU RORATY TIDAK DAPAT MENYALA DAN PERLU DILAKUKAN PENGGANTIAN</t>
  </si>
  <si>
    <t>MK.25.X.009_SUB-01_Before</t>
  </si>
  <si>
    <t>NA/25/X/178</t>
  </si>
  <si>
    <t>MK.25.X.009_SUB-01_After</t>
  </si>
  <si>
    <t>RELAY LAMPU ROTARY SUDAH DIPERBAIKI DAN BERFUNGSI DENGAN BAIK</t>
  </si>
  <si>
    <t>MK/25/X/010</t>
  </si>
  <si>
    <t>KENDARAAN PERLU DIPASANG LAMPU KOTA SEHINGGA MEMERLUKAN KABEL SEPANJANG 10 METER</t>
  </si>
  <si>
    <t>MK.25.X.010_SUB-01_Before</t>
  </si>
  <si>
    <t>NA/25/X/124</t>
  </si>
  <si>
    <t>MK.25.X.010_SUB-01_After</t>
  </si>
  <si>
    <t>LAMPU KOTA KENDARAAN SUDAH SELESAI DILAKUKAN PEMASANGAN</t>
  </si>
  <si>
    <t>PEMBUATAN SASIS TAMBAHAN UNTUK BAMPER BAK BELAKANG</t>
  </si>
  <si>
    <t>MK.25.X.005_SUB-03_Before</t>
  </si>
  <si>
    <t>NA/25/X/111</t>
  </si>
  <si>
    <t>MK.25.X.005_SUB-03_After</t>
  </si>
  <si>
    <t>MK/25/X/011</t>
  </si>
  <si>
    <t>STOP LAMP KENDARAAN PADAM DAN PERLU DIGANTI</t>
  </si>
  <si>
    <t>MK.25.X.011_SUB-01_Before</t>
  </si>
  <si>
    <t>NA/25/X/128</t>
  </si>
  <si>
    <t>MK.25.X.011_SUB-01_After</t>
  </si>
  <si>
    <t>STOP LAMP SUDAH DIGANTI DAN DAPAT BERFUNGSI DENGAN BAIK</t>
  </si>
  <si>
    <t>MK/25/X/012</t>
  </si>
  <si>
    <t>W 9863 NK (HINO DUTRO)</t>
  </si>
  <si>
    <t>KABEL ACCU MEMERLUKAN KLEM KARENA SEBELUMNYA TIDAK ADA</t>
  </si>
  <si>
    <t>MK.25.X.012_SUB-01_Before</t>
  </si>
  <si>
    <t>NA/25/X/135</t>
  </si>
  <si>
    <t>MK/25/X/013</t>
  </si>
  <si>
    <t>W 8683 QH (NISSAN CWB)</t>
  </si>
  <si>
    <t>PERBAIKAN VAPORIZER LORRY TANK YANG BOCOR</t>
  </si>
  <si>
    <t>MK.25.X.013_SUB-01_Before</t>
  </si>
  <si>
    <t>NA/25/X/145</t>
  </si>
  <si>
    <t>MK/25/X/014</t>
  </si>
  <si>
    <t>LAMPU BELAKANG ISOTANK BERMASALAH, FITTING BAYONET PERLU DILAKUKAN PENGGANTIAN</t>
  </si>
  <si>
    <t>MK.25.X.014_SUB-01_Before</t>
  </si>
  <si>
    <t>NA/25/X/201</t>
  </si>
  <si>
    <t>PENGECATAN PLAT BORDES YANG SUDAH TERPASANG</t>
  </si>
  <si>
    <t>MK.25.X.005_SUB-04_Before</t>
  </si>
  <si>
    <t>NA/25/X/152</t>
  </si>
  <si>
    <t>MK.25.X.005_SUB-04_After</t>
  </si>
  <si>
    <t>PENGECATAN PLAT BORDES YANG SUDAH TERPASANG SUDAH SELESAI DILAKUKAN</t>
  </si>
  <si>
    <t>MK/25/X/015</t>
  </si>
  <si>
    <t>PENAMBAHAN EXTRA BAUT UNTUK PENAHAN PER AGAR LEBIH KENCANG</t>
  </si>
  <si>
    <t>NA/25/X/158</t>
  </si>
  <si>
    <t>MK/25/X/016</t>
  </si>
  <si>
    <t>W 9272 PE (MITSUBISHI CANTER)</t>
  </si>
  <si>
    <t>SKUN KABEL REMOTE RAILGATE PERLU DIGANTI KJARENA SUDAH PATAH</t>
  </si>
  <si>
    <t>MK.25.X.016_SUB-01_Before</t>
  </si>
  <si>
    <t>NA/25/X/170</t>
  </si>
  <si>
    <t>MK.25.X.016_SUB-01_After</t>
  </si>
  <si>
    <t>SKUN KABEL REMOTE RAILGATE SUDAH SELESAI DIGANTI</t>
  </si>
  <si>
    <t>SUB-05</t>
  </si>
  <si>
    <t>UNTUK PROSES PENGECATAN LANJUTAN KERANGKA BAK BELAKANG YANG BELUM SELESAI</t>
  </si>
  <si>
    <t>MK.25.X.005_SUB-05_Before</t>
  </si>
  <si>
    <t>NA/25/X/185</t>
  </si>
  <si>
    <t>MK.25.X.005_SUB-05_After</t>
  </si>
  <si>
    <t>PROSES PENGECATAN KERANGKA BAK BELAKANG TRUCK SUDAH SELESAI DILAKUKAN</t>
  </si>
  <si>
    <t>KARET PENAHAN LUMPUR PERLU DIGANTI KARENA SUDAH RUSAK</t>
  </si>
  <si>
    <t>NA/25/X/195</t>
  </si>
  <si>
    <t>KARET PENAHAN LUMPUR PERLU BAUT UNTUK PEMASANGAN</t>
  </si>
  <si>
    <t>NA/25/X/199</t>
  </si>
  <si>
    <t>MK/25/X/018</t>
  </si>
  <si>
    <t>LAMPU SIGN BAGIAN KIRI PERLU DILAKUKAN PENGGANTIAN KARENA SUDAH PADAM</t>
  </si>
  <si>
    <t>MK.25.X.018_SUB-01_Before</t>
  </si>
  <si>
    <t>NA/25/X/227</t>
  </si>
  <si>
    <t>MK/25/X/019</t>
  </si>
  <si>
    <t>B 9243 PPA (HINO DUTRO)</t>
  </si>
  <si>
    <t>ACCU KENDARAAN RUSAK, PERLU DILAKUKAN PENGGANTIAN</t>
  </si>
  <si>
    <t>MK.25.X.019_SUB-01_Before</t>
  </si>
  <si>
    <t>NA/25/X/247</t>
  </si>
  <si>
    <t>MK/25/X/020</t>
  </si>
  <si>
    <t>SEAL RODA KENDARAAN SUDAH RUSAK DAN AUS, SEHINGGA PERLU DILAKUKAN PENGGANTIAN</t>
  </si>
  <si>
    <t>MK.25.X.020_SUB-01_Before</t>
  </si>
  <si>
    <t>NA/25/X/252</t>
  </si>
  <si>
    <t>MK.25.X.020_SUB-01_After</t>
  </si>
  <si>
    <t>PERBAIKAN SEAL RODA SUDAH SELESAI DILAKUKAN</t>
  </si>
  <si>
    <t>MK/25/X/021</t>
  </si>
  <si>
    <t>SEAL TAILGATE KENDARAAN SUDAH RUSAK DAN AUS, SEHINGGA PERLU DILAKUKAN PENGGANTIAN</t>
  </si>
  <si>
    <t>MK.25.X.021_SUB-01_Before</t>
  </si>
  <si>
    <t>NA/25/X/255</t>
  </si>
  <si>
    <t>MK.25.X.021_SUB-01_After</t>
  </si>
  <si>
    <t>PERBAIKAN SEAL TAILGATE KENDARAAN SUDAH DIPERBAIKI</t>
  </si>
  <si>
    <t>MK/25/X/022</t>
  </si>
  <si>
    <t>SEAL RODA KENDARAAN BAGIAN DEPAN KANAN PERLU DILAKUKAN PENGGANTIAN KARENA SUDAH RUSAK</t>
  </si>
  <si>
    <t>MK.25.X.022_SUB-01_Before</t>
  </si>
  <si>
    <t>NA/25/XI/042</t>
  </si>
  <si>
    <t>MK.25.X.022_SUB-01_After</t>
  </si>
  <si>
    <t>PEMASANGAN SEAL RODA KENDARAAN SUDAH SELESAI DILAKUKAN</t>
  </si>
  <si>
    <t>UNTUK PERBAIKAN SEAL DEBU KENDARAAN KARENA YANG SEBELUMNYA PECAH</t>
  </si>
  <si>
    <t>MK.25.X.021_SUB-02_Before</t>
  </si>
  <si>
    <t>NA/25/X/290</t>
  </si>
  <si>
    <t>MK.25.X.021_SUB-02_After</t>
  </si>
  <si>
    <t>SEAL DEBU KENDARAAN SUDAH SELESAI DILAKUKAN PENGGANTIAN</t>
  </si>
  <si>
    <t>MK/25/X/023</t>
  </si>
  <si>
    <t>UNTUK PEMASANGAN PANGKON KIRI KENDARAAN YANG RUSAK (BEKAS TIDAK ADA)</t>
  </si>
  <si>
    <t>MK.25.X.023_SUB-01_Before</t>
  </si>
  <si>
    <t>NA/25/X/288</t>
  </si>
  <si>
    <t>MK.25.X.023_SUB-01_After</t>
  </si>
  <si>
    <t>PANGKON KIRI KENDARAAN SUDAH SELESAI DILAKUKAN</t>
  </si>
  <si>
    <t>MK/25/XI/001</t>
  </si>
  <si>
    <t>SALAMAN ANGIN KENDARAAN PECAH DAN PERLU DILAKUKAN PENGGANTIAN</t>
  </si>
  <si>
    <t>NA/25/XI/016</t>
  </si>
  <si>
    <t>MK/25/XI/002</t>
  </si>
  <si>
    <t>B 9249 KEI (HINO 500)</t>
  </si>
  <si>
    <t>PENGGANTIAN KABEL SPIRAL PENYAMBUNG HEAD DAN EKOR PUTUS BAGIAN DALAMNYA</t>
  </si>
  <si>
    <t>MK.25.XI.002_SUB-01_Before</t>
  </si>
  <si>
    <t>NA/25/XI/008</t>
  </si>
  <si>
    <t>MK.25.XI.002_SUB-01_After</t>
  </si>
  <si>
    <t>KABEL SPIRAL SUDAH SELESAI DIGANTI DAN BERFUNGSI DENGAN BAIK</t>
  </si>
  <si>
    <t>MK/25/XI/003</t>
  </si>
  <si>
    <t>UNTUK PENGGANTIAN SOCKET LAMPU EKOR TRAILER</t>
  </si>
  <si>
    <t>MK.25.XI.003_SUB-01_Before</t>
  </si>
  <si>
    <t>NA/25/XI/007</t>
  </si>
  <si>
    <t>MK.25.XI.003_SUB-01_After</t>
  </si>
  <si>
    <t>PENGGANTIAN SOCKET LAMPU EKOR TRAILER SUDAH SELESAI DILAKUKAN</t>
  </si>
  <si>
    <t>MK/25/XI/004</t>
  </si>
  <si>
    <t>MK.25.XI.004_SUB-01_Before</t>
  </si>
  <si>
    <t>NA/25/XI/006</t>
  </si>
  <si>
    <t>MK.25.XI.004_SUB-01_After</t>
  </si>
  <si>
    <t>MK/25/XI/005</t>
  </si>
  <si>
    <t>MK.25.XI.005_SUB-01_Before</t>
  </si>
  <si>
    <t>NA/25/XI/005</t>
  </si>
  <si>
    <t>MK.25.XI.005_SUB-01_After</t>
  </si>
  <si>
    <t>MK/25/XI/006</t>
  </si>
  <si>
    <t>MK.25.XI.006_SUB-01_Before</t>
  </si>
  <si>
    <t>NA/25/XI/058</t>
  </si>
  <si>
    <t>MK.25.XI.006_SUB-01_After</t>
  </si>
  <si>
    <t>MK/25/XI/007</t>
  </si>
  <si>
    <t>PENGGANTIAN KAMPAS REM RODA BAGIAN DEPAN KENDARAAN YANG SUDAH RUSAK</t>
  </si>
  <si>
    <t>MK.25.XI.007_SUB-01_Before</t>
  </si>
  <si>
    <t>NA/25/XI/078</t>
  </si>
  <si>
    <t>MK.25.XI.007_SUB-01_After</t>
  </si>
  <si>
    <t>BRAKE LINING, BRAKE DRUM SERTA PER KAMPAS SUDAH SELESAI DIGANTI DAN DIPERBAIKI</t>
  </si>
  <si>
    <t>MK/25/XI/008</t>
  </si>
  <si>
    <t>RELAY TROMBETTA KENDARAAN PERLU DILAKUKAN PENGGANTIAN</t>
  </si>
  <si>
    <t>MK.25.XI.008_SUB-01_Before</t>
  </si>
  <si>
    <t>NA/25/XI/079</t>
  </si>
  <si>
    <t>MK.25.XI.008_SUB-01_After</t>
  </si>
  <si>
    <t>RELAY TROMBETTA SUDAH SELESAI DIPERBAIKI DAN SUDAH BERFUNGSI DENGAN BAIK</t>
  </si>
  <si>
    <t>MK/25/XI/009</t>
  </si>
  <si>
    <t>LAMPU SIGN PADAM KARENA FLASHER KENDARAAN RUSAK DAN PERLU DILAKUKAN PENGGANTIAN</t>
  </si>
  <si>
    <t>MK.25.XI.009_SUB-02_Before</t>
  </si>
  <si>
    <t>NA/25/XI/149</t>
  </si>
  <si>
    <t>MK.25.XI.009_SUB-02_After</t>
  </si>
  <si>
    <t>FLASHER TELAH DILAKUKAN PENGGANTIAN DAN SUDAH BERFUNGSI DENGAN BAIK</t>
  </si>
  <si>
    <t>NEXT PART PEMASANGAN FITTING CONNECTION UNTUK VAPORIZER LORRY TANK YANG DIPERBAIKI</t>
  </si>
  <si>
    <t>MK.25.X.013_SUB-02_Before</t>
  </si>
  <si>
    <t>NA/25/XI/097</t>
  </si>
  <si>
    <t>MK/25/XI/010</t>
  </si>
  <si>
    <t>SEKRING NANO KENDARAAN PERLU DILAKUKAN PENGGANTIAN</t>
  </si>
  <si>
    <t>NA/25/XI/093</t>
  </si>
  <si>
    <t>PEMASANGAN VAPORIZER LORRY TANK MEMERLUKAN MATERIAL TAMBAHAN</t>
  </si>
  <si>
    <t>MK.25.X.010_SUB-03_Before</t>
  </si>
  <si>
    <t>NA/25/XI/104</t>
  </si>
  <si>
    <t>MK.25.X.010_SUB-03_After</t>
  </si>
  <si>
    <t>VAPORIZER LORRY TANK SUDAH SELESAI DIPASANG DAN BERFUNGSI DENGAN BAIK</t>
  </si>
  <si>
    <t>MK.25.X.010_SUB-04_Before</t>
  </si>
  <si>
    <t>NA/25/XI/109</t>
  </si>
  <si>
    <t>MK.25.X.010_SUB-04_After</t>
  </si>
  <si>
    <t>MK/25/XI/011</t>
  </si>
  <si>
    <t>ISOTANK (YBQU 202462-9)</t>
  </si>
  <si>
    <t>UNTUK PEMASANGAN PLAT PELINDUNG VAPORIZER ISOTANK LAR</t>
  </si>
  <si>
    <t>MK.25.XI.011_SUB-01_Before</t>
  </si>
  <si>
    <t>NA/25/XI/101</t>
  </si>
  <si>
    <t>MK.25.XI.011_SUB-01_After</t>
  </si>
  <si>
    <t>PLAT PELINDUNG VAPORIZER ISOTANK SUDAH SELESAI DIPASANG</t>
  </si>
  <si>
    <t>MK/25/XI/012</t>
  </si>
  <si>
    <t>ISOTANK (YBQU 202419-3)</t>
  </si>
  <si>
    <t>MK.25.XI.012_SUB-01_Before</t>
  </si>
  <si>
    <t>NA/25/XI/102</t>
  </si>
  <si>
    <t>MK.25.XI.012_SUB-01_After</t>
  </si>
  <si>
    <t>MK/25/XI/013</t>
  </si>
  <si>
    <t>ISOTANK (YBQU 202413-0)</t>
  </si>
  <si>
    <t>MK.25.XI.013_SUB-01_Before</t>
  </si>
  <si>
    <t>NA/25/XI/103</t>
  </si>
  <si>
    <t>MK.25.XI.013_SUB-01_After</t>
  </si>
  <si>
    <t>MK/25/XI/014</t>
  </si>
  <si>
    <t>UNTUK PENAMBALAN LIST KACA DEPAN KENDARAAN YANG BOCOR</t>
  </si>
  <si>
    <t>MK.25.XI.014_SUB-01_Before</t>
  </si>
  <si>
    <t>NA/25/XI/148</t>
  </si>
  <si>
    <t>MK.25.XI.014_SUB-01_After</t>
  </si>
  <si>
    <t>LIST KACA DEPAN SUDAH DILAKUKAN PENAMBALAN MENGGUNAKAN SEALANT, SEHINGGA BOCOR SUDAH TERATASI</t>
  </si>
  <si>
    <t>MK/25/XI/015</t>
  </si>
  <si>
    <t>TROMBETTA TAILGATE YANG LISTRIKNYA BERMASALAH DAN PERLU DILAKUKAN PENGGANTIAN</t>
  </si>
  <si>
    <t>NA/25/XI/151</t>
  </si>
  <si>
    <t>MK/25/XI/016</t>
  </si>
  <si>
    <t>SEAL AS RODA BELAKANG PERLU DILAKUKAN PENGGANTIAN KARENA SUDAH AUS</t>
  </si>
  <si>
    <t>MK.25.XI.016_SUB-01_Before</t>
  </si>
  <si>
    <t>NA/25/XI/195</t>
  </si>
  <si>
    <t>MK.25.XI.016_SUB-01_After</t>
  </si>
  <si>
    <t>PERBAIKAN SEAL AS RODA BELAKANG SUDAH SELESA DIPERBAIKI</t>
  </si>
  <si>
    <t>MK/25/XI/017</t>
  </si>
  <si>
    <t>FLEXIBLE HOSE HIDROLIS BOCOR DAN PERLU DIGANTI</t>
  </si>
  <si>
    <t>MK.25.XI.017_SUB-01_Before</t>
  </si>
  <si>
    <t>NA/25/XI/235</t>
  </si>
  <si>
    <t>MK.25.XI.017_SUB-01_After</t>
  </si>
  <si>
    <t>FLEXIBLE HOSE HIDROLIS YANG BOCOR SUDAH DIGANTI DENGAN YANG BARU</t>
  </si>
  <si>
    <t>MK/25/XI/018</t>
  </si>
  <si>
    <t>SEKRING KOTAK STARTER DYNAMO PERLU DILAKUKAN PENGGANTIAN</t>
  </si>
  <si>
    <t>MK.25.XI.018_SUB-01_Before</t>
  </si>
  <si>
    <t>NA/25/XI/240</t>
  </si>
  <si>
    <t>MK.25.XI.018_SUB-01_After</t>
  </si>
  <si>
    <t>SEKRING KOTAK SUDAH SELESAI DIGANTI</t>
  </si>
  <si>
    <t>MK/25/XI/019</t>
  </si>
  <si>
    <t>UNTUK PENGGANTIAN KAMPAS REM TANGAN KENDARAAN KARENA SUDAH RUSAK</t>
  </si>
  <si>
    <t>MK.25.XI.019_SUB-01_Before</t>
  </si>
  <si>
    <t>NA/25/XI/261</t>
  </si>
  <si>
    <t>MK.25.XI.019_SUB-01_After</t>
  </si>
  <si>
    <t>KAMPAS REM TANGAN DAN MUR PINION SUDAH DIGANTI</t>
  </si>
  <si>
    <t>MK/25/XI/020</t>
  </si>
  <si>
    <t>UNTUK PENGGANTIAN BAUT NAP RODA KENDARAAN</t>
  </si>
  <si>
    <t>MK.25.XI.020_SUB-01_Before</t>
  </si>
  <si>
    <t>NA/25/XI/262</t>
  </si>
  <si>
    <t>MK/25/XI/021</t>
  </si>
  <si>
    <t>MK.25.XI.021_SUB-01_Before</t>
  </si>
  <si>
    <t>NA/25/XI/266</t>
  </si>
  <si>
    <t>MK.25.XI.021_SUB-01_After</t>
  </si>
  <si>
    <t>ACCU KENDARAAN SUDAH SELESAI DILAKUKAN PENGGANTIAN</t>
  </si>
  <si>
    <t>MK/25/XI/022</t>
  </si>
  <si>
    <t>PENGGANTIAN AS &amp; GEAR MULTI  SPROKET KENDARAAN KARENA SUDAH AUS</t>
  </si>
  <si>
    <t>MK.25.XI.022_SUB-01_Before</t>
  </si>
  <si>
    <t>NA/25/XI/269</t>
  </si>
  <si>
    <t>MK/25/XI/023</t>
  </si>
  <si>
    <t>KABEL SPEEDOMETER KENDARAAN PUTUS</t>
  </si>
  <si>
    <t>MK.25.XI.023_SUB-01_Before</t>
  </si>
  <si>
    <t>NA/25/XII/030</t>
  </si>
  <si>
    <t>MK.25.XI.023_SUB-01_After</t>
  </si>
  <si>
    <t>KABEL SPEEDOMETER KENDARAAN YANG PUTUS SUDAH DIGANTI</t>
  </si>
  <si>
    <t>SEAL RODA KENDARAAN BAGIAN DEPAN KIRI PERLU DILAKUKAN PENGGANTIAN KARENA SUDAH RUSAK</t>
  </si>
  <si>
    <t>MK.25.X.014_SUB-02_Before</t>
  </si>
  <si>
    <t>NA/25/XII/003</t>
  </si>
  <si>
    <t>SEAL OLI RODA DEPAN BAGIAN KIRI SUDAH DIPERBAIKI DAN BERFUNGSI DENGAN BAIK</t>
  </si>
  <si>
    <t>MK/25/XII/001</t>
  </si>
  <si>
    <t>MASTER COUPLING &amp; PART KIT ATAS RUSAK</t>
  </si>
  <si>
    <t>MK.25.XII.001_SUB-01_Before</t>
  </si>
  <si>
    <t>NA/25/XII/067</t>
  </si>
  <si>
    <t>MK.25.XII.001_SUB-01_After</t>
  </si>
  <si>
    <t>MK/25/XII/002</t>
  </si>
  <si>
    <t>PENGGANTIAN LAMPU &amp; AKSESORIS BAGIAN DEPAN KIRI KENDARAAN KARENA TELAH MENGALAMI LAKA LANTAS</t>
  </si>
  <si>
    <t>MK.25.XII.002_SUB-01_Before</t>
  </si>
  <si>
    <t>PAK SUEB</t>
  </si>
  <si>
    <t>NA/25/XII/057</t>
  </si>
  <si>
    <t>MK/25/XII/003</t>
  </si>
  <si>
    <t>DRAG LINK KENDARAAN PERLU DILAKUKAN PENGGANTIAN KARENA FUNGSINYA SUDAH MENURUN</t>
  </si>
  <si>
    <t>MK.25.XII.003_SUB-01_Before</t>
  </si>
  <si>
    <t>NA/25/XII/039</t>
  </si>
  <si>
    <t>MK.25.XII.003_SUB-01_After</t>
  </si>
  <si>
    <t>DRAG LINK SUDAH SELESAI DIGANTI DAN DIPERBAIKI</t>
  </si>
  <si>
    <t>MK/25/XII/004</t>
  </si>
  <si>
    <t>W 8985 QC (QUESTER)</t>
  </si>
  <si>
    <t>LAMPU KOTA KABIN SEBELAH KANAN &amp; KIRI MATI DAN PERLU DIGANTI</t>
  </si>
  <si>
    <t>MK.25.XII.004_SUB-01_Before</t>
  </si>
  <si>
    <t>NA/25/XI/292</t>
  </si>
  <si>
    <t>MK.25.XII.004_SUB-01_After</t>
  </si>
  <si>
    <t>LAMPU KOTA KABIN KENDARAAN SUDAH DIGANTI DAN BERFUNGSI DENGAN BAIK</t>
  </si>
  <si>
    <t>MK/25/XII/005</t>
  </si>
  <si>
    <t>MK.25.XII.005_SUB-01_Before</t>
  </si>
  <si>
    <t>NA/25/XII/094</t>
  </si>
  <si>
    <t>MK.25.XII.005_SUB-01_After</t>
  </si>
  <si>
    <t>PENGGANTIAN STOP LAMP KENDARAAN SUDAH SELESAI DILAKUKAN DAN BERFUNGSI DENGAN BAIK</t>
  </si>
  <si>
    <t>MK/25/XII/006</t>
  </si>
  <si>
    <t>KING PIN RODA KENDARAAN PERLU DILAKUKAN PENGGANTIAN</t>
  </si>
  <si>
    <t>NA/25/XII/054</t>
  </si>
  <si>
    <t>MK/25/XII/007</t>
  </si>
  <si>
    <t>RING PISTON &amp; GASKET KENDARAAN PERLU DIGANTI</t>
  </si>
  <si>
    <t>MK.25.XII.007_SUB-01_Before</t>
  </si>
  <si>
    <t>NA/25/XII/071</t>
  </si>
  <si>
    <t>MK.25.XII.007_SUB-01_After</t>
  </si>
  <si>
    <t>KERUSAKAAN KENDARAAN SUDAH SELESAI DIPERBAIKI</t>
  </si>
  <si>
    <t>MK.25.XII.007_SUB-02_Before</t>
  </si>
  <si>
    <t>NA/25/XII/085</t>
  </si>
  <si>
    <t>MK.25.XII.007_SUB-02_After</t>
  </si>
  <si>
    <t>MK.25.XII.007_SUB-03_Before</t>
  </si>
  <si>
    <t>NA/25/XII/092</t>
  </si>
  <si>
    <t>MK.25.XII.007_SUB-03_After</t>
  </si>
  <si>
    <t>MK/25/XII/008</t>
  </si>
  <si>
    <t>MASTER KOPLING BAWAH KENDARAAN PERLU DIGANTI KARENA BOCOR</t>
  </si>
  <si>
    <t>MK.25.XII.008_SUB-01_Before</t>
  </si>
  <si>
    <t>NA/25/XII/093</t>
  </si>
  <si>
    <t>MK.25.XII.008_SUB-01_After</t>
  </si>
  <si>
    <t>MASTER KOPLING BAWAH SUDAH DIGANTI REPAIR KIT NYA</t>
  </si>
  <si>
    <t>MK/25/XII/009</t>
  </si>
  <si>
    <t>PERBAIKAN PARTS RODA KENDARAAN YANG RUSAK (BEARING, HOUSING END &amp; NUT, SEAL OLI, DLL)</t>
  </si>
  <si>
    <t>MK.25.XII.009_SUB-01_Before</t>
  </si>
  <si>
    <t>NA/25/XII/124</t>
  </si>
  <si>
    <t>MK.25.XII.009_SUB-01_After</t>
  </si>
  <si>
    <t xml:space="preserve">PERBAIKKAN W8187QH, PENGGANTIAN SELUBUNG AS RODA, AS RODA, BEARING LUAR DAN DALAM, SUDAH SELESAI
</t>
  </si>
  <si>
    <t>MK/25/XII/010</t>
  </si>
  <si>
    <t>PENGGANTIAN AS &amp; GEAR MULTI  SPROKET KENDARAAN KARENA PUTUS DAN AUS</t>
  </si>
  <si>
    <t>MK.25.XII.010_SUB-01_Before</t>
  </si>
  <si>
    <t>NA/25/XII/137</t>
  </si>
  <si>
    <t>MK.25.XII.010_SUB-01_After</t>
  </si>
  <si>
    <t>PERBAIKAN SELESAI</t>
  </si>
  <si>
    <t>LANJUTAN PERBAIKAN KENDARAAN SETELAH TURUN MESIN</t>
  </si>
  <si>
    <t>MK.25.XII.007_SUB-04_Before</t>
  </si>
  <si>
    <t>NA/25/XII/162</t>
  </si>
  <si>
    <t>MK.25.XII.007_SUB-04_After</t>
  </si>
  <si>
    <t>MK/25/XII/011</t>
  </si>
  <si>
    <t>PERBAIKAN REM DEPAN KENDARAAN KARENA RUSAK</t>
  </si>
  <si>
    <t>MK.25.XII.011_SUB-01_Before</t>
  </si>
  <si>
    <t>NA/25/XII/206</t>
  </si>
  <si>
    <t>MK.25.XII.011_SUB-01_After</t>
  </si>
  <si>
    <t>REM RODA KANAN DEPAN KENDARAAN SUDAH SELESAI DIPERBAIKI</t>
  </si>
  <si>
    <t>MK/25/XII/012</t>
  </si>
  <si>
    <t>UNTUK PERBAIKAN KENDARAAN RODA DEPAN KIRI KARENA SUDAH AUS</t>
  </si>
  <si>
    <t>MK.25.XII.012_SUB-01_Before</t>
  </si>
  <si>
    <t>NA/25/XII/222</t>
  </si>
  <si>
    <t>MK.25.XII.012_SUB-01_After</t>
  </si>
  <si>
    <t>PERBAIKAN KENDARAAN SUDAH SELESAI DILAKUKAN</t>
  </si>
  <si>
    <t>MK/25/XII/013</t>
  </si>
  <si>
    <t>SENTRAL AS BEARING MENGALAMI KERUSAKAN</t>
  </si>
  <si>
    <t>MK.25.XII.013_SUB-01_Before</t>
  </si>
  <si>
    <t>NA/25/XII/220</t>
  </si>
  <si>
    <t>MK.25.XII.013_SUB-01_After</t>
  </si>
  <si>
    <t>SENTRAL AS BEARING KENDARAAN SUDAH DILAKUKAN PENGGANTIAN</t>
  </si>
  <si>
    <t>MK/25/XII/014</t>
  </si>
  <si>
    <t>POMPA SOLAR KENDARAAN RUSAK</t>
  </si>
  <si>
    <t>MK.25.XII.014_SUB-01_Before</t>
  </si>
  <si>
    <t>NA/25/XII/225</t>
  </si>
  <si>
    <t>MK.25.XII.014_SUB-01_After</t>
  </si>
  <si>
    <t>POMPA SOLAR KENDARAAN SUDAH DILAKUKAN PENGGANTIAN</t>
  </si>
  <si>
    <t>MK/25/XII/015</t>
  </si>
  <si>
    <t>MK.25.XII.015_SUB-01_Before</t>
  </si>
  <si>
    <t>NA/25/XII/299</t>
  </si>
  <si>
    <t>MK/25/XII/016</t>
  </si>
  <si>
    <t>PENGGANTIAN SKUN KABEL ACCU KENDARAAN</t>
  </si>
  <si>
    <t>MK.25.XII.016_SUB-01_Before</t>
  </si>
  <si>
    <t>NA/25/XII/245</t>
  </si>
  <si>
    <t>MK.25.XII.016_SUB-01_After</t>
  </si>
  <si>
    <t>SKUN KABEL ACCU SUDAH TERPASANG</t>
  </si>
  <si>
    <t>MK/25/XII/018</t>
  </si>
  <si>
    <t>SELANG OLI POWER STEERING KENDARAAN BOCOR</t>
  </si>
  <si>
    <t>MK.25.XII.018_SUB-01_Before</t>
  </si>
  <si>
    <t>NA/25/XII/263</t>
  </si>
  <si>
    <t>MK.25.XII.018_SUB-01_After</t>
  </si>
  <si>
    <t>SELANG OLI POWER STEERING SUDAH SELESAI DIPERBAIKI</t>
  </si>
  <si>
    <t>MK/25/XII/019</t>
  </si>
  <si>
    <t>PENGGANTIAN KAMPAS REM REM RODA DEPAN</t>
  </si>
  <si>
    <t>MK.25.XII.019_SUB-01_Before</t>
  </si>
  <si>
    <t>NA/25/XII/259</t>
  </si>
  <si>
    <t>MK.25.XII.019_SUB-01_After</t>
  </si>
  <si>
    <t>KAMPAS REM RODA SUDAH SELESAI DILAKUKAN PENGGANTIAN</t>
  </si>
  <si>
    <t>MK/25/XII/020</t>
  </si>
  <si>
    <t>RELAY EMERGENCY KENDARAAN RUSAK</t>
  </si>
  <si>
    <t>NA/25/XII/282</t>
  </si>
  <si>
    <t>MK/25/XII/021</t>
  </si>
  <si>
    <t>RAILGATE TIDAK BERFUNGSI KARENA GEAR SPROKETNYA &amp; AS GEAR RUSAK</t>
  </si>
  <si>
    <t>MK.25.XII.021_SUB-01_Before</t>
  </si>
  <si>
    <t>NA/25/XII/283</t>
  </si>
  <si>
    <t>MK.25.XII.021_SUB-01_After</t>
  </si>
  <si>
    <t>MK/25/XII/022</t>
  </si>
  <si>
    <t>MK.25.XII.022_SUB-01_Before</t>
  </si>
  <si>
    <t>NA/25/XII/288</t>
  </si>
  <si>
    <t>MK.25.XII.022_SUB-01_After</t>
  </si>
  <si>
    <t>SEAL HIDROLIK &amp; PISTON KENDARAAN SUDAH SELESAI DIPERBAIKI</t>
  </si>
  <si>
    <t>MK.25.XII.022_SUB-02_Before</t>
  </si>
  <si>
    <t>NA/25/XII/298</t>
  </si>
  <si>
    <t>MK.25.XII.022_SUB-02_After</t>
  </si>
  <si>
    <t>MK/25/XII/023</t>
  </si>
  <si>
    <t>LAMPU KENDARAAN PADAM DAN PERLU DIGANTI</t>
  </si>
  <si>
    <t>MK.25.XII.023_SUB-01_Before</t>
  </si>
  <si>
    <t>NA/25/XII/295</t>
  </si>
  <si>
    <t>MK.25.XII.023_SUB-01_After</t>
  </si>
  <si>
    <t>LAMPU H4 KENDARAAN SUDAH DIGANTI DAN DIPERBAIKI</t>
  </si>
  <si>
    <t>GEAR TAILGATE SEBELAH KANAN RUSAK DAN PERLU DILAKUKAN PENGGANTIAN</t>
  </si>
  <si>
    <t>MK.25.XII.021_SUB-02_Before</t>
  </si>
  <si>
    <t>NA/25/XII/308</t>
  </si>
  <si>
    <t>MK.25.XII.021_SUB-02_After</t>
  </si>
  <si>
    <t>MK/26/I/001</t>
  </si>
  <si>
    <t>PEMBUATAN JALUR LISTRIK BARU KENDARAAN (CUT OFF ENGINE)</t>
  </si>
  <si>
    <t>MK.26.I.001_SUB-01_Before</t>
  </si>
  <si>
    <t>NA/26/I/031</t>
  </si>
  <si>
    <t>MK.26.I.001_SUB-01_After</t>
  </si>
  <si>
    <t>PEMBUATAN JALUR LISTRIK BARU SUDAH SELESAI DILAKUKAN</t>
  </si>
  <si>
    <t>MK/26/I/002</t>
  </si>
  <si>
    <t>KENDARAAN PERLU PENGGANTIAN KLEM ACCU TIMAH</t>
  </si>
  <si>
    <t>MK.26.I.002_SUB-01_Before</t>
  </si>
  <si>
    <t>NA/26/I/033</t>
  </si>
  <si>
    <t>MK.26.I.002_SUB-01_After</t>
  </si>
  <si>
    <t>KLEM ACCU KENDARAAN SUDAH TERPASANG</t>
  </si>
  <si>
    <t>MK/26/I/003</t>
  </si>
  <si>
    <t>GRILLE RADIATOR KENDARAAN HILANG</t>
  </si>
  <si>
    <t>MK.26.I.003_SUB-01_Before</t>
  </si>
  <si>
    <t>NA/26/I/036</t>
  </si>
  <si>
    <t>MK.26.I.003_SUB-01_After</t>
  </si>
  <si>
    <t>GRILLE RADIATOR SUDAH DIGANTI</t>
  </si>
  <si>
    <t>MK/26/I/015</t>
  </si>
  <si>
    <t>PENGGANTIAN VELG BAN BAGIAN DEPAN KANAN KARENA RETAK</t>
  </si>
  <si>
    <t>MK.26.I.015_SUB-01_Before</t>
  </si>
  <si>
    <t>NA/26/I/153</t>
  </si>
  <si>
    <t>MK.26.I.015_SUB-01_After</t>
  </si>
  <si>
    <t>VELG YANG RETAK SUDAH DILAKUKAN PENGGANTIAN</t>
  </si>
  <si>
    <t>MK/26/I/004</t>
  </si>
  <si>
    <t>KARET PER DAUN BAGIAN DEPAN PECAH</t>
  </si>
  <si>
    <t>MK.26.I.004_SUB-01_Before</t>
  </si>
  <si>
    <t>NA/26/I/053</t>
  </si>
  <si>
    <t>MK/26/I/005</t>
  </si>
  <si>
    <t>TURBO CHARGER TERDENGAR KASAR SUARANYA</t>
  </si>
  <si>
    <t>MK.26.I.005_SUB-01_Before</t>
  </si>
  <si>
    <t>NA/26/I/074</t>
  </si>
  <si>
    <t>MK.26.I.005_SUB-01_After</t>
  </si>
  <si>
    <t>TURBO CHARGER SUDAH DIPERBAIKI DAN BERFUNGSI DENGAN BAIK</t>
  </si>
  <si>
    <t>MK/26/I/006</t>
  </si>
  <si>
    <t>KARET CHAMBER PERLU DILAKUKAN PENGGANTIAN</t>
  </si>
  <si>
    <t>MK.26.I.006_SUB-01_Before</t>
  </si>
  <si>
    <t>NA/26/I/073</t>
  </si>
  <si>
    <t>MK/26/I/007</t>
  </si>
  <si>
    <t>BAUT RODA BELAKANG KIRI PATAH</t>
  </si>
  <si>
    <t>MK.26.I.007_SUB-01_Before</t>
  </si>
  <si>
    <t>NA/26/I/118</t>
  </si>
  <si>
    <t>MK.26.I.007_SUB-01_After</t>
  </si>
  <si>
    <t>BAUT RODA KENDARAAN SUDAH SELESAI DIGANTI</t>
  </si>
  <si>
    <t>MK/26/I/008</t>
  </si>
  <si>
    <t>EKOR TRAILER (SIG-03)</t>
  </si>
  <si>
    <t>MK.26.I.008_SUB-01_Before</t>
  </si>
  <si>
    <t>NA/26/I/042</t>
  </si>
  <si>
    <t>MK.26.I.008_SUB-01_After</t>
  </si>
  <si>
    <t>MK/26/I/009</t>
  </si>
  <si>
    <t>MK.26.I.009_SUB-01_Before</t>
  </si>
  <si>
    <t>NA/26/I/043</t>
  </si>
  <si>
    <t>MK.26.I.009_SUB-01_After</t>
  </si>
  <si>
    <t>MK/26/I/010</t>
  </si>
  <si>
    <t>BRAKE VALVE KENDARAAN PERLU UNTUK DIPERBAIKI</t>
  </si>
  <si>
    <t>MK.26.I.010_SUB-01_Before</t>
  </si>
  <si>
    <t>NA/26/I/151</t>
  </si>
  <si>
    <t>MK.26.I.010_SUB-01_After</t>
  </si>
  <si>
    <t>BRAKE VALVE SUDAH SELESAI DIPERBAIKI</t>
  </si>
  <si>
    <t>MK/26/I/011</t>
  </si>
  <si>
    <t>UNTUK PERBAIKAN TAILGATE KARENA ENGSEL PINTU SUDAH AUS</t>
  </si>
  <si>
    <t>MK.26.I.011_SUB-01_Before</t>
  </si>
  <si>
    <t>NA/26/I/120</t>
  </si>
  <si>
    <t>MK.26.I.011_SUB-01_After</t>
  </si>
  <si>
    <t>MK/26/I/012</t>
  </si>
  <si>
    <t>MK.26.I.012_SUB-01_Before</t>
  </si>
  <si>
    <t>NA/26/I/117</t>
  </si>
  <si>
    <t>MK.26.I.012_SUB-01_After</t>
  </si>
  <si>
    <t>KING PIN RODA SUDAH DILAKUKAN PENGGANTIAN DAN DAPAT BERFUNGSI DENGAN BAIK</t>
  </si>
  <si>
    <t>MK/26/I/013</t>
  </si>
  <si>
    <t>AS RODA BAGIAN DEPAN PERLU DIPERBAIKI DAN DILAKUKAN PENGGANTIAN BEARING</t>
  </si>
  <si>
    <t>MK.26.I.013_SUB-01_Before</t>
  </si>
  <si>
    <t>NA/26/I/150</t>
  </si>
  <si>
    <t>MK.26.I.013_SUB-01_After</t>
  </si>
  <si>
    <t>AS RODA DEPAN SUDAH SELESAI DIPERBAIKI</t>
  </si>
  <si>
    <t>MK/26/I/014</t>
  </si>
  <si>
    <t>PENGGANTIAN VELG BAN BAGIAN BELAKANG KIRI LUAR</t>
  </si>
  <si>
    <t>MK.26.I.014_SUB-01_Before</t>
  </si>
  <si>
    <t>NA/26/I/130</t>
  </si>
  <si>
    <t>MK.26.I.014_SUB-01_After</t>
  </si>
  <si>
    <t>MK/26/I/016</t>
  </si>
  <si>
    <t>MK.26.I.016_SUB-01_Before</t>
  </si>
  <si>
    <t>NA/26/I/156</t>
  </si>
  <si>
    <t>MK.26.I.016_SUB-01_After</t>
  </si>
  <si>
    <t>MK/26/I/017</t>
  </si>
  <si>
    <t>GEAR SPEEDOMETER KENDARAAN RUSAK PERLU DIGANTI</t>
  </si>
  <si>
    <t>MK.26.I.017_SUB-01_Before</t>
  </si>
  <si>
    <t>NA/26/I/170</t>
  </si>
  <si>
    <t>MK.26.I.017_SUB-01_After</t>
  </si>
  <si>
    <t>GEAR SPEEDOMETER SUDAH DILAKUKAN PENGGANTIAN</t>
  </si>
  <si>
    <t>MK/26/I/018</t>
  </si>
  <si>
    <t>MK.26.I.018_SUB-01_Before</t>
  </si>
  <si>
    <t>NA/26/I/171</t>
  </si>
  <si>
    <t>MK.26.I.018_SUB-01_After</t>
  </si>
  <si>
    <t>MK/26/I/019</t>
  </si>
  <si>
    <t>MK.26.I.019_SUB-01_Before</t>
  </si>
  <si>
    <t>NA/26/I/167</t>
  </si>
  <si>
    <t>MK.26.I.019_SUB-01_After</t>
  </si>
  <si>
    <t>MK/26/I/020</t>
  </si>
  <si>
    <t>KENDARAAN PERLU UNTUK DISTOORING KARENA TERINDIKASI ADANYA KERUSAKAN MASTER KOPLING</t>
  </si>
  <si>
    <t>NA/26/I/183</t>
  </si>
  <si>
    <t>KENDARAAN TIDAK PERLU DIPERBAIKI KARENA TIDAK TERDAPAT KERUSAKAN, BARANG DIKEMBALIKAN
REF RI: RI/NV/26/I/091 (23/01/26)</t>
  </si>
  <si>
    <t>MK/26/I/022</t>
  </si>
  <si>
    <t>PER DAUN PATAH DAN PERLU DILAKUKAN PENGGANTIAN</t>
  </si>
  <si>
    <t>MK.26.I.022_SUB-01_Before</t>
  </si>
  <si>
    <t>NA/26/I/201</t>
  </si>
  <si>
    <t>MK.26.I.022_SUB-01_After</t>
  </si>
  <si>
    <t>PER DAUN SUDAH SELESAI DIPERBAIKI</t>
  </si>
  <si>
    <t>MK/26/I/023</t>
  </si>
  <si>
    <t>EKOR TRAILER (SIG-10)</t>
  </si>
  <si>
    <t>LAMPU BELAKANG EKOR PADAM DAN PERLU DIGANTI</t>
  </si>
  <si>
    <t>MK.26.I.023_SUB-01_Before</t>
  </si>
  <si>
    <t>NA/26/I/222</t>
  </si>
  <si>
    <t>MK.26.I.023_SUB-01_After</t>
  </si>
  <si>
    <t>PENGGANTIAN LAMPU BELAKANG KENDARAAN SUDAH SELESAI DILAKUKAN</t>
  </si>
  <si>
    <t>MK/26/I/024</t>
  </si>
  <si>
    <t>SOLENOID SWITCH KENDARAAN PERLU DIGANTI</t>
  </si>
  <si>
    <t>MK.26.I.024_SUB-01_Before</t>
  </si>
  <si>
    <t>NA/26/I/255</t>
  </si>
  <si>
    <t>MK.26.I.024_SUB-01_After</t>
  </si>
  <si>
    <t>PERBAIKAN SOLENOID SUDAH SELESAI DILAKUKAN</t>
  </si>
  <si>
    <t>MK/26/I/025</t>
  </si>
  <si>
    <t>HOIST PUSHBUTTION KENDARAAN RUSAK</t>
  </si>
  <si>
    <t>MK.26.I.025_SUB-01_Before</t>
  </si>
  <si>
    <t>NA/26/I/238</t>
  </si>
  <si>
    <t>MK.26.I.025_SUB-01_After</t>
  </si>
  <si>
    <t>HOIST PUSHBUTTON SUDAH SELESAI DIPERBAIKI</t>
  </si>
  <si>
    <t>MK/26/II/001</t>
  </si>
  <si>
    <t>PERBAIKAN KENALPOT PATAH</t>
  </si>
  <si>
    <t>MK.26.II.001_SUB-01_Before</t>
  </si>
  <si>
    <t>NA/26/II/001</t>
  </si>
  <si>
    <t>MK.26.II.001_SUB-01_After</t>
  </si>
  <si>
    <t>MK/26/II/002</t>
  </si>
  <si>
    <t>MASTER KOPLING ATAS RUSAK</t>
  </si>
  <si>
    <t>MK.26.II.002_SUB-02_Before</t>
  </si>
  <si>
    <t>NA/26/I/250</t>
  </si>
  <si>
    <t>MK.26.III.002_SUB-01_After</t>
  </si>
  <si>
    <t>PERBAIKAN MASTER KOPLING ATAS SUDAH SELESAI DILAKUKAN</t>
  </si>
  <si>
    <t>MK/26/II/003</t>
  </si>
  <si>
    <t>POMPA HIDROLIK RUSAK DAN PERLU DIGANTI</t>
  </si>
  <si>
    <t>NA/26/II/035</t>
  </si>
  <si>
    <t>MK/26/II/004</t>
  </si>
  <si>
    <t>SELANG PERSENELING &amp; LAMPU BELAKANG KENDARAAN PADAM</t>
  </si>
  <si>
    <t>MK.26.II.004_SUB-01_Before</t>
  </si>
  <si>
    <t>NA/26/II/034</t>
  </si>
  <si>
    <t>MK.26.II.004_SUB-01_After</t>
  </si>
  <si>
    <t>LAMPU BELAKANG KENDARAAN SUDAH SELESAI DIGANTI</t>
  </si>
  <si>
    <t>MK.26.II.004_SUB-02_Before</t>
  </si>
  <si>
    <t>NA/26/II/106</t>
  </si>
  <si>
    <t>MK.26.II.004_SUB-02_After</t>
  </si>
  <si>
    <t>KABEL PERSNELING SUDAH DIGANTI DAN BERFUNGSI DENGAN BAIK</t>
  </si>
  <si>
    <t>MK/26/II/005</t>
  </si>
  <si>
    <t>BAUT KNALPOT KENDARAAN PERLU DITAMBAH</t>
  </si>
  <si>
    <t>MK.26.II.005_SUB-01_Before</t>
  </si>
  <si>
    <t xml:space="preserve"> NA/26/II/061</t>
  </si>
  <si>
    <t>MK.26.II.005_SUB-01_After</t>
  </si>
  <si>
    <t>PENGGANTIAN VELG BAN CADANGAN KANAN KARENA RETAK</t>
  </si>
  <si>
    <t>MK.26.I.015_SUB-02_Before</t>
  </si>
  <si>
    <t>NA/26/II/068</t>
  </si>
  <si>
    <t>MK/26/II/006</t>
  </si>
  <si>
    <t>MK.26.II.006_SUB-01_Before</t>
  </si>
  <si>
    <t>NA/26/II/067</t>
  </si>
  <si>
    <t>MK.26.II.006_SUB-01_After</t>
  </si>
  <si>
    <t>PERBAIKAN PUSH BUTTON SUDAH SELESAI DAN PUSH BUTTON BERFUNGSI DENGAN BAIK</t>
  </si>
  <si>
    <t>MK/26/II/007</t>
  </si>
  <si>
    <t>BAUT RAILGATE BANYAK YANG HILANG</t>
  </si>
  <si>
    <t>NA/26/II/103</t>
  </si>
  <si>
    <t>MK/26/II/008</t>
  </si>
  <si>
    <t>PERBAIKAN KENDARAAN KARENA KOMPRESI SUDAH LEMAH DAN BOROS OLI</t>
  </si>
  <si>
    <t>MK.26.II.008_SUB-01_Before</t>
  </si>
  <si>
    <t>NA/26/II/099</t>
  </si>
  <si>
    <t>MK.26.II.008_SUB-01_After</t>
  </si>
  <si>
    <t>KENDARAAN SELESAI DIPERBAIKI DAN DAPAT BERFUNGSI DENGAN BAIK</t>
  </si>
  <si>
    <t>MK.26.II.008_SUB-02_Before</t>
  </si>
  <si>
    <t>NA/26/II/152</t>
  </si>
  <si>
    <t>MK.26.II.008_SUB-02_After</t>
  </si>
  <si>
    <t>MK/26/II/009</t>
  </si>
  <si>
    <t>MK.26.II.009_SUB-01_Before</t>
  </si>
  <si>
    <t>NA/26/II/126</t>
  </si>
  <si>
    <t>MK.26.II.009_SUB-01_After</t>
  </si>
  <si>
    <t>MASTER KOPLING BAWAH SUDAH DIGANTI DAN BERFUNGSI DENGAN BAIK</t>
  </si>
  <si>
    <t>MK/26/II/010</t>
  </si>
  <si>
    <t>PENGGANTIAN LAMPU KENDARAAN</t>
  </si>
  <si>
    <t>MK.26.II.010_SUB-01_Before</t>
  </si>
  <si>
    <t>NA/26/II/201</t>
  </si>
  <si>
    <t>MK.26.II.010_SUB-01_After</t>
  </si>
  <si>
    <t>LAMPU KENDARAAN SUDAH SELESAI DIPERBAIKI</t>
  </si>
  <si>
    <t>PERBAIKAN LANJUTAN KENDARAAN YANG TURUN MESIN, KERUSAKAN KAMPAS KOPLING &amp; DOOR LOCK</t>
  </si>
  <si>
    <t>MK.26.II.008_SUB-03_Before</t>
  </si>
  <si>
    <t>NA/26/II/219</t>
  </si>
  <si>
    <t>MK.26.II.008_SUB-03_After</t>
  </si>
  <si>
    <t>KAMPAS KOPLING &amp; DOOR LOCK SUDAH SELESAI DIGANTI DAN DIPERBAIKI</t>
  </si>
  <si>
    <t>MK/26/II/011</t>
  </si>
  <si>
    <t>MASTER REM ATAS KENDARAAN RUSAK</t>
  </si>
  <si>
    <t>MK.26.II.011_SUB-01_Before</t>
  </si>
  <si>
    <t>NA/26/II/215</t>
  </si>
  <si>
    <t>MK.26.II.011_SUB-01_After</t>
  </si>
  <si>
    <t>MK/26/II/012</t>
  </si>
  <si>
    <t>MK.26.II.012_SUB-01_Before</t>
  </si>
  <si>
    <t>NA/26/II/216</t>
  </si>
  <si>
    <t>MK.26.II.012_SUB-01_After</t>
  </si>
  <si>
    <t>MK/26/II/013</t>
  </si>
  <si>
    <t>MK.26.II.013_SUB-01_Before</t>
  </si>
  <si>
    <t>NA/26/II/217</t>
  </si>
  <si>
    <t>MK.26.II.013_SUB-01_After</t>
  </si>
  <si>
    <t>PENGGANTIAN MASTER KOPLING ATAS SUDAH SELESAI DILAKUKAN</t>
  </si>
  <si>
    <t>MK/26/II/014</t>
  </si>
  <si>
    <t>PERBAIKAN AS RODA KENDARAAN YANG RUSAK &amp; SEAL OLI BOCOR</t>
  </si>
  <si>
    <t>MK.26.II.014_SUB-01_Before</t>
  </si>
  <si>
    <t>NA/26/III/020</t>
  </si>
  <si>
    <t>MK/26/II/015</t>
  </si>
  <si>
    <t>UNTUK PENGGANTIAN GEAR SPROKET SATU SET KARENA RUSAK</t>
  </si>
  <si>
    <t>MK.26.II.010_SUB-02_Before</t>
  </si>
  <si>
    <t>NA/26/II/212</t>
  </si>
  <si>
    <t>MK.26.II.015_SUB-01_After</t>
  </si>
  <si>
    <t xml:space="preserve">GEAR SPROKET SUDAH SELESAI DIPERBAIKI </t>
  </si>
  <si>
    <t>SAMBUNGAN RANTAI RAILGATE PATAH</t>
  </si>
  <si>
    <t>MK.26.II.015_SUB-01_Before</t>
  </si>
  <si>
    <t>MK.26.II.015_SUB-02_After</t>
  </si>
  <si>
    <t>SAMBUNGAN RANTAI YANG PATAH SELESAI DIPERBAIKI</t>
  </si>
  <si>
    <t>MASTER KOPLING ATAS RUSAK KEMBALI DI AREA HANSA</t>
  </si>
  <si>
    <t>MK.26.II.013_SUB-02_Before</t>
  </si>
  <si>
    <t>NA/26/III/063</t>
  </si>
  <si>
    <t>MK.26.II.013_SUB-02_After</t>
  </si>
  <si>
    <t>PENGGANTIAN MASTER KOPLING ATAS YANG RUSAK DI DAERAH HANSA SUDAH SELESAI DILAKUKAN</t>
  </si>
  <si>
    <t>MK/26/II/016</t>
  </si>
  <si>
    <t>SWITCH LAMPU REM KENDARAAN RUSAK</t>
  </si>
  <si>
    <t>MK.26.II.016_SUB-01_Before</t>
  </si>
  <si>
    <t>NA/26/III/004</t>
  </si>
  <si>
    <t>MK.26.II.016_SUB-01_After</t>
  </si>
  <si>
    <t>SWITCH LAMPU REM KENDARAAN SUDAH DIPERBAIKI DAN BERFUNGSI DENGAN BAIK</t>
  </si>
  <si>
    <t>MK/26/III/001</t>
  </si>
  <si>
    <t>MK.26.III.001_SUB-01_Before</t>
  </si>
  <si>
    <t>NA/26/III/007</t>
  </si>
  <si>
    <t>MK.26.III.001_SUB-01_After</t>
  </si>
  <si>
    <t>MK/26/III/003</t>
  </si>
  <si>
    <t>PENGECATAN ULANG KENDARAAN</t>
  </si>
  <si>
    <t>MK.26.III.003_SUB-01_Before</t>
  </si>
  <si>
    <t>NA/26/III/022</t>
  </si>
  <si>
    <t>MK.26.III.003_SUB-01_After</t>
  </si>
  <si>
    <t>MK/26/III/004</t>
  </si>
  <si>
    <t>PERBAIKAN PARTS RODA KENDARAAN YANG RUSAK (BEARING &amp; SEAL OLI RODA)</t>
  </si>
  <si>
    <t>MK.26.III.004_SUB-01_Before</t>
  </si>
  <si>
    <t>NA/26/III/119</t>
  </si>
  <si>
    <t>MK.26.III.004_SUB-01_After</t>
  </si>
  <si>
    <t>PERBAIKAN BEARING &amp; SEAL OLI SUDAH SELESAI DILAKUKAN</t>
  </si>
  <si>
    <t>MK/26/III/007</t>
  </si>
  <si>
    <t>BAUT RODA KENDARAAN PATAH</t>
  </si>
  <si>
    <t>MK.26.III.007_SUB-01_Before</t>
  </si>
  <si>
    <t>NA/26/III/097</t>
  </si>
  <si>
    <t>MK.26.III.007_SUB-01_After</t>
  </si>
  <si>
    <t>MK/26/III/005</t>
  </si>
  <si>
    <t>PERBAIKAN PARTS RODA KENDARAAN YANG RUSAK (BEARING &amp; PEN AS ROD)</t>
  </si>
  <si>
    <t>MK.26.III.005_SUB-01_Before</t>
  </si>
  <si>
    <t>NA/26/III/118</t>
  </si>
  <si>
    <t>MK.26.III.005_SUB-01_After</t>
  </si>
  <si>
    <t>MK/26/III/006</t>
  </si>
  <si>
    <t>PENGGANTIAN FILTER OLI KENDARAAN</t>
  </si>
  <si>
    <t>MK.26.III.006_SUB-01_Before</t>
  </si>
  <si>
    <t>NA/26/III/072</t>
  </si>
  <si>
    <t>MK.26.III.006_SUB-01_After</t>
  </si>
  <si>
    <t>PENGGANTIAN FILTER OLI KENDARAAN SUDAH SELESAI DILAKUKAN</t>
  </si>
  <si>
    <t>MK/26/III/016</t>
  </si>
  <si>
    <t>MK.26.III.016_SUB-01_Before</t>
  </si>
  <si>
    <t>NA/26/III/117</t>
  </si>
  <si>
    <t>MK.26.III.016_SUB-01_After</t>
  </si>
  <si>
    <t>MK/26/III/008</t>
  </si>
  <si>
    <t>MK.26.III.008_SUB-01_Before</t>
  </si>
  <si>
    <t>NA/26/III/076</t>
  </si>
  <si>
    <t>MK/26/III/009</t>
  </si>
  <si>
    <t>MK.26.III.009_SUB-01_Before</t>
  </si>
  <si>
    <t>NA/26/III/077</t>
  </si>
  <si>
    <t>MK.26.III.009_SUB-01_After</t>
  </si>
  <si>
    <t>PENGGANTIAN LAMPU KENDARAAN SUDAH SELESAI DILAKUKAN</t>
  </si>
  <si>
    <t>MK/26/III/010</t>
  </si>
  <si>
    <t>MK.26.III.010_SUB-01_Before</t>
  </si>
  <si>
    <t>NA/26/III/093</t>
  </si>
  <si>
    <t>MK.26.III.010_SUB-01_After</t>
  </si>
  <si>
    <t>MK/26/III/011</t>
  </si>
  <si>
    <t>KENDARAAN TIDAK MEMILIKI KARET PENAHAN LUMPUR PADA SEBELAH SISI</t>
  </si>
  <si>
    <t>MK.26.III.011_SUB-01_Before</t>
  </si>
  <si>
    <t>NA/26/III/092</t>
  </si>
  <si>
    <t>MK.26.III.011_SUB-01_After</t>
  </si>
  <si>
    <t>MK/26/III/012</t>
  </si>
  <si>
    <t>RELAY KLAKSON KENDARAAN RUSAK</t>
  </si>
  <si>
    <t>MK.26.III.012_SUB-01_Before</t>
  </si>
  <si>
    <t>NA/26/IV/198</t>
  </si>
  <si>
    <t>MK.26.III.012_SUB-01_After</t>
  </si>
  <si>
    <t>PERBAIKAN RELAY KLAKSON KENDARAAN SUDAH SELESAI DILAKUKAN</t>
  </si>
  <si>
    <t>MK/26/III/013</t>
  </si>
  <si>
    <t>MK.26.III.013_SUB-01_Before</t>
  </si>
  <si>
    <t>NA/26/III/099</t>
  </si>
  <si>
    <t>MK.26.III.013_SUB-01_After</t>
  </si>
  <si>
    <t>MK/26/III/014</t>
  </si>
  <si>
    <t>KENDARAAN MEMERLUKAN LAMPU BAGIAN BELAKANG</t>
  </si>
  <si>
    <t>MK.26.III.014_SUB-01_Before</t>
  </si>
  <si>
    <t>NA/26/III/133</t>
  </si>
  <si>
    <t>MK.26.III.014_SUB-01_After</t>
  </si>
  <si>
    <t>LAMPU BAGIAN BELAKANG SUDAH TERPASANG DENGAN BAIK</t>
  </si>
  <si>
    <t>MK.26.III.008_SUB-02_Before</t>
  </si>
  <si>
    <t>NA/26/III/107</t>
  </si>
  <si>
    <t>MK/26/III/015</t>
  </si>
  <si>
    <t>MASTER KOPLING &amp; SEAL CYLINDER KENDARAAN RUSAK</t>
  </si>
  <si>
    <t>MK.26.III.015_SUB-01_Before</t>
  </si>
  <si>
    <t>NA/26/III/105</t>
  </si>
  <si>
    <t>MK.26.III.015_SUB-01_After</t>
  </si>
  <si>
    <t>W 8202 UW (QUESTER)</t>
  </si>
  <si>
    <t>LAMPU INDIKATOR KENDARAAN PADAM</t>
  </si>
  <si>
    <t>NA/26/III/108</t>
  </si>
  <si>
    <t>MK/26/III/017</t>
  </si>
  <si>
    <t>PERBAIKAN RODA BELAKANG YANG RUSAK</t>
  </si>
  <si>
    <t>MK.26.III.017_SUB-01_Before</t>
  </si>
  <si>
    <t>NA/26/IV/211</t>
  </si>
  <si>
    <t>MK.26.III.017_SUB-01_After</t>
  </si>
  <si>
    <t>PERBAIKAN RODA BELAKANG SUDAH SELESAI DILAKUKAN</t>
  </si>
  <si>
    <t>MK/26/III/018</t>
  </si>
  <si>
    <t>DINAMO STARTER TIDAK DAPAT MENYALA</t>
  </si>
  <si>
    <t>MK.26.III.018_SUB-01_Before</t>
  </si>
  <si>
    <t>NA/26/III/124</t>
  </si>
  <si>
    <t>MK.26.III.018_SUB-01_After</t>
  </si>
  <si>
    <t>DINAMO STARTER SUDAH DIGANTI DAN DAPAT BERFUNGSI DENGAN BAIK</t>
  </si>
  <si>
    <t>MK/26/III/019</t>
  </si>
  <si>
    <t>SHOCKBREAKER BOCOR &amp; CROSS JOINT RUSAK SEHINGGA PERLU DILAKUKAN PENGGANTIAN</t>
  </si>
  <si>
    <t>MK.26.III.019_SUB-01_Before</t>
  </si>
  <si>
    <t>NA/26/III/143</t>
  </si>
  <si>
    <t>MK.26.III.019_SUB-01_After</t>
  </si>
  <si>
    <t>PENGGANTIAN SHOCKBREAKER &amp; CROSS JOINT SUDAH SELESAI DILAKUKAN</t>
  </si>
  <si>
    <t>MK/26/III/020</t>
  </si>
  <si>
    <t>FILTER SOLAR &amp; FILTER UDARA KENDARAAN RUSAK</t>
  </si>
  <si>
    <t>MK.26.III.020_SUB-01_Before</t>
  </si>
  <si>
    <t>NA/26/III/144</t>
  </si>
  <si>
    <t>MK.26.III.020_SUB-01_After</t>
  </si>
  <si>
    <t>PENGGANTIAN FILTER SOLAR &amp; UDARA SUDAH SELESAI DILAKUKAN</t>
  </si>
  <si>
    <t>MK/26/III/021</t>
  </si>
  <si>
    <t>CYLINDER MASTER REM RUSAK DEPAN KANAN &amp; KIRI</t>
  </si>
  <si>
    <t>MK.26.III.021_SUB-01_Before</t>
  </si>
  <si>
    <t>NA/26/III/147</t>
  </si>
  <si>
    <t>MK.26.III.021_SUB-01_After</t>
  </si>
  <si>
    <t>CYLINDER MASTER REM SUDAH SELESAI DIGANTI</t>
  </si>
  <si>
    <t>MK/26/III/022</t>
  </si>
  <si>
    <t>MK.26.III.022_SUB-01_Before</t>
  </si>
  <si>
    <t>NA/26/III/136</t>
  </si>
  <si>
    <t>MK.26.III.022_SUB-01_After</t>
  </si>
  <si>
    <t>MK/26/III/023</t>
  </si>
  <si>
    <t>LAMPU KOTA KENDARAAN PERLU DIPERBAIKI ALIRAN LISTRIKNYA</t>
  </si>
  <si>
    <t>MK.26.III.023_SUB-01_Before</t>
  </si>
  <si>
    <t>NA/26/III/137</t>
  </si>
  <si>
    <t>MK.26.III.023_SUB-01_After</t>
  </si>
  <si>
    <t>MK/26/III/024</t>
  </si>
  <si>
    <t>LAMPU REM SEBELAH KIRI MATI DAN PERLU DIGANTI</t>
  </si>
  <si>
    <t>MK.26.III.024_SUB-01_Before</t>
  </si>
  <si>
    <t>NA/26/III/139</t>
  </si>
  <si>
    <t>MK.26.III.024_SUB-01_After</t>
  </si>
  <si>
    <t>LAMPU REM KENDARAAN SUDAH SELESAI DIGANTI</t>
  </si>
  <si>
    <t>MK/26/III/026</t>
  </si>
  <si>
    <t>KABEL KENDARAAN ALIRAN LAMPU KOTA MENGALAMI KORSLETING</t>
  </si>
  <si>
    <t>MK.26.III.026_SUB-01_Before</t>
  </si>
  <si>
    <t>MK.26.III.026_SUB-01_After</t>
  </si>
  <si>
    <t>KABEL KENDARAAN SUDAH SELESAI DILAKUKAN PERBAIKAN</t>
  </si>
  <si>
    <t>MK/26/III/025</t>
  </si>
  <si>
    <t>MK.26.III.025_SUB-01_Before</t>
  </si>
  <si>
    <t>NA/26/III/164</t>
  </si>
  <si>
    <t>MK.26.III.025_SUB-01_After</t>
  </si>
  <si>
    <t>MK/26/IV/001</t>
  </si>
  <si>
    <t>MK.26.IV.001_SUB-01_Before</t>
  </si>
  <si>
    <t>NA/26/IV/018</t>
  </si>
  <si>
    <t>MK.26.IV.001_SUB-01_After</t>
  </si>
  <si>
    <t>MK/26/III/027</t>
  </si>
  <si>
    <t>KENDARAAN MENGALAMI KECELAKAAN LALU LINTAS DAN BODY DEPAN RUSAK</t>
  </si>
  <si>
    <t>MK.26.III.027_SUB-01_Before</t>
  </si>
  <si>
    <t>Bengkel Pak Sueb</t>
  </si>
  <si>
    <t>NA/26/V/086</t>
  </si>
  <si>
    <t>MK.26.III.027_SUB-01_After</t>
  </si>
  <si>
    <t>PERBAIKAN KENDARAAN SETELAH LAKA TELAH DILAKUKAN</t>
  </si>
  <si>
    <t>MK/26/IV/002</t>
  </si>
  <si>
    <t>MK.26.IV.006_SUB-01_Before</t>
  </si>
  <si>
    <t>MK/26/IV/003</t>
  </si>
  <si>
    <t>PERBAIKAN KENDARAAN KARENA TIDAK BISA DI STARTER</t>
  </si>
  <si>
    <t>MK.26.IV.003_SUB-01_Before</t>
  </si>
  <si>
    <t>NA/26/IV/006</t>
  </si>
  <si>
    <t>MK.26.IV.003_SUB-01_After</t>
  </si>
  <si>
    <t>PERBAIKAN BENDIX &amp; SWITCH STARTER SUDAH SELESAIN DILAKUKAN</t>
  </si>
  <si>
    <t>MK/26/IV/004</t>
  </si>
  <si>
    <t>MASTER KOPLING BAWAH KENDARAAN PERLU DIGANTI KARENA RUSAK</t>
  </si>
  <si>
    <t>MK.26.IV.004_SUB-01_Before_2</t>
  </si>
  <si>
    <t>NA/26/IV/009</t>
  </si>
  <si>
    <t>MK.26.IV.004_SUB-01_After</t>
  </si>
  <si>
    <t>PENGGANTIAN MASTER KOPLING BAWAH SUDAH SELESAI DILAKUKAN</t>
  </si>
  <si>
    <t>MK/26/IV/005</t>
  </si>
  <si>
    <t>MK.26.IV.005_SUB-01_Before</t>
  </si>
  <si>
    <t>MK.26.IV.005_SUB-01_After</t>
  </si>
  <si>
    <t>TIDAK ADA PERMINTAAN CAT KARENA MEMAKAI SISA-SISA CAT PENGECATAN KENDARAAN SEBELUMNYA</t>
  </si>
  <si>
    <t>MK/26/IV/006</t>
  </si>
  <si>
    <t>PIPA NOZZLE KENDARAAN RUSAK</t>
  </si>
  <si>
    <t>NA/26/IV/011</t>
  </si>
  <si>
    <t>MK.26.IV.006_SUB-01_After</t>
  </si>
  <si>
    <t>PERBAIKAN PIPA NOZZLE SUDAH SELESAI DILAKUKAN</t>
  </si>
  <si>
    <t>MK/26/IV/007</t>
  </si>
  <si>
    <t>RUMAH SEKRING KENDARAAN TIDAK BERFUNGSI</t>
  </si>
  <si>
    <t>NA/26/IV/014</t>
  </si>
  <si>
    <t>MK/26/IV/008</t>
  </si>
  <si>
    <t>MK.26.IV.004_SUB-01_Before</t>
  </si>
  <si>
    <t>NA/26/IV/017</t>
  </si>
  <si>
    <t>PENGGANTIAN ACCU BEKAS SUDAH SELESAI DILAKUKAN</t>
  </si>
  <si>
    <t>MK/26/IV/009</t>
  </si>
  <si>
    <t>MK.26.IV.007_SUB-01_Before</t>
  </si>
  <si>
    <t>MK/26/IV/010</t>
  </si>
  <si>
    <t>MK.26.IV.008_SUB-01_Before</t>
  </si>
  <si>
    <t>NA/26/IV/030</t>
  </si>
  <si>
    <t>MK.26.IV.008_SUB-01_After</t>
  </si>
  <si>
    <t>MK/26/IV/011</t>
  </si>
  <si>
    <t>UNTUK PERBAIKAN KAMPAS KOPLING &amp; SEAL KRUK KENDARAAN KARENA SUDAH AUS</t>
  </si>
  <si>
    <t>MK.26.IV.009_SUB-01_Before</t>
  </si>
  <si>
    <t>NA/26/IV/034</t>
  </si>
  <si>
    <t>MK.26.IV.009_SUB-01_After</t>
  </si>
  <si>
    <t>PENGGANTIAN KAMPAS KOPLING &amp; SEAL AS KRUK SUDAH SELESAI DILAKUKAN</t>
  </si>
  <si>
    <t>MK/26/IV/013</t>
  </si>
  <si>
    <t>TURBO CHARGER BOCOR DAN OLI REMBES KE RUANG INTERCOOLER</t>
  </si>
  <si>
    <t>MK.26.IV.013_SUB-01_Before</t>
  </si>
  <si>
    <t>NA/26/IV/123</t>
  </si>
  <si>
    <t>MK/26/IV/014</t>
  </si>
  <si>
    <t>UNTUK PENGGANTIAN KAMPAS REM TANGAN KENDARAAN KARENA SUDAH RUSAK &amp; HALUS</t>
  </si>
  <si>
    <t>MK.26.IV.018_SUB-01_Before</t>
  </si>
  <si>
    <t>NA/26/IV/126</t>
  </si>
  <si>
    <t>MK.26.IV.014_SUB-01_After</t>
  </si>
  <si>
    <t>KAMPAS HAND REM SUDAH SELESAI DIGANTI DAN DAPAT BERFUNGSI DENGAN BAIK</t>
  </si>
  <si>
    <t>MK/26/IV/015</t>
  </si>
  <si>
    <t>BRAKE CHAMBER KENDARAAN BOCOR</t>
  </si>
  <si>
    <t>MK.26.IV.015_SUB-01_Before</t>
  </si>
  <si>
    <t>NA/26/IV/127</t>
  </si>
  <si>
    <t>MK.26.IV.015_SUB-01_After</t>
  </si>
  <si>
    <t>PENGGANTIAN BRAKE CHAMBER KENDARAAN YANG BOCOR SUDAH SELESAI DILAKUKAN</t>
  </si>
  <si>
    <t>MK/26/IV/016</t>
  </si>
  <si>
    <t>SWITCH REM KENDARAAN RUSAK DAN PERLU DIGANTI</t>
  </si>
  <si>
    <t>MK.26.IV.016_SUB-01_Before</t>
  </si>
  <si>
    <t>NA/26/IV/077</t>
  </si>
  <si>
    <t>MK.26.IV.011_SUB-01_After</t>
  </si>
  <si>
    <t>SWITCH STARTER KENDARAAN SUDAH SELESAI DIPERBAIKI</t>
  </si>
  <si>
    <t>MK/26/IV/017</t>
  </si>
  <si>
    <t>PERBAIKAN HAND REM &amp; CENTER BEARING KENDARAAN YANG RUSAK</t>
  </si>
  <si>
    <t>MK.26.IV.012_SUB-01_Before</t>
  </si>
  <si>
    <t>NA/26/IV/085</t>
  </si>
  <si>
    <t>MK.26.IV.012_SUB-01_After</t>
  </si>
  <si>
    <t>PERBAIKAN HAND REM &amp; MASTER BEARING KENDARAAN SUDAH SELESAI DILAKUKAN</t>
  </si>
  <si>
    <t>MK/26/IV/018</t>
  </si>
  <si>
    <t>NA/26/IV/088</t>
  </si>
  <si>
    <t>MK.26.IV.013_SUB-01_After</t>
  </si>
  <si>
    <t>PENGGANTIAN WIPER SUDAH SELESAI DILAKUKAN</t>
  </si>
  <si>
    <t>MK/26/IV/019</t>
  </si>
  <si>
    <t>BAUT RODA KENDARAAN PATAH / PUTUS</t>
  </si>
  <si>
    <t>MK.26.IV.014_SUB-01_Before</t>
  </si>
  <si>
    <t>NA/26/IV/092</t>
  </si>
  <si>
    <t>PENGGANTIAN BAUT RODA YANG PATAH/PUTUS SUDAH SELESAI DILAKUKAN</t>
  </si>
  <si>
    <t>MK/26/IV/020</t>
  </si>
  <si>
    <t>INJECTOR KENDARAAN RUSAK DAN PERLU DIPERBAIKI</t>
  </si>
  <si>
    <t>MK.26.IV.020_SUB-01_Before</t>
  </si>
  <si>
    <t>Bengkel Bonek Jaya Diesel</t>
  </si>
  <si>
    <t>NA/26/IV/093</t>
  </si>
  <si>
    <t>MK.26.IV.020_SUB-01_After</t>
  </si>
  <si>
    <t>INJECTOR KENDARAAN SUDAH SELESAI DILAKUKAN</t>
  </si>
  <si>
    <t>MK/26/IV/021</t>
  </si>
  <si>
    <t>UPPER ARM KENDARAAN PERLU DILAKUKAN PENGGANTIAN BALL JOINT KARENA SUDAH RUSAK</t>
  </si>
  <si>
    <t>MK.26.IV.017_SUB-01_Before</t>
  </si>
  <si>
    <t>NA/26/IV/115</t>
  </si>
  <si>
    <t>MK.26.IV.017_SUB-01_After</t>
  </si>
  <si>
    <t>PERBAIKAN UPPER ARM SUDAH SELESAI DILAKUKAN</t>
  </si>
  <si>
    <t>MK/26/IV/022</t>
  </si>
  <si>
    <t>MK.26.IV.022_SUB-01_Before</t>
  </si>
  <si>
    <t>NA/26/IV/125</t>
  </si>
  <si>
    <t>MK.26.IV.022_SUB-01_After</t>
  </si>
  <si>
    <t>MK/26/IV/031</t>
  </si>
  <si>
    <t xml:space="preserve"> </t>
  </si>
  <si>
    <t>MK/26/IV/032</t>
  </si>
  <si>
    <t>NA/26/IV/134</t>
  </si>
  <si>
    <t>MK/26/IV/023</t>
  </si>
  <si>
    <t>LAMPU BUMPER BAGIAN DEPAN PADAM DAN PERLU DILAKUKAN PENGGANTIAN</t>
  </si>
  <si>
    <t>MK.26.IV.023_SUB-01_Before</t>
  </si>
  <si>
    <t>NA/26/IV/157</t>
  </si>
  <si>
    <t>MK.26.IV.023_SUB-01_After</t>
  </si>
  <si>
    <t>LAMPU BUMPER BAGIAN DEPAN SUDAH SELESAI DIGANTI</t>
  </si>
  <si>
    <t>MK/26/IV/024</t>
  </si>
  <si>
    <t>PENGGANTIAN LAMPU SEN BAGIAN BELAKANG KENDARAAN PADAM (LORRY TANK)</t>
  </si>
  <si>
    <t>MK.26.IV.024_SUB-01_Before</t>
  </si>
  <si>
    <t>NA/26/IV/161</t>
  </si>
  <si>
    <t>MK.26.IV.024_SUB-01_After</t>
  </si>
  <si>
    <t>LAMPU SEN KENDARAAN SUDAH SELESAI DIGANTI DAN MENYALA DENGAN BAIK</t>
  </si>
  <si>
    <t>MK/26/IV/025</t>
  </si>
  <si>
    <t>PENGGANTIAN LAMPU BAGIAN BELAKANG KENDARAAN PADAM</t>
  </si>
  <si>
    <t>NA/26/IV/165</t>
  </si>
  <si>
    <t>MK/26/IV/041</t>
  </si>
  <si>
    <t>BAUT &amp; KAWEL KENDARAAN SUDAH BERKARAT DAN PUTUS</t>
  </si>
  <si>
    <t>MK.26.V.005_SUB-01_Before</t>
  </si>
  <si>
    <t>Bengkel Per Kecicang Jaya</t>
  </si>
  <si>
    <t>NA/26/V/042</t>
  </si>
  <si>
    <t>MK.26.V.005_SUB-01_After</t>
  </si>
  <si>
    <t>PENGGANTIAN KAWEL PER DAUN DAN KARET STABILIZER SUDAH SELESAI DILAKUKAN</t>
  </si>
  <si>
    <t>MK/26/IV/026</t>
  </si>
  <si>
    <t>PERBAIKAN REM RODA DEPAN &amp; BELAKANG KIRI KARENA SUDAH TIDAK BERFUNGSI DENGAN BAIK</t>
  </si>
  <si>
    <t>NA/26/IV/174</t>
  </si>
  <si>
    <t>MK.26.IV.026_SUB-01_After</t>
  </si>
  <si>
    <t>PERBAIKAN REM RODA DEPAN &amp; BELAKANG KIRI SUDAH SELESAI DILAKUKAN</t>
  </si>
  <si>
    <t>MK/26/IV/027</t>
  </si>
  <si>
    <t>MK.26.IV.025_SUB-01_Before</t>
  </si>
  <si>
    <t>NA/26/IV/172</t>
  </si>
  <si>
    <t>MK.26.IV.027_SUB-01_After</t>
  </si>
  <si>
    <t>KENDARAAN SUDAH SELESAI PENGECATAN</t>
  </si>
  <si>
    <t>MK/26/IV/012</t>
  </si>
  <si>
    <t>PERBAIKAN REM BELAKANG KENDARAAN KARENA MACET</t>
  </si>
  <si>
    <t>MK.26.IV.010_SUB-01_Before</t>
  </si>
  <si>
    <t>NA/26/IV/183</t>
  </si>
  <si>
    <t>MK.26.IV.010_SUB-01_After</t>
  </si>
  <si>
    <t>PERBAIKAN REM BELAKANG KENDARAAN SUDAH SELESAI DILAKUKAN</t>
  </si>
  <si>
    <t>MK/26/IV/028</t>
  </si>
  <si>
    <t>MK.26.IV.028_SUB-01_Before</t>
  </si>
  <si>
    <t>NA/26/IV/179</t>
  </si>
  <si>
    <t>MK.26.IV.028_SUB-01_After</t>
  </si>
  <si>
    <t>MK/26/IV/029</t>
  </si>
  <si>
    <t>PERBAIKAN CYLINDER HEAD KENDARAAN KARENA AIR RADIATOR MENYEMBUR</t>
  </si>
  <si>
    <t>MK.26.IV.029_SUB-01_Before</t>
  </si>
  <si>
    <t>NA/26/IV/182</t>
  </si>
  <si>
    <t>PERBAIKAN CYLINDER HEAD SUDAH SELESAI DILAKUKAN</t>
  </si>
  <si>
    <t>MK/26/IV/030</t>
  </si>
  <si>
    <t>CARBON BRUSH TERBAKAR DAN PERLU DILAKUKAN PENGGANTIAN</t>
  </si>
  <si>
    <t>MK.26.IV.030_SUB-01_Before</t>
  </si>
  <si>
    <t>NA/26/IV/207</t>
  </si>
  <si>
    <t>MK.26.IV.026_SUB-02_Before</t>
  </si>
  <si>
    <t>NA/26/IV/223</t>
  </si>
  <si>
    <t>MK.26.IV.026_SUB-02_After</t>
  </si>
  <si>
    <t>MK/26/IV/033</t>
  </si>
  <si>
    <t>PEMASANGAN KLEM SELANG BBM KENDARAAN</t>
  </si>
  <si>
    <t>NA/26/IV/228</t>
  </si>
  <si>
    <t>MK/26/IV/034</t>
  </si>
  <si>
    <t>POMPA DAN FILTER SOLAR BOCOR</t>
  </si>
  <si>
    <t>MK.26.IV.034_SUB-01_Before</t>
  </si>
  <si>
    <t>NA/26/IV/242</t>
  </si>
  <si>
    <t>MK.26.IV.034_SUB-01_After</t>
  </si>
  <si>
    <t>PENGGANTIAN POMPA &amp; FILTER SOLAF SUDAH SELESAI DIGANTI</t>
  </si>
  <si>
    <t>MK/26/IV/035</t>
  </si>
  <si>
    <t>MASTER KOPLING RUSAK DAN PERLU DILAKUKAN PENGGANTIAN BOSTER</t>
  </si>
  <si>
    <t>MK.26.IV.035_SUB-01_Before</t>
  </si>
  <si>
    <t>NA/26/IV/243</t>
  </si>
  <si>
    <t>MK.26.IV.035_SUB-01_After</t>
  </si>
  <si>
    <t>MASTER KOPLING SUDAH TIDAK BOCOR DAN SUDAH DILAKUKAN PENGGANTIAN BOSTER</t>
  </si>
  <si>
    <t>MK/26/IV/036</t>
  </si>
  <si>
    <t>LAMPU KABUT SEBELAH KIRI DEPAN PADAM</t>
  </si>
  <si>
    <t>MK.26.IV.036_SUB_Before</t>
  </si>
  <si>
    <t>NA/26/IV/244</t>
  </si>
  <si>
    <t>MK.26.IV.036_SUB-01_After</t>
  </si>
  <si>
    <t xml:space="preserve">PENGGANTIAN LAMPU KABUT </t>
  </si>
  <si>
    <t>MK/26/IV/037</t>
  </si>
  <si>
    <t>KLAKSON KENDARAAN SUDAH RUSAK</t>
  </si>
  <si>
    <t>MK.26.IV.037_SUB-01_Before</t>
  </si>
  <si>
    <t>NA/26/IV/245</t>
  </si>
  <si>
    <t>MK.26.IV.037_SUB-01_After</t>
  </si>
  <si>
    <t>PENGGANTIAN KLAKSON DISC SUDAH SELESAI DILAKUKAN DAN KLAKSON BERFUNGSI DENGAN BAIK</t>
  </si>
  <si>
    <t>MK/26/IV/038</t>
  </si>
  <si>
    <t>MK.26.IV.038_SUB-01_Before</t>
  </si>
  <si>
    <t>NA/26/IV/249</t>
  </si>
  <si>
    <t>MK.26.IV.038_SUB-01_After</t>
  </si>
  <si>
    <t>MK/26/IV/039</t>
  </si>
  <si>
    <t>PENGGANTIAN LAMPU RORATY YANG PECAH KARENA KELALAIAN DRIVER</t>
  </si>
  <si>
    <t>MK.26.IV.039_SUB-01_Before</t>
  </si>
  <si>
    <t>NA/26/IV/269</t>
  </si>
  <si>
    <t>MK.26.IV.039_SUB-01_After</t>
  </si>
  <si>
    <t>LAMPU ROTARY SUDAH SELESAI DIGANTI DAN BERFUNGSI DENGAN BAIK</t>
  </si>
  <si>
    <t>MK/26/IV/040</t>
  </si>
  <si>
    <t>CENTER BEARING HANCUR DAN PERLU DILAKUKAN PENGGANTIAN</t>
  </si>
  <si>
    <t>MK.26.IV.040_SUB-01_Before</t>
  </si>
  <si>
    <t>NA/26/V/015</t>
  </si>
  <si>
    <t>MK.26.IV.040_SUB-01_After</t>
  </si>
  <si>
    <t>PENGGANTIAN CENTER BEARING KENDARAAN SUDAH SELESAI DILAKUKAN</t>
  </si>
  <si>
    <t>MK/26/V/001</t>
  </si>
  <si>
    <t>MK.26.V.001_SUB-01_Before</t>
  </si>
  <si>
    <t>NA/26/IV/275</t>
  </si>
  <si>
    <t>MK.26.V.001_SUB-01_After</t>
  </si>
  <si>
    <t>MK.26.V.001_SUB-02_Before</t>
  </si>
  <si>
    <t>NA/26/V/012</t>
  </si>
  <si>
    <t>MK.26.V.001_SUB-02_After</t>
  </si>
  <si>
    <t>PERBAIKAN REM RODA KENDARAAN DEPAN DAN BELAKANG KIRI &amp; PENGGANTIAN SPARE PARTS KARENA TEMPERATUR RADIATOR MUDAH NAIK</t>
  </si>
  <si>
    <t>MK.26.IV.026_SUB-03_Before</t>
  </si>
  <si>
    <t>NA/26/V/040</t>
  </si>
  <si>
    <t>MK.26.IV.026_SUB-03_After</t>
  </si>
  <si>
    <t>MK/26/V/002</t>
  </si>
  <si>
    <t>NA/26/V/030</t>
  </si>
  <si>
    <t>MK/26/V/003</t>
  </si>
  <si>
    <t>LAMPU KABUT BAGIAN DEPAN KIRI PECAH</t>
  </si>
  <si>
    <t>MK.26.V.003_SUB-01_Before</t>
  </si>
  <si>
    <t>NA/26/V/031</t>
  </si>
  <si>
    <t>MK.26.V.003_SUB-01_After</t>
  </si>
  <si>
    <t>PEMASANGAN LAMPU KABUT SUDAH SELESAI DILAKUKAN</t>
  </si>
  <si>
    <t>MK/26/V/009</t>
  </si>
  <si>
    <t>BEARING RODA AUS DAN PERLU DILAKUKAN PENGGANTIAN</t>
  </si>
  <si>
    <t>MK.26.V.009_SUB-01_Before</t>
  </si>
  <si>
    <t>NA/26/V/083</t>
  </si>
  <si>
    <t>MK.26.V.009_SUB-01_After</t>
  </si>
  <si>
    <t>PENGGANTIAN BEARING RODA SUDAH DILAKUKAN</t>
  </si>
  <si>
    <t>MK/26/V/006</t>
  </si>
  <si>
    <t>BUSHING WIPER/WIPER LINK KENDARAAN PATAH</t>
  </si>
  <si>
    <t>MK.26.V.006_SUB-01_Before</t>
  </si>
  <si>
    <t>NA/26/V/057</t>
  </si>
  <si>
    <t>MK.26.V.006_SUB-01_After</t>
  </si>
  <si>
    <t>PENGGANTIAN WIPER LINK SUDAH DILAKUKAN DAN BERFUNGSI DENGAN BAIK</t>
  </si>
  <si>
    <t>MK/26/V/008</t>
  </si>
  <si>
    <t>LAMPU BELAKANG KENDARAAN PADAM DAN PERLU DIGANTI DENGAN LAMPU MODUL</t>
  </si>
  <si>
    <t>MK.26.V.008_SUB-01_Before</t>
  </si>
  <si>
    <t>NA/26/V/077</t>
  </si>
  <si>
    <t>MK.26.V.008_SUB-01_After</t>
  </si>
  <si>
    <t>MK/26/V/010</t>
  </si>
  <si>
    <t>FORKLIFT 3 TON</t>
  </si>
  <si>
    <t>PENGGANTIAN RODA &amp; SERVICE FORKLIFT</t>
  </si>
  <si>
    <t>MK.26.V.010_SUB-01_Before</t>
  </si>
  <si>
    <t>NA/26/V/088</t>
  </si>
  <si>
    <t>MK.26.V.010_SUB-01_After</t>
  </si>
  <si>
    <t>RODA FORKLIFT &amp; SERVICE SUDAH DILAKUKAN</t>
  </si>
  <si>
    <t>MK/26/V/022</t>
  </si>
  <si>
    <t>DRAG LINK KENDARAAN SUDAH AUS &amp; AS RODA PATAH</t>
  </si>
  <si>
    <t>MK.26.V.022_SUB-01_Before</t>
  </si>
  <si>
    <t>NA/26/V/151</t>
  </si>
  <si>
    <t>MK.26.V.022_SUB-01_After</t>
  </si>
  <si>
    <t>PENGGANTIAN DRAG LINK&amp; AS RODA KENDARAAN SUDAH DIGANTI</t>
  </si>
  <si>
    <t>MK/26/V/007</t>
  </si>
  <si>
    <t>MK.26.V.007_SUB-01_Before</t>
  </si>
  <si>
    <t>NA/26/V/070</t>
  </si>
  <si>
    <t>MK.26.V.007_SUB-01_After</t>
  </si>
  <si>
    <t>PENGGANTIAN STOP LAMP LORYTANK W 8683 QH SUDAH SELESAI TERPASANG</t>
  </si>
  <si>
    <t>MK/26/V/011</t>
  </si>
  <si>
    <t>KARET LUMPUR KENDARAAN TIDAK ADA</t>
  </si>
  <si>
    <t>MK.26.V.011_SUB-01_Before</t>
  </si>
  <si>
    <t>NA/26/V/098</t>
  </si>
  <si>
    <t/>
  </si>
  <si>
    <t>MK/26/V/019</t>
  </si>
  <si>
    <t>KARET PENAHAN PULLEY RUSAK DI DAERAH JOGJA</t>
  </si>
  <si>
    <t>MK.26.V.019_SUB-01_Before</t>
  </si>
  <si>
    <t>Bengkel Mobil Slamet</t>
  </si>
  <si>
    <t>NA/26/V/146</t>
  </si>
  <si>
    <t>MK.26.V.019_SUB-01_After</t>
  </si>
  <si>
    <t>PENGGANTIAN KARET PULLEY KENDARAAN SUDAH SELESAI DILAKUKAN</t>
  </si>
  <si>
    <t>MK/26/V/012</t>
  </si>
  <si>
    <t>MK.26.V.012_SUB-01_Before</t>
  </si>
  <si>
    <t>NA/26/V/100</t>
  </si>
  <si>
    <t>MK.26.V.012_SUB-01_After</t>
  </si>
  <si>
    <t>KARET PENAHAN LUMPUR SUDAH TERPASANG DAN BERFUNGSI DENGAN BAIK</t>
  </si>
  <si>
    <t>MK/26/V/013</t>
  </si>
  <si>
    <t>KACA KENDARAAN PECAH &amp; HANDLE PINTU RUSAK</t>
  </si>
  <si>
    <t>MK.26.V.013_SUB-01_Before</t>
  </si>
  <si>
    <t>NA/26/V/085</t>
  </si>
  <si>
    <t>MK.26.V.013_SUB-01_After</t>
  </si>
  <si>
    <t>PEMASANGAN KACA &amp; HANDLE PINTU SUDAH DILAKUKAN</t>
  </si>
  <si>
    <t>MK/26/V/014</t>
  </si>
  <si>
    <t>FILTER UDARA &amp; HOSE INTERCOOLER SUDAH RUSAK</t>
  </si>
  <si>
    <t>MK.26.V.014_SUB-01_Before</t>
  </si>
  <si>
    <t>NA/26/V/150</t>
  </si>
  <si>
    <t>MK.26.V.014_SUB-01_After</t>
  </si>
  <si>
    <t>PENGGANTIAN FILTER UDARA &amp; HOSE INTERCOOLER SUDAH SELESAI DIGANTI</t>
  </si>
  <si>
    <t>MK/26/V/015</t>
  </si>
  <si>
    <t>MK.26.V.015_SUB-01_Before</t>
  </si>
  <si>
    <t>NA/26/V/119</t>
  </si>
  <si>
    <t>MK.26.V.015_SUB-01_After</t>
  </si>
  <si>
    <t>MASTER KOPLING BAWAH KENDARAAN SUDAH SELESAI DIGANTI</t>
  </si>
  <si>
    <t>MK/26/V/018</t>
  </si>
  <si>
    <t>PERBAIKAN RODA KENDARAAN YANG RUSAK DI DAERAH JOMBANG</t>
  </si>
  <si>
    <t>MK.26.V.018_SUB-01_Before</t>
  </si>
  <si>
    <t>Bengkel Candra Buana</t>
  </si>
  <si>
    <t>NA/26/V/145</t>
  </si>
  <si>
    <t>MK.26.V.018_SUB-01_After</t>
  </si>
  <si>
    <t>PERBAIKAN RODA KENDARAAN SUDAH SELESAI DIPERBAIKI</t>
  </si>
  <si>
    <t>MK/26/V/021</t>
  </si>
  <si>
    <t>PERBAIKAN ACCU KENDARAAN KARENA ACCU TIDAK DAPAT MENGHANTARKAN LISTRIK DENGAN BAIK</t>
  </si>
  <si>
    <t>MK.26.V.021_SUB-01_Before</t>
  </si>
  <si>
    <t>NA/26/V/148</t>
  </si>
  <si>
    <t>MK.26.V.021_SUB-01_After</t>
  </si>
  <si>
    <t>PERBAIKAN ACCU KENDARAAN SUDAH SELESAI DILAKUKAN</t>
  </si>
  <si>
    <t>MK/26/V/016</t>
  </si>
  <si>
    <t>NA/26/V/137</t>
  </si>
  <si>
    <t>MK/26/V/017</t>
  </si>
  <si>
    <t>MK.26.V.017_SUB-01_Before</t>
  </si>
  <si>
    <t>NA/26/V/143</t>
  </si>
  <si>
    <t>MK.26.V.017_SUB-01_After</t>
  </si>
  <si>
    <t>MK/26/V/020</t>
  </si>
  <si>
    <t>BAUT PENYANGGA (TUSUKAN) PER DAUN PATAH</t>
  </si>
  <si>
    <t>MK.26.V.020_SUB-01_Before</t>
  </si>
  <si>
    <t>NA/26/V/147</t>
  </si>
  <si>
    <t>MK.26.V.020_SUB-01_After</t>
  </si>
  <si>
    <t>PENGGANTIAN TUSUKAN PER DAUN SUDAH SELESAI DILAKUKAN</t>
  </si>
  <si>
    <t>MK/26/V/025</t>
  </si>
  <si>
    <t>KENDARAAN TIDAK MEMILIKI KARET PENAHAN LUMPUR BAGIAN DEPAN KIRI &amp; BELAKANG KANAN</t>
  </si>
  <si>
    <t>MK.26.V.025_SUB-01_Before</t>
  </si>
  <si>
    <t>NA/26/V/166</t>
  </si>
  <si>
    <t>MK.26.V.025_SUB-01_After</t>
  </si>
  <si>
    <t>KARET KENDARAAN SUDAH TERPASANG</t>
  </si>
  <si>
    <t>MK/26/V/027</t>
  </si>
  <si>
    <t>DOP AS RODA KENDARAAN PERLU DIGANTI KARENA RUSAK</t>
  </si>
  <si>
    <t>MK.26.V.027_SUB-01_Before</t>
  </si>
  <si>
    <t>NA/26/V/245</t>
  </si>
  <si>
    <t>MK.26.V.027_SUB-01_After</t>
  </si>
  <si>
    <t>DOP AS RODA KENDARAAN SUDAH SELESAI DIPERBAIKI</t>
  </si>
  <si>
    <t>MK/26/V/023</t>
  </si>
  <si>
    <t>SEAL DEBU &amp; SEAL PISTON BOCOR DAN PERLU DILAKUKAN PENGGANTIAN</t>
  </si>
  <si>
    <t>MK.26.V.023_SUB-01_Before</t>
  </si>
  <si>
    <t>NA/26/V/184</t>
  </si>
  <si>
    <t>MK.26.V.023_SUB-01_After</t>
  </si>
  <si>
    <t>PENGAGNTIAN SEAL YANG RUSAK SUDAH SELESAI DIGUNAKAN</t>
  </si>
  <si>
    <t>MK/26/V/024</t>
  </si>
  <si>
    <t>PERBAIKAN MESIN OLI KENDARAAN YANG KEMASUKAN AIR</t>
  </si>
  <si>
    <t>MK.26.V.024_SUB-01_Before</t>
  </si>
  <si>
    <t>NA/26/V/185</t>
  </si>
  <si>
    <t>MK.26.V.024_SUB-01_After</t>
  </si>
  <si>
    <t>PERBAIKAN MESIN KENDARAAN YANG KEMASUKAN AIR SUDAH SELESAI DILAKUKAN</t>
  </si>
  <si>
    <t>MK.26.V.024_SUB-02_Before</t>
  </si>
  <si>
    <t>NA/26/VI/021</t>
  </si>
  <si>
    <t>MK.26.V.024_SUB-02_After</t>
  </si>
  <si>
    <t>MK/26/V/030</t>
  </si>
  <si>
    <t>PIPA OLI KENDARAAN BOCOR SEHINGGA PERLU DILAKUKAN PENGGANTIAN</t>
  </si>
  <si>
    <t>MK.26.V.030_SUB-01_Before</t>
  </si>
  <si>
    <t>NA/26/V/244</t>
  </si>
  <si>
    <t>MK.26.V.030_SUB-01_After</t>
  </si>
  <si>
    <t>PIPA OLI KENDARAAN SUDAH SELESAI DIGANTI DAN OLI MESIN SUDAH DIISI ULANG</t>
  </si>
  <si>
    <t>MK/26/V/028</t>
  </si>
  <si>
    <t>BAGIAN DARI POMPA SOLAR KENDARAAN BOCOR</t>
  </si>
  <si>
    <t>MK.26.V.028_SUB-01_Before</t>
  </si>
  <si>
    <t>NA/26/V/246</t>
  </si>
  <si>
    <t>MK.26.V.028_SUB-01_After</t>
  </si>
  <si>
    <t>PENGGANTIAN BAGIAN DARI POMPA SOLAR KENDARAAN SUDAH SELESAI DILAKUKAN</t>
  </si>
  <si>
    <t>MK/26/V/029</t>
  </si>
  <si>
    <t>PENGGANTIAN KEPALA &amp; RUMAH FILTER SOLAR KARENA SUDAH BOCOR</t>
  </si>
  <si>
    <t>MK.26.V.029_SUB-01_Before</t>
  </si>
  <si>
    <t>NA/26/V/247</t>
  </si>
  <si>
    <t>MK.26.V.029_SUB-01_After</t>
  </si>
  <si>
    <t>PENGGANTIAN KEPALA &amp; RUMAH FILTER SUDAH SELESAI DILAKUKAN</t>
  </si>
  <si>
    <t>MK/26/V/031</t>
  </si>
  <si>
    <t>KAMPAS KOPLING &amp; KAMPAS HAND REM PERLU DILAKUKAN PENGGANTIAN KARENA SUDAH AUS</t>
  </si>
  <si>
    <t>MK.26.V.031_SUB-01_Before</t>
  </si>
  <si>
    <t>NA/26/VI/052</t>
  </si>
  <si>
    <t>MK.26.V.031_SUB-01_After</t>
  </si>
  <si>
    <t>PENGGANTIAN KAMPAS KOPLING &amp; HAND REM SUDAH SELESAI DILAKUKAN</t>
  </si>
  <si>
    <t>MK/26/V/026</t>
  </si>
  <si>
    <t>MK.26.V.026_SUB-01_Before</t>
  </si>
  <si>
    <t>NA/26/V/240</t>
  </si>
  <si>
    <t>MK.26.V.026_SUB-01_After</t>
  </si>
  <si>
    <t>MK/26/VI/001</t>
  </si>
  <si>
    <t>TROMBETTA LISTRIKNYA BERMASALAH DAN PERLU DILAKUKAN PENGGANTIAN</t>
  </si>
  <si>
    <t>MK.26.VI.001_SUB-01_Before</t>
  </si>
  <si>
    <t>NA/26/VI/011</t>
  </si>
  <si>
    <t>MK.26.VI.001_SUB-01_After</t>
  </si>
  <si>
    <t>RELAY TROMBETTA SUDAH SELESAI DIGANTI DAN SUDAH BERFUNGSI DENGAN BAIK</t>
  </si>
  <si>
    <t>MK/26/VI/002</t>
  </si>
  <si>
    <t>MK.26.VI.002_SUB-01_Before</t>
  </si>
  <si>
    <t>NA/26/VI/013</t>
  </si>
  <si>
    <t>MK.26.VI.002_SUB-01_After</t>
  </si>
  <si>
    <t>PENGGANTIAN BAUT KNALPOT KENDARAAN SUDAH SELESAI DILAKUKAN</t>
  </si>
  <si>
    <t>MK/26/VI/004</t>
  </si>
  <si>
    <t>KOMPONEN PER DAUN RUSAK DAN PERLU DILAKUKAN PENGGANTIAN</t>
  </si>
  <si>
    <t>MK.26.VI.004_SUB-01_Before</t>
  </si>
  <si>
    <t>NA/26/VI/050</t>
  </si>
  <si>
    <t>MK.26.VI.004_SUB-01_After</t>
  </si>
  <si>
    <t>PENGGANTIAN KOMPONEN PER DAUN SUDAH SELESAI DILAKUKAN</t>
  </si>
  <si>
    <t>MK/26/VI/003</t>
  </si>
  <si>
    <t>DRAG LINK KENDARAAN SUDAH PATAH</t>
  </si>
  <si>
    <t>MK.26.VI.003_SUB-01_Before</t>
  </si>
  <si>
    <t>NA/26/VI/091</t>
  </si>
  <si>
    <t>MK.26.VI.003_SUB-01_After</t>
  </si>
  <si>
    <t>PENGGANTIAN DRAG LINK SUDAH SELESAI DILAKUKAN</t>
  </si>
  <si>
    <t>MK/26/VI/005</t>
  </si>
  <si>
    <t>THERMOSTART KENDARAAN PERLU DILAKUKAN PENGGANTIAN KARENA TEMPERATUR SUHU SUDAH TERLALU PANAS</t>
  </si>
  <si>
    <t>MK.26.VI.005_SUB-01_Before</t>
  </si>
  <si>
    <t>NA/26/VI/090</t>
  </si>
  <si>
    <t>MK.26.VI.005_SUB-01_After</t>
  </si>
  <si>
    <t>THERMOSTART KENDARAAN SUDAH SELESAI DIGANTI DAN BERFUNGSI DENGAN BAIK</t>
  </si>
  <si>
    <t>MK/26/VI/006</t>
  </si>
  <si>
    <t>KABEL SPEEDOMETER KENDARAAN SUDAH RUSAK</t>
  </si>
  <si>
    <t>MK.26.VI.006_SUB-01_Before</t>
  </si>
  <si>
    <t>NA/26/VI/089</t>
  </si>
  <si>
    <t>MK.26.VI.006_SUB-01_After</t>
  </si>
  <si>
    <t>PENGGANTIAN KABEL SPEEDOMETER TELAH SELESAI DIGUNAKAN</t>
  </si>
  <si>
    <t>MK/26/VI/007</t>
  </si>
  <si>
    <t>LAMPU BELAKANG KENDARAAN PERLU UNTUK DIGANTI FITTING &amp; LAMPUNYA</t>
  </si>
  <si>
    <t>MK.26.VI.007_SUB-01_Before</t>
  </si>
  <si>
    <t>NA/26/VI/053</t>
  </si>
  <si>
    <t>MK.26.VI.007_SUB-01_After</t>
  </si>
  <si>
    <t>PENGGANTIAN FITTING &amp; LAMPU KENDARAAN SUDAH SELESAI DILAKUKAN</t>
  </si>
  <si>
    <t>MK/26/VI/008</t>
  </si>
  <si>
    <t>FILTER UDARA KENDARAAN SUDAH KOTOR DAN PERLU DIGANTI KARENA TIDAK DAPAT DIBERSIHKAN</t>
  </si>
  <si>
    <t>MK.26.VI.008_SUB-01_Before</t>
  </si>
  <si>
    <t>NA/26/VI/116</t>
  </si>
  <si>
    <t>MK/26/VI/009</t>
  </si>
  <si>
    <t>UNTUK PEMASANGAN ALIRAN LISTRIK HEAD YANG PADAM</t>
  </si>
  <si>
    <t>MK.26.VI.009_SUB-01_Before</t>
  </si>
  <si>
    <t>NA/26/VI/068</t>
  </si>
  <si>
    <t>MK.26.VI.009_SUB-01_After</t>
  </si>
  <si>
    <t>PERBAIKAN HEAD LAMP W 8182 QH DENGAN PEMASANGAN INSTALASI BARU, SUDAH SELESAI</t>
  </si>
  <si>
    <t>MK/26/VI/011</t>
  </si>
  <si>
    <t>SWITCH EXHAUST KENDARAAN RUSAK DAN PERLU DIGANTI</t>
  </si>
  <si>
    <t>MK.26.VI.011_SUB-01_Before</t>
  </si>
  <si>
    <t>NA/26/VI/140</t>
  </si>
  <si>
    <t>MK.26.VI.011_SUB-01_After</t>
  </si>
  <si>
    <t>SWITCH REM KENDARAAN SUDAH DIPERBAIKI DAN BERFUNGSI DENGAN BAIK</t>
  </si>
  <si>
    <t>MK/26/VI/012</t>
  </si>
  <si>
    <t>HANDLE PINTU PECAH DAN PERLU DIGANTI</t>
  </si>
  <si>
    <t>MK.26.VI.012_SUB-01_Before</t>
  </si>
  <si>
    <t>PPB</t>
  </si>
  <si>
    <t>MK/26/VI/013</t>
  </si>
  <si>
    <t>KAWAT ELEMEN PELAMPUNG KENDARAAN TERPUTUS SEHINGGA PELAMPUNG BBM RUSAK DAN INDIKATOR BBM TIDAK TERBACA</t>
  </si>
  <si>
    <t>MK.26.VI.013_SUB-01_Before</t>
  </si>
  <si>
    <t>NA/26/VI/138</t>
  </si>
  <si>
    <t>MK.26.VI.013_SUB-01_After</t>
  </si>
  <si>
    <t>PEMASANGAN BARU PELAMPUNG  SUDAH SELESAI DAN METER BBM PADA SPEEDOMETER SUDAH NORMAL KEMBALI</t>
  </si>
  <si>
    <t>MK/26/VI/010</t>
  </si>
  <si>
    <t>MK.26.VI.010_SUB-01_Before</t>
  </si>
  <si>
    <t>NA/26/VI/075</t>
  </si>
  <si>
    <t>MK.26.VI.010_SUB-01_After</t>
  </si>
  <si>
    <t>MK/26/VI/014</t>
  </si>
  <si>
    <t>PLAT PENGHANTAR SPUL KE RESISTOR BBM BERLUBANG SEHINGGA INDIKATOR BBM TIDAK TERBACA</t>
  </si>
  <si>
    <t>MK.26.VI.014_SUB-01_Before</t>
  </si>
  <si>
    <t>NA/26/VI/139</t>
  </si>
  <si>
    <t>MK.26.VI.014_SUB-01_After</t>
  </si>
  <si>
    <t>PENGGANTIAN PELAMPUNG BBM KENDARAAN SUDAH SELESAI DIGUNAKAN DAN BERFUNGSI DENGAN BAIK</t>
  </si>
  <si>
    <t>MK/26/VI/015</t>
  </si>
  <si>
    <t>PERBAIKAN REM RODA KANAN BELAKANG KARENA MINYAK REM MENGALAMI KEBOCORAN &amp; REMBES</t>
  </si>
  <si>
    <t>MK.26.VI.015_SUB-01_Before</t>
  </si>
  <si>
    <t>NA/26/VI/141</t>
  </si>
  <si>
    <t>MK/26/VI/018</t>
  </si>
  <si>
    <t>MK.26.VI.018_SUB-01_Before</t>
  </si>
  <si>
    <t>NA/26/VI/137</t>
  </si>
  <si>
    <t>MK.26.VI.018_SUB-01_After</t>
  </si>
  <si>
    <t>PERBAIKAN DAN PENGGANTIAN PER DAUN DEPAN DI BENGKEL KECICANG JAYA SUDAH SELESAI DILAKUKAN</t>
  </si>
  <si>
    <t>MK/26/VI/019</t>
  </si>
  <si>
    <t>FILTER SOLAR KENDARAAN RUSAK</t>
  </si>
  <si>
    <t>MK.26.VI.019_SUB-01_Before</t>
  </si>
  <si>
    <t>NA/26/VI/142</t>
  </si>
  <si>
    <t>MK.26.VI.019_SUB-01_After</t>
  </si>
  <si>
    <t>PENGGANTIAN FILTER SOLAR SUDAH SELESAI DIPERBAIKI</t>
  </si>
  <si>
    <t>MK.26.VI.009_SUB-02_Before</t>
  </si>
  <si>
    <t>NA/26/VI/117</t>
  </si>
  <si>
    <t>MK.26.VI.015_SUB-02_After</t>
  </si>
  <si>
    <t>MK/26/VI/016</t>
  </si>
  <si>
    <t>MASTER REM ATAS KENDARAAN SUDAH AUS</t>
  </si>
  <si>
    <t>MK.26.VI.016_SUB-01_Before</t>
  </si>
  <si>
    <t>NA/26/VI/143</t>
  </si>
  <si>
    <t>MK.26.VI.016_SUB-01_After</t>
  </si>
  <si>
    <t>PENGGANTIAN MASTER REM ATAS KENDARAAN SUDAH SELESAI DILAKUKAN</t>
  </si>
  <si>
    <t>MK/26/VI/017</t>
  </si>
  <si>
    <t>LAMPU ROTARY DIPINDAH KE NOPOL W 8202 UW KARENA NOPOL TERSEBUT TIDAK ADA LAMPU ROTARY DAN PERLU SEGERA UNTUK UJI KIR</t>
  </si>
  <si>
    <t>MK.26.VI.017_SUB-01_Before</t>
  </si>
  <si>
    <t>NA/26/VI/152</t>
  </si>
  <si>
    <t>MK.26.VI.017_SUB-01_After</t>
  </si>
  <si>
    <t>PEMASANGAN LAMPU RORTARY SUDAH SELESAI DILAKUKAN</t>
  </si>
  <si>
    <t>MK/26/VI/020</t>
  </si>
  <si>
    <t>RADIATOR KENDARAAN SELESAI DISERVIS DAN PERLU DIPASANG LAGI</t>
  </si>
  <si>
    <t>MK.26.VI.020_SUB-01_Before</t>
  </si>
  <si>
    <t>NA/26/VI/153</t>
  </si>
  <si>
    <t>MK.26.VI.020_SUB-01_After</t>
  </si>
  <si>
    <t>PEMASANGAN DAN PERBAIKAN RADIATOR KENDARAAN SUDAH SELESAI DILAKUKAN</t>
  </si>
  <si>
    <t>MK/26/VI/021</t>
  </si>
  <si>
    <t>PERBAIKAN UNTUK REM  DEPAN KIRI-KANAN DAN  V-BELT ALTERNATOR  (DYNAMO AMPERE)</t>
  </si>
  <si>
    <t>MK.26.VI.021_SUB-1_Before</t>
  </si>
  <si>
    <t>NA/26/VI/209</t>
  </si>
  <si>
    <t>MK.26.VI.021_SUB-1_After</t>
  </si>
  <si>
    <t>PERBAIKAN REM RODA DEPAN KANAN DAN KIRI SUDAH SELESAI</t>
  </si>
  <si>
    <t>MK/26/VI/022</t>
  </si>
  <si>
    <t>PERBAIKAN KOPLING KENDARAAN  YANG SUDAH RUSAK</t>
  </si>
  <si>
    <t>MK.26.VI.022_SUB-01_Before</t>
  </si>
  <si>
    <t>NA/26/VI/167</t>
  </si>
  <si>
    <t>MK.26.VI.022_SUB-01_After</t>
  </si>
  <si>
    <t>PERBAIKAN KOPLING KENDARAAN SUDAH SELESAI</t>
  </si>
  <si>
    <t>MK/26/VI/024</t>
  </si>
  <si>
    <t>LAMPU BAGIAN DEPAN KIRI KENDARAAN PADAM DAN PERLU DIGANTI</t>
  </si>
  <si>
    <t>MK.26.VI.024_SUB-01_Before</t>
  </si>
  <si>
    <t>NA/26/VI/206</t>
  </si>
  <si>
    <t>MK.26.VI.024_SUB-01_After</t>
  </si>
  <si>
    <t>PENGGANTIAN LAMPU DEPAN KENDARAAN SUDAH SELESAI DILAKUKAN</t>
  </si>
  <si>
    <t>MK/26/VI/023</t>
  </si>
  <si>
    <t>MK.26.VI.023_SUB-01_Before</t>
  </si>
  <si>
    <t>NA/26/VI/195</t>
  </si>
  <si>
    <t>MK.26.VI.023_SUB-01_After</t>
  </si>
  <si>
    <t>MK/26/VII/002</t>
  </si>
  <si>
    <t>UNTUK PERBAIKAN SEAL AS KRUK YANG BOCOR SEHINGGA OLI MASUK KE KAMPAS KOPLING</t>
  </si>
  <si>
    <t>MK.26.VII.002_SUB-01_Before</t>
  </si>
  <si>
    <t>NA/26/VII/010</t>
  </si>
  <si>
    <t>MK.26.VII.002_SUB-01_After</t>
  </si>
  <si>
    <t>PERBAIKAN SEAL AS KRUK YANG BOCOR SUDAH SELESAI DIPASANG ATAU DIPERBAIKI</t>
  </si>
  <si>
    <t>MK.26.VII.002_SUB-02_Before</t>
  </si>
  <si>
    <t>NA/26/VII/055</t>
  </si>
  <si>
    <t>MK.26.VII.002_SUB-02_After</t>
  </si>
  <si>
    <t>MK/26/VII/001</t>
  </si>
  <si>
    <t>KARET CHAMBER PERLU DILAKUKAN PENGGANTIAN KARENA BOCOR</t>
  </si>
  <si>
    <t>MK.26.VII.001_SUB-01_Before</t>
  </si>
  <si>
    <t>NA/26/VII/014</t>
  </si>
  <si>
    <t>MK.26.VII.001_SUB-01_After</t>
  </si>
  <si>
    <t>PERBAIKAN KARET CHAMBER SUDAH SELESAI DIPERBAIKI DENGAN MENGGUNAKAN CHAMBER T30</t>
  </si>
  <si>
    <t>UNTUK PERBAIKAN SEAL AS KRUK YANG BOCOR SEHINGGA OLI MASUK KE KAMPAS KOPLING &amp; SLINGER PECAH</t>
  </si>
  <si>
    <t>MK.26.VII.002_SUB-03_Before</t>
  </si>
  <si>
    <t>NA/26/VII/179</t>
  </si>
  <si>
    <t>MK.26.VII.002_SUB-03_After</t>
  </si>
  <si>
    <t>MK/26/VII/004</t>
  </si>
  <si>
    <t>KARET LUMPUR KENDARAAN TIDAK ADA KARENA HILANG</t>
  </si>
  <si>
    <t>MK.26.VII.004_SUB-01_Before</t>
  </si>
  <si>
    <t>NA/26/VII/027</t>
  </si>
  <si>
    <t>MK.26.VII.004_SUB-01_After</t>
  </si>
  <si>
    <t>PEMASANGAN KARET LUMPUR SUDAH SELESAI DILAKUKAN</t>
  </si>
  <si>
    <t>MK/26/VII/005</t>
  </si>
  <si>
    <t>MK.26.VII.005_SUB-01_Before</t>
  </si>
  <si>
    <t>NA/26/VII/028</t>
  </si>
  <si>
    <t>MK.26.VII.005_SUB-01_After</t>
  </si>
  <si>
    <t>MK/26/VII/003</t>
  </si>
  <si>
    <t>MK.26.VII.003_SUB-01_Before</t>
  </si>
  <si>
    <t>NA/26/VII/033</t>
  </si>
  <si>
    <t>MK.26.VII.003_SUB-01_After</t>
  </si>
  <si>
    <t>PERBAIKAN PENGGANTIAN BEARING RODA SUDAH SELESAI DIPASANG</t>
  </si>
  <si>
    <t>MK.26.VII.003_SUB-02_Before</t>
  </si>
  <si>
    <t>NA/26/VII/081</t>
  </si>
  <si>
    <t>MK.26.VII.003_SUB-02_After</t>
  </si>
  <si>
    <t>MK/26/VII/011</t>
  </si>
  <si>
    <t xml:space="preserve">PERBAIKAN RODA DEPAN KANAN DAN KIRI KARENA SPARE PART SUDAH AUS </t>
  </si>
  <si>
    <t>MK.26.VII.011_SUB-01_Before</t>
  </si>
  <si>
    <t>NA/26/VII/115</t>
  </si>
  <si>
    <t>MK/26/VII/010</t>
  </si>
  <si>
    <t>PERBAIKAN STORING KENDARAAN YANG RUSAK DI EXIT TOL PURWODADI</t>
  </si>
  <si>
    <t>MK.26.VII.010_SUB-01_Before</t>
  </si>
  <si>
    <t>NA/26/VII/131</t>
  </si>
  <si>
    <t>MK.26.VII.010_SUB-01_After</t>
  </si>
  <si>
    <t>PERBAIKAN STORING KENDARAAN SUDAH SELESAI DIPERBAIKI</t>
  </si>
  <si>
    <t>MK/26/VII/009</t>
  </si>
  <si>
    <t>PERBAIKAN INSTALASI KELISTRIKAN KABEL BODY DAN LAMPU</t>
  </si>
  <si>
    <t>MK.26.VII.009_SUB-01_Before</t>
  </si>
  <si>
    <t>NA/26/VII/133</t>
  </si>
  <si>
    <t>MK.26.VII.009_SUB-01_After</t>
  </si>
  <si>
    <t>PERBAIKAN INSTALASI KELISTRIKAN KABEL BODY DAN LAMPU SUDAH SELESAI DILAKUKAN</t>
  </si>
  <si>
    <t>MK/26/VII/007</t>
  </si>
  <si>
    <t>PENGGANTIAN MASTER KOPLING KARENA RUSAK</t>
  </si>
  <si>
    <t>MK.26.VII.007_SUB-01_Before</t>
  </si>
  <si>
    <t>NA/26/VII/094</t>
  </si>
  <si>
    <t>MK.26.VII.007_SUB-01_After</t>
  </si>
  <si>
    <t>MK/26/VII/014</t>
  </si>
  <si>
    <t>PENGGANTIAN PIPA PEMBUANGAN KNALPOT YANG BOCOR</t>
  </si>
  <si>
    <t>MK.26.VII.014_SUB-01_Before</t>
  </si>
  <si>
    <t>MK.26.VII.014_SUB-01_After</t>
  </si>
  <si>
    <t>PERBAIKAN PIPA KNALPOT SUDAH SELESAI</t>
  </si>
  <si>
    <t>MK/26/VII/015</t>
  </si>
  <si>
    <t>PENGGANTIAN SOLENOID &amp; V-BELT KENDARAAN</t>
  </si>
  <si>
    <t>MK.26.VII.015_SUB-01_Before</t>
  </si>
  <si>
    <t>NA/26/VII/135</t>
  </si>
  <si>
    <t>MK.26.VII.015_SUB-01_After</t>
  </si>
  <si>
    <t>PEMASANGAN SOLENOID &amp; V-BELT SUDAH SELESAI DILAKUKAN</t>
  </si>
  <si>
    <t>MK/26/VII/012</t>
  </si>
  <si>
    <t>PERBAIKAN RODA KENDARAAN KARENA RUSAK DI LUAR KOTA</t>
  </si>
  <si>
    <t>MK.26.VII.012_SUB-01_Before</t>
  </si>
  <si>
    <t>NA/26/VII/118</t>
  </si>
  <si>
    <t>MK.26.VII.012_SUB-01_After</t>
  </si>
  <si>
    <t>MK/26/VII/013</t>
  </si>
  <si>
    <t xml:space="preserve">PENGGANTIAN KARET PENAHAN DEBU </t>
  </si>
  <si>
    <t>MK.26.VII.013_SUB-01_Before</t>
  </si>
  <si>
    <t>NA/26/VII/130</t>
  </si>
  <si>
    <t>MK.26.VII.013_SUB-01_After</t>
  </si>
  <si>
    <t xml:space="preserve">PENGGANTIAN KARET PENAHAN DEBU SUDAH SELESAI </t>
  </si>
  <si>
    <t>MK/26/VII/016</t>
  </si>
  <si>
    <t>V-BELT KENDARAAN SUDAH AUS &amp; PECAH</t>
  </si>
  <si>
    <t>MK.26.VII.016_SUB-01_Before</t>
  </si>
  <si>
    <t>NA/26/VII/218</t>
  </si>
  <si>
    <t>MK.26.VII.016_SUB-01_After</t>
  </si>
  <si>
    <t>V-BELT KENDARAAN SUDAH SELESAI DIGANTI DAN BERFUNGSI DENGAN BAIK</t>
  </si>
  <si>
    <t>MK/26/VII/017</t>
  </si>
  <si>
    <t>REM BELAKANG BAGIAN KIRI MENGALAMI KEBOCORAN SEHINGGA PERLU DIGANTI SEAL/KARETNYA</t>
  </si>
  <si>
    <t>MK.26.VII.017_SUB-01_Before</t>
  </si>
  <si>
    <t>NA/26/VII/219</t>
  </si>
  <si>
    <t>MK.26.VII.017_SUB-01_After</t>
  </si>
  <si>
    <t>KARET SEAL REM SUDAH DILAKUKAN PENGGANTIAN DAN BERFUNGSI DENGAN BAIK</t>
  </si>
  <si>
    <t>MK/26/VII/019</t>
  </si>
  <si>
    <t>SWITCH TEKANAN OLI MENGALAMI KEBOCORAN</t>
  </si>
  <si>
    <t>MK.26.VII.019_SUB-01_Before</t>
  </si>
  <si>
    <t>NA/26/VII/215</t>
  </si>
  <si>
    <t>MK.26.VII.019_SUB-01_After</t>
  </si>
  <si>
    <t>PENGGANTIAN SWITCH OLI KENDARAAN SUDAH SELESAI DILAKUKAN</t>
  </si>
  <si>
    <t>MK/26/VII/020</t>
  </si>
  <si>
    <t>PERBAIKAN RODA BELAKANG BAGIAN KANAN &amp; KIRI KENDARAAN PERLU DILAKUKAN PENGGANTIAN SPAREPARTS</t>
  </si>
  <si>
    <t>MK.26.VII.020_SUB-01_Before</t>
  </si>
  <si>
    <t>NA/26/VII/220</t>
  </si>
  <si>
    <t>MK.26.VII.020_SUB-01_After</t>
  </si>
  <si>
    <t>PERBAIKAN RODA BELAKANG KANAN &amp; KIRI SUDAH SELESAI DILAKUKAN</t>
  </si>
  <si>
    <t>MK/26/VII/021</t>
  </si>
  <si>
    <t>HAND REM KENDARAAN AUS DAN TIDAK BERFUNGSI DENGAN BAIK</t>
  </si>
  <si>
    <t>MK.26.VII.021_SUB-01_Before</t>
  </si>
  <si>
    <t>NA/26/VIII/018</t>
  </si>
  <si>
    <t>MK.26.VII.021_SUB-01_After</t>
  </si>
  <si>
    <t>PEMASANGAN HAND BRAKE KENDARAAN SUDAH SELESAI DILAKUKAN</t>
  </si>
  <si>
    <t>MK/26/VII/022</t>
  </si>
  <si>
    <t>PENGECATAN ULANG BAK BAGIAN BELAKANG KENDARAAN</t>
  </si>
  <si>
    <t>NA/26/VII/225</t>
  </si>
  <si>
    <t>MK/26/VII/023</t>
  </si>
  <si>
    <t>UNTUK REKONDISI KEBOCORAN TANKI LORRYTANK KENDARAAN</t>
  </si>
  <si>
    <t>NA/26/VII/237</t>
  </si>
  <si>
    <t>MK/26/VII/024</t>
  </si>
  <si>
    <t>KENDARAAN MENGALAMI OVERHAUL (TURUN MESIN) PERLU DILAKUKAN PERBAIKAN BESAR</t>
  </si>
  <si>
    <t>MK.26.VII.024_SUB-01_Before</t>
  </si>
  <si>
    <t>NA/26/VII/254</t>
  </si>
  <si>
    <t>MK.26.VII.024_SUB-01_After</t>
  </si>
  <si>
    <t>PEMASANGAN SPAREPARTS KENDARAAN YANG SEDANG OVERHAUL SUDAH DILAKUKAN</t>
  </si>
  <si>
    <t>MK/26/VII/025</t>
  </si>
  <si>
    <t>MK.26.VII.025_SUB-01_Before</t>
  </si>
  <si>
    <t>NA/26/VII/207</t>
  </si>
  <si>
    <t>MK.26.VII.025_SUB-01_After</t>
  </si>
  <si>
    <t>MK/26/VII/026</t>
  </si>
  <si>
    <t>KAMPAS HAND REM SUDAH AUS DAN V-VELT TIDAK BERFUNGSI DENGAN BAIK SEHINGGA PERLU DILAKUKAN PENGGANTIAN</t>
  </si>
  <si>
    <t>MK.26.VII.026_SUB-01_Before</t>
  </si>
  <si>
    <t>NA/26/VIII/019</t>
  </si>
  <si>
    <t>MK.26.VII.026_SUB-01_After</t>
  </si>
  <si>
    <t>PENGGANTIAN KAMPAS REM DAN V-BELT SUDAH SELESAI DILAKUKAN</t>
  </si>
  <si>
    <t>MK/26/VII/027</t>
  </si>
  <si>
    <t>KLAKSON KENDARAAN TIDAK DAPAT BERBUNYI &amp; OLI BOCOR</t>
  </si>
  <si>
    <t>MK.26.VII.027_SUB-01_Before</t>
  </si>
  <si>
    <t>MK.26.VII.027_SUB-01_After</t>
  </si>
  <si>
    <t>PEMASANGAN KLAKSON KENDARAAN SUDAH SELESAI DILAKUKAN</t>
  </si>
  <si>
    <t>MK/26/VII/028</t>
  </si>
  <si>
    <t>MK.26.VII.028_SUB-01_Before</t>
  </si>
  <si>
    <t>NA/26/VII/234</t>
  </si>
  <si>
    <t>MK.26.VII.028_SUB-01_After</t>
  </si>
  <si>
    <t>PEMASANGAN BAUT KNALPOT KENDARAAN SUDAH SELESAI DILAKUKAN</t>
  </si>
  <si>
    <t>MK/26/VII/029</t>
  </si>
  <si>
    <t>KABEL TRANSMISI &amp; BAUT RODA PERLU DILAKUKAN PENGGANTIAN</t>
  </si>
  <si>
    <t>MK.26.VII.029_SUB-01_Before</t>
  </si>
  <si>
    <t>NA/26/VIII/016</t>
  </si>
  <si>
    <t>MK.26.VII.029_SUB-01_After</t>
  </si>
  <si>
    <t>PENGGANTIAN KABEL TRANSMISI, BAUT RODA DAN SEAL KENDARAAN SUDAH SELESAI</t>
  </si>
  <si>
    <t>MK/26/VII/030</t>
  </si>
  <si>
    <t>PART KIT PADA TURBO KENDARAAN PERLU DILAKUKAN PENGGANTIAN</t>
  </si>
  <si>
    <t>MK.26.VII.030_SUB-01_Before</t>
  </si>
  <si>
    <t>NA/26/VIII/017</t>
  </si>
  <si>
    <t>MK.26.VII.030_SUB-01_After</t>
  </si>
  <si>
    <t>PENGGANTIAN PART KIT TURBO KENDARAAN SUDAH SELESAI DILAKUKAN DAN TURBO MESIN SUDAH BERFUNGSI DENGAN BAIK</t>
  </si>
  <si>
    <t>SOLENOID PEMBUNUH BOSHPOM MESIN KENDARAAN TERBAKAR LAGI</t>
  </si>
  <si>
    <t>MK.26.VII.015_SUB-02_Before</t>
  </si>
  <si>
    <t>NA/26/VIII/020</t>
  </si>
  <si>
    <t>MK.26.VII.015_SUB-02_After</t>
  </si>
  <si>
    <t>PENGGANTIAN SOLENOID YANG KEDUA KALI SUDAH DILAKUKAN</t>
  </si>
  <si>
    <t>SOLENOID PEMBUNUH BOSHPOM MESIN KENDARAAN TERBAKAR</t>
  </si>
  <si>
    <t>MK.26.VII.015_SUB-03_Before</t>
  </si>
  <si>
    <t>NA/26/VIII/028</t>
  </si>
  <si>
    <t>MK.26.VII.015_SUB-03_After</t>
  </si>
  <si>
    <t>PENGGANTIAN SOLENOID YANG KETIGA SUDAH SELESAI DILAKUKAN</t>
  </si>
  <si>
    <t>MK/26/VII/031</t>
  </si>
  <si>
    <t>PER DAUN BAGIAN DEPAN PATAH DAN PERLU DILAKUKAN PENGGANTIAN</t>
  </si>
  <si>
    <t>MK.26.VII.031_SUB-01_Before</t>
  </si>
  <si>
    <t>NA/26/VIII/021</t>
  </si>
  <si>
    <t>MK.26.VII.031_SUB-01_After</t>
  </si>
  <si>
    <t>MK/26/VIII/001</t>
  </si>
  <si>
    <t>MK.26.VIII.001_SUB-01_Before</t>
  </si>
  <si>
    <t>NA/26/VIII/030</t>
  </si>
  <si>
    <t>MK.26.VIII.001_SUB-01_After</t>
  </si>
  <si>
    <t>PENGGANTIAN HOIST PUSHBUTTON KENDARAAN SUDAH SELESAI</t>
  </si>
  <si>
    <t>MK/26/VIII/002</t>
  </si>
  <si>
    <t>MK.26.VIII.002_SUB-01_Before</t>
  </si>
  <si>
    <t>NA/26/VIII/044</t>
  </si>
  <si>
    <t>PENGGANTIAN ACCU RUSAK SUDAH SELESAI DILAKUKAN</t>
  </si>
  <si>
    <t>MK.26.VII.024_SUB-02_Before</t>
  </si>
  <si>
    <t>NA/26/VIII/095</t>
  </si>
  <si>
    <t>MK.26.VII.024_SUB-02_After</t>
  </si>
  <si>
    <t>PERBAIKAN MESIN KENDARAAN YANG OVERHAUL SUDAH SELESAI DILAKUKAN</t>
  </si>
  <si>
    <t>MK/26/VIII/003</t>
  </si>
  <si>
    <t>BAUT RODA BAGIAN BELAKANG KIRI LUAR KENDARAAN PATAH  DI LUAR KOTA - TOL PANDAAN</t>
  </si>
  <si>
    <t>MK.26.VIII.003_SUB-01_Before</t>
  </si>
  <si>
    <t>NA/26/VIII/077</t>
  </si>
  <si>
    <t>MK.26.VIII.003_SUB-01_After</t>
  </si>
  <si>
    <t>PENGGANTIAN BAUT RODA BELAKANG KIRI KENDARAAN YANG PATAH SUDAH SELESAI DILAKUKAN</t>
  </si>
  <si>
    <t>MK/26/VIII/004</t>
  </si>
  <si>
    <t>MK.26.VIII.004_SUB-01_Before</t>
  </si>
  <si>
    <t>NA/26/VIII/109</t>
  </si>
  <si>
    <t>MK.26.VIII.004_SUB-01_After</t>
  </si>
  <si>
    <t>MK/26/VIII/005</t>
  </si>
  <si>
    <t>PALM COUPLING/RUMAH KARET SALAMAN KENDARAAN PECAH</t>
  </si>
  <si>
    <t>MK.26.VIII.005_SUB-01_Before</t>
  </si>
  <si>
    <t>NA/26/VIII/075</t>
  </si>
  <si>
    <t>MK.26.VIII.005_SUB-01_After</t>
  </si>
  <si>
    <t>PENGGANTIAN KOMPONEN BAGIAN DALAM PALM COUPLING QUESTER SUDAH DILAKUKAN, RUMAH KARET SALAMAN PAKAI YANG LAMA, YANG DIAMBIL HANYA BAGIAN DALAMNYA AJA.</t>
  </si>
  <si>
    <t>MK/26/VIII/006</t>
  </si>
  <si>
    <t>DYNAMO STARTER KENDARAAN MENGALAMI KERUSAKAN, PERLU DILAKUKAN PENGGANTIAN SWITCH STARTER</t>
  </si>
  <si>
    <t>MK.26.VIII.006_SUB-01_Before</t>
  </si>
  <si>
    <t>NA/26/VIII/122</t>
  </si>
  <si>
    <t>MK.26.VIII.006_SUB-01_After</t>
  </si>
  <si>
    <t>PERBAIKAN DYNAMO STARTER KENDARAAN SUDAH SELESAI DILAKUKAN, SWITCH STARTER SUDAH DIGANTI DENGAN BEKAS DARI GUDANG 4</t>
  </si>
  <si>
    <t>MK/26/VIII/007</t>
  </si>
  <si>
    <t>REM RODA KENDARAAN BAGIAN KANAN DEPAN MACET DAN PERLU DILAKUKAN PENGGANTIAN SPARE PARTS (SEAL MASTER, BEARING LUAR &amp; DALAM)</t>
  </si>
  <si>
    <t>MK.26.VIII.007_SUB-01_Before</t>
  </si>
  <si>
    <t>NA/26/VIII/174</t>
  </si>
  <si>
    <t>MK/26/VIII/008</t>
  </si>
  <si>
    <t>SELANG ANGIN CHAMBER EKOR TRAILER SUDAH TIDAK LAYAK PAKAI KARENA SUDAH KAKU &amp; PECAH-PECAH</t>
  </si>
  <si>
    <t>MK.26.VIII.008_SUB-01_Before</t>
  </si>
  <si>
    <t>MK/26/VIII/009</t>
  </si>
  <si>
    <t>TAILGATE KENDARAAN TIDAK HIDUP DAN PERLU DILAKUKAN PENGGANTIAN RELAY TROMBETTA &amp; SEKRING</t>
  </si>
  <si>
    <t>MK.26.VIII.009_SUB-01_Before</t>
  </si>
  <si>
    <t>NA/26/VIII/189</t>
  </si>
  <si>
    <t>MK.26.VIII.009_SUB-01_After</t>
  </si>
  <si>
    <t>PERBAIKAN TAILGATE KENDARAAN SUDAH SELESAI DILAKUKAN DAN TAILGATE BERFUNGSI DENGAN BAIK</t>
  </si>
  <si>
    <t>MK/26/VIII/010</t>
  </si>
  <si>
    <t>MK.26.VIII.010_SUB-01_Before</t>
  </si>
  <si>
    <t>NA/26/VIII/194</t>
  </si>
  <si>
    <t>MK.26.VIII.010_SUB-01_After</t>
  </si>
  <si>
    <t>MK/26/VIII/011</t>
  </si>
  <si>
    <t>MK/26/VIII/012</t>
  </si>
  <si>
    <t>KABEL POWER TAILGATE TERBAKAR &amp; RUSAK</t>
  </si>
  <si>
    <t>MK/26/VIII/013</t>
  </si>
  <si>
    <t>TABUNG ANGIN EKOR TRAILER RUSAK</t>
  </si>
  <si>
    <t>MK.26.VIII.013_SUB-01_Before</t>
  </si>
  <si>
    <t>MK/26/VIII/014</t>
  </si>
  <si>
    <t>V-BELT KENDARAAN SUDAH KERAS DAN TIDAK DAPAT DIGUNAKAN LAGI</t>
  </si>
  <si>
    <t>MK.26.VIII.014_SUB-01_Before</t>
  </si>
  <si>
    <t>MK/26/VIII/015</t>
  </si>
  <si>
    <t>PERBAIKAN TAILGATE YANG SUDAH AUS PADA BAGIAN PEN AS NYA</t>
  </si>
  <si>
    <t>MK.26.VIII.015_SUB-01_Before</t>
  </si>
  <si>
    <t>MK.26.VIII.015_SUB-01_After</t>
  </si>
  <si>
    <t>PERBAIKAN PEN AS SUDAH SELESAI DILAKUKAN</t>
  </si>
  <si>
    <t>MK/26/VIII/016</t>
  </si>
  <si>
    <t>MK.26.VIII.016_SUB-01_Before</t>
  </si>
  <si>
    <t>MK.26.VIII.016_SUB-01_After</t>
  </si>
  <si>
    <t>W 8034 QB (HINO RANGER)</t>
  </si>
  <si>
    <t>EKOR TRAILER (SIG-09)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</si>
</sst>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0_ "/>
    <numFmt numFmtId="181" formatCode="dd/mm/yyyy;@"/>
  </numFmts>
  <fonts count="36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2"/>
      <name val="Calibri"/>
      <charset val="134"/>
      <scheme val="minor"/>
    </font>
    <font>
      <sz val="12"/>
      <name val="Calibri"/>
      <charset val="134"/>
      <scheme val="minor"/>
    </font>
    <font>
      <u/>
      <sz val="12"/>
      <name val="Calibri"/>
      <charset val="134"/>
      <scheme val="minor"/>
    </font>
    <font>
      <b/>
      <sz val="36"/>
      <name val="Calibri"/>
      <charset val="134"/>
      <scheme val="minor"/>
    </font>
    <font>
      <sz val="36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2"/>
      <color rgb="FF800080"/>
      <name val="Calibri"/>
      <charset val="0"/>
      <scheme val="minor"/>
    </font>
    <font>
      <u/>
      <sz val="12"/>
      <color rgb="FF0000FF"/>
      <name val="Calibri"/>
      <charset val="0"/>
      <scheme val="minor"/>
    </font>
    <font>
      <sz val="12"/>
      <color theme="1"/>
      <name val="Calibri"/>
      <charset val="134"/>
      <scheme val="minor"/>
    </font>
    <font>
      <sz val="12"/>
      <color rgb="FFFF0000"/>
      <name val="Calibri"/>
      <charset val="134"/>
      <scheme val="minor"/>
    </font>
    <font>
      <sz val="12"/>
      <color theme="1" tint="0.05"/>
      <name val="Calibri"/>
      <charset val="134"/>
      <scheme val="minor"/>
    </font>
    <font>
      <sz val="11"/>
      <name val="Calibri"/>
      <charset val="0"/>
      <scheme val="minor"/>
    </font>
    <font>
      <sz val="12"/>
      <name val="Calibri"/>
      <charset val="134"/>
    </font>
    <font>
      <u/>
      <sz val="11"/>
      <color theme="1" tint="0.05"/>
      <name val="Calibri"/>
      <charset val="0"/>
      <scheme val="minor"/>
    </font>
    <font>
      <sz val="1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9" borderId="8" applyNumberFormat="0" applyAlignment="0" applyProtection="0">
      <alignment vertical="center"/>
    </xf>
    <xf numFmtId="0" fontId="27" fillId="9" borderId="7" applyNumberFormat="0" applyAlignment="0" applyProtection="0">
      <alignment vertical="center"/>
    </xf>
    <xf numFmtId="0" fontId="28" fillId="10" borderId="9" applyNumberFormat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80" fontId="2" fillId="0" borderId="0" xfId="0" applyNumberFormat="1" applyFont="1" applyFill="1" applyAlignment="1" applyProtection="1">
      <alignment horizontal="center" vertical="center"/>
      <protection locked="0"/>
    </xf>
    <xf numFmtId="0" fontId="1" fillId="0" borderId="0" xfId="0" applyFont="1">
      <alignment vertical="center"/>
    </xf>
    <xf numFmtId="0" fontId="3" fillId="0" borderId="0" xfId="0" applyFont="1" applyFill="1" applyAlignment="1" applyProtection="1">
      <alignment horizontal="left" vertical="center"/>
      <protection locked="0"/>
    </xf>
    <xf numFmtId="181" fontId="3" fillId="0" borderId="0" xfId="0" applyNumberFormat="1" applyFont="1" applyFill="1" applyAlignment="1" applyProtection="1">
      <alignment horizontal="left" vertical="center"/>
      <protection locked="0"/>
    </xf>
    <xf numFmtId="0" fontId="3" fillId="0" borderId="0" xfId="0" applyNumberFormat="1" applyFont="1" applyFill="1" applyAlignment="1" applyProtection="1">
      <alignment horizontal="left" vertical="center"/>
      <protection locked="0"/>
    </xf>
    <xf numFmtId="0" fontId="3" fillId="2" borderId="0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Border="1" applyAlignment="1" applyProtection="1">
      <alignment horizontal="center" vertical="center" wrapText="1"/>
      <protection locked="0"/>
    </xf>
    <xf numFmtId="49" fontId="3" fillId="2" borderId="0" xfId="0" applyNumberFormat="1" applyFont="1" applyFill="1" applyAlignment="1" applyProtection="1">
      <alignment horizontal="justify" vertical="center" wrapText="1"/>
      <protection locked="0"/>
    </xf>
    <xf numFmtId="180" fontId="3" fillId="2" borderId="0" xfId="0" applyNumberFormat="1" applyFont="1" applyFill="1" applyAlignment="1" applyProtection="1">
      <alignment horizontal="center" vertical="center" wrapText="1"/>
      <protection locked="0"/>
    </xf>
    <xf numFmtId="49" fontId="3" fillId="2" borderId="0" xfId="0" applyNumberFormat="1" applyFont="1" applyFill="1" applyAlignment="1" applyProtection="1">
      <alignment horizontal="center" vertical="center" wrapText="1"/>
      <protection locked="0"/>
    </xf>
    <xf numFmtId="0" fontId="3" fillId="2" borderId="0" xfId="0" applyNumberFormat="1" applyFont="1" applyFill="1" applyAlignment="1" applyProtection="1">
      <alignment horizontal="center" vertical="center" wrapText="1"/>
      <protection locked="0"/>
    </xf>
    <xf numFmtId="49" fontId="3" fillId="2" borderId="0" xfId="0" applyNumberFormat="1" applyFont="1" applyFill="1" applyAlignment="1" applyProtection="1">
      <alignment horizontal="left" vertical="center" wrapText="1"/>
      <protection locked="0"/>
    </xf>
    <xf numFmtId="180" fontId="3" fillId="2" borderId="0" xfId="0" applyNumberFormat="1" applyFont="1" applyFill="1" applyAlignment="1" applyProtection="1">
      <alignment horizontal="left" vertical="center" wrapText="1"/>
      <protection locked="0"/>
    </xf>
    <xf numFmtId="0" fontId="3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0" xfId="0" applyFont="1" applyFill="1" applyBorder="1" applyAlignment="1" applyProtection="1">
      <alignment horizontal="center" vertical="center" wrapText="1"/>
      <protection locked="0"/>
    </xf>
    <xf numFmtId="181" fontId="3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left" vertical="center" wrapText="1"/>
      <protection locked="0"/>
    </xf>
    <xf numFmtId="49" fontId="3" fillId="3" borderId="0" xfId="0" applyNumberFormat="1" applyFont="1" applyFill="1" applyAlignment="1" applyProtection="1">
      <alignment horizontal="justify" vertical="center" wrapText="1"/>
      <protection locked="0"/>
    </xf>
    <xf numFmtId="180" fontId="5" fillId="3" borderId="0" xfId="0" applyNumberFormat="1" applyFont="1" applyFill="1" applyAlignment="1" applyProtection="1">
      <alignment horizontal="center" vertical="center" wrapText="1"/>
      <protection locked="0"/>
    </xf>
    <xf numFmtId="180" fontId="6" fillId="3" borderId="0" xfId="0" applyNumberFormat="1" applyFont="1" applyFill="1" applyAlignment="1" applyProtection="1">
      <alignment horizontal="center" vertical="center" wrapText="1"/>
      <protection locked="0"/>
    </xf>
    <xf numFmtId="0" fontId="5" fillId="3" borderId="0" xfId="0" applyNumberFormat="1" applyFont="1" applyFill="1" applyAlignment="1" applyProtection="1">
      <alignment horizontal="center" vertical="center" wrapText="1"/>
      <protection locked="0"/>
    </xf>
    <xf numFmtId="180" fontId="7" fillId="3" borderId="0" xfId="0" applyNumberFormat="1" applyFont="1" applyFill="1" applyAlignment="1" applyProtection="1">
      <alignment horizontal="center" vertical="center" wrapText="1"/>
      <protection locked="0"/>
    </xf>
    <xf numFmtId="180" fontId="3" fillId="3" borderId="0" xfId="0" applyNumberFormat="1" applyFont="1" applyFill="1" applyAlignment="1" applyProtection="1">
      <alignment horizontal="center" vertical="center" wrapText="1"/>
      <protection locked="0"/>
    </xf>
    <xf numFmtId="180" fontId="2" fillId="3" borderId="0" xfId="0" applyNumberFormat="1" applyFont="1" applyFill="1" applyAlignment="1" applyProtection="1">
      <alignment horizontal="center" vertical="center" wrapText="1"/>
      <protection locked="0"/>
    </xf>
    <xf numFmtId="180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180" fontId="6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180" fontId="7" fillId="3" borderId="1" xfId="0" applyNumberFormat="1" applyFont="1" applyFill="1" applyBorder="1" applyAlignment="1" applyProtection="1">
      <alignment horizontal="center" vertical="center" wrapText="1"/>
      <protection locked="0"/>
    </xf>
    <xf numFmtId="180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180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4" borderId="0" xfId="0" applyFont="1" applyFill="1" applyBorder="1" applyAlignment="1" applyProtection="1">
      <alignment horizontal="left" vertical="center" wrapText="1"/>
      <protection locked="0"/>
    </xf>
    <xf numFmtId="58" fontId="2" fillId="5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5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0" xfId="0" applyNumberFormat="1" applyFont="1" applyFill="1" applyAlignment="1" applyProtection="1">
      <alignment horizontal="center" vertical="center" wrapText="1"/>
      <protection locked="0"/>
    </xf>
    <xf numFmtId="49" fontId="3" fillId="3" borderId="0" xfId="0" applyNumberFormat="1" applyFont="1" applyFill="1" applyAlignment="1" applyProtection="1">
      <alignment horizontal="left" vertical="center" wrapText="1"/>
      <protection locked="0"/>
    </xf>
    <xf numFmtId="180" fontId="3" fillId="3" borderId="0" xfId="0" applyNumberFormat="1" applyFont="1" applyFill="1" applyAlignment="1" applyProtection="1">
      <alignment horizontal="left" vertical="center" wrapText="1"/>
      <protection locked="0"/>
    </xf>
    <xf numFmtId="0" fontId="2" fillId="5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NumberFormat="1" applyFont="1" applyFill="1" applyAlignment="1" applyProtection="1">
      <alignment horizontal="center" vertical="center" wrapText="1"/>
      <protection locked="0"/>
    </xf>
    <xf numFmtId="49" fontId="1" fillId="3" borderId="0" xfId="0" applyNumberFormat="1" applyFont="1" applyFill="1" applyAlignment="1" applyProtection="1">
      <alignment horizontal="center" vertical="center" wrapText="1"/>
      <protection locked="0"/>
    </xf>
    <xf numFmtId="49" fontId="3" fillId="3" borderId="0" xfId="0" applyNumberFormat="1" applyFont="1" applyFill="1" applyAlignment="1" applyProtection="1">
      <alignment horizontal="center" vertical="center" wrapText="1"/>
      <protection locked="0"/>
    </xf>
    <xf numFmtId="180" fontId="2" fillId="5" borderId="3" xfId="0" applyNumberFormat="1" applyFont="1" applyFill="1" applyBorder="1" applyAlignment="1" applyProtection="1">
      <alignment horizontal="center" vertical="center" wrapText="1"/>
      <protection locked="0"/>
    </xf>
    <xf numFmtId="180" fontId="2" fillId="2" borderId="0" xfId="0" applyNumberFormat="1" applyFont="1" applyFill="1" applyBorder="1" applyAlignment="1" applyProtection="1">
      <alignment horizontal="center" vertical="center" wrapText="1"/>
      <protection locked="0"/>
    </xf>
    <xf numFmtId="180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180" fontId="7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3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3" xfId="0" applyNumberFormat="1" applyFont="1" applyFill="1" applyBorder="1" applyAlignment="1" applyProtection="1">
      <alignment horizontal="center" vertical="center" wrapText="1"/>
    </xf>
    <xf numFmtId="181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3" fillId="0" borderId="0" xfId="0" applyFont="1" applyFill="1" applyAlignment="1" applyProtection="1">
      <alignment horizontal="center" vertical="center" wrapText="1"/>
      <protection locked="0"/>
    </xf>
    <xf numFmtId="181" fontId="3" fillId="0" borderId="0" xfId="0" applyNumberFormat="1" applyFont="1" applyFill="1" applyAlignment="1" applyProtection="1">
      <alignment horizontal="center" vertical="center" wrapText="1"/>
      <protection locked="0"/>
    </xf>
    <xf numFmtId="58" fontId="3" fillId="0" borderId="0" xfId="0" applyNumberFormat="1" applyFont="1" applyFill="1" applyAlignment="1" applyProtection="1">
      <alignment horizontal="center" vertical="center" wrapText="1"/>
      <protection locked="0"/>
    </xf>
    <xf numFmtId="0" fontId="3" fillId="0" borderId="0" xfId="0" applyNumberFormat="1" applyFont="1" applyFill="1" applyAlignment="1" applyProtection="1">
      <alignment horizontal="center" vertical="center" wrapText="1"/>
      <protection locked="0"/>
    </xf>
    <xf numFmtId="181" fontId="3" fillId="0" borderId="0" xfId="0" applyNumberFormat="1" applyFont="1" applyFill="1" applyAlignment="1" applyProtection="1">
      <alignment horizontal="left" vertical="center" wrapText="1"/>
      <protection locked="0"/>
    </xf>
    <xf numFmtId="49" fontId="3" fillId="0" borderId="0" xfId="0" applyNumberFormat="1" applyFont="1" applyFill="1" applyAlignment="1" applyProtection="1">
      <alignment horizontal="left" vertical="center" wrapText="1"/>
      <protection locked="0"/>
    </xf>
    <xf numFmtId="0" fontId="8" fillId="0" borderId="0" xfId="6" applyNumberFormat="1" applyFont="1" applyFill="1" applyAlignment="1" applyProtection="1">
      <alignment horizontal="center" vertical="center" wrapText="1"/>
    </xf>
    <xf numFmtId="180" fontId="3" fillId="0" borderId="0" xfId="0" applyNumberFormat="1" applyFont="1" applyFill="1" applyAlignment="1" applyProtection="1">
      <alignment horizontal="center" vertical="center" wrapText="1"/>
      <protection locked="0"/>
    </xf>
    <xf numFmtId="0" fontId="9" fillId="0" borderId="0" xfId="6" applyNumberFormat="1" applyFont="1" applyFill="1" applyAlignment="1" applyProtection="1">
      <alignment horizontal="center" vertical="center" wrapText="1"/>
    </xf>
    <xf numFmtId="0" fontId="3" fillId="0" borderId="0" xfId="0" applyNumberFormat="1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10" fillId="0" borderId="0" xfId="6" applyNumberFormat="1" applyFont="1" applyFill="1" applyAlignment="1" applyProtection="1">
      <alignment horizontal="center" vertical="center" wrapText="1"/>
    </xf>
    <xf numFmtId="0" fontId="3" fillId="0" borderId="0" xfId="0" applyFont="1" applyFill="1" applyAlignment="1" applyProtection="1">
      <alignment horizontal="left" vertical="center" wrapText="1"/>
      <protection locked="0"/>
    </xf>
    <xf numFmtId="0" fontId="3" fillId="0" borderId="0" xfId="0" applyNumberFormat="1" applyFont="1" applyFill="1" applyAlignment="1" applyProtection="1">
      <alignment horizontal="left" vertical="center" wrapText="1"/>
      <protection locked="0"/>
    </xf>
    <xf numFmtId="0" fontId="11" fillId="0" borderId="0" xfId="0" applyNumberFormat="1" applyFont="1" applyFill="1" applyAlignment="1" applyProtection="1">
      <alignment horizontal="center" vertical="center" wrapText="1"/>
      <protection locked="0"/>
    </xf>
    <xf numFmtId="0" fontId="2" fillId="0" borderId="0" xfId="0" applyNumberFormat="1" applyFont="1" applyFill="1" applyAlignment="1" applyProtection="1">
      <alignment horizontal="center" vertical="center" wrapText="1"/>
      <protection locked="0"/>
    </xf>
    <xf numFmtId="0" fontId="12" fillId="0" borderId="0" xfId="0" applyNumberFormat="1" applyFont="1" applyFill="1" applyAlignment="1" applyProtection="1">
      <alignment horizontal="center" vertical="center" wrapText="1"/>
      <protection locked="0"/>
    </xf>
    <xf numFmtId="0" fontId="9" fillId="0" borderId="0" xfId="6" applyNumberFormat="1" applyFont="1" applyAlignment="1" applyProtection="1">
      <alignment horizontal="center" vertical="center" wrapText="1"/>
    </xf>
    <xf numFmtId="0" fontId="3" fillId="6" borderId="0" xfId="0" applyNumberFormat="1" applyFont="1" applyFill="1" applyAlignment="1" applyProtection="1">
      <alignment horizontal="center" vertical="center" wrapText="1"/>
      <protection locked="0"/>
    </xf>
    <xf numFmtId="0" fontId="13" fillId="0" borderId="0" xfId="0" applyNumberFormat="1" applyFont="1" applyFill="1" applyAlignment="1" applyProtection="1">
      <alignment horizontal="center" vertical="center" wrapText="1"/>
      <protection locked="0"/>
    </xf>
    <xf numFmtId="181" fontId="14" fillId="0" borderId="0" xfId="6" applyNumberFormat="1" applyFont="1" applyFill="1" applyAlignment="1" applyProtection="1">
      <alignment horizontal="center" vertical="center" wrapText="1"/>
      <protection locked="0"/>
    </xf>
    <xf numFmtId="181" fontId="2" fillId="0" borderId="0" xfId="0" applyNumberFormat="1" applyFont="1" applyFill="1" applyAlignment="1" applyProtection="1">
      <alignment horizontal="center" vertical="center" wrapText="1"/>
      <protection locked="0"/>
    </xf>
    <xf numFmtId="0" fontId="2" fillId="0" borderId="0" xfId="0" applyFont="1" applyFill="1" applyAlignment="1" applyProtection="1">
      <alignment horizontal="center" vertical="center" wrapText="1"/>
      <protection locked="0"/>
    </xf>
    <xf numFmtId="49" fontId="2" fillId="0" borderId="0" xfId="0" applyNumberFormat="1" applyFont="1" applyFill="1" applyAlignment="1" applyProtection="1">
      <alignment horizontal="left" vertical="center" wrapText="1"/>
      <protection locked="0"/>
    </xf>
    <xf numFmtId="49" fontId="15" fillId="0" borderId="0" xfId="0" applyNumberFormat="1" applyFont="1" applyFill="1" applyBorder="1" applyAlignment="1" applyProtection="1">
      <alignment horizontal="center" vertical="center"/>
      <protection locked="0"/>
    </xf>
    <xf numFmtId="181" fontId="13" fillId="0" borderId="0" xfId="0" applyNumberFormat="1" applyFont="1" applyFill="1" applyAlignment="1" applyProtection="1">
      <alignment horizontal="center" vertical="center" wrapText="1"/>
      <protection locked="0"/>
    </xf>
    <xf numFmtId="0" fontId="13" fillId="0" borderId="0" xfId="0" applyFont="1" applyFill="1" applyAlignment="1" applyProtection="1">
      <alignment horizontal="center" vertical="center" wrapText="1"/>
      <protection locked="0"/>
    </xf>
    <xf numFmtId="181" fontId="13" fillId="0" borderId="0" xfId="0" applyNumberFormat="1" applyFont="1" applyFill="1" applyAlignment="1" applyProtection="1">
      <alignment horizontal="left" vertical="center" wrapText="1"/>
      <protection locked="0"/>
    </xf>
    <xf numFmtId="49" fontId="13" fillId="0" borderId="0" xfId="0" applyNumberFormat="1" applyFont="1" applyFill="1" applyAlignment="1" applyProtection="1">
      <alignment horizontal="left" vertical="center" wrapText="1"/>
      <protection locked="0"/>
    </xf>
    <xf numFmtId="0" fontId="16" fillId="0" borderId="0" xfId="6" applyNumberFormat="1" applyFont="1" applyFill="1" applyAlignment="1" applyProtection="1">
      <alignment horizontal="center" vertical="center" wrapText="1"/>
    </xf>
    <xf numFmtId="180" fontId="13" fillId="0" borderId="0" xfId="0" applyNumberFormat="1" applyFont="1" applyFill="1" applyAlignment="1" applyProtection="1">
      <alignment horizontal="center" vertical="center" wrapText="1"/>
      <protection locked="0"/>
    </xf>
    <xf numFmtId="181" fontId="11" fillId="0" borderId="0" xfId="0" applyNumberFormat="1" applyFont="1" applyFill="1" applyAlignment="1" applyProtection="1">
      <alignment horizontal="center" vertical="center" wrapText="1"/>
      <protection locked="0"/>
    </xf>
    <xf numFmtId="0" fontId="17" fillId="0" borderId="0" xfId="0" applyNumberFormat="1" applyFont="1" applyFill="1" applyAlignment="1" applyProtection="1">
      <alignment horizontal="center" vertical="center" wrapText="1"/>
      <protection locked="0"/>
    </xf>
    <xf numFmtId="49" fontId="17" fillId="3" borderId="0" xfId="0" applyNumberFormat="1" applyFont="1" applyFill="1" applyAlignment="1" applyProtection="1">
      <alignment horizontal="justify" vertical="center" wrapText="1"/>
      <protection locked="0"/>
    </xf>
    <xf numFmtId="0" fontId="17" fillId="0" borderId="0" xfId="0" applyFont="1" applyFill="1" applyAlignment="1" applyProtection="1">
      <alignment horizontal="center" vertical="center" wrapText="1"/>
      <protection locked="0"/>
    </xf>
    <xf numFmtId="180" fontId="17" fillId="0" borderId="0" xfId="0" applyNumberFormat="1" applyFont="1" applyFill="1" applyAlignment="1" applyProtection="1">
      <alignment horizontal="center" vertical="center" wrapText="1"/>
      <protection locked="0"/>
    </xf>
    <xf numFmtId="181" fontId="17" fillId="0" borderId="0" xfId="0" applyNumberFormat="1" applyFont="1" applyFill="1" applyAlignment="1" applyProtection="1">
      <alignment horizontal="center" vertical="center" wrapText="1"/>
      <protection locked="0"/>
    </xf>
    <xf numFmtId="0" fontId="17" fillId="0" borderId="0" xfId="0" applyNumberFormat="1" applyFont="1" applyFill="1" applyAlignment="1" applyProtection="1">
      <alignment horizontal="left" vertical="center" wrapText="1"/>
      <protection locked="0"/>
    </xf>
    <xf numFmtId="0" fontId="17" fillId="2" borderId="0" xfId="0" applyFont="1" applyFill="1" applyBorder="1" applyAlignment="1" applyProtection="1">
      <alignment horizontal="left" vertical="center" wrapText="1"/>
      <protection locked="0"/>
    </xf>
    <xf numFmtId="181" fontId="3" fillId="0" borderId="0" xfId="0" applyNumberFormat="1" applyFont="1" applyFill="1" applyAlignment="1" applyProtection="1" quotePrefix="1">
      <alignment horizontal="center" vertical="center" wrapText="1"/>
      <protection locked="0"/>
    </xf>
    <xf numFmtId="49" fontId="15" fillId="0" borderId="0" xfId="0" applyNumberFormat="1" applyFont="1" applyFill="1" applyBorder="1" applyAlignment="1" applyProtection="1" quotePrefix="1">
      <alignment horizontal="center" vertical="center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3">
    <dxf>
      <numFmt numFmtId="181" formatCode="dd/mm/yyyy;@"/>
    </dxf>
    <dxf>
      <numFmt numFmtId="0" formatCode="General"/>
    </dxf>
    <dxf>
      <font>
        <u val="none"/>
      </font>
      <numFmt numFmtId="0" formatCode="General"/>
      <alignment horizontal="center"/>
    </dxf>
    <dxf>
      <numFmt numFmtId="0" formatCode="General"/>
    </dxf>
    <dxf>
      <font>
        <u val="none"/>
      </font>
      <numFmt numFmtId="0" formatCode="General"/>
      <alignment wrapText="1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theme="4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9"/>
        </patternFill>
      </fill>
    </dxf>
    <dxf>
      <font>
        <color auto="1"/>
      </font>
    </dxf>
    <dxf>
      <font>
        <color auto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0" tint="-0.0499893185216834"/>
        </patternFill>
      </fill>
    </dxf>
    <dxf>
      <font>
        <name val="宋体"/>
        <scheme val="none"/>
        <b val="0"/>
        <i val="0"/>
        <u val="none"/>
        <sz val="11"/>
        <color theme="0" tint="-0.0499893185216834"/>
      </font>
      <fill>
        <patternFill patternType="solid">
          <bgColor theme="0" tint="-0.149998474074526"/>
        </patternFill>
      </fill>
      <border>
        <left/>
        <right/>
        <top/>
        <bottom style="medium">
          <color theme="1" tint="0.499984740745262"/>
        </bottom>
        <vertical/>
        <horizontal/>
      </border>
    </dxf>
    <dxf>
      <font>
        <name val="宋体"/>
        <scheme val="none"/>
        <b val="0"/>
        <i val="0"/>
        <u val="none"/>
        <sz val="11"/>
        <color theme="1" tint="0.249977111117893"/>
      </font>
      <fill>
        <patternFill patternType="solid">
          <bgColor theme="0"/>
        </patternFill>
      </fill>
      <border>
        <left/>
        <right/>
        <top style="thin">
          <color theme="1" tint="0.249977111117893"/>
        </top>
        <bottom style="thin">
          <color theme="1" tint="0.249977111117893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表样式 1" pivot="0" count="3" xr9:uid="{0629BE41-13B3-488D-9A01-CAE4ADA676A0}">
      <tableStyleElement type="wholeTable" dxfId="22"/>
      <tableStyleElement type="headerRow" dxfId="21"/>
      <tableStyleElement type="secondRowStripe" dxfId="20"/>
    </tableStyle>
    <tableStyle name="PivotStylePreset2_Accent1" table="0" count="10" xr9:uid="{267968C8-6FFD-4C36-ACC1-9EA1FD1885CA}">
      <tableStyleElement type="headerRow" dxfId="32"/>
      <tableStyleElement type="totalRow" dxfId="31"/>
      <tableStyleElement type="firstRowStripe" dxfId="30"/>
      <tableStyleElement type="firstColumnStripe" dxfId="29"/>
      <tableStyleElement type="firstSubtotalRow" dxfId="28"/>
      <tableStyleElement type="secondSubtotalRow" dxfId="27"/>
      <tableStyleElement type="firstRowSubheading" dxfId="26"/>
      <tableStyleElement type="secondRowSubheading" dxfId="25"/>
      <tableStyleElement type="pageFieldLabels" dxfId="24"/>
      <tableStyleElement type="pageFieldValues" dxfId="23"/>
    </tableStyle>
  </tableStyles>
  <colors>
    <mruColors>
      <color rgb="00FFFFFF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9" Type="http://schemas.openxmlformats.org/officeDocument/2006/relationships/image" Target="media/image100.png"/><Relationship Id="rId98" Type="http://schemas.openxmlformats.org/officeDocument/2006/relationships/image" Target="media/image99.png"/><Relationship Id="rId97" Type="http://schemas.openxmlformats.org/officeDocument/2006/relationships/image" Target="media/image98.png"/><Relationship Id="rId96" Type="http://schemas.openxmlformats.org/officeDocument/2006/relationships/image" Target="media/image97.png"/><Relationship Id="rId95" Type="http://schemas.openxmlformats.org/officeDocument/2006/relationships/image" Target="media/image96.png"/><Relationship Id="rId94" Type="http://schemas.openxmlformats.org/officeDocument/2006/relationships/image" Target="media/image95.png"/><Relationship Id="rId93" Type="http://schemas.openxmlformats.org/officeDocument/2006/relationships/image" Target="media/image94.png"/><Relationship Id="rId92" Type="http://schemas.openxmlformats.org/officeDocument/2006/relationships/image" Target="media/image93.png"/><Relationship Id="rId91" Type="http://schemas.openxmlformats.org/officeDocument/2006/relationships/image" Target="media/image92.png"/><Relationship Id="rId90" Type="http://schemas.openxmlformats.org/officeDocument/2006/relationships/image" Target="media/image91.png"/><Relationship Id="rId9" Type="http://schemas.openxmlformats.org/officeDocument/2006/relationships/image" Target="media/image10.jpeg"/><Relationship Id="rId89" Type="http://schemas.openxmlformats.org/officeDocument/2006/relationships/image" Target="media/image90.png"/><Relationship Id="rId88" Type="http://schemas.openxmlformats.org/officeDocument/2006/relationships/image" Target="media/image89.png"/><Relationship Id="rId87" Type="http://schemas.openxmlformats.org/officeDocument/2006/relationships/image" Target="media/image88.png"/><Relationship Id="rId86" Type="http://schemas.openxmlformats.org/officeDocument/2006/relationships/image" Target="media/image87.png"/><Relationship Id="rId85" Type="http://schemas.openxmlformats.org/officeDocument/2006/relationships/image" Target="media/image86.png"/><Relationship Id="rId84" Type="http://schemas.openxmlformats.org/officeDocument/2006/relationships/image" Target="media/image85.png"/><Relationship Id="rId83" Type="http://schemas.openxmlformats.org/officeDocument/2006/relationships/image" Target="media/image84.png"/><Relationship Id="rId82" Type="http://schemas.openxmlformats.org/officeDocument/2006/relationships/image" Target="media/image83.png"/><Relationship Id="rId81" Type="http://schemas.openxmlformats.org/officeDocument/2006/relationships/image" Target="media/image82.png"/><Relationship Id="rId80" Type="http://schemas.openxmlformats.org/officeDocument/2006/relationships/image" Target="media/image81.png"/><Relationship Id="rId8" Type="http://schemas.openxmlformats.org/officeDocument/2006/relationships/image" Target="media/image9.jpeg"/><Relationship Id="rId79" Type="http://schemas.openxmlformats.org/officeDocument/2006/relationships/image" Target="media/image80.png"/><Relationship Id="rId78" Type="http://schemas.openxmlformats.org/officeDocument/2006/relationships/image" Target="media/image79.png"/><Relationship Id="rId77" Type="http://schemas.openxmlformats.org/officeDocument/2006/relationships/image" Target="media/image78.png"/><Relationship Id="rId76" Type="http://schemas.openxmlformats.org/officeDocument/2006/relationships/image" Target="media/image77.png"/><Relationship Id="rId75" Type="http://schemas.openxmlformats.org/officeDocument/2006/relationships/image" Target="media/image76.png"/><Relationship Id="rId74" Type="http://schemas.openxmlformats.org/officeDocument/2006/relationships/image" Target="media/image75.png"/><Relationship Id="rId73" Type="http://schemas.openxmlformats.org/officeDocument/2006/relationships/image" Target="media/image74.png"/><Relationship Id="rId72" Type="http://schemas.openxmlformats.org/officeDocument/2006/relationships/image" Target="media/image73.png"/><Relationship Id="rId71" Type="http://schemas.openxmlformats.org/officeDocument/2006/relationships/image" Target="media/image72.png"/><Relationship Id="rId70" Type="http://schemas.openxmlformats.org/officeDocument/2006/relationships/image" Target="media/image71.png"/><Relationship Id="rId7" Type="http://schemas.openxmlformats.org/officeDocument/2006/relationships/image" Target="media/image8.jpeg"/><Relationship Id="rId69" Type="http://schemas.openxmlformats.org/officeDocument/2006/relationships/image" Target="media/image70.png"/><Relationship Id="rId68" Type="http://schemas.openxmlformats.org/officeDocument/2006/relationships/image" Target="media/image69.png"/><Relationship Id="rId67" Type="http://schemas.openxmlformats.org/officeDocument/2006/relationships/image" Target="media/image68.png"/><Relationship Id="rId66" Type="http://schemas.openxmlformats.org/officeDocument/2006/relationships/image" Target="media/image67.png"/><Relationship Id="rId65" Type="http://schemas.openxmlformats.org/officeDocument/2006/relationships/image" Target="media/image66.png"/><Relationship Id="rId64" Type="http://schemas.openxmlformats.org/officeDocument/2006/relationships/image" Target="media/image65.png"/><Relationship Id="rId63" Type="http://schemas.openxmlformats.org/officeDocument/2006/relationships/image" Target="media/image64.png"/><Relationship Id="rId62" Type="http://schemas.openxmlformats.org/officeDocument/2006/relationships/image" Target="media/image63.png"/><Relationship Id="rId61" Type="http://schemas.openxmlformats.org/officeDocument/2006/relationships/image" Target="media/image62.png"/><Relationship Id="rId60" Type="http://schemas.openxmlformats.org/officeDocument/2006/relationships/image" Target="media/image61.png"/><Relationship Id="rId6" Type="http://schemas.openxmlformats.org/officeDocument/2006/relationships/image" Target="media/image7.jpeg"/><Relationship Id="rId59" Type="http://schemas.openxmlformats.org/officeDocument/2006/relationships/image" Target="media/image60.png"/><Relationship Id="rId58" Type="http://schemas.openxmlformats.org/officeDocument/2006/relationships/image" Target="media/image59.png"/><Relationship Id="rId57" Type="http://schemas.openxmlformats.org/officeDocument/2006/relationships/image" Target="media/image58.png"/><Relationship Id="rId56" Type="http://schemas.openxmlformats.org/officeDocument/2006/relationships/image" Target="media/image57.png"/><Relationship Id="rId55" Type="http://schemas.openxmlformats.org/officeDocument/2006/relationships/image" Target="media/image56.png"/><Relationship Id="rId54" Type="http://schemas.openxmlformats.org/officeDocument/2006/relationships/image" Target="media/image55.png"/><Relationship Id="rId53" Type="http://schemas.openxmlformats.org/officeDocument/2006/relationships/image" Target="media/image54.png"/><Relationship Id="rId52" Type="http://schemas.openxmlformats.org/officeDocument/2006/relationships/image" Target="media/image53.png"/><Relationship Id="rId51" Type="http://schemas.openxmlformats.org/officeDocument/2006/relationships/image" Target="media/image52.png"/><Relationship Id="rId50" Type="http://schemas.openxmlformats.org/officeDocument/2006/relationships/image" Target="media/image51.png"/><Relationship Id="rId5" Type="http://schemas.openxmlformats.org/officeDocument/2006/relationships/image" Target="media/image6.jpeg"/><Relationship Id="rId49" Type="http://schemas.openxmlformats.org/officeDocument/2006/relationships/image" Target="media/image50.png"/><Relationship Id="rId48" Type="http://schemas.openxmlformats.org/officeDocument/2006/relationships/image" Target="media/image49.png"/><Relationship Id="rId47" Type="http://schemas.openxmlformats.org/officeDocument/2006/relationships/image" Target="media/image48.png"/><Relationship Id="rId46" Type="http://schemas.openxmlformats.org/officeDocument/2006/relationships/image" Target="media/image47.png"/><Relationship Id="rId45" Type="http://schemas.openxmlformats.org/officeDocument/2006/relationships/image" Target="media/image46.png"/><Relationship Id="rId44" Type="http://schemas.openxmlformats.org/officeDocument/2006/relationships/image" Target="media/image45.png"/><Relationship Id="rId43" Type="http://schemas.openxmlformats.org/officeDocument/2006/relationships/image" Target="media/image44.png"/><Relationship Id="rId42" Type="http://schemas.openxmlformats.org/officeDocument/2006/relationships/image" Target="media/image43.png"/><Relationship Id="rId41" Type="http://schemas.openxmlformats.org/officeDocument/2006/relationships/image" Target="media/image42.png"/><Relationship Id="rId40" Type="http://schemas.openxmlformats.org/officeDocument/2006/relationships/image" Target="media/image41.png"/><Relationship Id="rId4" Type="http://schemas.openxmlformats.org/officeDocument/2006/relationships/image" Target="media/image5.jpeg"/><Relationship Id="rId39" Type="http://schemas.openxmlformats.org/officeDocument/2006/relationships/image" Target="media/image40.png"/><Relationship Id="rId38" Type="http://schemas.openxmlformats.org/officeDocument/2006/relationships/image" Target="media/image39.png"/><Relationship Id="rId37" Type="http://schemas.openxmlformats.org/officeDocument/2006/relationships/image" Target="media/image38.png"/><Relationship Id="rId36" Type="http://schemas.openxmlformats.org/officeDocument/2006/relationships/image" Target="media/image37.png"/><Relationship Id="rId35" Type="http://schemas.openxmlformats.org/officeDocument/2006/relationships/image" Target="media/image36.png"/><Relationship Id="rId34" Type="http://schemas.openxmlformats.org/officeDocument/2006/relationships/image" Target="media/image35.png"/><Relationship Id="rId334" Type="http://schemas.openxmlformats.org/officeDocument/2006/relationships/image" Target="media/image335.png"/><Relationship Id="rId333" Type="http://schemas.openxmlformats.org/officeDocument/2006/relationships/image" Target="media/image334.png"/><Relationship Id="rId332" Type="http://schemas.openxmlformats.org/officeDocument/2006/relationships/image" Target="media/image333.png"/><Relationship Id="rId331" Type="http://schemas.openxmlformats.org/officeDocument/2006/relationships/image" Target="media/image332.png"/><Relationship Id="rId330" Type="http://schemas.openxmlformats.org/officeDocument/2006/relationships/image" Target="media/image331.png"/><Relationship Id="rId33" Type="http://schemas.openxmlformats.org/officeDocument/2006/relationships/image" Target="media/image34.png"/><Relationship Id="rId329" Type="http://schemas.openxmlformats.org/officeDocument/2006/relationships/image" Target="media/image330.png"/><Relationship Id="rId328" Type="http://schemas.openxmlformats.org/officeDocument/2006/relationships/image" Target="media/image329.png"/><Relationship Id="rId327" Type="http://schemas.openxmlformats.org/officeDocument/2006/relationships/image" Target="media/image328.png"/><Relationship Id="rId326" Type="http://schemas.openxmlformats.org/officeDocument/2006/relationships/image" Target="media/image327.png"/><Relationship Id="rId325" Type="http://schemas.openxmlformats.org/officeDocument/2006/relationships/image" Target="media/image326.png"/><Relationship Id="rId324" Type="http://schemas.openxmlformats.org/officeDocument/2006/relationships/image" Target="media/image325.png"/><Relationship Id="rId323" Type="http://schemas.openxmlformats.org/officeDocument/2006/relationships/image" Target="media/image324.png"/><Relationship Id="rId322" Type="http://schemas.openxmlformats.org/officeDocument/2006/relationships/image" Target="media/image323.png"/><Relationship Id="rId321" Type="http://schemas.openxmlformats.org/officeDocument/2006/relationships/image" Target="media/image322.png"/><Relationship Id="rId320" Type="http://schemas.openxmlformats.org/officeDocument/2006/relationships/image" Target="media/image321.png"/><Relationship Id="rId32" Type="http://schemas.openxmlformats.org/officeDocument/2006/relationships/image" Target="media/image33.jpeg"/><Relationship Id="rId319" Type="http://schemas.openxmlformats.org/officeDocument/2006/relationships/image" Target="media/image320.png"/><Relationship Id="rId318" Type="http://schemas.openxmlformats.org/officeDocument/2006/relationships/image" Target="media/image319.png"/><Relationship Id="rId317" Type="http://schemas.openxmlformats.org/officeDocument/2006/relationships/image" Target="media/image318.png"/><Relationship Id="rId316" Type="http://schemas.openxmlformats.org/officeDocument/2006/relationships/image" Target="media/image317.png"/><Relationship Id="rId315" Type="http://schemas.openxmlformats.org/officeDocument/2006/relationships/image" Target="media/image316.png"/><Relationship Id="rId314" Type="http://schemas.openxmlformats.org/officeDocument/2006/relationships/image" Target="media/image315.png"/><Relationship Id="rId313" Type="http://schemas.openxmlformats.org/officeDocument/2006/relationships/image" Target="media/image314.png"/><Relationship Id="rId312" Type="http://schemas.openxmlformats.org/officeDocument/2006/relationships/image" Target="media/image313.png"/><Relationship Id="rId311" Type="http://schemas.openxmlformats.org/officeDocument/2006/relationships/image" Target="media/image312.png"/><Relationship Id="rId310" Type="http://schemas.openxmlformats.org/officeDocument/2006/relationships/image" Target="media/image311.png"/><Relationship Id="rId31" Type="http://schemas.openxmlformats.org/officeDocument/2006/relationships/image" Target="media/image32.png"/><Relationship Id="rId309" Type="http://schemas.openxmlformats.org/officeDocument/2006/relationships/image" Target="media/image310.png"/><Relationship Id="rId308" Type="http://schemas.openxmlformats.org/officeDocument/2006/relationships/image" Target="media/image309.png"/><Relationship Id="rId307" Type="http://schemas.openxmlformats.org/officeDocument/2006/relationships/image" Target="media/image308.png"/><Relationship Id="rId306" Type="http://schemas.openxmlformats.org/officeDocument/2006/relationships/image" Target="media/image307.png"/><Relationship Id="rId305" Type="http://schemas.openxmlformats.org/officeDocument/2006/relationships/image" Target="media/image306.png"/><Relationship Id="rId304" Type="http://schemas.openxmlformats.org/officeDocument/2006/relationships/image" Target="media/image305.png"/><Relationship Id="rId303" Type="http://schemas.openxmlformats.org/officeDocument/2006/relationships/image" Target="media/image304.png"/><Relationship Id="rId302" Type="http://schemas.openxmlformats.org/officeDocument/2006/relationships/image" Target="media/image303.png"/><Relationship Id="rId301" Type="http://schemas.openxmlformats.org/officeDocument/2006/relationships/image" Target="media/image302.png"/><Relationship Id="rId300" Type="http://schemas.openxmlformats.org/officeDocument/2006/relationships/image" Target="media/image301.png"/><Relationship Id="rId30" Type="http://schemas.openxmlformats.org/officeDocument/2006/relationships/image" Target="media/image31.png"/><Relationship Id="rId3" Type="http://schemas.openxmlformats.org/officeDocument/2006/relationships/image" Target="media/image4.jpeg"/><Relationship Id="rId299" Type="http://schemas.openxmlformats.org/officeDocument/2006/relationships/image" Target="media/image300.png"/><Relationship Id="rId298" Type="http://schemas.openxmlformats.org/officeDocument/2006/relationships/image" Target="media/image299.png"/><Relationship Id="rId297" Type="http://schemas.openxmlformats.org/officeDocument/2006/relationships/image" Target="media/image298.png"/><Relationship Id="rId296" Type="http://schemas.openxmlformats.org/officeDocument/2006/relationships/image" Target="media/image297.png"/><Relationship Id="rId295" Type="http://schemas.openxmlformats.org/officeDocument/2006/relationships/image" Target="media/image296.png"/><Relationship Id="rId294" Type="http://schemas.openxmlformats.org/officeDocument/2006/relationships/image" Target="media/image295.png"/><Relationship Id="rId293" Type="http://schemas.openxmlformats.org/officeDocument/2006/relationships/image" Target="media/image294.png"/><Relationship Id="rId292" Type="http://schemas.openxmlformats.org/officeDocument/2006/relationships/image" Target="media/image293.png"/><Relationship Id="rId291" Type="http://schemas.openxmlformats.org/officeDocument/2006/relationships/image" Target="media/image292.png"/><Relationship Id="rId290" Type="http://schemas.openxmlformats.org/officeDocument/2006/relationships/image" Target="media/image291.png"/><Relationship Id="rId29" Type="http://schemas.openxmlformats.org/officeDocument/2006/relationships/image" Target="media/image30.jpeg"/><Relationship Id="rId289" Type="http://schemas.openxmlformats.org/officeDocument/2006/relationships/image" Target="media/image290.png"/><Relationship Id="rId288" Type="http://schemas.openxmlformats.org/officeDocument/2006/relationships/image" Target="media/image289.png"/><Relationship Id="rId287" Type="http://schemas.openxmlformats.org/officeDocument/2006/relationships/image" Target="media/image288.png"/><Relationship Id="rId286" Type="http://schemas.openxmlformats.org/officeDocument/2006/relationships/image" Target="media/image287.png"/><Relationship Id="rId285" Type="http://schemas.openxmlformats.org/officeDocument/2006/relationships/image" Target="media/image286.png"/><Relationship Id="rId284" Type="http://schemas.openxmlformats.org/officeDocument/2006/relationships/image" Target="media/image285.png"/><Relationship Id="rId283" Type="http://schemas.openxmlformats.org/officeDocument/2006/relationships/image" Target="media/image284.png"/><Relationship Id="rId282" Type="http://schemas.openxmlformats.org/officeDocument/2006/relationships/image" Target="media/image283.png"/><Relationship Id="rId281" Type="http://schemas.openxmlformats.org/officeDocument/2006/relationships/image" Target="media/image282.png"/><Relationship Id="rId280" Type="http://schemas.openxmlformats.org/officeDocument/2006/relationships/image" Target="media/image281.png"/><Relationship Id="rId28" Type="http://schemas.openxmlformats.org/officeDocument/2006/relationships/image" Target="media/image29.jpeg"/><Relationship Id="rId279" Type="http://schemas.openxmlformats.org/officeDocument/2006/relationships/image" Target="media/image280.png"/><Relationship Id="rId278" Type="http://schemas.openxmlformats.org/officeDocument/2006/relationships/image" Target="media/image279.png"/><Relationship Id="rId277" Type="http://schemas.openxmlformats.org/officeDocument/2006/relationships/image" Target="media/image278.png"/><Relationship Id="rId276" Type="http://schemas.openxmlformats.org/officeDocument/2006/relationships/image" Target="media/image277.png"/><Relationship Id="rId275" Type="http://schemas.openxmlformats.org/officeDocument/2006/relationships/image" Target="media/image276.png"/><Relationship Id="rId274" Type="http://schemas.openxmlformats.org/officeDocument/2006/relationships/image" Target="media/image275.png"/><Relationship Id="rId273" Type="http://schemas.openxmlformats.org/officeDocument/2006/relationships/image" Target="media/image274.png"/><Relationship Id="rId272" Type="http://schemas.openxmlformats.org/officeDocument/2006/relationships/image" Target="media/image273.png"/><Relationship Id="rId271" Type="http://schemas.openxmlformats.org/officeDocument/2006/relationships/image" Target="media/image272.png"/><Relationship Id="rId270" Type="http://schemas.openxmlformats.org/officeDocument/2006/relationships/image" Target="media/image271.png"/><Relationship Id="rId27" Type="http://schemas.openxmlformats.org/officeDocument/2006/relationships/image" Target="media/image28.jpeg"/><Relationship Id="rId269" Type="http://schemas.openxmlformats.org/officeDocument/2006/relationships/image" Target="media/image270.png"/><Relationship Id="rId268" Type="http://schemas.openxmlformats.org/officeDocument/2006/relationships/image" Target="media/image269.png"/><Relationship Id="rId267" Type="http://schemas.openxmlformats.org/officeDocument/2006/relationships/image" Target="media/image268.png"/><Relationship Id="rId266" Type="http://schemas.openxmlformats.org/officeDocument/2006/relationships/image" Target="media/image267.png"/><Relationship Id="rId265" Type="http://schemas.openxmlformats.org/officeDocument/2006/relationships/image" Target="media/image266.png"/><Relationship Id="rId264" Type="http://schemas.openxmlformats.org/officeDocument/2006/relationships/image" Target="media/image265.png"/><Relationship Id="rId263" Type="http://schemas.openxmlformats.org/officeDocument/2006/relationships/image" Target="media/image264.png"/><Relationship Id="rId262" Type="http://schemas.openxmlformats.org/officeDocument/2006/relationships/image" Target="media/image263.png"/><Relationship Id="rId261" Type="http://schemas.openxmlformats.org/officeDocument/2006/relationships/image" Target="media/image262.png"/><Relationship Id="rId260" Type="http://schemas.openxmlformats.org/officeDocument/2006/relationships/image" Target="media/image261.png"/><Relationship Id="rId26" Type="http://schemas.openxmlformats.org/officeDocument/2006/relationships/image" Target="media/image27.png"/><Relationship Id="rId259" Type="http://schemas.openxmlformats.org/officeDocument/2006/relationships/image" Target="media/image260.png"/><Relationship Id="rId258" Type="http://schemas.openxmlformats.org/officeDocument/2006/relationships/image" Target="media/image259.png"/><Relationship Id="rId257" Type="http://schemas.openxmlformats.org/officeDocument/2006/relationships/image" Target="media/image258.png"/><Relationship Id="rId256" Type="http://schemas.openxmlformats.org/officeDocument/2006/relationships/image" Target="media/image257.png"/><Relationship Id="rId255" Type="http://schemas.openxmlformats.org/officeDocument/2006/relationships/image" Target="media/image256.png"/><Relationship Id="rId254" Type="http://schemas.openxmlformats.org/officeDocument/2006/relationships/image" Target="media/image255.png"/><Relationship Id="rId253" Type="http://schemas.openxmlformats.org/officeDocument/2006/relationships/image" Target="media/image254.png"/><Relationship Id="rId252" Type="http://schemas.openxmlformats.org/officeDocument/2006/relationships/image" Target="media/image253.png"/><Relationship Id="rId251" Type="http://schemas.openxmlformats.org/officeDocument/2006/relationships/image" Target="media/image252.png"/><Relationship Id="rId250" Type="http://schemas.openxmlformats.org/officeDocument/2006/relationships/image" Target="media/image251.png"/><Relationship Id="rId25" Type="http://schemas.openxmlformats.org/officeDocument/2006/relationships/image" Target="media/image26.jpeg"/><Relationship Id="rId249" Type="http://schemas.openxmlformats.org/officeDocument/2006/relationships/image" Target="media/image250.png"/><Relationship Id="rId248" Type="http://schemas.openxmlformats.org/officeDocument/2006/relationships/image" Target="media/image249.png"/><Relationship Id="rId247" Type="http://schemas.openxmlformats.org/officeDocument/2006/relationships/image" Target="media/image248.png"/><Relationship Id="rId246" Type="http://schemas.openxmlformats.org/officeDocument/2006/relationships/image" Target="media/image247.png"/><Relationship Id="rId245" Type="http://schemas.openxmlformats.org/officeDocument/2006/relationships/image" Target="media/image246.png"/><Relationship Id="rId244" Type="http://schemas.openxmlformats.org/officeDocument/2006/relationships/image" Target="media/image245.png"/><Relationship Id="rId243" Type="http://schemas.openxmlformats.org/officeDocument/2006/relationships/image" Target="media/image244.png"/><Relationship Id="rId242" Type="http://schemas.openxmlformats.org/officeDocument/2006/relationships/image" Target="media/image243.png"/><Relationship Id="rId241" Type="http://schemas.openxmlformats.org/officeDocument/2006/relationships/image" Target="media/image242.png"/><Relationship Id="rId240" Type="http://schemas.openxmlformats.org/officeDocument/2006/relationships/image" Target="media/image241.png"/><Relationship Id="rId24" Type="http://schemas.openxmlformats.org/officeDocument/2006/relationships/image" Target="media/image25.jpeg"/><Relationship Id="rId239" Type="http://schemas.openxmlformats.org/officeDocument/2006/relationships/image" Target="media/image240.png"/><Relationship Id="rId238" Type="http://schemas.openxmlformats.org/officeDocument/2006/relationships/image" Target="media/image239.png"/><Relationship Id="rId237" Type="http://schemas.openxmlformats.org/officeDocument/2006/relationships/image" Target="media/image238.png"/><Relationship Id="rId236" Type="http://schemas.openxmlformats.org/officeDocument/2006/relationships/image" Target="media/image237.png"/><Relationship Id="rId235" Type="http://schemas.openxmlformats.org/officeDocument/2006/relationships/image" Target="media/image236.png"/><Relationship Id="rId234" Type="http://schemas.openxmlformats.org/officeDocument/2006/relationships/image" Target="media/image235.png"/><Relationship Id="rId233" Type="http://schemas.openxmlformats.org/officeDocument/2006/relationships/image" Target="media/image234.png"/><Relationship Id="rId232" Type="http://schemas.openxmlformats.org/officeDocument/2006/relationships/image" Target="media/image233.png"/><Relationship Id="rId231" Type="http://schemas.openxmlformats.org/officeDocument/2006/relationships/image" Target="media/image232.png"/><Relationship Id="rId230" Type="http://schemas.openxmlformats.org/officeDocument/2006/relationships/image" Target="media/image231.png"/><Relationship Id="rId23" Type="http://schemas.openxmlformats.org/officeDocument/2006/relationships/image" Target="media/image24.png"/><Relationship Id="rId229" Type="http://schemas.openxmlformats.org/officeDocument/2006/relationships/image" Target="media/image230.png"/><Relationship Id="rId228" Type="http://schemas.openxmlformats.org/officeDocument/2006/relationships/image" Target="media/image229.png"/><Relationship Id="rId227" Type="http://schemas.openxmlformats.org/officeDocument/2006/relationships/image" Target="media/image228.png"/><Relationship Id="rId226" Type="http://schemas.openxmlformats.org/officeDocument/2006/relationships/image" Target="media/image227.png"/><Relationship Id="rId225" Type="http://schemas.openxmlformats.org/officeDocument/2006/relationships/image" Target="media/image226.png"/><Relationship Id="rId224" Type="http://schemas.openxmlformats.org/officeDocument/2006/relationships/image" Target="media/image225.png"/><Relationship Id="rId223" Type="http://schemas.openxmlformats.org/officeDocument/2006/relationships/image" Target="media/image224.png"/><Relationship Id="rId222" Type="http://schemas.openxmlformats.org/officeDocument/2006/relationships/image" Target="media/image223.png"/><Relationship Id="rId221" Type="http://schemas.openxmlformats.org/officeDocument/2006/relationships/image" Target="media/image222.png"/><Relationship Id="rId220" Type="http://schemas.openxmlformats.org/officeDocument/2006/relationships/image" Target="media/image221.png"/><Relationship Id="rId22" Type="http://schemas.openxmlformats.org/officeDocument/2006/relationships/image" Target="media/image23.png"/><Relationship Id="rId219" Type="http://schemas.openxmlformats.org/officeDocument/2006/relationships/image" Target="media/image220.png"/><Relationship Id="rId218" Type="http://schemas.openxmlformats.org/officeDocument/2006/relationships/image" Target="media/image219.png"/><Relationship Id="rId217" Type="http://schemas.openxmlformats.org/officeDocument/2006/relationships/image" Target="media/image218.png"/><Relationship Id="rId216" Type="http://schemas.openxmlformats.org/officeDocument/2006/relationships/image" Target="media/image217.png"/><Relationship Id="rId215" Type="http://schemas.openxmlformats.org/officeDocument/2006/relationships/image" Target="media/image216.png"/><Relationship Id="rId214" Type="http://schemas.openxmlformats.org/officeDocument/2006/relationships/image" Target="media/image215.png"/><Relationship Id="rId213" Type="http://schemas.openxmlformats.org/officeDocument/2006/relationships/image" Target="media/image214.png"/><Relationship Id="rId212" Type="http://schemas.openxmlformats.org/officeDocument/2006/relationships/image" Target="media/image213.png"/><Relationship Id="rId211" Type="http://schemas.openxmlformats.org/officeDocument/2006/relationships/image" Target="media/image212.png"/><Relationship Id="rId210" Type="http://schemas.openxmlformats.org/officeDocument/2006/relationships/image" Target="media/image211.png"/><Relationship Id="rId21" Type="http://schemas.openxmlformats.org/officeDocument/2006/relationships/image" Target="media/image22.png"/><Relationship Id="rId209" Type="http://schemas.openxmlformats.org/officeDocument/2006/relationships/image" Target="media/image210.png"/><Relationship Id="rId208" Type="http://schemas.openxmlformats.org/officeDocument/2006/relationships/image" Target="media/image209.png"/><Relationship Id="rId207" Type="http://schemas.openxmlformats.org/officeDocument/2006/relationships/image" Target="media/image208.png"/><Relationship Id="rId206" Type="http://schemas.openxmlformats.org/officeDocument/2006/relationships/image" Target="media/image207.png"/><Relationship Id="rId205" Type="http://schemas.openxmlformats.org/officeDocument/2006/relationships/image" Target="media/image206.png"/><Relationship Id="rId204" Type="http://schemas.openxmlformats.org/officeDocument/2006/relationships/image" Target="media/image205.png"/><Relationship Id="rId203" Type="http://schemas.openxmlformats.org/officeDocument/2006/relationships/image" Target="media/image204.png"/><Relationship Id="rId202" Type="http://schemas.openxmlformats.org/officeDocument/2006/relationships/image" Target="media/image203.png"/><Relationship Id="rId201" Type="http://schemas.openxmlformats.org/officeDocument/2006/relationships/image" Target="media/image202.png"/><Relationship Id="rId200" Type="http://schemas.openxmlformats.org/officeDocument/2006/relationships/image" Target="media/image201.png"/><Relationship Id="rId20" Type="http://schemas.openxmlformats.org/officeDocument/2006/relationships/image" Target="media/image21.png"/><Relationship Id="rId2" Type="http://schemas.openxmlformats.org/officeDocument/2006/relationships/image" Target="media/image3.jpeg"/><Relationship Id="rId199" Type="http://schemas.openxmlformats.org/officeDocument/2006/relationships/image" Target="media/image200.png"/><Relationship Id="rId198" Type="http://schemas.openxmlformats.org/officeDocument/2006/relationships/image" Target="media/image199.png"/><Relationship Id="rId197" Type="http://schemas.openxmlformats.org/officeDocument/2006/relationships/image" Target="media/image198.png"/><Relationship Id="rId196" Type="http://schemas.openxmlformats.org/officeDocument/2006/relationships/image" Target="media/image197.png"/><Relationship Id="rId195" Type="http://schemas.openxmlformats.org/officeDocument/2006/relationships/image" Target="media/image196.png"/><Relationship Id="rId194" Type="http://schemas.openxmlformats.org/officeDocument/2006/relationships/image" Target="media/image195.png"/><Relationship Id="rId193" Type="http://schemas.openxmlformats.org/officeDocument/2006/relationships/image" Target="media/image194.png"/><Relationship Id="rId192" Type="http://schemas.openxmlformats.org/officeDocument/2006/relationships/image" Target="media/image193.png"/><Relationship Id="rId191" Type="http://schemas.openxmlformats.org/officeDocument/2006/relationships/image" Target="media/image192.png"/><Relationship Id="rId190" Type="http://schemas.openxmlformats.org/officeDocument/2006/relationships/image" Target="media/image191.png"/><Relationship Id="rId19" Type="http://schemas.openxmlformats.org/officeDocument/2006/relationships/image" Target="media/image20.png"/><Relationship Id="rId189" Type="http://schemas.openxmlformats.org/officeDocument/2006/relationships/image" Target="media/image190.png"/><Relationship Id="rId188" Type="http://schemas.openxmlformats.org/officeDocument/2006/relationships/image" Target="media/image189.png"/><Relationship Id="rId187" Type="http://schemas.openxmlformats.org/officeDocument/2006/relationships/image" Target="media/image188.png"/><Relationship Id="rId186" Type="http://schemas.openxmlformats.org/officeDocument/2006/relationships/image" Target="media/image187.png"/><Relationship Id="rId185" Type="http://schemas.openxmlformats.org/officeDocument/2006/relationships/image" Target="media/image186.png"/><Relationship Id="rId184" Type="http://schemas.openxmlformats.org/officeDocument/2006/relationships/image" Target="media/image185.png"/><Relationship Id="rId183" Type="http://schemas.openxmlformats.org/officeDocument/2006/relationships/image" Target="media/image184.png"/><Relationship Id="rId182" Type="http://schemas.openxmlformats.org/officeDocument/2006/relationships/image" Target="media/image183.png"/><Relationship Id="rId181" Type="http://schemas.openxmlformats.org/officeDocument/2006/relationships/image" Target="media/image182.png"/><Relationship Id="rId180" Type="http://schemas.openxmlformats.org/officeDocument/2006/relationships/image" Target="media/image181.png"/><Relationship Id="rId18" Type="http://schemas.openxmlformats.org/officeDocument/2006/relationships/image" Target="media/image19.png"/><Relationship Id="rId179" Type="http://schemas.openxmlformats.org/officeDocument/2006/relationships/image" Target="media/image180.png"/><Relationship Id="rId178" Type="http://schemas.openxmlformats.org/officeDocument/2006/relationships/image" Target="media/image179.png"/><Relationship Id="rId177" Type="http://schemas.openxmlformats.org/officeDocument/2006/relationships/image" Target="media/image178.png"/><Relationship Id="rId176" Type="http://schemas.openxmlformats.org/officeDocument/2006/relationships/image" Target="media/image177.png"/><Relationship Id="rId175" Type="http://schemas.openxmlformats.org/officeDocument/2006/relationships/image" Target="media/image176.png"/><Relationship Id="rId174" Type="http://schemas.openxmlformats.org/officeDocument/2006/relationships/image" Target="media/image175.png"/><Relationship Id="rId173" Type="http://schemas.openxmlformats.org/officeDocument/2006/relationships/image" Target="media/image174.png"/><Relationship Id="rId172" Type="http://schemas.openxmlformats.org/officeDocument/2006/relationships/image" Target="media/image173.png"/><Relationship Id="rId171" Type="http://schemas.openxmlformats.org/officeDocument/2006/relationships/image" Target="media/image172.png"/><Relationship Id="rId170" Type="http://schemas.openxmlformats.org/officeDocument/2006/relationships/image" Target="media/image171.png"/><Relationship Id="rId17" Type="http://schemas.openxmlformats.org/officeDocument/2006/relationships/image" Target="media/image18.png"/><Relationship Id="rId169" Type="http://schemas.openxmlformats.org/officeDocument/2006/relationships/image" Target="media/image170.png"/><Relationship Id="rId168" Type="http://schemas.openxmlformats.org/officeDocument/2006/relationships/image" Target="media/image169.png"/><Relationship Id="rId167" Type="http://schemas.openxmlformats.org/officeDocument/2006/relationships/image" Target="media/image168.png"/><Relationship Id="rId166" Type="http://schemas.openxmlformats.org/officeDocument/2006/relationships/image" Target="media/image167.png"/><Relationship Id="rId165" Type="http://schemas.openxmlformats.org/officeDocument/2006/relationships/image" Target="media/image166.png"/><Relationship Id="rId164" Type="http://schemas.openxmlformats.org/officeDocument/2006/relationships/image" Target="media/image165.png"/><Relationship Id="rId163" Type="http://schemas.openxmlformats.org/officeDocument/2006/relationships/image" Target="media/image164.png"/><Relationship Id="rId162" Type="http://schemas.openxmlformats.org/officeDocument/2006/relationships/image" Target="media/image163.png"/><Relationship Id="rId161" Type="http://schemas.openxmlformats.org/officeDocument/2006/relationships/image" Target="media/image162.png"/><Relationship Id="rId160" Type="http://schemas.openxmlformats.org/officeDocument/2006/relationships/image" Target="media/image161.png"/><Relationship Id="rId16" Type="http://schemas.openxmlformats.org/officeDocument/2006/relationships/image" Target="media/image17.png"/><Relationship Id="rId159" Type="http://schemas.openxmlformats.org/officeDocument/2006/relationships/image" Target="media/image160.png"/><Relationship Id="rId158" Type="http://schemas.openxmlformats.org/officeDocument/2006/relationships/image" Target="media/image159.png"/><Relationship Id="rId157" Type="http://schemas.openxmlformats.org/officeDocument/2006/relationships/image" Target="media/image158.png"/><Relationship Id="rId156" Type="http://schemas.openxmlformats.org/officeDocument/2006/relationships/image" Target="media/image157.png"/><Relationship Id="rId155" Type="http://schemas.openxmlformats.org/officeDocument/2006/relationships/image" Target="media/image156.png"/><Relationship Id="rId154" Type="http://schemas.openxmlformats.org/officeDocument/2006/relationships/image" Target="media/image155.png"/><Relationship Id="rId153" Type="http://schemas.openxmlformats.org/officeDocument/2006/relationships/image" Target="media/image154.png"/><Relationship Id="rId152" Type="http://schemas.openxmlformats.org/officeDocument/2006/relationships/image" Target="media/image153.png"/><Relationship Id="rId151" Type="http://schemas.openxmlformats.org/officeDocument/2006/relationships/image" Target="media/image152.png"/><Relationship Id="rId150" Type="http://schemas.openxmlformats.org/officeDocument/2006/relationships/image" Target="media/image151.png"/><Relationship Id="rId15" Type="http://schemas.openxmlformats.org/officeDocument/2006/relationships/image" Target="media/image16.png"/><Relationship Id="rId149" Type="http://schemas.openxmlformats.org/officeDocument/2006/relationships/image" Target="media/image150.png"/><Relationship Id="rId148" Type="http://schemas.openxmlformats.org/officeDocument/2006/relationships/image" Target="media/image149.png"/><Relationship Id="rId147" Type="http://schemas.openxmlformats.org/officeDocument/2006/relationships/image" Target="media/image148.png"/><Relationship Id="rId146" Type="http://schemas.openxmlformats.org/officeDocument/2006/relationships/image" Target="media/image147.png"/><Relationship Id="rId145" Type="http://schemas.openxmlformats.org/officeDocument/2006/relationships/image" Target="media/image146.png"/><Relationship Id="rId144" Type="http://schemas.openxmlformats.org/officeDocument/2006/relationships/image" Target="media/image145.png"/><Relationship Id="rId143" Type="http://schemas.openxmlformats.org/officeDocument/2006/relationships/image" Target="media/image144.png"/><Relationship Id="rId142" Type="http://schemas.openxmlformats.org/officeDocument/2006/relationships/image" Target="media/image143.png"/><Relationship Id="rId141" Type="http://schemas.openxmlformats.org/officeDocument/2006/relationships/image" Target="media/image142.png"/><Relationship Id="rId140" Type="http://schemas.openxmlformats.org/officeDocument/2006/relationships/image" Target="media/image141.png"/><Relationship Id="rId14" Type="http://schemas.openxmlformats.org/officeDocument/2006/relationships/image" Target="media/image15.png"/><Relationship Id="rId139" Type="http://schemas.openxmlformats.org/officeDocument/2006/relationships/image" Target="media/image140.png"/><Relationship Id="rId138" Type="http://schemas.openxmlformats.org/officeDocument/2006/relationships/image" Target="media/image139.png"/><Relationship Id="rId137" Type="http://schemas.openxmlformats.org/officeDocument/2006/relationships/image" Target="media/image138.png"/><Relationship Id="rId136" Type="http://schemas.openxmlformats.org/officeDocument/2006/relationships/image" Target="media/image137.png"/><Relationship Id="rId135" Type="http://schemas.openxmlformats.org/officeDocument/2006/relationships/image" Target="media/image136.png"/><Relationship Id="rId134" Type="http://schemas.openxmlformats.org/officeDocument/2006/relationships/image" Target="media/image135.png"/><Relationship Id="rId133" Type="http://schemas.openxmlformats.org/officeDocument/2006/relationships/image" Target="media/image134.png"/><Relationship Id="rId132" Type="http://schemas.openxmlformats.org/officeDocument/2006/relationships/image" Target="media/image133.png"/><Relationship Id="rId131" Type="http://schemas.openxmlformats.org/officeDocument/2006/relationships/image" Target="media/image132.png"/><Relationship Id="rId130" Type="http://schemas.openxmlformats.org/officeDocument/2006/relationships/image" Target="media/image131.png"/><Relationship Id="rId13" Type="http://schemas.openxmlformats.org/officeDocument/2006/relationships/image" Target="media/image14.jpeg"/><Relationship Id="rId129" Type="http://schemas.openxmlformats.org/officeDocument/2006/relationships/image" Target="media/image130.png"/><Relationship Id="rId128" Type="http://schemas.openxmlformats.org/officeDocument/2006/relationships/image" Target="media/image129.png"/><Relationship Id="rId127" Type="http://schemas.openxmlformats.org/officeDocument/2006/relationships/image" Target="media/image128.png"/><Relationship Id="rId126" Type="http://schemas.openxmlformats.org/officeDocument/2006/relationships/image" Target="media/image127.png"/><Relationship Id="rId125" Type="http://schemas.openxmlformats.org/officeDocument/2006/relationships/image" Target="media/image126.png"/><Relationship Id="rId124" Type="http://schemas.openxmlformats.org/officeDocument/2006/relationships/image" Target="media/image125.png"/><Relationship Id="rId123" Type="http://schemas.openxmlformats.org/officeDocument/2006/relationships/image" Target="media/image124.png"/><Relationship Id="rId122" Type="http://schemas.openxmlformats.org/officeDocument/2006/relationships/image" Target="media/image123.png"/><Relationship Id="rId121" Type="http://schemas.openxmlformats.org/officeDocument/2006/relationships/image" Target="media/image122.png"/><Relationship Id="rId120" Type="http://schemas.openxmlformats.org/officeDocument/2006/relationships/image" Target="media/image121.png"/><Relationship Id="rId12" Type="http://schemas.openxmlformats.org/officeDocument/2006/relationships/image" Target="media/image13.jpeg"/><Relationship Id="rId119" Type="http://schemas.openxmlformats.org/officeDocument/2006/relationships/image" Target="media/image120.png"/><Relationship Id="rId118" Type="http://schemas.openxmlformats.org/officeDocument/2006/relationships/image" Target="media/image119.png"/><Relationship Id="rId117" Type="http://schemas.openxmlformats.org/officeDocument/2006/relationships/image" Target="media/image118.png"/><Relationship Id="rId116" Type="http://schemas.openxmlformats.org/officeDocument/2006/relationships/image" Target="media/image117.png"/><Relationship Id="rId115" Type="http://schemas.openxmlformats.org/officeDocument/2006/relationships/image" Target="media/image116.png"/><Relationship Id="rId114" Type="http://schemas.openxmlformats.org/officeDocument/2006/relationships/image" Target="media/image115.png"/><Relationship Id="rId113" Type="http://schemas.openxmlformats.org/officeDocument/2006/relationships/image" Target="media/image114.png"/><Relationship Id="rId112" Type="http://schemas.openxmlformats.org/officeDocument/2006/relationships/image" Target="media/image113.png"/><Relationship Id="rId111" Type="http://schemas.openxmlformats.org/officeDocument/2006/relationships/image" Target="media/image112.png"/><Relationship Id="rId110" Type="http://schemas.openxmlformats.org/officeDocument/2006/relationships/image" Target="media/image111.png"/><Relationship Id="rId11" Type="http://schemas.openxmlformats.org/officeDocument/2006/relationships/image" Target="media/image12.jpeg"/><Relationship Id="rId109" Type="http://schemas.openxmlformats.org/officeDocument/2006/relationships/image" Target="media/image110.png"/><Relationship Id="rId108" Type="http://schemas.openxmlformats.org/officeDocument/2006/relationships/image" Target="media/image109.png"/><Relationship Id="rId107" Type="http://schemas.openxmlformats.org/officeDocument/2006/relationships/image" Target="media/image108.png"/><Relationship Id="rId106" Type="http://schemas.openxmlformats.org/officeDocument/2006/relationships/image" Target="media/image107.png"/><Relationship Id="rId105" Type="http://schemas.openxmlformats.org/officeDocument/2006/relationships/image" Target="media/image106.png"/><Relationship Id="rId104" Type="http://schemas.openxmlformats.org/officeDocument/2006/relationships/image" Target="media/image105.png"/><Relationship Id="rId103" Type="http://schemas.openxmlformats.org/officeDocument/2006/relationships/image" Target="media/image104.png"/><Relationship Id="rId102" Type="http://schemas.openxmlformats.org/officeDocument/2006/relationships/image" Target="media/image103.png"/><Relationship Id="rId101" Type="http://schemas.openxmlformats.org/officeDocument/2006/relationships/image" Target="media/image102.png"/><Relationship Id="rId100" Type="http://schemas.openxmlformats.org/officeDocument/2006/relationships/image" Target="media/image101.png"/><Relationship Id="rId10" Type="http://schemas.openxmlformats.org/officeDocument/2006/relationships/image" Target="media/image11.jpeg"/><Relationship Id="rId1" Type="http://schemas.openxmlformats.org/officeDocument/2006/relationships/image" Target="media/image2.jpe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268605</xdr:colOff>
      <xdr:row>1</xdr:row>
      <xdr:rowOff>101600</xdr:rowOff>
    </xdr:from>
    <xdr:to>
      <xdr:col>1</xdr:col>
      <xdr:colOff>295275</xdr:colOff>
      <xdr:row>2</xdr:row>
      <xdr:rowOff>193675</xdr:rowOff>
    </xdr:to>
    <xdr:pic>
      <xdr:nvPicPr>
        <xdr:cNvPr id="2" name="图片 2" descr="库存积压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8605" y="318770"/>
          <a:ext cx="295275" cy="30924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6" name="表1_5101116232537" displayName="表1_5101116232537" ref="B5:V4165" totalsRowShown="0">
  <autoFilter xmlns:etc="http://www.wps.cn/officeDocument/2017/etCustomData" ref="B5:V4165" etc:filterBottomFollowUsedRange="0">
    <filterColumn colId="4">
      <filters>
        <filter val="W 8763 QC (HINO DUTRO)"/>
      </filters>
    </filterColumn>
  </autoFilter>
  <sortState ref="B5:V4165">
    <sortCondition ref="C5"/>
  </sortState>
  <tableColumns count="21">
    <tableColumn id="1" name="No"/>
    <tableColumn id="2" name="Tgl Laporan" dataDxfId="0"/>
    <tableColumn id="3" name="No. SPK"/>
    <tableColumn id="4" name="Sub SPK"/>
    <tableColumn id="5" name="Nopol (Kendaraan)"/>
    <tableColumn id="6" name="Keterangan Awal"/>
    <tableColumn id="16" name="Nama File" dataDxfId="1"/>
    <tableColumn id="20" name="(#.ext)"/>
    <tableColumn id="7" name="Foto Sebelum" dataDxfId="2">
      <calculatedColumnFormula>IF(H6&lt;&gt;"",HYPERLINK(_xlfn.CONCAT($H$4,H6,I6),"Open File"),"")</calculatedColumnFormula>
    </tableColumn>
    <tableColumn id="8" name="Bengkel"/>
    <tableColumn id="9" name="Permintaan"/>
    <tableColumn id="12" name="Status Hasil Pengerjaan" dataDxfId="3">
      <calculatedColumnFormula>IF(AND(N6&lt;&gt;"",Q6&lt;&gt;"",R6&lt;&gt;""),"COMPLETED",IF(N6&lt;&gt;"","ON-GOING",IF(L6&lt;&gt;"","REQUESTED","")))</calculatedColumnFormula>
    </tableColumn>
    <tableColumn id="13" name="No. NPBG"/>
    <tableColumn id="17" name="Nama File 2"/>
    <tableColumn id="21" name="(#.ext2)"/>
    <tableColumn id="14" name="Foto Sesudah" dataDxfId="4">
      <calculatedColumnFormula>IF(O6&lt;&gt;"",HYPERLINK(_xlfn.CONCAT($O$4,O6,P6),"Open File"),"")</calculatedColumnFormula>
    </tableColumn>
    <tableColumn id="10" name="Tgl Selesai Pengerjaan"/>
    <tableColumn id="11" name="Keterangan Akhir"/>
    <tableColumn id="15" name="Helper Column D" dataDxfId="5">
      <calculatedColumnFormula>IF(AND(D6&lt;&gt;"",RIGHT(D6,3)&lt;&gt;""),IF(COUNTIF($D$6:D6,D6)=1,1,0),0)</calculatedColumnFormula>
    </tableColumn>
    <tableColumn id="18" name="Helper Nama File Laporan" dataDxfId="6">
      <calculatedColumnFormula>IF(AND(D6&lt;&gt;"",E6&lt;&gt;""),_xlfn.CONCAT(SUBSTITUTE(D6,"/","."),"_",E6,"_Before"),"")</calculatedColumnFormula>
    </tableColumn>
    <tableColumn id="19" name="Helper Nama File Pengerjaan" dataDxfId="7">
      <calculatedColumnFormula>IF(AND(D6&lt;&gt;"",E6&lt;&gt;""),_xlfn.CONCAT(SUBSTITUTE(D6,"/","."),"_",E6,"_After"),"")</calculatedColumnFormula>
    </tableColumn>
  </tableColumns>
  <tableStyleInfo name="表样式 1" showFirstColumn="0" showLastColumn="0" showRowStripes="1" showColumnStripes="0"/>
</table>
</file>

<file path=xl/tables/table2.xml><?xml version="1.0" encoding="utf-8"?>
<table xmlns="http://schemas.openxmlformats.org/spreadsheetml/2006/main" id="1" name="表1_51011162325372" displayName="表1_51011162325372" ref="A1:B4165" totalsRowShown="0">
  <autoFilter xmlns:etc="http://www.wps.cn/officeDocument/2017/etCustomData" ref="A1:B4165" etc:filterBottomFollowUsedRange="0"/>
  <sortState ref="A1:B4165">
    <sortCondition ref="A1:A4165"/>
  </sortState>
  <tableColumns count="2">
    <tableColumn id="1" name="Nopol (Kendaraan)" dataDxfId="11"/>
    <tableColumn id="2" name="Bengkel" dataDxfId="12"/>
  </tableColumns>
  <tableStyleInfo name="表样式 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4165"/>
  <sheetViews>
    <sheetView tabSelected="1" zoomScale="60" zoomScaleNormal="60" workbookViewId="0">
      <pane ySplit="5" topLeftCell="A165" activePane="bottomLeft" state="frozen"/>
      <selection/>
      <selection pane="bottomLeft" activeCell="G302" sqref="G302"/>
    </sheetView>
  </sheetViews>
  <sheetFormatPr defaultColWidth="10.2857142857143" defaultRowHeight="17.1" customHeight="1"/>
  <cols>
    <col min="1" max="1" width="4.02857142857143" style="11" customWidth="1"/>
    <col min="2" max="2" width="5" style="12" customWidth="1"/>
    <col min="3" max="3" width="15.2380952380952" style="13" customWidth="1"/>
    <col min="4" max="4" width="19.047619047619" style="13" customWidth="1"/>
    <col min="5" max="5" width="11.2571428571429" style="14" customWidth="1"/>
    <col min="6" max="6" width="32.4285714285714" style="15" customWidth="1"/>
    <col min="7" max="7" width="61.3333333333333" style="16" customWidth="1"/>
    <col min="8" max="8" width="29.0761904761905" style="14" customWidth="1"/>
    <col min="9" max="9" width="6.85714285714286" style="14" customWidth="1"/>
    <col min="10" max="10" width="14.7809523809524" style="13" customWidth="1"/>
    <col min="11" max="11" width="11.0857142857143" style="13" customWidth="1"/>
    <col min="12" max="12" width="14.9619047619048" style="12" customWidth="1"/>
    <col min="13" max="13" width="27.3904761904762" style="17" customWidth="1"/>
    <col min="14" max="14" width="16.6380952380952" style="10" customWidth="1"/>
    <col min="15" max="15" width="23.1904761904762" style="18" customWidth="1"/>
    <col min="16" max="16" width="8" style="18" customWidth="1"/>
    <col min="17" max="17" width="16.6285714285714" style="19" customWidth="1"/>
    <col min="18" max="18" width="23.5333333333333" style="9" customWidth="1"/>
    <col min="19" max="19" width="81.1809523809524" style="10" customWidth="1"/>
    <col min="20" max="20" width="17.8190476190476" style="10" hidden="1" customWidth="1"/>
    <col min="21" max="21" width="32.0952380952381" style="10" hidden="1" customWidth="1"/>
    <col min="22" max="22" width="34.2761904761905" style="10" hidden="1" customWidth="1"/>
    <col min="23" max="16376" width="10.2857142857143" style="9"/>
    <col min="16377" max="16384" width="10.2857142857143" style="20"/>
  </cols>
  <sheetData>
    <row r="1" s="9" customFormat="1" customHeight="1" spans="1:22 16378:16384">
      <c r="A1" s="21"/>
      <c r="B1" s="22" t="s">
        <v>0</v>
      </c>
      <c r="C1" s="22"/>
      <c r="D1" s="22"/>
      <c r="E1" s="22"/>
      <c r="F1" s="23"/>
      <c r="G1" s="22"/>
      <c r="H1" s="24"/>
      <c r="I1" s="24"/>
      <c r="J1" s="25"/>
      <c r="K1" s="22"/>
      <c r="L1" s="22"/>
      <c r="M1" s="26"/>
      <c r="N1" s="27"/>
      <c r="O1" s="27"/>
      <c r="P1" s="27"/>
      <c r="Q1" s="27"/>
      <c r="R1" s="22"/>
      <c r="S1" s="10"/>
      <c r="T1" s="10"/>
      <c r="U1" s="10"/>
      <c r="V1" s="10"/>
    </row>
    <row r="2" s="9" customFormat="1" customHeight="1" spans="1:22 16378:16384">
      <c r="A2" s="21"/>
      <c r="B2" s="22"/>
      <c r="C2" s="22"/>
      <c r="D2" s="22"/>
      <c r="E2" s="22"/>
      <c r="F2" s="23"/>
      <c r="G2" s="22"/>
      <c r="H2" s="24"/>
      <c r="I2" s="24"/>
      <c r="J2" s="25"/>
      <c r="K2" s="22"/>
      <c r="L2" s="22"/>
      <c r="M2" s="26"/>
      <c r="N2" s="27"/>
      <c r="O2" s="27"/>
      <c r="P2" s="27"/>
      <c r="Q2" s="27"/>
      <c r="R2" s="22"/>
      <c r="S2" s="10"/>
      <c r="T2" s="10"/>
      <c r="U2" s="10"/>
      <c r="V2" s="10"/>
    </row>
    <row r="3" s="9" customFormat="1" ht="18" customHeight="1" spans="1:22 16378:16384">
      <c r="A3" s="21"/>
      <c r="B3" s="28"/>
      <c r="C3" s="28"/>
      <c r="D3" s="28"/>
      <c r="E3" s="28"/>
      <c r="F3" s="29"/>
      <c r="G3" s="28"/>
      <c r="H3" s="30"/>
      <c r="I3" s="30"/>
      <c r="J3" s="31"/>
      <c r="K3" s="28"/>
      <c r="L3" s="28"/>
      <c r="M3" s="32"/>
      <c r="N3" s="33"/>
      <c r="O3" s="33"/>
      <c r="P3" s="33"/>
      <c r="Q3" s="33"/>
      <c r="R3" s="28"/>
      <c r="S3" s="34"/>
      <c r="T3" s="10"/>
      <c r="U3" s="10"/>
      <c r="V3" s="10"/>
    </row>
    <row r="4" s="9" customFormat="1" ht="63" spans="1:22 16378:16384">
      <c r="A4" s="21"/>
      <c r="B4" s="26"/>
      <c r="C4" s="35">
        <f ca="1">TODAY()</f>
        <v>46265</v>
      </c>
      <c r="D4" s="36" t="str">
        <f ca="1">"MK/"&amp;RIGHT(YEAR(TODAY()),2)&amp;"/"&amp;CHOOSE(MONTH(TODAY()),"I","II","III","IV","V","VI","VII","VIII","IX","X","XI","XII")&amp;"/"&amp;TEXT(SUMIFS(S6:S100000,D6:D100000,"MK/"&amp;RIGHT(YEAR(TODAY()),2)&amp;"/"&amp;CHOOSE(MONTH(TODAY()),"I","II","III","IV","V","VI","VII","VIII","IX","X","XI","XII")&amp;"/???")+1,"000")</f>
        <v>MK/26/VIII/001</v>
      </c>
      <c r="E4" s="37"/>
      <c r="F4" s="38"/>
      <c r="G4" s="39"/>
      <c r="H4" s="40" t="s">
        <v>1</v>
      </c>
      <c r="I4" s="41"/>
      <c r="J4" s="42"/>
      <c r="K4" s="43"/>
      <c r="L4" s="26"/>
      <c r="M4" s="17"/>
      <c r="N4" s="10"/>
      <c r="O4" s="44" t="s">
        <v>2</v>
      </c>
      <c r="P4" s="45"/>
      <c r="Q4" s="19"/>
      <c r="S4" s="10"/>
      <c r="T4" s="10"/>
      <c r="U4" s="10"/>
      <c r="V4" s="10"/>
    </row>
    <row r="5" s="10" customFormat="1" ht="15.75" spans="1:22 16378:16384">
      <c r="A5" s="43"/>
      <c r="B5" s="46" t="s">
        <v>3</v>
      </c>
      <c r="C5" s="46" t="s">
        <v>4</v>
      </c>
      <c r="D5" s="46" t="s">
        <v>5</v>
      </c>
      <c r="E5" s="47" t="s">
        <v>6</v>
      </c>
      <c r="F5" s="46" t="s">
        <v>7</v>
      </c>
      <c r="G5" s="48" t="s">
        <v>8</v>
      </c>
      <c r="H5" s="47" t="s">
        <v>9</v>
      </c>
      <c r="I5" s="47" t="s">
        <v>10</v>
      </c>
      <c r="J5" s="49" t="s">
        <v>11</v>
      </c>
      <c r="K5" s="46" t="s">
        <v>12</v>
      </c>
      <c r="L5" s="48" t="s">
        <v>13</v>
      </c>
      <c r="M5" s="50" t="s">
        <v>14</v>
      </c>
      <c r="N5" s="48" t="s">
        <v>15</v>
      </c>
      <c r="O5" s="48" t="s">
        <v>16</v>
      </c>
      <c r="P5" s="48" t="s">
        <v>17</v>
      </c>
      <c r="Q5" s="51" t="s">
        <v>18</v>
      </c>
      <c r="R5" s="52" t="s">
        <v>19</v>
      </c>
      <c r="S5" s="48" t="s">
        <v>20</v>
      </c>
      <c r="T5" s="10" t="s">
        <v>21</v>
      </c>
      <c r="U5" s="10" t="s">
        <v>22</v>
      </c>
      <c r="V5" s="10" t="s">
        <v>23</v>
      </c>
      <c r="XEX5" s="53"/>
      <c r="XEY5" s="53"/>
      <c r="XEZ5" s="53"/>
      <c r="XFA5" s="53"/>
      <c r="XFB5" s="53"/>
      <c r="XFC5" s="53"/>
      <c r="XFD5" s="53"/>
    </row>
    <row r="6" s="10" customFormat="1" hidden="1" customHeight="1" spans="1:22 16378:16384">
      <c r="A6" s="21"/>
      <c r="B6" s="54"/>
      <c r="C6" s="55">
        <v>45863</v>
      </c>
      <c r="D6" s="56" t="s">
        <v>24</v>
      </c>
      <c r="E6" s="57" t="s">
        <v>25</v>
      </c>
      <c r="F6" s="58" t="s">
        <v>26</v>
      </c>
      <c r="G6" s="59" t="s">
        <v>27</v>
      </c>
      <c r="H6" s="57" t="s">
        <v>28</v>
      </c>
      <c r="I6" s="57" t="s">
        <v>29</v>
      </c>
      <c r="J6" s="60" t="str">
        <f t="shared" ref="J6:J69" si="0">IF(H6&lt;&gt;"",HYPERLINK(_xlfn.CONCAT($H$4,H6,I6),"Open File"),"")</f>
        <v>Open File</v>
      </c>
      <c r="K6" s="61" t="s">
        <v>30</v>
      </c>
      <c r="L6" s="57" t="str">
        <f>_xlfn.DISPIMG("ID_B7B9892FA2304BAC97D8231D2E67D65A",1)</f>
        <v>=DISPIMG("ID_B7B9892FA2304BAC97D8231D2E67D65A",1)</v>
      </c>
      <c r="M6" s="57" t="str">
        <f t="shared" ref="M6:M69" si="1">IF(AND(N6&lt;&gt;"",Q6&lt;&gt;"",R6&lt;&gt;""),"COMPLETED",IF(N6&lt;&gt;"","ON-GOING",IF(L6&lt;&gt;"","REQUESTED","")))</f>
        <v>COMPLETED</v>
      </c>
      <c r="N6" s="54" t="s">
        <v>31</v>
      </c>
      <c r="O6" s="54" t="s">
        <v>32</v>
      </c>
      <c r="P6" s="57" t="s">
        <v>29</v>
      </c>
      <c r="Q6" s="62" t="str">
        <f t="shared" ref="Q6:Q69" si="2">IF(O6&lt;&gt;"",HYPERLINK(_xlfn.CONCAT($O$4,O6,P6),"Open File"),"")</f>
        <v>Open File</v>
      </c>
      <c r="R6" s="55">
        <v>45867</v>
      </c>
      <c r="S6" s="59" t="s">
        <v>33</v>
      </c>
      <c r="T6" s="17">
        <f>IF(AND(D6&lt;&gt;"",RIGHT(D6,3)&lt;&gt;""),IF(COUNTIF($D$6:D6,D6)=1,1,0),0)</f>
        <v>1</v>
      </c>
      <c r="U6" s="17" t="str">
        <f t="shared" ref="U6:U69" si="3">IF(AND(D6&lt;&gt;"",E6&lt;&gt;""),_xlfn.CONCAT(SUBSTITUTE(D6,"/","."),"_",E6,"_Before"),"")</f>
        <v>MK.25.VII.001_SUB-01_Before</v>
      </c>
      <c r="V6" s="17" t="str">
        <f t="shared" ref="V6:V69" si="4">IF(AND(D6&lt;&gt;"",E6&lt;&gt;""),_xlfn.CONCAT(SUBSTITUTE(D6,"/","."),"_",E6,"_After"),"")</f>
        <v>MK.25.VII.001_SUB-01_After</v>
      </c>
    </row>
    <row r="7" s="9" customFormat="1" hidden="1" customHeight="1" spans="1:22 16378:16384">
      <c r="A7" s="21"/>
      <c r="B7" s="54"/>
      <c r="C7" s="55">
        <v>45866</v>
      </c>
      <c r="D7" s="56" t="s">
        <v>24</v>
      </c>
      <c r="E7" s="57" t="s">
        <v>34</v>
      </c>
      <c r="F7" s="58" t="s">
        <v>26</v>
      </c>
      <c r="G7" s="59" t="s">
        <v>35</v>
      </c>
      <c r="H7" s="57" t="s">
        <v>36</v>
      </c>
      <c r="I7" s="57" t="s">
        <v>29</v>
      </c>
      <c r="J7" s="60" t="str">
        <f t="shared" si="0"/>
        <v>Open File</v>
      </c>
      <c r="K7" s="61" t="s">
        <v>30</v>
      </c>
      <c r="L7" s="57" t="str">
        <f>_xlfn.DISPIMG("ID_6416659FDDE249EEA6DB49ED9259A46E",1)</f>
        <v>=DISPIMG("ID_6416659FDDE249EEA6DB49ED9259A46E",1)</v>
      </c>
      <c r="M7" s="57" t="str">
        <f t="shared" si="1"/>
        <v>COMPLETED</v>
      </c>
      <c r="N7" s="54" t="s">
        <v>37</v>
      </c>
      <c r="O7" s="54" t="s">
        <v>32</v>
      </c>
      <c r="P7" s="57" t="s">
        <v>29</v>
      </c>
      <c r="Q7" s="62" t="str">
        <f t="shared" si="2"/>
        <v>Open File</v>
      </c>
      <c r="R7" s="55">
        <v>45867</v>
      </c>
      <c r="S7" s="59" t="s">
        <v>38</v>
      </c>
      <c r="T7" s="17">
        <f>IF(AND(D7&lt;&gt;"",RIGHT(D7,3)&lt;&gt;""),IF(COUNTIF($D$6:D7,D7)=1,1,0),0)</f>
        <v>0</v>
      </c>
      <c r="U7" s="17" t="str">
        <f t="shared" si="3"/>
        <v>MK.25.VII.001_SUB-02_Before</v>
      </c>
      <c r="V7" s="17" t="str">
        <f t="shared" si="4"/>
        <v>MK.25.VII.001_SUB-02_After</v>
      </c>
    </row>
    <row r="8" s="9" customFormat="1" hidden="1" customHeight="1" spans="1:22 16378:16384">
      <c r="A8" s="21"/>
      <c r="B8" s="54"/>
      <c r="C8" s="55">
        <v>45868</v>
      </c>
      <c r="D8" s="56" t="s">
        <v>24</v>
      </c>
      <c r="E8" s="57" t="s">
        <v>39</v>
      </c>
      <c r="F8" s="58" t="s">
        <v>26</v>
      </c>
      <c r="G8" s="59" t="s">
        <v>40</v>
      </c>
      <c r="H8" s="57" t="s">
        <v>41</v>
      </c>
      <c r="I8" s="57" t="s">
        <v>29</v>
      </c>
      <c r="J8" s="60" t="str">
        <f t="shared" si="0"/>
        <v>Open File</v>
      </c>
      <c r="K8" s="61" t="s">
        <v>30</v>
      </c>
      <c r="L8" s="57" t="str">
        <f>_xlfn.DISPIMG("ID_04F3F5FCC2E642EE868C1DDA8E7EB247",1)</f>
        <v>=DISPIMG("ID_04F3F5FCC2E642EE868C1DDA8E7EB247",1)</v>
      </c>
      <c r="M8" s="57" t="str">
        <f t="shared" si="1"/>
        <v>COMPLETED</v>
      </c>
      <c r="N8" s="54" t="s">
        <v>42</v>
      </c>
      <c r="O8" s="54" t="s">
        <v>43</v>
      </c>
      <c r="P8" s="57" t="s">
        <v>29</v>
      </c>
      <c r="Q8" s="62" t="str">
        <f t="shared" si="2"/>
        <v>Open File</v>
      </c>
      <c r="R8" s="55">
        <v>45874</v>
      </c>
      <c r="S8" s="59" t="s">
        <v>44</v>
      </c>
      <c r="T8" s="17">
        <f>IF(AND(D8&lt;&gt;"",RIGHT(D8,3)&lt;&gt;""),IF(COUNTIF($D$6:D8,D8)=1,1,0),0)</f>
        <v>0</v>
      </c>
      <c r="U8" s="17" t="str">
        <f t="shared" si="3"/>
        <v>MK.25.VII.001_SUB-03_Before</v>
      </c>
      <c r="V8" s="17" t="str">
        <f t="shared" si="4"/>
        <v>MK.25.VII.001_SUB-03_After</v>
      </c>
    </row>
    <row r="9" s="9" customFormat="1" hidden="1" customHeight="1" spans="1:22 16378:16384">
      <c r="A9" s="21"/>
      <c r="B9" s="54"/>
      <c r="C9" s="55">
        <v>45868</v>
      </c>
      <c r="D9" s="56" t="s">
        <v>24</v>
      </c>
      <c r="E9" s="57" t="s">
        <v>45</v>
      </c>
      <c r="F9" s="58" t="s">
        <v>26</v>
      </c>
      <c r="G9" s="59" t="s">
        <v>46</v>
      </c>
      <c r="H9" s="57" t="s">
        <v>47</v>
      </c>
      <c r="I9" s="57" t="s">
        <v>29</v>
      </c>
      <c r="J9" s="60" t="str">
        <f t="shared" si="0"/>
        <v>Open File</v>
      </c>
      <c r="K9" s="61" t="s">
        <v>30</v>
      </c>
      <c r="L9" s="57" t="str">
        <f>_xlfn.DISPIMG("ID_04F3F5FCC2E642EE868C1DDA8E7EB247",1)</f>
        <v>=DISPIMG("ID_04F3F5FCC2E642EE868C1DDA8E7EB247",1)</v>
      </c>
      <c r="M9" s="57" t="str">
        <f t="shared" si="1"/>
        <v>COMPLETED</v>
      </c>
      <c r="N9" s="54" t="s">
        <v>48</v>
      </c>
      <c r="O9" s="54" t="s">
        <v>49</v>
      </c>
      <c r="P9" s="57" t="s">
        <v>29</v>
      </c>
      <c r="Q9" s="62" t="str">
        <f t="shared" si="2"/>
        <v>Open File</v>
      </c>
      <c r="R9" s="55">
        <v>45874</v>
      </c>
      <c r="S9" s="59" t="s">
        <v>44</v>
      </c>
      <c r="T9" s="17">
        <f>IF(AND(D9&lt;&gt;"",RIGHT(D9,3)&lt;&gt;""),IF(COUNTIF($D$6:D9,D9)=1,1,0),0)</f>
        <v>0</v>
      </c>
      <c r="U9" s="17" t="str">
        <f t="shared" si="3"/>
        <v>MK.25.VII.001_SUB-04_Before</v>
      </c>
      <c r="V9" s="17" t="str">
        <f t="shared" si="4"/>
        <v>MK.25.VII.001_SUB-04_After</v>
      </c>
    </row>
    <row r="10" s="9" customFormat="1" hidden="1" customHeight="1" spans="1:22 16378:16384">
      <c r="A10" s="21"/>
      <c r="B10" s="54"/>
      <c r="C10" s="55">
        <v>45869</v>
      </c>
      <c r="D10" s="56" t="s">
        <v>50</v>
      </c>
      <c r="E10" s="57" t="s">
        <v>25</v>
      </c>
      <c r="F10" s="58" t="s">
        <v>51</v>
      </c>
      <c r="G10" s="59" t="s">
        <v>52</v>
      </c>
      <c r="H10" s="57" t="s">
        <v>53</v>
      </c>
      <c r="I10" s="57" t="s">
        <v>29</v>
      </c>
      <c r="J10" s="60" t="str">
        <f t="shared" si="0"/>
        <v>Open File</v>
      </c>
      <c r="K10" s="61" t="s">
        <v>54</v>
      </c>
      <c r="L10" s="63" t="str">
        <f>_xlfn.DISPIMG("ID_E47A8D05DB2649A49124ECF34E6190BA",1)</f>
        <v>=DISPIMG("ID_E47A8D05DB2649A49124ECF34E6190BA",1)</v>
      </c>
      <c r="M10" s="63" t="str">
        <f t="shared" si="1"/>
        <v>COMPLETED</v>
      </c>
      <c r="N10" s="54" t="s">
        <v>55</v>
      </c>
      <c r="O10" s="54" t="s">
        <v>56</v>
      </c>
      <c r="P10" s="57" t="s">
        <v>57</v>
      </c>
      <c r="Q10" s="62" t="str">
        <f t="shared" si="2"/>
        <v>Open File</v>
      </c>
      <c r="R10" s="55">
        <v>45870</v>
      </c>
      <c r="S10" s="59" t="s">
        <v>58</v>
      </c>
      <c r="T10" s="17">
        <f>IF(AND(D10&lt;&gt;"",RIGHT(D10,3)&lt;&gt;""),IF(COUNTIF($D$6:D10,D10)=1,1,0),0)</f>
        <v>1</v>
      </c>
      <c r="U10" s="17" t="str">
        <f t="shared" si="3"/>
        <v>MK.25.VII.005_SUB-01_Before</v>
      </c>
      <c r="V10" s="17" t="str">
        <f t="shared" si="4"/>
        <v>MK.25.VII.005_SUB-01_After</v>
      </c>
    </row>
    <row r="11" s="9" customFormat="1" hidden="1" customHeight="1" spans="1:22 16378:16384">
      <c r="A11" s="21"/>
      <c r="B11" s="54"/>
      <c r="C11" s="55">
        <v>45869</v>
      </c>
      <c r="D11" s="56" t="s">
        <v>59</v>
      </c>
      <c r="E11" s="57" t="s">
        <v>25</v>
      </c>
      <c r="F11" s="64" t="s">
        <v>60</v>
      </c>
      <c r="G11" s="59" t="s">
        <v>61</v>
      </c>
      <c r="H11" s="57" t="s">
        <v>62</v>
      </c>
      <c r="I11" s="57" t="s">
        <v>29</v>
      </c>
      <c r="J11" s="60" t="str">
        <f t="shared" si="0"/>
        <v>Open File</v>
      </c>
      <c r="K11" s="61" t="s">
        <v>30</v>
      </c>
      <c r="L11" s="57" t="str">
        <f>_xlfn.DISPIMG("ID_4D9AC90F459D4809B7DF0A3A1BC808B4",1)</f>
        <v>=DISPIMG("ID_4D9AC90F459D4809B7DF0A3A1BC808B4",1)</v>
      </c>
      <c r="M11" s="57" t="str">
        <f t="shared" si="1"/>
        <v>COMPLETED</v>
      </c>
      <c r="N11" s="54" t="s">
        <v>63</v>
      </c>
      <c r="O11" s="54" t="s">
        <v>64</v>
      </c>
      <c r="P11" s="57" t="s">
        <v>29</v>
      </c>
      <c r="Q11" s="62" t="str">
        <f t="shared" si="2"/>
        <v>Open File</v>
      </c>
      <c r="R11" s="55">
        <v>45873</v>
      </c>
      <c r="S11" s="59" t="s">
        <v>65</v>
      </c>
      <c r="T11" s="17">
        <f>IF(AND(D11&lt;&gt;"",RIGHT(D11,3)&lt;&gt;""),IF(COUNTIF($D$6:D11,D11)=1,1,0),0)</f>
        <v>1</v>
      </c>
      <c r="U11" s="17" t="str">
        <f t="shared" si="3"/>
        <v>MK.25.VII.006_SUB-01_Before</v>
      </c>
      <c r="V11" s="17" t="str">
        <f t="shared" si="4"/>
        <v>MK.25.VII.006_SUB-01_After</v>
      </c>
    </row>
    <row r="12" s="9" customFormat="1" hidden="1" customHeight="1" spans="1:22 16378:16384">
      <c r="A12" s="21"/>
      <c r="B12" s="54"/>
      <c r="C12" s="55">
        <v>45869</v>
      </c>
      <c r="D12" s="56" t="s">
        <v>66</v>
      </c>
      <c r="E12" s="57" t="s">
        <v>25</v>
      </c>
      <c r="F12" s="58" t="s">
        <v>67</v>
      </c>
      <c r="G12" s="59" t="s">
        <v>68</v>
      </c>
      <c r="H12" s="57" t="s">
        <v>69</v>
      </c>
      <c r="I12" s="57" t="s">
        <v>29</v>
      </c>
      <c r="J12" s="60" t="str">
        <f t="shared" si="0"/>
        <v>Open File</v>
      </c>
      <c r="K12" s="61" t="s">
        <v>30</v>
      </c>
      <c r="L12" s="57" t="str">
        <f>_xlfn.DISPIMG("ID_C91F6715269340BFA9B06C9857933A07",1)</f>
        <v>=DISPIMG("ID_C91F6715269340BFA9B06C9857933A07",1)</v>
      </c>
      <c r="M12" s="57" t="str">
        <f t="shared" si="1"/>
        <v>ON-GOING</v>
      </c>
      <c r="N12" s="54" t="s">
        <v>70</v>
      </c>
      <c r="O12" s="54"/>
      <c r="P12" s="57"/>
      <c r="Q12" s="65" t="str">
        <f t="shared" si="2"/>
        <v/>
      </c>
      <c r="R12" s="55"/>
      <c r="S12" s="59"/>
      <c r="T12" s="17">
        <f>IF(AND(D12&lt;&gt;"",RIGHT(D12,3)&lt;&gt;""),IF(COUNTIF($D$6:D12,D12)=1,1,0),0)</f>
        <v>1</v>
      </c>
      <c r="U12" s="17" t="str">
        <f t="shared" si="3"/>
        <v>MK.25.VII.007_SUB-01_Before</v>
      </c>
      <c r="V12" s="17" t="str">
        <f t="shared" si="4"/>
        <v>MK.25.VII.007_SUB-01_After</v>
      </c>
    </row>
    <row r="13" s="9" customFormat="1" customHeight="1" spans="1:22 16378:16384">
      <c r="A13" s="21"/>
      <c r="B13" s="54"/>
      <c r="C13" s="55">
        <v>45869</v>
      </c>
      <c r="D13" s="56" t="s">
        <v>71</v>
      </c>
      <c r="E13" s="57" t="s">
        <v>25</v>
      </c>
      <c r="F13" s="58" t="s">
        <v>72</v>
      </c>
      <c r="G13" s="59" t="s">
        <v>73</v>
      </c>
      <c r="H13" s="57" t="s">
        <v>74</v>
      </c>
      <c r="I13" s="57" t="s">
        <v>29</v>
      </c>
      <c r="J13" s="60" t="str">
        <f t="shared" si="0"/>
        <v>Open File</v>
      </c>
      <c r="K13" s="61" t="s">
        <v>75</v>
      </c>
      <c r="L13" s="57" t="s">
        <v>76</v>
      </c>
      <c r="M13" s="57" t="str">
        <f t="shared" si="1"/>
        <v>COMPLETED</v>
      </c>
      <c r="N13" s="54" t="s">
        <v>76</v>
      </c>
      <c r="O13" s="54" t="s">
        <v>77</v>
      </c>
      <c r="P13" s="57" t="s">
        <v>29</v>
      </c>
      <c r="Q13" s="62" t="str">
        <f t="shared" si="2"/>
        <v>Open File</v>
      </c>
      <c r="R13" s="55">
        <v>45873</v>
      </c>
      <c r="S13" s="59" t="s">
        <v>78</v>
      </c>
      <c r="T13" s="17">
        <f>IF(AND(D13&lt;&gt;"",RIGHT(D13,3)&lt;&gt;""),IF(COUNTIF($D$6:D13,D13)=1,1,0),0)</f>
        <v>1</v>
      </c>
      <c r="U13" s="17" t="str">
        <f t="shared" si="3"/>
        <v>MK.25.VII.008_SUB-01_Before</v>
      </c>
      <c r="V13" s="17" t="str">
        <f t="shared" si="4"/>
        <v>MK.25.VII.008_SUB-01_After</v>
      </c>
    </row>
    <row r="14" s="9" customFormat="1" hidden="1" customHeight="1" spans="1:22 16378:16384">
      <c r="A14" s="21"/>
      <c r="B14" s="54"/>
      <c r="C14" s="55">
        <v>45870</v>
      </c>
      <c r="D14" s="56" t="s">
        <v>79</v>
      </c>
      <c r="E14" s="57" t="s">
        <v>25</v>
      </c>
      <c r="F14" s="58" t="s">
        <v>80</v>
      </c>
      <c r="G14" s="59" t="s">
        <v>81</v>
      </c>
      <c r="H14" s="57" t="s">
        <v>82</v>
      </c>
      <c r="I14" s="57" t="s">
        <v>29</v>
      </c>
      <c r="J14" s="60" t="str">
        <f t="shared" si="0"/>
        <v>Open File</v>
      </c>
      <c r="K14" s="61" t="s">
        <v>30</v>
      </c>
      <c r="L14" s="57" t="str">
        <f>_xlfn.DISPIMG("ID_89A99BF1CDC24487AD0229537B4F0397",1)</f>
        <v>=DISPIMG("ID_89A99BF1CDC24487AD0229537B4F0397",1)</v>
      </c>
      <c r="M14" s="57" t="str">
        <f t="shared" si="1"/>
        <v>COMPLETED</v>
      </c>
      <c r="N14" s="54" t="s">
        <v>55</v>
      </c>
      <c r="O14" s="54" t="s">
        <v>83</v>
      </c>
      <c r="P14" s="57" t="s">
        <v>29</v>
      </c>
      <c r="Q14" s="62" t="str">
        <f t="shared" si="2"/>
        <v>Open File</v>
      </c>
      <c r="R14" s="55">
        <v>45870</v>
      </c>
      <c r="S14" s="59" t="s">
        <v>84</v>
      </c>
      <c r="T14" s="17">
        <f>IF(AND(D14&lt;&gt;"",RIGHT(D14,3)&lt;&gt;""),IF(COUNTIF($D$6:D14,D14)=1,1,0),0)</f>
        <v>1</v>
      </c>
      <c r="U14" s="17" t="str">
        <f t="shared" si="3"/>
        <v>MK.25.VIII.001_SUB-01_Before</v>
      </c>
      <c r="V14" s="17" t="str">
        <f t="shared" si="4"/>
        <v>MK.25.VIII.001_SUB-01_After</v>
      </c>
    </row>
    <row r="15" s="9" customFormat="1" hidden="1" customHeight="1" spans="1:22 16378:16384">
      <c r="A15" s="21"/>
      <c r="B15" s="54"/>
      <c r="C15" s="55">
        <v>45871</v>
      </c>
      <c r="D15" s="56" t="s">
        <v>85</v>
      </c>
      <c r="E15" s="57" t="s">
        <v>25</v>
      </c>
      <c r="F15" s="58" t="s">
        <v>26</v>
      </c>
      <c r="G15" s="59" t="s">
        <v>86</v>
      </c>
      <c r="H15" s="57" t="s">
        <v>87</v>
      </c>
      <c r="I15" s="57" t="s">
        <v>29</v>
      </c>
      <c r="J15" s="60" t="str">
        <f t="shared" si="0"/>
        <v>Open File</v>
      </c>
      <c r="K15" s="61" t="s">
        <v>30</v>
      </c>
      <c r="L15" s="57" t="str">
        <f>_xlfn.DISPIMG("ID_E096F49B739B498695F26C5E14E3E898",1)</f>
        <v>=DISPIMG("ID_E096F49B739B498695F26C5E14E3E898",1)</v>
      </c>
      <c r="M15" s="57" t="str">
        <f t="shared" si="1"/>
        <v>COMPLETED</v>
      </c>
      <c r="N15" s="54" t="s">
        <v>88</v>
      </c>
      <c r="O15" s="54" t="s">
        <v>89</v>
      </c>
      <c r="P15" s="57" t="s">
        <v>29</v>
      </c>
      <c r="Q15" s="62" t="str">
        <f t="shared" si="2"/>
        <v>Open File</v>
      </c>
      <c r="R15" s="55">
        <v>45874</v>
      </c>
      <c r="S15" s="59" t="s">
        <v>44</v>
      </c>
      <c r="T15" s="17">
        <f>IF(AND(D15&lt;&gt;"",RIGHT(D15,3)&lt;&gt;""),IF(COUNTIF($D$6:D15,D15)=1,1,0),0)</f>
        <v>1</v>
      </c>
      <c r="U15" s="17" t="str">
        <f t="shared" si="3"/>
        <v>MK.25.VIII.002_SUB-01_Before</v>
      </c>
      <c r="V15" s="17" t="str">
        <f t="shared" si="4"/>
        <v>MK.25.VIII.002_SUB-01_After</v>
      </c>
    </row>
    <row r="16" s="9" customFormat="1" hidden="1" customHeight="1" spans="1:22 16378:16384">
      <c r="A16" s="21"/>
      <c r="B16" s="54"/>
      <c r="C16" s="55">
        <v>45873</v>
      </c>
      <c r="D16" s="56" t="s">
        <v>90</v>
      </c>
      <c r="E16" s="57" t="s">
        <v>25</v>
      </c>
      <c r="F16" s="58" t="s">
        <v>26</v>
      </c>
      <c r="G16" s="59" t="s">
        <v>91</v>
      </c>
      <c r="H16" s="57" t="s">
        <v>92</v>
      </c>
      <c r="I16" s="57" t="s">
        <v>29</v>
      </c>
      <c r="J16" s="60" t="str">
        <f t="shared" si="0"/>
        <v>Open File</v>
      </c>
      <c r="K16" s="61" t="s">
        <v>76</v>
      </c>
      <c r="L16" s="57" t="s">
        <v>76</v>
      </c>
      <c r="M16" s="57" t="str">
        <f t="shared" si="1"/>
        <v>COMPLETED</v>
      </c>
      <c r="N16" s="54" t="s">
        <v>76</v>
      </c>
      <c r="O16" s="54" t="s">
        <v>93</v>
      </c>
      <c r="P16" s="57" t="s">
        <v>29</v>
      </c>
      <c r="Q16" s="62" t="str">
        <f t="shared" si="2"/>
        <v>Open File</v>
      </c>
      <c r="R16" s="55">
        <v>45883</v>
      </c>
      <c r="S16" s="59" t="s">
        <v>94</v>
      </c>
      <c r="T16" s="17">
        <f>IF(AND(D16&lt;&gt;"",RIGHT(D16,3)&lt;&gt;""),IF(COUNTIF($D$6:D16,D16)=1,1,0),0)</f>
        <v>1</v>
      </c>
      <c r="U16" s="17" t="str">
        <f t="shared" si="3"/>
        <v>MK.25.VIII.004_SUB-01_Before</v>
      </c>
      <c r="V16" s="17" t="str">
        <f t="shared" si="4"/>
        <v>MK.25.VIII.004_SUB-01_After</v>
      </c>
    </row>
    <row r="17" s="9" customFormat="1" hidden="1" customHeight="1" spans="1:22">
      <c r="A17" s="21"/>
      <c r="B17" s="54"/>
      <c r="C17" s="55">
        <v>45873</v>
      </c>
      <c r="D17" s="56" t="s">
        <v>95</v>
      </c>
      <c r="E17" s="57" t="s">
        <v>25</v>
      </c>
      <c r="F17" s="58" t="s">
        <v>96</v>
      </c>
      <c r="G17" s="59" t="s">
        <v>97</v>
      </c>
      <c r="H17" s="57" t="s">
        <v>98</v>
      </c>
      <c r="I17" s="57" t="s">
        <v>29</v>
      </c>
      <c r="J17" s="60" t="str">
        <f t="shared" si="0"/>
        <v>Open File</v>
      </c>
      <c r="K17" s="61" t="s">
        <v>30</v>
      </c>
      <c r="L17" s="57" t="str">
        <f>_xlfn.DISPIMG("ID_848FA5EB49824906995E96989EFB4775",1)</f>
        <v>=DISPIMG("ID_848FA5EB49824906995E96989EFB4775",1)</v>
      </c>
      <c r="M17" s="57" t="str">
        <f t="shared" si="1"/>
        <v>COMPLETED</v>
      </c>
      <c r="N17" s="54" t="s">
        <v>99</v>
      </c>
      <c r="O17" s="54" t="s">
        <v>100</v>
      </c>
      <c r="P17" s="57" t="s">
        <v>29</v>
      </c>
      <c r="Q17" s="62" t="str">
        <f t="shared" si="2"/>
        <v>Open File</v>
      </c>
      <c r="R17" s="55">
        <v>45873</v>
      </c>
      <c r="S17" s="59" t="s">
        <v>101</v>
      </c>
      <c r="T17" s="17">
        <f>IF(AND(D17&lt;&gt;"",RIGHT(D17,3)&lt;&gt;""),IF(COUNTIF($D$6:D17,D17)=1,1,0),0)</f>
        <v>1</v>
      </c>
      <c r="U17" s="17" t="str">
        <f t="shared" si="3"/>
        <v>MK.25.VIII.005_SUB-01_Before</v>
      </c>
      <c r="V17" s="17" t="str">
        <f t="shared" si="4"/>
        <v>MK.25.VIII.005_SUB-01_After</v>
      </c>
    </row>
    <row r="18" s="9" customFormat="1" hidden="1" customHeight="1" spans="1:22">
      <c r="A18" s="21"/>
      <c r="B18" s="54"/>
      <c r="C18" s="55">
        <v>45873</v>
      </c>
      <c r="D18" s="56" t="s">
        <v>102</v>
      </c>
      <c r="E18" s="57" t="s">
        <v>25</v>
      </c>
      <c r="F18" s="58" t="s">
        <v>103</v>
      </c>
      <c r="G18" s="59" t="s">
        <v>104</v>
      </c>
      <c r="H18" s="57" t="s">
        <v>105</v>
      </c>
      <c r="I18" s="57" t="s">
        <v>29</v>
      </c>
      <c r="J18" s="60" t="str">
        <f t="shared" si="0"/>
        <v>Open File</v>
      </c>
      <c r="K18" s="61" t="s">
        <v>30</v>
      </c>
      <c r="L18" s="57" t="str">
        <f>_xlfn.DISPIMG("ID_848FA5EB49824906995E96989EFB4775",1)</f>
        <v>=DISPIMG("ID_848FA5EB49824906995E96989EFB4775",1)</v>
      </c>
      <c r="M18" s="57" t="str">
        <f t="shared" si="1"/>
        <v>COMPLETED</v>
      </c>
      <c r="N18" s="54" t="s">
        <v>106</v>
      </c>
      <c r="O18" s="54" t="s">
        <v>107</v>
      </c>
      <c r="P18" s="57" t="s">
        <v>29</v>
      </c>
      <c r="Q18" s="62" t="str">
        <f t="shared" si="2"/>
        <v>Open File</v>
      </c>
      <c r="R18" s="55">
        <v>45873</v>
      </c>
      <c r="S18" s="59" t="s">
        <v>108</v>
      </c>
      <c r="T18" s="17">
        <f>IF(AND(D18&lt;&gt;"",RIGHT(D18,3)&lt;&gt;""),IF(COUNTIF($D$6:D18,D18)=1,1,0),0)</f>
        <v>1</v>
      </c>
      <c r="U18" s="17" t="str">
        <f t="shared" si="3"/>
        <v>MK.25.VIII.006_SUB-01_Before</v>
      </c>
      <c r="V18" s="17" t="str">
        <f t="shared" si="4"/>
        <v>MK.25.VIII.006_SUB-01_After</v>
      </c>
    </row>
    <row r="19" s="9" customFormat="1" hidden="1" customHeight="1" spans="1:22">
      <c r="A19" s="21"/>
      <c r="B19" s="54"/>
      <c r="C19" s="55">
        <v>45873</v>
      </c>
      <c r="D19" s="56" t="s">
        <v>109</v>
      </c>
      <c r="E19" s="57" t="s">
        <v>34</v>
      </c>
      <c r="F19" s="58" t="s">
        <v>96</v>
      </c>
      <c r="G19" s="66" t="s">
        <v>110</v>
      </c>
      <c r="H19" s="57" t="s">
        <v>111</v>
      </c>
      <c r="I19" s="57" t="s">
        <v>29</v>
      </c>
      <c r="J19" s="60" t="str">
        <f t="shared" si="0"/>
        <v>Open File</v>
      </c>
      <c r="K19" s="61" t="s">
        <v>30</v>
      </c>
      <c r="L19" s="57" t="str">
        <f>_xlfn.DISPIMG("ID_24B65F123CD54FBD8D6B429B74FE23EB",1)</f>
        <v>=DISPIMG("ID_24B65F123CD54FBD8D6B429B74FE23EB",1)</v>
      </c>
      <c r="M19" s="57" t="str">
        <f t="shared" si="1"/>
        <v>COMPLETED</v>
      </c>
      <c r="N19" s="54" t="s">
        <v>112</v>
      </c>
      <c r="O19" s="54" t="s">
        <v>113</v>
      </c>
      <c r="P19" s="57" t="s">
        <v>29</v>
      </c>
      <c r="Q19" s="62" t="str">
        <f t="shared" si="2"/>
        <v>Open File</v>
      </c>
      <c r="R19" s="55">
        <v>45877</v>
      </c>
      <c r="S19" s="59" t="s">
        <v>114</v>
      </c>
      <c r="T19" s="17">
        <f>IF(AND(D19&lt;&gt;"",RIGHT(D19,3)&lt;&gt;""),IF(COUNTIF($D$6:D19,D19)=1,1,0),0)</f>
        <v>1</v>
      </c>
      <c r="U19" s="17" t="str">
        <f t="shared" si="3"/>
        <v>MK.25.VIII.007_SUB-02_Before</v>
      </c>
      <c r="V19" s="17" t="str">
        <f t="shared" si="4"/>
        <v>MK.25.VIII.007_SUB-02_After</v>
      </c>
    </row>
    <row r="20" s="9" customFormat="1" customHeight="1" spans="1:22">
      <c r="A20" s="21"/>
      <c r="B20" s="54"/>
      <c r="C20" s="55">
        <v>45875</v>
      </c>
      <c r="D20" s="56" t="s">
        <v>115</v>
      </c>
      <c r="E20" s="57" t="s">
        <v>25</v>
      </c>
      <c r="F20" s="58" t="s">
        <v>72</v>
      </c>
      <c r="G20" s="59" t="s">
        <v>116</v>
      </c>
      <c r="H20" s="57" t="s">
        <v>117</v>
      </c>
      <c r="I20" s="57" t="s">
        <v>29</v>
      </c>
      <c r="J20" s="60" t="str">
        <f t="shared" si="0"/>
        <v>Open File</v>
      </c>
      <c r="K20" s="61" t="s">
        <v>30</v>
      </c>
      <c r="L20" s="57" t="str">
        <f>_xlfn.DISPIMG("ID_8A5C3EDAE35847DDA6A31E1D16335BFE",1)</f>
        <v>=DISPIMG("ID_8A5C3EDAE35847DDA6A31E1D16335BFE",1)</v>
      </c>
      <c r="M20" s="57" t="str">
        <f t="shared" si="1"/>
        <v>COMPLETED</v>
      </c>
      <c r="N20" s="54" t="s">
        <v>118</v>
      </c>
      <c r="O20" s="54" t="s">
        <v>119</v>
      </c>
      <c r="P20" s="57" t="s">
        <v>29</v>
      </c>
      <c r="Q20" s="62" t="str">
        <f t="shared" si="2"/>
        <v>Open File</v>
      </c>
      <c r="R20" s="55">
        <v>45880</v>
      </c>
      <c r="S20" s="59" t="s">
        <v>120</v>
      </c>
      <c r="T20" s="17">
        <f>IF(AND(D20&lt;&gt;"",RIGHT(D20,3)&lt;&gt;""),IF(COUNTIF($D$6:D20,D20)=1,1,0),0)</f>
        <v>1</v>
      </c>
      <c r="U20" s="17" t="str">
        <f t="shared" si="3"/>
        <v>MK.25.VIII.008_SUB-01_Before</v>
      </c>
      <c r="V20" s="17" t="str">
        <f t="shared" si="4"/>
        <v>MK.25.VIII.008_SUB-01_After</v>
      </c>
    </row>
    <row r="21" s="9" customFormat="1" hidden="1" customHeight="1" spans="1:22">
      <c r="A21" s="21"/>
      <c r="B21" s="54"/>
      <c r="C21" s="55">
        <v>45876</v>
      </c>
      <c r="D21" s="56" t="s">
        <v>121</v>
      </c>
      <c r="E21" s="57" t="s">
        <v>25</v>
      </c>
      <c r="F21" s="58" t="s">
        <v>80</v>
      </c>
      <c r="G21" s="59" t="s">
        <v>122</v>
      </c>
      <c r="H21" s="57" t="s">
        <v>123</v>
      </c>
      <c r="I21" s="57" t="s">
        <v>29</v>
      </c>
      <c r="J21" s="60" t="str">
        <f t="shared" si="0"/>
        <v>Open File</v>
      </c>
      <c r="K21" s="61" t="s">
        <v>30</v>
      </c>
      <c r="L21" s="57" t="str">
        <f>_xlfn.DISPIMG("ID_55E968898152450082367737914B936C",1)</f>
        <v>=DISPIMG("ID_55E968898152450082367737914B936C",1)</v>
      </c>
      <c r="M21" s="57" t="str">
        <f t="shared" si="1"/>
        <v>COMPLETED</v>
      </c>
      <c r="N21" s="54" t="s">
        <v>124</v>
      </c>
      <c r="O21" s="54" t="s">
        <v>125</v>
      </c>
      <c r="P21" s="57" t="s">
        <v>29</v>
      </c>
      <c r="Q21" s="62" t="str">
        <f t="shared" si="2"/>
        <v>Open File</v>
      </c>
      <c r="R21" s="55">
        <v>45877</v>
      </c>
      <c r="S21" s="59" t="s">
        <v>126</v>
      </c>
      <c r="T21" s="17">
        <f>IF(AND(D21&lt;&gt;"",RIGHT(D21,3)&lt;&gt;""),IF(COUNTIF($D$6:D21,D21)=1,1,0),0)</f>
        <v>1</v>
      </c>
      <c r="U21" s="17" t="str">
        <f t="shared" si="3"/>
        <v>MK.25.VIII.009_SUB-01_Before</v>
      </c>
      <c r="V21" s="17" t="str">
        <f t="shared" si="4"/>
        <v>MK.25.VIII.009_SUB-01_After</v>
      </c>
    </row>
    <row r="22" s="9" customFormat="1" hidden="1" customHeight="1" spans="1:22">
      <c r="A22" s="21"/>
      <c r="B22" s="54"/>
      <c r="C22" s="55">
        <v>45877</v>
      </c>
      <c r="D22" s="56" t="s">
        <v>127</v>
      </c>
      <c r="E22" s="57" t="s">
        <v>25</v>
      </c>
      <c r="F22" s="58" t="s">
        <v>128</v>
      </c>
      <c r="G22" s="59" t="s">
        <v>129</v>
      </c>
      <c r="H22" s="57" t="s">
        <v>130</v>
      </c>
      <c r="I22" s="57" t="s">
        <v>29</v>
      </c>
      <c r="J22" s="60" t="str">
        <f t="shared" si="0"/>
        <v>Open File</v>
      </c>
      <c r="K22" s="61" t="s">
        <v>30</v>
      </c>
      <c r="L22" s="57" t="str">
        <f>_xlfn.DISPIMG("ID_F4B2DCC4979B48A68BE3520F99150D08",1)</f>
        <v>=DISPIMG("ID_F4B2DCC4979B48A68BE3520F99150D08",1)</v>
      </c>
      <c r="M22" s="57" t="str">
        <f t="shared" si="1"/>
        <v>COMPLETED</v>
      </c>
      <c r="N22" s="54" t="s">
        <v>131</v>
      </c>
      <c r="O22" s="54" t="s">
        <v>132</v>
      </c>
      <c r="P22" s="57" t="s">
        <v>29</v>
      </c>
      <c r="Q22" s="62" t="str">
        <f t="shared" si="2"/>
        <v>Open File</v>
      </c>
      <c r="R22" s="55">
        <v>45883</v>
      </c>
      <c r="S22" s="59" t="s">
        <v>133</v>
      </c>
      <c r="T22" s="17">
        <f>IF(AND(D22&lt;&gt;"",RIGHT(D22,3)&lt;&gt;""),IF(COUNTIF($D$6:D22,D22)=1,1,0),0)</f>
        <v>1</v>
      </c>
      <c r="U22" s="17" t="str">
        <f t="shared" si="3"/>
        <v>MK.25.VIII.010_SUB-01_Before</v>
      </c>
      <c r="V22" s="17" t="str">
        <f t="shared" si="4"/>
        <v>MK.25.VIII.010_SUB-01_After</v>
      </c>
    </row>
    <row r="23" s="9" customFormat="1" hidden="1" customHeight="1" spans="1:22">
      <c r="A23" s="21"/>
      <c r="B23" s="54"/>
      <c r="C23" s="55">
        <v>45878</v>
      </c>
      <c r="D23" s="56" t="s">
        <v>121</v>
      </c>
      <c r="E23" s="57" t="s">
        <v>34</v>
      </c>
      <c r="F23" s="58" t="s">
        <v>60</v>
      </c>
      <c r="G23" s="59" t="s">
        <v>134</v>
      </c>
      <c r="H23" s="57" t="s">
        <v>135</v>
      </c>
      <c r="I23" s="57" t="s">
        <v>29</v>
      </c>
      <c r="J23" s="60" t="str">
        <f t="shared" si="0"/>
        <v>Open File</v>
      </c>
      <c r="K23" s="61" t="s">
        <v>30</v>
      </c>
      <c r="L23" s="57" t="str">
        <f>_xlfn.DISPIMG("ID_6F177AFEE32540AE80A4A3340219DEF2",1)</f>
        <v>=DISPIMG("ID_6F177AFEE32540AE80A4A3340219DEF2",1)</v>
      </c>
      <c r="M23" s="57" t="str">
        <f t="shared" si="1"/>
        <v>COMPLETED</v>
      </c>
      <c r="N23" s="57" t="s">
        <v>136</v>
      </c>
      <c r="O23" s="57" t="s">
        <v>137</v>
      </c>
      <c r="P23" s="57" t="s">
        <v>29</v>
      </c>
      <c r="Q23" s="62" t="str">
        <f t="shared" si="2"/>
        <v>Open File</v>
      </c>
      <c r="R23" s="55">
        <v>45878</v>
      </c>
      <c r="S23" s="67" t="s">
        <v>138</v>
      </c>
      <c r="T23" s="17">
        <f>IF(AND(D23&lt;&gt;"",RIGHT(D23,3)&lt;&gt;""),IF(COUNTIF($D$6:D23,D23)=1,1,0),0)</f>
        <v>0</v>
      </c>
      <c r="U23" s="17" t="str">
        <f t="shared" si="3"/>
        <v>MK.25.VIII.009_SUB-02_Before</v>
      </c>
      <c r="V23" s="17" t="str">
        <f t="shared" si="4"/>
        <v>MK.25.VIII.009_SUB-02_After</v>
      </c>
    </row>
    <row r="24" s="9" customFormat="1" ht="14" hidden="1" customHeight="1" spans="1:22">
      <c r="A24" s="21"/>
      <c r="B24" s="54"/>
      <c r="C24" s="55">
        <v>45878</v>
      </c>
      <c r="D24" s="56" t="s">
        <v>139</v>
      </c>
      <c r="E24" s="57" t="s">
        <v>25</v>
      </c>
      <c r="F24" s="58" t="s">
        <v>140</v>
      </c>
      <c r="G24" s="59" t="s">
        <v>141</v>
      </c>
      <c r="H24" s="57" t="s">
        <v>142</v>
      </c>
      <c r="I24" s="57" t="s">
        <v>29</v>
      </c>
      <c r="J24" s="60" t="str">
        <f t="shared" si="0"/>
        <v>Open File</v>
      </c>
      <c r="K24" s="61" t="s">
        <v>30</v>
      </c>
      <c r="L24" s="57" t="str">
        <f>_xlfn.DISPIMG("ID_8367CD66717840BB854E94228522337F",1)</f>
        <v>=DISPIMG("ID_8367CD66717840BB854E94228522337F",1)</v>
      </c>
      <c r="M24" s="57" t="str">
        <f t="shared" si="1"/>
        <v>COMPLETED</v>
      </c>
      <c r="N24" s="54" t="s">
        <v>143</v>
      </c>
      <c r="O24" s="54" t="s">
        <v>144</v>
      </c>
      <c r="P24" s="57" t="s">
        <v>29</v>
      </c>
      <c r="Q24" s="62" t="str">
        <f t="shared" si="2"/>
        <v>Open File</v>
      </c>
      <c r="R24" s="55">
        <v>45884</v>
      </c>
      <c r="S24" s="59" t="s">
        <v>145</v>
      </c>
      <c r="T24" s="17">
        <f>IF(AND(D24&lt;&gt;"",RIGHT(D24,3)&lt;&gt;""),IF(COUNTIF($D$6:D24,D24)=1,1,0),0)</f>
        <v>1</v>
      </c>
      <c r="U24" s="17" t="str">
        <f t="shared" si="3"/>
        <v>MK.25.VIII.011_SUB-01_Before</v>
      </c>
      <c r="V24" s="17" t="str">
        <f t="shared" si="4"/>
        <v>MK.25.VIII.011_SUB-01_After</v>
      </c>
    </row>
    <row r="25" s="9" customFormat="1" hidden="1" customHeight="1" spans="1:22">
      <c r="A25" s="21"/>
      <c r="B25" s="54"/>
      <c r="C25" s="55">
        <v>45878</v>
      </c>
      <c r="D25" s="56" t="s">
        <v>146</v>
      </c>
      <c r="E25" s="57" t="s">
        <v>25</v>
      </c>
      <c r="F25" s="58" t="s">
        <v>147</v>
      </c>
      <c r="G25" s="59" t="s">
        <v>148</v>
      </c>
      <c r="H25" s="68" t="s">
        <v>149</v>
      </c>
      <c r="I25" s="57" t="s">
        <v>29</v>
      </c>
      <c r="J25" s="60" t="str">
        <f t="shared" si="0"/>
        <v>Open File</v>
      </c>
      <c r="K25" s="61" t="s">
        <v>30</v>
      </c>
      <c r="L25" s="57" t="str">
        <f>_xlfn.DISPIMG("ID_FC737FFF18694165A0FB179702DD2E60",1)</f>
        <v>=DISPIMG("ID_FC737FFF18694165A0FB179702DD2E60",1)</v>
      </c>
      <c r="M25" s="57" t="str">
        <f t="shared" si="1"/>
        <v>COMPLETED</v>
      </c>
      <c r="N25" s="54" t="s">
        <v>150</v>
      </c>
      <c r="O25" s="54" t="s">
        <v>151</v>
      </c>
      <c r="P25" s="57" t="s">
        <v>29</v>
      </c>
      <c r="Q25" s="62" t="str">
        <f t="shared" si="2"/>
        <v>Open File</v>
      </c>
      <c r="R25" s="55">
        <v>45889</v>
      </c>
      <c r="S25" s="59" t="s">
        <v>152</v>
      </c>
      <c r="T25" s="17">
        <f>IF(AND(D25&lt;&gt;"",RIGHT(D25,3)&lt;&gt;""),IF(COUNTIF($D$6:D25,D25)=1,1,0),0)</f>
        <v>1</v>
      </c>
      <c r="U25" s="17" t="str">
        <f t="shared" si="3"/>
        <v>MK.25.VIII.012_SUB-01_Before</v>
      </c>
      <c r="V25" s="17" t="str">
        <f t="shared" si="4"/>
        <v>MK.25.VIII.012_SUB-01_After</v>
      </c>
    </row>
    <row r="26" s="9" customFormat="1" hidden="1" customHeight="1" spans="1:22">
      <c r="A26" s="21"/>
      <c r="B26" s="54"/>
      <c r="C26" s="55">
        <v>45880</v>
      </c>
      <c r="D26" s="56" t="s">
        <v>79</v>
      </c>
      <c r="E26" s="57" t="s">
        <v>34</v>
      </c>
      <c r="F26" s="58" t="s">
        <v>26</v>
      </c>
      <c r="G26" s="59" t="s">
        <v>153</v>
      </c>
      <c r="H26" s="57" t="s">
        <v>154</v>
      </c>
      <c r="I26" s="57" t="s">
        <v>29</v>
      </c>
      <c r="J26" s="60" t="str">
        <f t="shared" si="0"/>
        <v>Open File</v>
      </c>
      <c r="K26" s="61" t="s">
        <v>30</v>
      </c>
      <c r="L26" s="69" t="str">
        <f>_xlfn.DISPIMG("ID_FDA899878B704F93B119363E519F18B8",1)</f>
        <v>=DISPIMG("ID_FDA899878B704F93B119363E519F18B8",1)</v>
      </c>
      <c r="M26" s="57" t="str">
        <f t="shared" si="1"/>
        <v>COMPLETED</v>
      </c>
      <c r="N26" s="57" t="s">
        <v>155</v>
      </c>
      <c r="O26" s="57" t="s">
        <v>156</v>
      </c>
      <c r="P26" s="57" t="s">
        <v>29</v>
      </c>
      <c r="Q26" s="62" t="str">
        <f t="shared" si="2"/>
        <v>Open File</v>
      </c>
      <c r="R26" s="55">
        <v>45883</v>
      </c>
      <c r="S26" s="67" t="s">
        <v>157</v>
      </c>
      <c r="T26" s="17">
        <f>IF(AND(D26&lt;&gt;"",RIGHT(D26,3)&lt;&gt;""),IF(COUNTIF($D$6:D26,D26)=1,1,0),0)</f>
        <v>0</v>
      </c>
      <c r="U26" s="17" t="str">
        <f t="shared" si="3"/>
        <v>MK.25.VIII.001_SUB-02_Before</v>
      </c>
      <c r="V26" s="17" t="str">
        <f t="shared" si="4"/>
        <v>MK.25.VIII.001_SUB-02_After</v>
      </c>
    </row>
    <row r="27" s="9" customFormat="1" hidden="1" customHeight="1" spans="1:22">
      <c r="A27" s="21"/>
      <c r="B27" s="54"/>
      <c r="C27" s="55">
        <v>45880</v>
      </c>
      <c r="D27" s="54" t="s">
        <v>158</v>
      </c>
      <c r="E27" s="57" t="s">
        <v>25</v>
      </c>
      <c r="F27" s="58" t="s">
        <v>60</v>
      </c>
      <c r="G27" s="59" t="s">
        <v>159</v>
      </c>
      <c r="H27" s="57" t="s">
        <v>160</v>
      </c>
      <c r="I27" s="57" t="s">
        <v>29</v>
      </c>
      <c r="J27" s="60" t="str">
        <f t="shared" si="0"/>
        <v>Open File</v>
      </c>
      <c r="K27" s="61" t="s">
        <v>30</v>
      </c>
      <c r="L27" s="57" t="str">
        <f>_xlfn.DISPIMG("ID_9EBF04B245564C6DBBA29EDD6115F962",1)</f>
        <v>=DISPIMG("ID_9EBF04B245564C6DBBA29EDD6115F962",1)</v>
      </c>
      <c r="M27" s="57" t="str">
        <f t="shared" si="1"/>
        <v>COMPLETED</v>
      </c>
      <c r="N27" s="57" t="s">
        <v>161</v>
      </c>
      <c r="O27" s="57" t="s">
        <v>162</v>
      </c>
      <c r="P27" s="57" t="s">
        <v>29</v>
      </c>
      <c r="Q27" s="62" t="str">
        <f t="shared" si="2"/>
        <v>Open File</v>
      </c>
      <c r="R27" s="55">
        <v>45882</v>
      </c>
      <c r="S27" s="67" t="s">
        <v>163</v>
      </c>
      <c r="T27" s="17">
        <f>IF(AND(D27&lt;&gt;"",RIGHT(D27,3)&lt;&gt;""),IF(COUNTIF($D$6:D27,D27)=1,1,0),0)</f>
        <v>1</v>
      </c>
      <c r="U27" s="17" t="str">
        <f t="shared" si="3"/>
        <v>MK.25.VIII.013_SUB-01_Before</v>
      </c>
      <c r="V27" s="17" t="str">
        <f t="shared" si="4"/>
        <v>MK.25.VIII.013_SUB-01_After</v>
      </c>
    </row>
    <row r="28" s="9" customFormat="1" hidden="1" customHeight="1" spans="1:22">
      <c r="A28" s="21"/>
      <c r="B28" s="54"/>
      <c r="C28" s="55">
        <v>45881</v>
      </c>
      <c r="D28" s="54" t="s">
        <v>79</v>
      </c>
      <c r="E28" s="57" t="s">
        <v>39</v>
      </c>
      <c r="F28" s="58" t="s">
        <v>26</v>
      </c>
      <c r="G28" s="59" t="s">
        <v>164</v>
      </c>
      <c r="H28" s="57" t="s">
        <v>165</v>
      </c>
      <c r="I28" s="57" t="s">
        <v>29</v>
      </c>
      <c r="J28" s="60" t="str">
        <f t="shared" si="0"/>
        <v>Open File</v>
      </c>
      <c r="K28" s="61" t="s">
        <v>30</v>
      </c>
      <c r="L28" s="57" t="str">
        <f>_xlfn.DISPIMG("ID_ADEF73CEAC744B989A25FBD3371ED50E",1)</f>
        <v>=DISPIMG("ID_ADEF73CEAC744B989A25FBD3371ED50E",1)</v>
      </c>
      <c r="M28" s="57" t="str">
        <f t="shared" si="1"/>
        <v>COMPLETED</v>
      </c>
      <c r="N28" s="57" t="s">
        <v>166</v>
      </c>
      <c r="O28" s="57" t="s">
        <v>167</v>
      </c>
      <c r="P28" s="57" t="s">
        <v>29</v>
      </c>
      <c r="Q28" s="62" t="str">
        <f t="shared" si="2"/>
        <v>Open File</v>
      </c>
      <c r="R28" s="55">
        <v>45883</v>
      </c>
      <c r="S28" s="67" t="s">
        <v>168</v>
      </c>
      <c r="T28" s="17">
        <f>IF(AND(D28&lt;&gt;"",RIGHT(D28,3)&lt;&gt;""),IF(COUNTIF($D$6:D28,D28)=1,1,0),0)</f>
        <v>0</v>
      </c>
      <c r="U28" s="17" t="str">
        <f t="shared" si="3"/>
        <v>MK.25.VIII.001_SUB-03_Before</v>
      </c>
      <c r="V28" s="17" t="str">
        <f t="shared" si="4"/>
        <v>MK.25.VIII.001_SUB-03_After</v>
      </c>
    </row>
    <row r="29" s="9" customFormat="1" hidden="1" customHeight="1" spans="1:22">
      <c r="A29" s="21"/>
      <c r="B29" s="54"/>
      <c r="C29" s="55">
        <v>45881</v>
      </c>
      <c r="D29" s="54" t="s">
        <v>169</v>
      </c>
      <c r="E29" s="57" t="s">
        <v>25</v>
      </c>
      <c r="F29" s="58" t="s">
        <v>147</v>
      </c>
      <c r="G29" s="59" t="s">
        <v>170</v>
      </c>
      <c r="H29" s="57" t="s">
        <v>171</v>
      </c>
      <c r="I29" s="57" t="s">
        <v>29</v>
      </c>
      <c r="J29" s="60" t="str">
        <f t="shared" si="0"/>
        <v>Open File</v>
      </c>
      <c r="K29" s="61" t="s">
        <v>30</v>
      </c>
      <c r="L29" s="57" t="str">
        <f>_xlfn.DISPIMG("ID_684487BDFE3A43E8BBFF9E70111DCC2A",1)</f>
        <v>=DISPIMG("ID_684487BDFE3A43E8BBFF9E70111DCC2A",1)</v>
      </c>
      <c r="M29" s="57" t="str">
        <f t="shared" si="1"/>
        <v>COMPLETED</v>
      </c>
      <c r="N29" s="57" t="s">
        <v>172</v>
      </c>
      <c r="O29" s="70" t="s">
        <v>173</v>
      </c>
      <c r="P29" s="57" t="s">
        <v>29</v>
      </c>
      <c r="Q29" s="62" t="str">
        <f t="shared" si="2"/>
        <v>Open File</v>
      </c>
      <c r="R29" s="55">
        <v>45888</v>
      </c>
      <c r="S29" s="67" t="s">
        <v>174</v>
      </c>
      <c r="T29" s="17">
        <f>IF(AND(D29&lt;&gt;"",RIGHT(D29,3)&lt;&gt;""),IF(COUNTIF($D$6:D29,D29)=1,1,0),0)</f>
        <v>1</v>
      </c>
      <c r="U29" s="17" t="str">
        <f t="shared" si="3"/>
        <v>MK.25.VIII.014_SUB-01_Before</v>
      </c>
      <c r="V29" s="17" t="str">
        <f t="shared" si="4"/>
        <v>MK.25.VIII.014_SUB-01_After</v>
      </c>
    </row>
    <row r="30" s="9" customFormat="1" hidden="1" customHeight="1" spans="1:22">
      <c r="A30" s="21"/>
      <c r="B30" s="54"/>
      <c r="C30" s="55">
        <v>45882</v>
      </c>
      <c r="D30" s="54" t="s">
        <v>79</v>
      </c>
      <c r="E30" s="57" t="s">
        <v>39</v>
      </c>
      <c r="F30" s="58" t="s">
        <v>26</v>
      </c>
      <c r="G30" s="59" t="s">
        <v>175</v>
      </c>
      <c r="H30" s="57" t="s">
        <v>165</v>
      </c>
      <c r="I30" s="57" t="s">
        <v>29</v>
      </c>
      <c r="J30" s="60" t="str">
        <f t="shared" si="0"/>
        <v>Open File</v>
      </c>
      <c r="K30" s="61" t="s">
        <v>30</v>
      </c>
      <c r="L30" s="57" t="str">
        <f>_xlfn.DISPIMG("ID_29B74221D2AC4648A5F55688D36CDC82",1)</f>
        <v>=DISPIMG("ID_29B74221D2AC4648A5F55688D36CDC82",1)</v>
      </c>
      <c r="M30" s="57" t="str">
        <f t="shared" si="1"/>
        <v>COMPLETED</v>
      </c>
      <c r="N30" s="57" t="s">
        <v>176</v>
      </c>
      <c r="O30" s="57" t="s">
        <v>167</v>
      </c>
      <c r="P30" s="57" t="s">
        <v>29</v>
      </c>
      <c r="Q30" s="62" t="str">
        <f t="shared" si="2"/>
        <v>Open File</v>
      </c>
      <c r="R30" s="55">
        <v>45883</v>
      </c>
      <c r="S30" s="67" t="s">
        <v>177</v>
      </c>
      <c r="T30" s="17">
        <f>IF(AND(D30&lt;&gt;"",RIGHT(D30,3)&lt;&gt;""),IF(COUNTIF($D$6:D30,D30)=1,1,0),0)</f>
        <v>0</v>
      </c>
      <c r="U30" s="17" t="str">
        <f t="shared" si="3"/>
        <v>MK.25.VIII.001_SUB-03_Before</v>
      </c>
      <c r="V30" s="17" t="str">
        <f t="shared" si="4"/>
        <v>MK.25.VIII.001_SUB-03_After</v>
      </c>
    </row>
    <row r="31" s="9" customFormat="1" hidden="1" customHeight="1" spans="1:22">
      <c r="A31" s="21"/>
      <c r="B31" s="54"/>
      <c r="C31" s="55">
        <v>45882</v>
      </c>
      <c r="D31" s="54" t="s">
        <v>146</v>
      </c>
      <c r="E31" s="57" t="s">
        <v>34</v>
      </c>
      <c r="F31" s="58" t="s">
        <v>147</v>
      </c>
      <c r="G31" s="59" t="s">
        <v>178</v>
      </c>
      <c r="H31" s="57" t="s">
        <v>179</v>
      </c>
      <c r="I31" s="57" t="s">
        <v>29</v>
      </c>
      <c r="J31" s="60" t="str">
        <f t="shared" si="0"/>
        <v>Open File</v>
      </c>
      <c r="K31" s="61" t="s">
        <v>30</v>
      </c>
      <c r="L31" s="57" t="str">
        <f>_xlfn.DISPIMG("ID_DB38EE43DA4B4BA7A099D228738197AA",1)</f>
        <v>=DISPIMG("ID_DB38EE43DA4B4BA7A099D228738197AA",1)</v>
      </c>
      <c r="M31" s="57" t="str">
        <f t="shared" si="1"/>
        <v>COMPLETED</v>
      </c>
      <c r="N31" s="57" t="s">
        <v>180</v>
      </c>
      <c r="O31" s="57" t="s">
        <v>181</v>
      </c>
      <c r="P31" s="57" t="s">
        <v>29</v>
      </c>
      <c r="Q31" s="62" t="str">
        <f t="shared" si="2"/>
        <v>Open File</v>
      </c>
      <c r="R31" s="55">
        <v>45889</v>
      </c>
      <c r="S31" s="67" t="s">
        <v>182</v>
      </c>
      <c r="T31" s="17">
        <f>IF(AND(D31&lt;&gt;"",RIGHT(D31,3)&lt;&gt;""),IF(COUNTIF($D$6:D31,D31)=1,1,0),0)</f>
        <v>0</v>
      </c>
      <c r="U31" s="17" t="str">
        <f t="shared" si="3"/>
        <v>MK.25.VIII.012_SUB-02_Before</v>
      </c>
      <c r="V31" s="17" t="str">
        <f t="shared" si="4"/>
        <v>MK.25.VIII.012_SUB-02_After</v>
      </c>
    </row>
    <row r="32" s="9" customFormat="1" hidden="1" customHeight="1" spans="1:22">
      <c r="A32" s="21"/>
      <c r="B32" s="54"/>
      <c r="C32" s="55">
        <v>45882</v>
      </c>
      <c r="D32" s="54" t="s">
        <v>169</v>
      </c>
      <c r="E32" s="57" t="s">
        <v>34</v>
      </c>
      <c r="F32" s="58" t="s">
        <v>147</v>
      </c>
      <c r="G32" s="59" t="s">
        <v>183</v>
      </c>
      <c r="H32" s="57" t="s">
        <v>184</v>
      </c>
      <c r="I32" s="57" t="s">
        <v>29</v>
      </c>
      <c r="J32" s="60" t="str">
        <f t="shared" si="0"/>
        <v>Open File</v>
      </c>
      <c r="K32" s="61" t="s">
        <v>30</v>
      </c>
      <c r="L32" s="57" t="str">
        <f>_xlfn.DISPIMG("ID_CE93D7CF50FF4DC1B5F54C07656DBB0F",1)</f>
        <v>=DISPIMG("ID_CE93D7CF50FF4DC1B5F54C07656DBB0F",1)</v>
      </c>
      <c r="M32" s="57" t="str">
        <f t="shared" si="1"/>
        <v>COMPLETED</v>
      </c>
      <c r="N32" s="57" t="s">
        <v>185</v>
      </c>
      <c r="O32" s="57" t="s">
        <v>186</v>
      </c>
      <c r="P32" s="57" t="s">
        <v>29</v>
      </c>
      <c r="Q32" s="62" t="str">
        <f t="shared" si="2"/>
        <v>Open File</v>
      </c>
      <c r="R32" s="55">
        <v>45888</v>
      </c>
      <c r="S32" s="67" t="s">
        <v>174</v>
      </c>
      <c r="T32" s="17">
        <f>IF(AND(D32&lt;&gt;"",RIGHT(D32,3)&lt;&gt;""),IF(COUNTIF($D$6:D32,D32)=1,1,0),0)</f>
        <v>0</v>
      </c>
      <c r="U32" s="17" t="str">
        <f t="shared" si="3"/>
        <v>MK.25.VIII.014_SUB-02_Before</v>
      </c>
      <c r="V32" s="17" t="str">
        <f t="shared" si="4"/>
        <v>MK.25.VIII.014_SUB-02_After</v>
      </c>
    </row>
    <row r="33" s="9" customFormat="1" hidden="1" customHeight="1" spans="1:22">
      <c r="A33" s="21"/>
      <c r="B33" s="54"/>
      <c r="C33" s="55">
        <v>45883</v>
      </c>
      <c r="D33" s="54" t="s">
        <v>79</v>
      </c>
      <c r="E33" s="57" t="s">
        <v>45</v>
      </c>
      <c r="F33" s="58" t="s">
        <v>26</v>
      </c>
      <c r="G33" s="59" t="s">
        <v>187</v>
      </c>
      <c r="H33" s="57" t="s">
        <v>188</v>
      </c>
      <c r="I33" s="57" t="s">
        <v>29</v>
      </c>
      <c r="J33" s="60" t="str">
        <f t="shared" si="0"/>
        <v>Open File</v>
      </c>
      <c r="K33" s="61" t="s">
        <v>30</v>
      </c>
      <c r="L33" s="57" t="str">
        <f>_xlfn.DISPIMG("ID_4B28F30FC57E449DA655813ED197C797",1)</f>
        <v>=DISPIMG("ID_4B28F30FC57E449DA655813ED197C797",1)</v>
      </c>
      <c r="M33" s="57" t="str">
        <f t="shared" si="1"/>
        <v>COMPLETED</v>
      </c>
      <c r="N33" s="57" t="s">
        <v>189</v>
      </c>
      <c r="O33" s="57" t="s">
        <v>190</v>
      </c>
      <c r="P33" s="57" t="s">
        <v>29</v>
      </c>
      <c r="Q33" s="62" t="str">
        <f t="shared" si="2"/>
        <v>Open File</v>
      </c>
      <c r="R33" s="55">
        <v>45886</v>
      </c>
      <c r="S33" s="67" t="s">
        <v>191</v>
      </c>
      <c r="T33" s="17">
        <f>IF(AND(D33&lt;&gt;"",RIGHT(D33,3)&lt;&gt;""),IF(COUNTIF($D$6:D33,D33)=1,1,0),0)</f>
        <v>0</v>
      </c>
      <c r="U33" s="17" t="str">
        <f t="shared" si="3"/>
        <v>MK.25.VIII.001_SUB-04_Before</v>
      </c>
      <c r="V33" s="17" t="str">
        <f t="shared" si="4"/>
        <v>MK.25.VIII.001_SUB-04_After</v>
      </c>
    </row>
    <row r="34" s="9" customFormat="1" hidden="1" customHeight="1" spans="1:22">
      <c r="A34" s="21"/>
      <c r="B34" s="54"/>
      <c r="C34" s="55">
        <v>45884</v>
      </c>
      <c r="D34" s="54" t="s">
        <v>192</v>
      </c>
      <c r="E34" s="57" t="s">
        <v>25</v>
      </c>
      <c r="F34" s="58" t="s">
        <v>193</v>
      </c>
      <c r="G34" s="59" t="s">
        <v>194</v>
      </c>
      <c r="H34" s="57" t="s">
        <v>195</v>
      </c>
      <c r="I34" s="57" t="s">
        <v>29</v>
      </c>
      <c r="J34" s="60" t="str">
        <f t="shared" si="0"/>
        <v>Open File</v>
      </c>
      <c r="K34" s="61" t="s">
        <v>30</v>
      </c>
      <c r="L34" s="57" t="str">
        <f>_xlfn.DISPIMG("ID_C3D98C7F74C34D3292078178AD6799C6",1)</f>
        <v>=DISPIMG("ID_C3D98C7F74C34D3292078178AD6799C6",1)</v>
      </c>
      <c r="M34" s="57" t="str">
        <f t="shared" si="1"/>
        <v>COMPLETED</v>
      </c>
      <c r="N34" s="57" t="s">
        <v>196</v>
      </c>
      <c r="O34" s="57" t="s">
        <v>197</v>
      </c>
      <c r="P34" s="57" t="s">
        <v>29</v>
      </c>
      <c r="Q34" s="62" t="str">
        <f t="shared" si="2"/>
        <v>Open File</v>
      </c>
      <c r="R34" s="55">
        <v>45890</v>
      </c>
      <c r="S34" s="67" t="s">
        <v>198</v>
      </c>
      <c r="T34" s="17">
        <f>IF(AND(D34&lt;&gt;"",RIGHT(D34,3)&lt;&gt;""),IF(COUNTIF($D$6:D34,D34)=1,1,0),0)</f>
        <v>1</v>
      </c>
      <c r="U34" s="17" t="str">
        <f t="shared" si="3"/>
        <v>MK.25.VIII.015_SUB-01_Before</v>
      </c>
      <c r="V34" s="17" t="str">
        <f t="shared" si="4"/>
        <v>MK.25.VIII.015_SUB-01_After</v>
      </c>
    </row>
    <row r="35" s="9" customFormat="1" hidden="1" customHeight="1" spans="1:22">
      <c r="A35" s="21"/>
      <c r="B35" s="54"/>
      <c r="C35" s="55">
        <v>45887</v>
      </c>
      <c r="D35" s="54" t="s">
        <v>192</v>
      </c>
      <c r="E35" s="57" t="s">
        <v>34</v>
      </c>
      <c r="F35" s="58" t="s">
        <v>193</v>
      </c>
      <c r="G35" s="59" t="s">
        <v>199</v>
      </c>
      <c r="H35" s="57" t="s">
        <v>200</v>
      </c>
      <c r="I35" s="57" t="s">
        <v>29</v>
      </c>
      <c r="J35" s="60" t="str">
        <f t="shared" si="0"/>
        <v>Open File</v>
      </c>
      <c r="K35" s="61" t="s">
        <v>30</v>
      </c>
      <c r="L35" s="57" t="str">
        <f>_xlfn.DISPIMG("ID_D15AD570FAB54BB782054402AB347B81",1)</f>
        <v>=DISPIMG("ID_D15AD570FAB54BB782054402AB347B81",1)</v>
      </c>
      <c r="M35" s="57" t="str">
        <f t="shared" si="1"/>
        <v>COMPLETED</v>
      </c>
      <c r="N35" s="57" t="s">
        <v>201</v>
      </c>
      <c r="O35" s="57" t="s">
        <v>202</v>
      </c>
      <c r="P35" s="57" t="s">
        <v>29</v>
      </c>
      <c r="Q35" s="62" t="str">
        <f t="shared" si="2"/>
        <v>Open File</v>
      </c>
      <c r="R35" s="55">
        <v>45889</v>
      </c>
      <c r="S35" s="67" t="s">
        <v>203</v>
      </c>
      <c r="T35" s="17">
        <f>IF(AND(D35&lt;&gt;"",RIGHT(D35,3)&lt;&gt;""),IF(COUNTIF($D$6:D35,D35)=1,1,0),0)</f>
        <v>0</v>
      </c>
      <c r="U35" s="17" t="str">
        <f t="shared" si="3"/>
        <v>MK.25.VIII.015_SUB-02_Before</v>
      </c>
      <c r="V35" s="17" t="str">
        <f t="shared" si="4"/>
        <v>MK.25.VIII.015_SUB-02_After</v>
      </c>
    </row>
    <row r="36" s="9" customFormat="1" hidden="1" customHeight="1" spans="1:22">
      <c r="A36" s="21"/>
      <c r="B36" s="54"/>
      <c r="C36" s="55">
        <v>45887</v>
      </c>
      <c r="D36" s="54" t="s">
        <v>204</v>
      </c>
      <c r="E36" s="57" t="s">
        <v>25</v>
      </c>
      <c r="F36" s="58" t="s">
        <v>205</v>
      </c>
      <c r="G36" s="59" t="s">
        <v>206</v>
      </c>
      <c r="H36" s="57" t="s">
        <v>207</v>
      </c>
      <c r="I36" s="57" t="s">
        <v>29</v>
      </c>
      <c r="J36" s="60" t="str">
        <f t="shared" si="0"/>
        <v>Open File</v>
      </c>
      <c r="K36" s="61" t="s">
        <v>30</v>
      </c>
      <c r="L36" s="57" t="str">
        <f>_xlfn.DISPIMG("ID_8A2C0334D45C48248A848C1D337174A6",1)</f>
        <v>=DISPIMG("ID_8A2C0334D45C48248A848C1D337174A6",1)</v>
      </c>
      <c r="M36" s="57" t="str">
        <f t="shared" si="1"/>
        <v>COMPLETED</v>
      </c>
      <c r="N36" s="57" t="s">
        <v>208</v>
      </c>
      <c r="O36" s="57" t="s">
        <v>209</v>
      </c>
      <c r="P36" s="57" t="s">
        <v>29</v>
      </c>
      <c r="Q36" s="62" t="str">
        <f t="shared" si="2"/>
        <v>Open File</v>
      </c>
      <c r="R36" s="55">
        <v>45887</v>
      </c>
      <c r="S36" s="67" t="s">
        <v>210</v>
      </c>
      <c r="T36" s="17">
        <f>IF(AND(D36&lt;&gt;"",RIGHT(D36,3)&lt;&gt;""),IF(COUNTIF($D$6:D36,D36)=1,1,0),0)</f>
        <v>1</v>
      </c>
      <c r="U36" s="17" t="str">
        <f t="shared" si="3"/>
        <v>MK.25.VIII.016_SUB-01_Before</v>
      </c>
      <c r="V36" s="17" t="str">
        <f t="shared" si="4"/>
        <v>MK.25.VIII.016_SUB-01_After</v>
      </c>
    </row>
    <row r="37" s="9" customFormat="1" hidden="1" customHeight="1" spans="1:22">
      <c r="A37" s="21"/>
      <c r="B37" s="54"/>
      <c r="C37" s="55">
        <v>45887</v>
      </c>
      <c r="D37" s="54" t="s">
        <v>211</v>
      </c>
      <c r="E37" s="57" t="s">
        <v>25</v>
      </c>
      <c r="F37" s="58" t="s">
        <v>26</v>
      </c>
      <c r="G37" s="59" t="s">
        <v>212</v>
      </c>
      <c r="H37" s="57" t="s">
        <v>213</v>
      </c>
      <c r="I37" s="57" t="s">
        <v>29</v>
      </c>
      <c r="J37" s="60" t="str">
        <f t="shared" si="0"/>
        <v>Open File</v>
      </c>
      <c r="K37" s="61" t="s">
        <v>30</v>
      </c>
      <c r="L37" s="57" t="str">
        <f>_xlfn.DISPIMG("ID_8999EF926FB64E3083D470FBA64781E5",1)</f>
        <v>=DISPIMG("ID_8999EF926FB64E3083D470FBA64781E5",1)</v>
      </c>
      <c r="M37" s="57" t="str">
        <f t="shared" si="1"/>
        <v>COMPLETED</v>
      </c>
      <c r="N37" s="57" t="s">
        <v>214</v>
      </c>
      <c r="O37" s="57" t="s">
        <v>215</v>
      </c>
      <c r="P37" s="57" t="s">
        <v>29</v>
      </c>
      <c r="Q37" s="62" t="str">
        <f t="shared" si="2"/>
        <v>Open File</v>
      </c>
      <c r="R37" s="55">
        <v>45887</v>
      </c>
      <c r="S37" s="67" t="s">
        <v>174</v>
      </c>
      <c r="T37" s="17">
        <f>IF(AND(D37&lt;&gt;"",RIGHT(D37,3)&lt;&gt;""),IF(COUNTIF($D$6:D37,D37)=1,1,0),0)</f>
        <v>1</v>
      </c>
      <c r="U37" s="17" t="str">
        <f t="shared" si="3"/>
        <v>MK.25.VIII.017_SUB-01_Before</v>
      </c>
      <c r="V37" s="17" t="str">
        <f t="shared" si="4"/>
        <v>MK.25.VIII.017_SUB-01_After</v>
      </c>
    </row>
    <row r="38" s="9" customFormat="1" hidden="1" customHeight="1" spans="1:22">
      <c r="A38" s="21"/>
      <c r="B38" s="54"/>
      <c r="C38" s="55">
        <v>45889</v>
      </c>
      <c r="D38" s="54" t="s">
        <v>216</v>
      </c>
      <c r="E38" s="57" t="s">
        <v>25</v>
      </c>
      <c r="F38" s="58" t="s">
        <v>147</v>
      </c>
      <c r="G38" s="59" t="s">
        <v>217</v>
      </c>
      <c r="H38" s="57" t="s">
        <v>218</v>
      </c>
      <c r="I38" s="57" t="s">
        <v>29</v>
      </c>
      <c r="J38" s="60" t="str">
        <f t="shared" si="0"/>
        <v>Open File</v>
      </c>
      <c r="K38" s="61" t="s">
        <v>30</v>
      </c>
      <c r="L38" s="57" t="str">
        <f>_xlfn.DISPIMG("ID_B498B5E44A164F7EA09111E4F8DD971F",1)</f>
        <v>=DISPIMG("ID_B498B5E44A164F7EA09111E4F8DD971F",1)</v>
      </c>
      <c r="M38" s="57" t="str">
        <f t="shared" si="1"/>
        <v>COMPLETED</v>
      </c>
      <c r="N38" s="57" t="s">
        <v>219</v>
      </c>
      <c r="O38" s="57" t="s">
        <v>220</v>
      </c>
      <c r="P38" s="57" t="s">
        <v>29</v>
      </c>
      <c r="Q38" s="62" t="str">
        <f t="shared" si="2"/>
        <v>Open File</v>
      </c>
      <c r="R38" s="55">
        <v>45903</v>
      </c>
      <c r="S38" s="67" t="s">
        <v>221</v>
      </c>
      <c r="T38" s="17">
        <f>IF(AND(D38&lt;&gt;"",RIGHT(D38,3)&lt;&gt;""),IF(COUNTIF($D$6:D38,D38)=1,1,0),0)</f>
        <v>1</v>
      </c>
      <c r="U38" s="17" t="str">
        <f t="shared" si="3"/>
        <v>MK.25.VIII.018_SUB-01_Before</v>
      </c>
      <c r="V38" s="17" t="str">
        <f t="shared" si="4"/>
        <v>MK.25.VIII.018_SUB-01_After</v>
      </c>
    </row>
    <row r="39" s="9" customFormat="1" hidden="1" customHeight="1" spans="1:22">
      <c r="A39" s="21"/>
      <c r="B39" s="54"/>
      <c r="C39" s="55">
        <v>45890</v>
      </c>
      <c r="D39" s="54" t="s">
        <v>222</v>
      </c>
      <c r="E39" s="57" t="s">
        <v>25</v>
      </c>
      <c r="F39" s="58" t="s">
        <v>67</v>
      </c>
      <c r="G39" s="59" t="s">
        <v>223</v>
      </c>
      <c r="H39" s="57" t="s">
        <v>224</v>
      </c>
      <c r="I39" s="57" t="s">
        <v>29</v>
      </c>
      <c r="J39" s="60" t="str">
        <f t="shared" si="0"/>
        <v>Open File</v>
      </c>
      <c r="K39" s="61" t="s">
        <v>30</v>
      </c>
      <c r="L39" s="57" t="str">
        <f>_xlfn.DISPIMG("ID_B2DBC505FF404B73BAFFD342EBB33794",1)</f>
        <v>=DISPIMG("ID_B2DBC505FF404B73BAFFD342EBB33794",1)</v>
      </c>
      <c r="M39" s="57" t="str">
        <f t="shared" si="1"/>
        <v>COMPLETED</v>
      </c>
      <c r="N39" s="57" t="s">
        <v>225</v>
      </c>
      <c r="O39" s="57" t="s">
        <v>226</v>
      </c>
      <c r="P39" s="57" t="s">
        <v>29</v>
      </c>
      <c r="Q39" s="62" t="str">
        <f t="shared" si="2"/>
        <v>Open File</v>
      </c>
      <c r="R39" s="55">
        <v>45897</v>
      </c>
      <c r="S39" s="67" t="s">
        <v>227</v>
      </c>
      <c r="T39" s="17">
        <f>IF(AND(D39&lt;&gt;"",RIGHT(D39,3)&lt;&gt;""),IF(COUNTIF($D$6:D39,D39)=1,1,0),0)</f>
        <v>1</v>
      </c>
      <c r="U39" s="17" t="str">
        <f t="shared" si="3"/>
        <v>MK.25.VIII.019_SUB-01_Before</v>
      </c>
      <c r="V39" s="17" t="str">
        <f t="shared" si="4"/>
        <v>MK.25.VIII.019_SUB-01_After</v>
      </c>
    </row>
    <row r="40" s="9" customFormat="1" hidden="1" customHeight="1" spans="1:22">
      <c r="A40" s="21"/>
      <c r="B40" s="54"/>
      <c r="C40" s="55">
        <v>45892</v>
      </c>
      <c r="D40" s="54" t="s">
        <v>228</v>
      </c>
      <c r="E40" s="57" t="s">
        <v>25</v>
      </c>
      <c r="F40" s="58" t="s">
        <v>205</v>
      </c>
      <c r="G40" s="59" t="s">
        <v>223</v>
      </c>
      <c r="H40" s="57" t="s">
        <v>229</v>
      </c>
      <c r="I40" s="57" t="s">
        <v>29</v>
      </c>
      <c r="J40" s="60" t="str">
        <f t="shared" si="0"/>
        <v>Open File</v>
      </c>
      <c r="K40" s="61" t="s">
        <v>30</v>
      </c>
      <c r="L40" s="57" t="str">
        <f>_xlfn.DISPIMG("ID_AA08B21A614B404C98BDD7F9418F9EFC",1)</f>
        <v>=DISPIMG("ID_AA08B21A614B404C98BDD7F9418F9EFC",1)</v>
      </c>
      <c r="M40" s="57" t="str">
        <f t="shared" si="1"/>
        <v>COMPLETED</v>
      </c>
      <c r="N40" s="57" t="s">
        <v>230</v>
      </c>
      <c r="O40" s="57" t="s">
        <v>231</v>
      </c>
      <c r="P40" s="57" t="s">
        <v>29</v>
      </c>
      <c r="Q40" s="62" t="str">
        <f t="shared" si="2"/>
        <v>Open File</v>
      </c>
      <c r="R40" s="55">
        <v>45897</v>
      </c>
      <c r="S40" s="67" t="s">
        <v>227</v>
      </c>
      <c r="T40" s="17">
        <f>IF(AND(D40&lt;&gt;"",RIGHT(D40,3)&lt;&gt;""),IF(COUNTIF($D$6:D40,D40)=1,1,0),0)</f>
        <v>1</v>
      </c>
      <c r="U40" s="17" t="str">
        <f t="shared" si="3"/>
        <v>MK.25.VIII.020_SUB-01_Before</v>
      </c>
      <c r="V40" s="17" t="str">
        <f t="shared" si="4"/>
        <v>MK.25.VIII.020_SUB-01_After</v>
      </c>
    </row>
    <row r="41" s="9" customFormat="1" hidden="1" customHeight="1" spans="1:22">
      <c r="A41" s="21"/>
      <c r="B41" s="54"/>
      <c r="C41" s="55">
        <v>45892</v>
      </c>
      <c r="D41" s="54" t="s">
        <v>232</v>
      </c>
      <c r="E41" s="57" t="s">
        <v>25</v>
      </c>
      <c r="F41" s="58" t="s">
        <v>205</v>
      </c>
      <c r="G41" s="59" t="s">
        <v>233</v>
      </c>
      <c r="H41" s="57" t="s">
        <v>234</v>
      </c>
      <c r="I41" s="57" t="s">
        <v>29</v>
      </c>
      <c r="J41" s="60" t="str">
        <f t="shared" si="0"/>
        <v>Open File</v>
      </c>
      <c r="K41" s="61" t="s">
        <v>30</v>
      </c>
      <c r="L41" s="57" t="str">
        <f>_xlfn.DISPIMG("ID_3BDC15C7E1B64A19995D07922CF060EA",1)</f>
        <v>=DISPIMG("ID_3BDC15C7E1B64A19995D07922CF060EA",1)</v>
      </c>
      <c r="M41" s="57" t="str">
        <f t="shared" si="1"/>
        <v>COMPLETED</v>
      </c>
      <c r="N41" s="57" t="s">
        <v>235</v>
      </c>
      <c r="O41" s="57" t="s">
        <v>236</v>
      </c>
      <c r="P41" s="57" t="s">
        <v>29</v>
      </c>
      <c r="Q41" s="62" t="str">
        <f t="shared" si="2"/>
        <v>Open File</v>
      </c>
      <c r="R41" s="55">
        <v>45895</v>
      </c>
      <c r="S41" s="67" t="s">
        <v>237</v>
      </c>
      <c r="T41" s="17">
        <f>IF(AND(D41&lt;&gt;"",RIGHT(D41,3)&lt;&gt;""),IF(COUNTIF($D$6:D41,D41)=1,1,0),0)</f>
        <v>1</v>
      </c>
      <c r="U41" s="17" t="str">
        <f t="shared" si="3"/>
        <v>MK.25.VIII.021_SUB-01_Before</v>
      </c>
      <c r="V41" s="17" t="str">
        <f t="shared" si="4"/>
        <v>MK.25.VIII.021_SUB-01_After</v>
      </c>
    </row>
    <row r="42" s="9" customFormat="1" hidden="1" customHeight="1" spans="1:22">
      <c r="A42" s="21"/>
      <c r="B42" s="54"/>
      <c r="C42" s="55">
        <v>45895</v>
      </c>
      <c r="D42" s="54" t="s">
        <v>238</v>
      </c>
      <c r="E42" s="57" t="s">
        <v>25</v>
      </c>
      <c r="F42" s="58" t="s">
        <v>239</v>
      </c>
      <c r="G42" s="59" t="s">
        <v>240</v>
      </c>
      <c r="H42" s="57" t="s">
        <v>241</v>
      </c>
      <c r="I42" s="57" t="s">
        <v>29</v>
      </c>
      <c r="J42" s="60" t="str">
        <f t="shared" si="0"/>
        <v>Open File</v>
      </c>
      <c r="K42" s="61" t="s">
        <v>30</v>
      </c>
      <c r="L42" s="57" t="str">
        <f>_xlfn.DISPIMG("ID_D20D844FE7B442E2B5BC9F1F5D9A9F17",1)</f>
        <v>=DISPIMG("ID_D20D844FE7B442E2B5BC9F1F5D9A9F17",1)</v>
      </c>
      <c r="M42" s="57" t="str">
        <f t="shared" si="1"/>
        <v>COMPLETED</v>
      </c>
      <c r="N42" s="57" t="s">
        <v>242</v>
      </c>
      <c r="O42" s="57" t="s">
        <v>243</v>
      </c>
      <c r="P42" s="57" t="s">
        <v>57</v>
      </c>
      <c r="Q42" s="62" t="str">
        <f t="shared" si="2"/>
        <v>Open File</v>
      </c>
      <c r="R42" s="55">
        <v>45895</v>
      </c>
      <c r="S42" s="67" t="s">
        <v>244</v>
      </c>
      <c r="T42" s="17">
        <f>IF(AND(D42&lt;&gt;"",RIGHT(D42,3)&lt;&gt;""),IF(COUNTIF($D$6:D42,D42)=1,1,0),0)</f>
        <v>1</v>
      </c>
      <c r="U42" s="17" t="str">
        <f t="shared" si="3"/>
        <v>MK.25.VIII.022_SUB-01_Before</v>
      </c>
      <c r="V42" s="17" t="str">
        <f t="shared" si="4"/>
        <v>MK.25.VIII.022_SUB-01_After</v>
      </c>
    </row>
    <row r="43" s="9" customFormat="1" hidden="1" customHeight="1" spans="1:22">
      <c r="A43" s="21"/>
      <c r="B43" s="54"/>
      <c r="C43" s="55">
        <v>45895</v>
      </c>
      <c r="D43" s="54" t="s">
        <v>245</v>
      </c>
      <c r="E43" s="57" t="s">
        <v>25</v>
      </c>
      <c r="F43" s="58" t="s">
        <v>193</v>
      </c>
      <c r="G43" s="59" t="s">
        <v>246</v>
      </c>
      <c r="H43" s="57" t="s">
        <v>247</v>
      </c>
      <c r="I43" s="57" t="s">
        <v>29</v>
      </c>
      <c r="J43" s="60" t="str">
        <f t="shared" si="0"/>
        <v>Open File</v>
      </c>
      <c r="K43" s="61" t="s">
        <v>30</v>
      </c>
      <c r="L43" s="57" t="str">
        <f>_xlfn.DISPIMG("ID_EB53B76E815F43CD887E0DD95D45B2FD",1)</f>
        <v>=DISPIMG("ID_EB53B76E815F43CD887E0DD95D45B2FD",1)</v>
      </c>
      <c r="M43" s="57" t="str">
        <f t="shared" si="1"/>
        <v>COMPLETED</v>
      </c>
      <c r="N43" s="57" t="s">
        <v>248</v>
      </c>
      <c r="O43" s="57" t="s">
        <v>249</v>
      </c>
      <c r="P43" s="57" t="s">
        <v>29</v>
      </c>
      <c r="Q43" s="62" t="str">
        <f t="shared" si="2"/>
        <v>Open File</v>
      </c>
      <c r="R43" s="55">
        <v>45898</v>
      </c>
      <c r="S43" s="67" t="s">
        <v>250</v>
      </c>
      <c r="T43" s="17">
        <f>IF(AND(D43&lt;&gt;"",RIGHT(D43,3)&lt;&gt;""),IF(COUNTIF($D$6:D43,D43)=1,1,0),0)</f>
        <v>1</v>
      </c>
      <c r="U43" s="17" t="str">
        <f t="shared" si="3"/>
        <v>MK.25.VIII.023_SUB-01_Before</v>
      </c>
      <c r="V43" s="17" t="str">
        <f t="shared" si="4"/>
        <v>MK.25.VIII.023_SUB-01_After</v>
      </c>
    </row>
    <row r="44" s="9" customFormat="1" hidden="1" customHeight="1" spans="1:22">
      <c r="A44" s="21"/>
      <c r="B44" s="54"/>
      <c r="C44" s="55">
        <v>45897</v>
      </c>
      <c r="D44" s="54" t="s">
        <v>251</v>
      </c>
      <c r="E44" s="57" t="s">
        <v>25</v>
      </c>
      <c r="F44" s="58" t="s">
        <v>252</v>
      </c>
      <c r="G44" s="59" t="s">
        <v>253</v>
      </c>
      <c r="H44" s="57" t="s">
        <v>254</v>
      </c>
      <c r="I44" s="57" t="s">
        <v>29</v>
      </c>
      <c r="J44" s="60" t="str">
        <f t="shared" si="0"/>
        <v>Open File</v>
      </c>
      <c r="K44" s="61" t="s">
        <v>30</v>
      </c>
      <c r="L44" s="57" t="str">
        <f>_xlfn.DISPIMG("ID_8DA2179E762A46BEB4F06E1EF5BE2174",1)</f>
        <v>=DISPIMG("ID_8DA2179E762A46BEB4F06E1EF5BE2174",1)</v>
      </c>
      <c r="M44" s="57" t="str">
        <f t="shared" si="1"/>
        <v>ON-GOING</v>
      </c>
      <c r="N44" s="57" t="s">
        <v>255</v>
      </c>
      <c r="O44" s="57"/>
      <c r="P44" s="57"/>
      <c r="Q44" s="65" t="str">
        <f t="shared" si="2"/>
        <v/>
      </c>
      <c r="R44" s="55">
        <v>45901</v>
      </c>
      <c r="S44" s="67" t="s">
        <v>256</v>
      </c>
      <c r="T44" s="17">
        <f>IF(AND(D44&lt;&gt;"",RIGHT(D44,3)&lt;&gt;""),IF(COUNTIF($D$6:D44,D44)=1,1,0),0)</f>
        <v>1</v>
      </c>
      <c r="U44" s="17" t="str">
        <f t="shared" si="3"/>
        <v>MK.25.VIII.024_SUB-01_Before</v>
      </c>
      <c r="V44" s="17" t="str">
        <f t="shared" si="4"/>
        <v>MK.25.VIII.024_SUB-01_After</v>
      </c>
    </row>
    <row r="45" s="9" customFormat="1" hidden="1" customHeight="1" spans="1:22">
      <c r="A45" s="21"/>
      <c r="B45" s="54"/>
      <c r="C45" s="55">
        <v>45899</v>
      </c>
      <c r="D45" s="54" t="s">
        <v>257</v>
      </c>
      <c r="E45" s="57" t="s">
        <v>25</v>
      </c>
      <c r="F45" s="58" t="s">
        <v>80</v>
      </c>
      <c r="G45" s="59" t="s">
        <v>258</v>
      </c>
      <c r="H45" s="57" t="s">
        <v>259</v>
      </c>
      <c r="I45" s="57" t="s">
        <v>29</v>
      </c>
      <c r="J45" s="60" t="str">
        <f t="shared" si="0"/>
        <v>Open File</v>
      </c>
      <c r="K45" s="61" t="s">
        <v>30</v>
      </c>
      <c r="L45" s="57" t="str">
        <f>_xlfn.DISPIMG("ID_B07E768B85F9442793C1B00B7142328A",1)</f>
        <v>=DISPIMG("ID_B07E768B85F9442793C1B00B7142328A",1)</v>
      </c>
      <c r="M45" s="57" t="str">
        <f t="shared" si="1"/>
        <v>COMPLETED</v>
      </c>
      <c r="N45" s="57" t="s">
        <v>260</v>
      </c>
      <c r="O45" s="57" t="s">
        <v>261</v>
      </c>
      <c r="P45" s="57" t="s">
        <v>29</v>
      </c>
      <c r="Q45" s="62" t="str">
        <f t="shared" si="2"/>
        <v>Open File</v>
      </c>
      <c r="R45" s="55">
        <v>45903</v>
      </c>
      <c r="S45" s="67" t="s">
        <v>262</v>
      </c>
      <c r="T45" s="17">
        <f>IF(AND(D45&lt;&gt;"",RIGHT(D45,3)&lt;&gt;""),IF(COUNTIF($D$6:D45,D45)=1,1,0),0)</f>
        <v>1</v>
      </c>
      <c r="U45" s="17" t="str">
        <f t="shared" si="3"/>
        <v>MK.25.VIII.025_SUB-01_Before</v>
      </c>
      <c r="V45" s="17" t="str">
        <f t="shared" si="4"/>
        <v>MK.25.VIII.025_SUB-01_After</v>
      </c>
    </row>
    <row r="46" s="9" customFormat="1" hidden="1" customHeight="1" spans="1:22">
      <c r="A46" s="21"/>
      <c r="B46" s="54"/>
      <c r="C46" s="55">
        <v>45902</v>
      </c>
      <c r="D46" s="54" t="s">
        <v>263</v>
      </c>
      <c r="E46" s="57" t="s">
        <v>25</v>
      </c>
      <c r="F46" s="58" t="s">
        <v>264</v>
      </c>
      <c r="G46" s="59" t="s">
        <v>265</v>
      </c>
      <c r="H46" s="57" t="s">
        <v>266</v>
      </c>
      <c r="I46" s="57" t="s">
        <v>29</v>
      </c>
      <c r="J46" s="60" t="str">
        <f t="shared" si="0"/>
        <v>Open File</v>
      </c>
      <c r="K46" s="61" t="s">
        <v>30</v>
      </c>
      <c r="L46" s="57" t="str">
        <f>_xlfn.DISPIMG("ID_A022AE31BF2B410A94083E70BFC071DB",1)</f>
        <v>=DISPIMG("ID_A022AE31BF2B410A94083E70BFC071DB",1)</v>
      </c>
      <c r="M46" s="57" t="str">
        <f t="shared" si="1"/>
        <v>ON-GOING</v>
      </c>
      <c r="N46" s="57" t="s">
        <v>267</v>
      </c>
      <c r="O46" s="57"/>
      <c r="P46" s="57"/>
      <c r="Q46" s="65" t="str">
        <f t="shared" si="2"/>
        <v/>
      </c>
      <c r="R46" s="55">
        <v>45943</v>
      </c>
      <c r="S46" s="67" t="s">
        <v>268</v>
      </c>
      <c r="T46" s="17">
        <f>IF(AND(D46&lt;&gt;"",RIGHT(D46,3)&lt;&gt;""),IF(COUNTIF($D$6:D46,D46)=1,1,0),0)</f>
        <v>1</v>
      </c>
      <c r="U46" s="17" t="str">
        <f t="shared" si="3"/>
        <v>MK.25.IX.001_SUB-01_Before</v>
      </c>
      <c r="V46" s="17" t="str">
        <f t="shared" si="4"/>
        <v>MK.25.IX.001_SUB-01_After</v>
      </c>
    </row>
    <row r="47" s="9" customFormat="1" hidden="1" customHeight="1" spans="1:22">
      <c r="A47" s="21"/>
      <c r="B47" s="54"/>
      <c r="C47" s="55">
        <v>45903</v>
      </c>
      <c r="D47" s="54" t="s">
        <v>269</v>
      </c>
      <c r="E47" s="57" t="s">
        <v>25</v>
      </c>
      <c r="F47" s="58" t="s">
        <v>60</v>
      </c>
      <c r="G47" s="59" t="s">
        <v>270</v>
      </c>
      <c r="H47" s="57" t="s">
        <v>271</v>
      </c>
      <c r="I47" s="57" t="s">
        <v>29</v>
      </c>
      <c r="J47" s="60" t="str">
        <f t="shared" si="0"/>
        <v>Open File</v>
      </c>
      <c r="K47" s="61" t="s">
        <v>30</v>
      </c>
      <c r="L47" s="57" t="str">
        <f>_xlfn.DISPIMG("ID_9EBF04B245564C6DBBA29EDD6115F962",1)</f>
        <v>=DISPIMG("ID_9EBF04B245564C6DBBA29EDD6115F962",1)</v>
      </c>
      <c r="M47" s="57" t="str">
        <f t="shared" si="1"/>
        <v>ON-GOING</v>
      </c>
      <c r="N47" s="57" t="s">
        <v>272</v>
      </c>
      <c r="O47" s="57"/>
      <c r="P47" s="57"/>
      <c r="Q47" s="65" t="str">
        <f t="shared" si="2"/>
        <v/>
      </c>
      <c r="R47" s="55">
        <v>45906</v>
      </c>
      <c r="S47" s="67" t="s">
        <v>273</v>
      </c>
      <c r="T47" s="17">
        <f>IF(AND(D47&lt;&gt;"",RIGHT(D47,3)&lt;&gt;""),IF(COUNTIF($D$6:D47,D47)=1,1,0),0)</f>
        <v>1</v>
      </c>
      <c r="U47" s="17" t="str">
        <f t="shared" si="3"/>
        <v>MK.25.IX.002_SUB-01_Before</v>
      </c>
      <c r="V47" s="17" t="str">
        <f t="shared" si="4"/>
        <v>MK.25.IX.002_SUB-01_After</v>
      </c>
    </row>
    <row r="48" s="9" customFormat="1" hidden="1" customHeight="1" spans="1:22">
      <c r="A48" s="21"/>
      <c r="B48" s="54"/>
      <c r="C48" s="55">
        <v>45903</v>
      </c>
      <c r="D48" s="54" t="s">
        <v>274</v>
      </c>
      <c r="E48" s="57" t="s">
        <v>25</v>
      </c>
      <c r="F48" s="58" t="s">
        <v>67</v>
      </c>
      <c r="G48" s="59" t="s">
        <v>275</v>
      </c>
      <c r="H48" s="57" t="s">
        <v>276</v>
      </c>
      <c r="I48" s="57" t="s">
        <v>29</v>
      </c>
      <c r="J48" s="60" t="str">
        <f t="shared" si="0"/>
        <v>Open File</v>
      </c>
      <c r="K48" s="61" t="s">
        <v>30</v>
      </c>
      <c r="L48" s="57" t="str">
        <f>_xlfn.DISPIMG("ID_E68F01355F7849108FA098DE76EEA543",1)</f>
        <v>=DISPIMG("ID_E68F01355F7849108FA098DE76EEA543",1)</v>
      </c>
      <c r="M48" s="57" t="str">
        <f t="shared" si="1"/>
        <v>COMPLETED</v>
      </c>
      <c r="N48" s="57" t="s">
        <v>277</v>
      </c>
      <c r="O48" s="57" t="s">
        <v>278</v>
      </c>
      <c r="P48" s="57" t="s">
        <v>29</v>
      </c>
      <c r="Q48" s="62" t="str">
        <f t="shared" si="2"/>
        <v>Open File</v>
      </c>
      <c r="R48" s="55">
        <v>45903</v>
      </c>
      <c r="S48" s="67" t="s">
        <v>279</v>
      </c>
      <c r="T48" s="17">
        <f>IF(AND(D48&lt;&gt;"",RIGHT(D48,3)&lt;&gt;""),IF(COUNTIF($D$6:D48,D48)=1,1,0),0)</f>
        <v>1</v>
      </c>
      <c r="U48" s="17" t="str">
        <f t="shared" si="3"/>
        <v>MK.25.IX.003_SUB-01_Before</v>
      </c>
      <c r="V48" s="17" t="str">
        <f t="shared" si="4"/>
        <v>MK.25.IX.003_SUB-01_After</v>
      </c>
    </row>
    <row r="49" s="9" customFormat="1" hidden="1" customHeight="1" spans="1:22">
      <c r="A49" s="21"/>
      <c r="B49" s="54"/>
      <c r="C49" s="55">
        <v>45903</v>
      </c>
      <c r="D49" s="54" t="s">
        <v>280</v>
      </c>
      <c r="E49" s="57" t="s">
        <v>25</v>
      </c>
      <c r="F49" s="58" t="s">
        <v>205</v>
      </c>
      <c r="G49" s="59" t="s">
        <v>281</v>
      </c>
      <c r="H49" s="57" t="s">
        <v>282</v>
      </c>
      <c r="I49" s="57" t="s">
        <v>29</v>
      </c>
      <c r="J49" s="60" t="str">
        <f t="shared" si="0"/>
        <v>Open File</v>
      </c>
      <c r="K49" s="61" t="s">
        <v>30</v>
      </c>
      <c r="L49" s="57" t="str">
        <f>_xlfn.DISPIMG("ID_21156E5979374A0FBD8B903F466099DA",1)</f>
        <v>=DISPIMG("ID_21156E5979374A0FBD8B903F466099DA",1)</v>
      </c>
      <c r="M49" s="57" t="str">
        <f t="shared" si="1"/>
        <v>COMPLETED</v>
      </c>
      <c r="N49" s="57" t="s">
        <v>283</v>
      </c>
      <c r="O49" s="57" t="s">
        <v>284</v>
      </c>
      <c r="P49" s="57" t="s">
        <v>29</v>
      </c>
      <c r="Q49" s="62" t="str">
        <f t="shared" si="2"/>
        <v>Open File</v>
      </c>
      <c r="R49" s="55">
        <v>45903</v>
      </c>
      <c r="S49" s="67" t="s">
        <v>279</v>
      </c>
      <c r="T49" s="17">
        <f>IF(AND(D49&lt;&gt;"",RIGHT(D49,3)&lt;&gt;""),IF(COUNTIF($D$6:D49,D49)=1,1,0),0)</f>
        <v>1</v>
      </c>
      <c r="U49" s="17" t="str">
        <f t="shared" si="3"/>
        <v>MK.25.IX.004_SUB-01_Before</v>
      </c>
      <c r="V49" s="17" t="str">
        <f t="shared" si="4"/>
        <v>MK.25.IX.004_SUB-01_After</v>
      </c>
    </row>
    <row r="50" s="9" customFormat="1" hidden="1" customHeight="1" spans="1:22">
      <c r="A50" s="21"/>
      <c r="B50" s="54"/>
      <c r="C50" s="55">
        <v>45903</v>
      </c>
      <c r="D50" s="54" t="s">
        <v>285</v>
      </c>
      <c r="E50" s="57" t="s">
        <v>25</v>
      </c>
      <c r="F50" s="58" t="s">
        <v>286</v>
      </c>
      <c r="G50" s="59" t="s">
        <v>287</v>
      </c>
      <c r="H50" s="57" t="s">
        <v>288</v>
      </c>
      <c r="I50" s="57" t="s">
        <v>29</v>
      </c>
      <c r="J50" s="60" t="str">
        <f t="shared" si="0"/>
        <v>Open File</v>
      </c>
      <c r="K50" s="61" t="s">
        <v>30</v>
      </c>
      <c r="L50" s="57" t="str">
        <f>_xlfn.DISPIMG("ID_B0C7523C9980406B91AC4623B227D40A",1)</f>
        <v>=DISPIMG("ID_B0C7523C9980406B91AC4623B227D40A",1)</v>
      </c>
      <c r="M50" s="57" t="str">
        <f t="shared" si="1"/>
        <v>COMPLETED</v>
      </c>
      <c r="N50" s="57" t="s">
        <v>289</v>
      </c>
      <c r="O50" s="57" t="s">
        <v>290</v>
      </c>
      <c r="P50" s="57" t="s">
        <v>29</v>
      </c>
      <c r="Q50" s="62" t="str">
        <f t="shared" si="2"/>
        <v>Open File</v>
      </c>
      <c r="R50" s="55">
        <v>45903</v>
      </c>
      <c r="S50" s="67" t="s">
        <v>291</v>
      </c>
      <c r="T50" s="17">
        <f>IF(AND(D50&lt;&gt;"",RIGHT(D50,3)&lt;&gt;""),IF(COUNTIF($D$6:D50,D50)=1,1,0),0)</f>
        <v>1</v>
      </c>
      <c r="U50" s="17" t="str">
        <f t="shared" si="3"/>
        <v>MK.25.IX.005_SUB-01_Before</v>
      </c>
      <c r="V50" s="17" t="str">
        <f t="shared" si="4"/>
        <v>MK.25.IX.005_SUB-01_After</v>
      </c>
    </row>
    <row r="51" s="9" customFormat="1" hidden="1" customHeight="1" spans="1:22">
      <c r="A51" s="21"/>
      <c r="B51" s="54"/>
      <c r="C51" s="55">
        <v>45904</v>
      </c>
      <c r="D51" s="54" t="s">
        <v>292</v>
      </c>
      <c r="E51" s="57" t="s">
        <v>25</v>
      </c>
      <c r="F51" s="58" t="s">
        <v>252</v>
      </c>
      <c r="G51" s="59" t="s">
        <v>293</v>
      </c>
      <c r="H51" s="57" t="s">
        <v>294</v>
      </c>
      <c r="I51" s="57" t="s">
        <v>29</v>
      </c>
      <c r="J51" s="60" t="str">
        <f t="shared" si="0"/>
        <v>Open File</v>
      </c>
      <c r="K51" s="61" t="s">
        <v>30</v>
      </c>
      <c r="L51" s="57" t="str">
        <f>_xlfn.DISPIMG("ID_E61A73F83E6C441DA228D1BBA20B27E7",1)</f>
        <v>=DISPIMG("ID_E61A73F83E6C441DA228D1BBA20B27E7",1)</v>
      </c>
      <c r="M51" s="57" t="str">
        <f t="shared" si="1"/>
        <v>COMPLETED</v>
      </c>
      <c r="N51" s="57" t="s">
        <v>295</v>
      </c>
      <c r="O51" s="57" t="s">
        <v>296</v>
      </c>
      <c r="P51" s="57" t="s">
        <v>29</v>
      </c>
      <c r="Q51" s="62" t="str">
        <f t="shared" si="2"/>
        <v>Open File</v>
      </c>
      <c r="R51" s="55">
        <v>45936</v>
      </c>
      <c r="S51" s="67" t="s">
        <v>297</v>
      </c>
      <c r="T51" s="17">
        <f>IF(AND(D51&lt;&gt;"",RIGHT(D51,3)&lt;&gt;""),IF(COUNTIF($D$6:D51,D51)=1,1,0),0)</f>
        <v>1</v>
      </c>
      <c r="U51" s="17" t="str">
        <f t="shared" si="3"/>
        <v>MK.25.IX.006_SUB-01_Before</v>
      </c>
      <c r="V51" s="17" t="str">
        <f t="shared" si="4"/>
        <v>MK.25.IX.006_SUB-01_After</v>
      </c>
    </row>
    <row r="52" s="9" customFormat="1" hidden="1" customHeight="1" spans="1:22">
      <c r="A52" s="21"/>
      <c r="B52" s="54"/>
      <c r="C52" s="55">
        <v>45904</v>
      </c>
      <c r="D52" s="54" t="s">
        <v>298</v>
      </c>
      <c r="E52" s="57" t="s">
        <v>25</v>
      </c>
      <c r="F52" s="58" t="s">
        <v>299</v>
      </c>
      <c r="G52" s="59" t="s">
        <v>300</v>
      </c>
      <c r="H52" s="57" t="s">
        <v>301</v>
      </c>
      <c r="I52" s="57" t="s">
        <v>29</v>
      </c>
      <c r="J52" s="60" t="str">
        <f t="shared" si="0"/>
        <v>Open File</v>
      </c>
      <c r="K52" s="61" t="s">
        <v>30</v>
      </c>
      <c r="L52" s="57" t="str">
        <f>_xlfn.DISPIMG("ID_05C82FB95B0F4CD6ADF8860BE958044C",1)</f>
        <v>=DISPIMG("ID_05C82FB95B0F4CD6ADF8860BE958044C",1)</v>
      </c>
      <c r="M52" s="57" t="str">
        <f t="shared" si="1"/>
        <v>ON-GOING</v>
      </c>
      <c r="N52" s="57" t="s">
        <v>302</v>
      </c>
      <c r="O52" s="57"/>
      <c r="P52" s="57"/>
      <c r="Q52" s="65" t="str">
        <f t="shared" si="2"/>
        <v/>
      </c>
      <c r="R52" s="55"/>
      <c r="S52" s="67"/>
      <c r="T52" s="17">
        <f>IF(AND(D52&lt;&gt;"",RIGHT(D52,3)&lt;&gt;""),IF(COUNTIF($D$6:D52,D52)=1,1,0),0)</f>
        <v>1</v>
      </c>
      <c r="U52" s="17" t="str">
        <f t="shared" si="3"/>
        <v>MK.25.IX.007_SUB-01_Before</v>
      </c>
      <c r="V52" s="17" t="str">
        <f t="shared" si="4"/>
        <v>MK.25.IX.007_SUB-01_After</v>
      </c>
    </row>
    <row r="53" s="9" customFormat="1" hidden="1" customHeight="1" spans="1:22">
      <c r="A53" s="21"/>
      <c r="B53" s="54"/>
      <c r="C53" s="55">
        <v>45906</v>
      </c>
      <c r="D53" s="54" t="s">
        <v>303</v>
      </c>
      <c r="E53" s="57" t="s">
        <v>25</v>
      </c>
      <c r="F53" s="58" t="s">
        <v>51</v>
      </c>
      <c r="G53" s="59" t="s">
        <v>304</v>
      </c>
      <c r="H53" s="57" t="s">
        <v>305</v>
      </c>
      <c r="I53" s="57" t="s">
        <v>29</v>
      </c>
      <c r="J53" s="60" t="str">
        <f t="shared" si="0"/>
        <v>Open File</v>
      </c>
      <c r="K53" s="61" t="s">
        <v>30</v>
      </c>
      <c r="L53" s="57" t="str">
        <f>_xlfn.DISPIMG("ID_9976F3E84CFE4F529D3AF789089C820B",1)</f>
        <v>=DISPIMG("ID_9976F3E84CFE4F529D3AF789089C820B",1)</v>
      </c>
      <c r="M53" s="57" t="str">
        <f t="shared" si="1"/>
        <v>COMPLETED</v>
      </c>
      <c r="N53" s="57" t="s">
        <v>306</v>
      </c>
      <c r="O53" s="57" t="s">
        <v>307</v>
      </c>
      <c r="P53" s="57" t="s">
        <v>29</v>
      </c>
      <c r="Q53" s="62" t="str">
        <f t="shared" si="2"/>
        <v>Open File</v>
      </c>
      <c r="R53" s="55">
        <v>45909</v>
      </c>
      <c r="S53" s="67" t="s">
        <v>308</v>
      </c>
      <c r="T53" s="17">
        <f>IF(AND(D53&lt;&gt;"",RIGHT(D53,3)&lt;&gt;""),IF(COUNTIF($D$6:D53,D53)=1,1,0),0)</f>
        <v>1</v>
      </c>
      <c r="U53" s="17" t="str">
        <f t="shared" si="3"/>
        <v>MK.25.IX.008_SUB-01_Before</v>
      </c>
      <c r="V53" s="17" t="str">
        <f t="shared" si="4"/>
        <v>MK.25.IX.008_SUB-01_After</v>
      </c>
    </row>
    <row r="54" s="9" customFormat="1" hidden="1" customHeight="1" spans="1:22">
      <c r="A54" s="21"/>
      <c r="B54" s="54"/>
      <c r="C54" s="55">
        <v>45908</v>
      </c>
      <c r="D54" s="54" t="s">
        <v>309</v>
      </c>
      <c r="E54" s="57" t="s">
        <v>25</v>
      </c>
      <c r="F54" s="58" t="s">
        <v>310</v>
      </c>
      <c r="G54" s="59" t="s">
        <v>311</v>
      </c>
      <c r="H54" s="57" t="s">
        <v>312</v>
      </c>
      <c r="I54" s="57" t="s">
        <v>29</v>
      </c>
      <c r="J54" s="60" t="str">
        <f t="shared" si="0"/>
        <v>Open File</v>
      </c>
      <c r="K54" s="61" t="s">
        <v>30</v>
      </c>
      <c r="L54" s="57" t="str">
        <f>_xlfn.DISPIMG("ID_4C2484AB886646F5838B6B0148366ABF",1)</f>
        <v>=DISPIMG("ID_4C2484AB886646F5838B6B0148366ABF",1)</v>
      </c>
      <c r="M54" s="57" t="str">
        <f t="shared" si="1"/>
        <v>COMPLETED</v>
      </c>
      <c r="N54" s="57" t="s">
        <v>313</v>
      </c>
      <c r="O54" s="57" t="s">
        <v>314</v>
      </c>
      <c r="P54" s="57" t="s">
        <v>29</v>
      </c>
      <c r="Q54" s="62" t="str">
        <f t="shared" si="2"/>
        <v>Open File</v>
      </c>
      <c r="R54" s="55">
        <v>45918</v>
      </c>
      <c r="S54" s="67" t="s">
        <v>315</v>
      </c>
      <c r="T54" s="17">
        <f>IF(AND(D54&lt;&gt;"",RIGHT(D54,3)&lt;&gt;""),IF(COUNTIF($D$6:D54,D54)=1,1,0),0)</f>
        <v>1</v>
      </c>
      <c r="U54" s="17" t="str">
        <f t="shared" si="3"/>
        <v>MK.25.IX.009_SUB-01_Before</v>
      </c>
      <c r="V54" s="17" t="str">
        <f t="shared" si="4"/>
        <v>MK.25.IX.009_SUB-01_After</v>
      </c>
    </row>
    <row r="55" s="9" customFormat="1" hidden="1" customHeight="1" spans="1:22">
      <c r="A55" s="21"/>
      <c r="B55" s="54"/>
      <c r="C55" s="55">
        <v>45909</v>
      </c>
      <c r="D55" s="54" t="s">
        <v>316</v>
      </c>
      <c r="E55" s="57" t="s">
        <v>25</v>
      </c>
      <c r="F55" s="58" t="s">
        <v>317</v>
      </c>
      <c r="G55" s="59" t="s">
        <v>212</v>
      </c>
      <c r="H55" s="57" t="s">
        <v>318</v>
      </c>
      <c r="I55" s="57" t="s">
        <v>29</v>
      </c>
      <c r="J55" s="60" t="str">
        <f t="shared" si="0"/>
        <v>Open File</v>
      </c>
      <c r="K55" s="61" t="s">
        <v>30</v>
      </c>
      <c r="L55" s="57" t="str">
        <f>_xlfn.DISPIMG("ID_278DE8339C084769A41202A6EEA0B126",1)</f>
        <v>=DISPIMG("ID_278DE8339C084769A41202A6EEA0B126",1)</v>
      </c>
      <c r="M55" s="57" t="str">
        <f t="shared" si="1"/>
        <v>COMPLETED</v>
      </c>
      <c r="N55" s="57" t="s">
        <v>319</v>
      </c>
      <c r="O55" s="57" t="s">
        <v>320</v>
      </c>
      <c r="P55" s="57" t="s">
        <v>29</v>
      </c>
      <c r="Q55" s="62" t="str">
        <f t="shared" si="2"/>
        <v>Open File</v>
      </c>
      <c r="R55" s="55">
        <v>45909</v>
      </c>
      <c r="S55" s="67" t="s">
        <v>174</v>
      </c>
      <c r="T55" s="17">
        <f>IF(AND(D55&lt;&gt;"",RIGHT(D55,3)&lt;&gt;""),IF(COUNTIF($D$6:D55,D55)=1,1,0),0)</f>
        <v>1</v>
      </c>
      <c r="U55" s="17" t="str">
        <f t="shared" si="3"/>
        <v>MK.25.IX.010_SUB-01_Before</v>
      </c>
      <c r="V55" s="17" t="str">
        <f t="shared" si="4"/>
        <v>MK.25.IX.010_SUB-01_After</v>
      </c>
    </row>
    <row r="56" s="9" customFormat="1" customHeight="1" spans="1:22">
      <c r="A56" s="21"/>
      <c r="B56" s="54"/>
      <c r="C56" s="55">
        <v>45910</v>
      </c>
      <c r="D56" s="54" t="s">
        <v>321</v>
      </c>
      <c r="E56" s="57" t="s">
        <v>25</v>
      </c>
      <c r="F56" s="58" t="s">
        <v>72</v>
      </c>
      <c r="G56" s="59" t="s">
        <v>322</v>
      </c>
      <c r="H56" s="57" t="s">
        <v>323</v>
      </c>
      <c r="I56" s="57" t="s">
        <v>29</v>
      </c>
      <c r="J56" s="60" t="str">
        <f t="shared" si="0"/>
        <v>Open File</v>
      </c>
      <c r="K56" s="61" t="s">
        <v>30</v>
      </c>
      <c r="L56" s="57" t="str">
        <f>_xlfn.DISPIMG("ID_0A0E7FC565484811B4C060D758D5D1C6",1)</f>
        <v>=DISPIMG("ID_0A0E7FC565484811B4C060D758D5D1C6",1)</v>
      </c>
      <c r="M56" s="57" t="str">
        <f t="shared" si="1"/>
        <v>COMPLETED</v>
      </c>
      <c r="N56" s="57" t="s">
        <v>324</v>
      </c>
      <c r="O56" s="57" t="s">
        <v>325</v>
      </c>
      <c r="P56" s="57" t="s">
        <v>57</v>
      </c>
      <c r="Q56" s="62" t="str">
        <f t="shared" si="2"/>
        <v>Open File</v>
      </c>
      <c r="R56" s="55">
        <v>45911</v>
      </c>
      <c r="S56" s="67" t="s">
        <v>326</v>
      </c>
      <c r="T56" s="17">
        <f>IF(AND(D56&lt;&gt;"",RIGHT(D56,3)&lt;&gt;""),IF(COUNTIF($D$6:D56,D56)=1,1,0),0)</f>
        <v>1</v>
      </c>
      <c r="U56" s="17" t="str">
        <f t="shared" si="3"/>
        <v>MK.25.IX.011_SUB-01_Before</v>
      </c>
      <c r="V56" s="17" t="str">
        <f t="shared" si="4"/>
        <v>MK.25.IX.011_SUB-01_After</v>
      </c>
    </row>
    <row r="57" s="9" customFormat="1" customHeight="1" spans="1:22">
      <c r="A57" s="21"/>
      <c r="B57" s="54"/>
      <c r="C57" s="55">
        <v>45913</v>
      </c>
      <c r="D57" s="54" t="s">
        <v>327</v>
      </c>
      <c r="E57" s="57" t="s">
        <v>25</v>
      </c>
      <c r="F57" s="58" t="s">
        <v>72</v>
      </c>
      <c r="G57" s="59" t="s">
        <v>328</v>
      </c>
      <c r="H57" s="57" t="s">
        <v>329</v>
      </c>
      <c r="I57" s="57" t="s">
        <v>29</v>
      </c>
      <c r="J57" s="60" t="str">
        <f t="shared" si="0"/>
        <v>Open File</v>
      </c>
      <c r="K57" s="61" t="s">
        <v>30</v>
      </c>
      <c r="L57" s="57" t="str">
        <f>_xlfn.DISPIMG("ID_2FA9701A497F40F19B50F58D7765AA74",1)</f>
        <v>=DISPIMG("ID_2FA9701A497F40F19B50F58D7765AA74",1)</v>
      </c>
      <c r="M57" s="57" t="str">
        <f t="shared" si="1"/>
        <v>COMPLETED</v>
      </c>
      <c r="N57" s="57" t="s">
        <v>330</v>
      </c>
      <c r="O57" s="57" t="s">
        <v>331</v>
      </c>
      <c r="P57" s="57" t="s">
        <v>29</v>
      </c>
      <c r="Q57" s="62" t="str">
        <f t="shared" si="2"/>
        <v>Open File</v>
      </c>
      <c r="R57" s="55">
        <v>45925</v>
      </c>
      <c r="S57" s="67" t="s">
        <v>332</v>
      </c>
      <c r="T57" s="17">
        <f>IF(AND(D57&lt;&gt;"",RIGHT(D57,3)&lt;&gt;""),IF(COUNTIF($D$6:D57,D57)=1,1,0),0)</f>
        <v>1</v>
      </c>
      <c r="U57" s="17" t="str">
        <f t="shared" si="3"/>
        <v>MK.25.IX.012_SUB-01_Before</v>
      </c>
      <c r="V57" s="17" t="str">
        <f t="shared" si="4"/>
        <v>MK.25.IX.012_SUB-01_After</v>
      </c>
    </row>
    <row r="58" s="9" customFormat="1" hidden="1" customHeight="1" spans="1:22">
      <c r="A58" s="21"/>
      <c r="B58" s="54"/>
      <c r="C58" s="55">
        <v>45917</v>
      </c>
      <c r="D58" s="54" t="s">
        <v>333</v>
      </c>
      <c r="E58" s="57" t="s">
        <v>25</v>
      </c>
      <c r="F58" s="58" t="s">
        <v>239</v>
      </c>
      <c r="G58" s="59" t="s">
        <v>334</v>
      </c>
      <c r="H58" s="57"/>
      <c r="I58" s="57"/>
      <c r="J58" s="60" t="str">
        <f t="shared" si="0"/>
        <v/>
      </c>
      <c r="K58" s="61" t="s">
        <v>30</v>
      </c>
      <c r="L58" s="57" t="str">
        <f>_xlfn.DISPIMG("ID_23B84A1D9C4F483F97AE5ECAB1441C76",1)</f>
        <v>=DISPIMG("ID_23B84A1D9C4F483F97AE5ECAB1441C76",1)</v>
      </c>
      <c r="M58" s="57" t="str">
        <f t="shared" si="1"/>
        <v>ON-GOING</v>
      </c>
      <c r="N58" s="57" t="s">
        <v>335</v>
      </c>
      <c r="O58" s="57"/>
      <c r="P58" s="57"/>
      <c r="Q58" s="65" t="str">
        <f t="shared" si="2"/>
        <v/>
      </c>
      <c r="R58" s="55"/>
      <c r="S58" s="67"/>
      <c r="T58" s="17">
        <f>IF(AND(D58&lt;&gt;"",RIGHT(D58,3)&lt;&gt;""),IF(COUNTIF($D$6:D58,D58)=1,1,0),0)</f>
        <v>1</v>
      </c>
      <c r="U58" s="17" t="str">
        <f t="shared" si="3"/>
        <v>MK.25.IX.013_SUB-01_Before</v>
      </c>
      <c r="V58" s="17" t="str">
        <f t="shared" si="4"/>
        <v>MK.25.IX.013_SUB-01_After</v>
      </c>
    </row>
    <row r="59" s="9" customFormat="1" hidden="1" customHeight="1" spans="1:22">
      <c r="A59" s="21"/>
      <c r="B59" s="54"/>
      <c r="C59" s="55">
        <v>45924</v>
      </c>
      <c r="D59" s="54" t="s">
        <v>336</v>
      </c>
      <c r="E59" s="57" t="s">
        <v>25</v>
      </c>
      <c r="F59" s="58" t="s">
        <v>205</v>
      </c>
      <c r="G59" s="59" t="s">
        <v>337</v>
      </c>
      <c r="H59" s="57" t="s">
        <v>338</v>
      </c>
      <c r="I59" s="57" t="s">
        <v>29</v>
      </c>
      <c r="J59" s="60" t="str">
        <f t="shared" si="0"/>
        <v>Open File</v>
      </c>
      <c r="K59" s="61" t="s">
        <v>30</v>
      </c>
      <c r="L59" s="57" t="str">
        <f>_xlfn.DISPIMG("ID_40C4462F63EC45FCA2399661EDB875E3",1)</f>
        <v>=DISPIMG("ID_40C4462F63EC45FCA2399661EDB875E3",1)</v>
      </c>
      <c r="M59" s="57" t="str">
        <f t="shared" si="1"/>
        <v>COMPLETED</v>
      </c>
      <c r="N59" s="57" t="s">
        <v>339</v>
      </c>
      <c r="O59" s="57" t="s">
        <v>340</v>
      </c>
      <c r="P59" s="57" t="s">
        <v>29</v>
      </c>
      <c r="Q59" s="62" t="str">
        <f t="shared" si="2"/>
        <v>Open File</v>
      </c>
      <c r="R59" s="55">
        <v>45924</v>
      </c>
      <c r="S59" s="67" t="s">
        <v>341</v>
      </c>
      <c r="T59" s="17">
        <f>IF(AND(D59&lt;&gt;"",RIGHT(D59,3)&lt;&gt;""),IF(COUNTIF($D$6:D59,D59)=1,1,0),0)</f>
        <v>1</v>
      </c>
      <c r="U59" s="17" t="str">
        <f t="shared" si="3"/>
        <v>MK.25.IX.014_SUB-01_Before</v>
      </c>
      <c r="V59" s="17" t="str">
        <f t="shared" si="4"/>
        <v>MK.25.IX.014_SUB-01_After</v>
      </c>
    </row>
    <row r="60" s="9" customFormat="1" customHeight="1" spans="1:22">
      <c r="A60" s="21"/>
      <c r="B60" s="54"/>
      <c r="C60" s="55">
        <v>45925</v>
      </c>
      <c r="D60" s="54" t="s">
        <v>327</v>
      </c>
      <c r="E60" s="57" t="s">
        <v>34</v>
      </c>
      <c r="F60" s="58" t="s">
        <v>72</v>
      </c>
      <c r="G60" s="59" t="s">
        <v>342</v>
      </c>
      <c r="H60" s="57" t="s">
        <v>343</v>
      </c>
      <c r="I60" s="57" t="s">
        <v>29</v>
      </c>
      <c r="J60" s="60" t="str">
        <f t="shared" si="0"/>
        <v>Open File</v>
      </c>
      <c r="K60" s="61" t="s">
        <v>30</v>
      </c>
      <c r="L60" s="57" t="str">
        <f>_xlfn.DISPIMG("ID_AC853AD7B76343BDB03E5BA98F1DEAD6",1)</f>
        <v>=DISPIMG("ID_AC853AD7B76343BDB03E5BA98F1DEAD6",1)</v>
      </c>
      <c r="M60" s="57" t="str">
        <f t="shared" si="1"/>
        <v>COMPLETED</v>
      </c>
      <c r="N60" s="57" t="s">
        <v>344</v>
      </c>
      <c r="O60" s="57" t="s">
        <v>345</v>
      </c>
      <c r="P60" s="57" t="s">
        <v>29</v>
      </c>
      <c r="Q60" s="62" t="str">
        <f t="shared" si="2"/>
        <v>Open File</v>
      </c>
      <c r="R60" s="55">
        <v>45925</v>
      </c>
      <c r="S60" s="67" t="s">
        <v>332</v>
      </c>
      <c r="T60" s="17">
        <f>IF(AND(D60&lt;&gt;"",RIGHT(D60,3)&lt;&gt;""),IF(COUNTIF($D$6:D60,D60)=1,1,0),0)</f>
        <v>0</v>
      </c>
      <c r="U60" s="17" t="str">
        <f t="shared" si="3"/>
        <v>MK.25.IX.012_SUB-02_Before</v>
      </c>
      <c r="V60" s="17" t="str">
        <f t="shared" si="4"/>
        <v>MK.25.IX.012_SUB-02_After</v>
      </c>
    </row>
    <row r="61" s="9" customFormat="1" hidden="1" customHeight="1" spans="1:22">
      <c r="A61" s="21"/>
      <c r="B61" s="54"/>
      <c r="C61" s="55">
        <v>45927</v>
      </c>
      <c r="D61" s="54" t="s">
        <v>333</v>
      </c>
      <c r="E61" s="57" t="s">
        <v>25</v>
      </c>
      <c r="F61" s="58" t="s">
        <v>205</v>
      </c>
      <c r="G61" s="59" t="s">
        <v>346</v>
      </c>
      <c r="H61" s="57" t="s">
        <v>347</v>
      </c>
      <c r="I61" s="57" t="s">
        <v>29</v>
      </c>
      <c r="J61" s="60" t="str">
        <f t="shared" si="0"/>
        <v>Open File</v>
      </c>
      <c r="K61" s="61" t="s">
        <v>30</v>
      </c>
      <c r="L61" s="57" t="str">
        <f>_xlfn.DISPIMG("ID_0C95CE76E0B04CC9908994C4314AA8AF",1)</f>
        <v>=DISPIMG("ID_0C95CE76E0B04CC9908994C4314AA8AF",1)</v>
      </c>
      <c r="M61" s="57" t="str">
        <f t="shared" si="1"/>
        <v>COMPLETED</v>
      </c>
      <c r="N61" s="57" t="s">
        <v>348</v>
      </c>
      <c r="O61" s="57" t="s">
        <v>349</v>
      </c>
      <c r="P61" s="57" t="s">
        <v>29</v>
      </c>
      <c r="Q61" s="62" t="str">
        <f t="shared" si="2"/>
        <v>Open File</v>
      </c>
      <c r="R61" s="55">
        <v>45929</v>
      </c>
      <c r="S61" s="67" t="s">
        <v>350</v>
      </c>
      <c r="T61" s="17">
        <f>IF(AND(D61&lt;&gt;"",RIGHT(D61,3)&lt;&gt;""),IF(COUNTIF($D$6:D61,D61)=1,1,0),0)</f>
        <v>0</v>
      </c>
      <c r="U61" s="17" t="str">
        <f t="shared" si="3"/>
        <v>MK.25.IX.013_SUB-01_Before</v>
      </c>
      <c r="V61" s="17" t="str">
        <f t="shared" si="4"/>
        <v>MK.25.IX.013_SUB-01_After</v>
      </c>
    </row>
    <row r="62" s="9" customFormat="1" hidden="1" customHeight="1" spans="1:22">
      <c r="A62" s="21"/>
      <c r="B62" s="54"/>
      <c r="C62" s="55">
        <v>45927</v>
      </c>
      <c r="D62" s="54" t="s">
        <v>336</v>
      </c>
      <c r="E62" s="57" t="s">
        <v>25</v>
      </c>
      <c r="F62" s="58" t="s">
        <v>252</v>
      </c>
      <c r="G62" s="59" t="s">
        <v>351</v>
      </c>
      <c r="H62" s="57" t="s">
        <v>338</v>
      </c>
      <c r="I62" s="57" t="s">
        <v>29</v>
      </c>
      <c r="J62" s="60" t="str">
        <f t="shared" si="0"/>
        <v>Open File</v>
      </c>
      <c r="K62" s="61" t="s">
        <v>30</v>
      </c>
      <c r="L62" s="57" t="str">
        <f>_xlfn.DISPIMG("ID_2684274E6B674C02AFFC0840D1B418CE",1)</f>
        <v>=DISPIMG("ID_2684274E6B674C02AFFC0840D1B418CE",1)</v>
      </c>
      <c r="M62" s="57" t="str">
        <f t="shared" si="1"/>
        <v>COMPLETED</v>
      </c>
      <c r="N62" s="57" t="s">
        <v>352</v>
      </c>
      <c r="O62" s="57" t="s">
        <v>340</v>
      </c>
      <c r="P62" s="57" t="s">
        <v>29</v>
      </c>
      <c r="Q62" s="62" t="str">
        <f t="shared" si="2"/>
        <v>Open File</v>
      </c>
      <c r="R62" s="55">
        <v>45929</v>
      </c>
      <c r="S62" s="67" t="s">
        <v>353</v>
      </c>
      <c r="T62" s="17">
        <f>IF(AND(D62&lt;&gt;"",RIGHT(D62,3)&lt;&gt;""),IF(COUNTIF($D$6:D62,D62)=1,1,0),0)</f>
        <v>0</v>
      </c>
      <c r="U62" s="17" t="str">
        <f t="shared" si="3"/>
        <v>MK.25.IX.014_SUB-01_Before</v>
      </c>
      <c r="V62" s="17" t="str">
        <f t="shared" si="4"/>
        <v>MK.25.IX.014_SUB-01_After</v>
      </c>
    </row>
    <row r="63" s="9" customFormat="1" hidden="1" customHeight="1" spans="1:22">
      <c r="A63" s="21"/>
      <c r="B63" s="54"/>
      <c r="C63" s="55">
        <v>45931</v>
      </c>
      <c r="D63" s="54" t="s">
        <v>354</v>
      </c>
      <c r="E63" s="57" t="s">
        <v>25</v>
      </c>
      <c r="F63" s="58" t="s">
        <v>355</v>
      </c>
      <c r="G63" s="59" t="s">
        <v>356</v>
      </c>
      <c r="H63" s="57" t="s">
        <v>357</v>
      </c>
      <c r="I63" s="57" t="s">
        <v>29</v>
      </c>
      <c r="J63" s="60" t="str">
        <f t="shared" si="0"/>
        <v>Open File</v>
      </c>
      <c r="K63" s="61" t="s">
        <v>30</v>
      </c>
      <c r="L63" s="57" t="str">
        <f>_xlfn.DISPIMG("ID_CC563C8FA9384CE2AB3373C975F7CA32",1)</f>
        <v>=DISPIMG("ID_CC563C8FA9384CE2AB3373C975F7CA32",1)</v>
      </c>
      <c r="M63" s="57" t="str">
        <f t="shared" si="1"/>
        <v>COMPLETED</v>
      </c>
      <c r="N63" s="57" t="s">
        <v>358</v>
      </c>
      <c r="O63" s="57" t="s">
        <v>359</v>
      </c>
      <c r="P63" s="57" t="s">
        <v>29</v>
      </c>
      <c r="Q63" s="62" t="str">
        <f t="shared" si="2"/>
        <v>Open File</v>
      </c>
      <c r="R63" s="55">
        <v>45933</v>
      </c>
      <c r="S63" s="67" t="s">
        <v>360</v>
      </c>
      <c r="T63" s="17">
        <f>IF(AND(D63&lt;&gt;"",RIGHT(D63,3)&lt;&gt;""),IF(COUNTIF($D$6:D63,D63)=1,1,0),0)</f>
        <v>1</v>
      </c>
      <c r="U63" s="17" t="str">
        <f t="shared" si="3"/>
        <v>MK.25.X.001_SUB-01_Before</v>
      </c>
      <c r="V63" s="17" t="str">
        <f t="shared" si="4"/>
        <v>MK.25.X.001_SUB-01_After</v>
      </c>
    </row>
    <row r="64" s="9" customFormat="1" hidden="1" customHeight="1" spans="1:22">
      <c r="A64" s="21"/>
      <c r="B64" s="54"/>
      <c r="C64" s="55">
        <v>45932</v>
      </c>
      <c r="D64" s="54" t="s">
        <v>336</v>
      </c>
      <c r="E64" s="57" t="s">
        <v>34</v>
      </c>
      <c r="F64" s="58" t="s">
        <v>252</v>
      </c>
      <c r="G64" s="59" t="s">
        <v>361</v>
      </c>
      <c r="H64" s="57" t="s">
        <v>362</v>
      </c>
      <c r="I64" s="57" t="s">
        <v>29</v>
      </c>
      <c r="J64" s="60" t="str">
        <f t="shared" si="0"/>
        <v>Open File</v>
      </c>
      <c r="K64" s="61" t="s">
        <v>30</v>
      </c>
      <c r="L64" s="57" t="str">
        <f>_xlfn.DISPIMG("ID_528039F8E4E848029F8D2E3E82FFB8F5",1)</f>
        <v>=DISPIMG("ID_528039F8E4E848029F8D2E3E82FFB8F5",1)</v>
      </c>
      <c r="M64" s="57" t="str">
        <f t="shared" si="1"/>
        <v>COMPLETED</v>
      </c>
      <c r="N64" s="57" t="s">
        <v>363</v>
      </c>
      <c r="O64" s="57" t="s">
        <v>364</v>
      </c>
      <c r="P64" s="57" t="s">
        <v>29</v>
      </c>
      <c r="Q64" s="62" t="str">
        <f t="shared" si="2"/>
        <v>Open File</v>
      </c>
      <c r="R64" s="55">
        <v>45934</v>
      </c>
      <c r="S64" s="67" t="s">
        <v>353</v>
      </c>
      <c r="T64" s="17">
        <f>IF(AND(D64&lt;&gt;"",RIGHT(D64,3)&lt;&gt;""),IF(COUNTIF($D$6:D64,D64)=1,1,0),0)</f>
        <v>0</v>
      </c>
      <c r="U64" s="17" t="str">
        <f t="shared" si="3"/>
        <v>MK.25.IX.014_SUB-02_Before</v>
      </c>
      <c r="V64" s="17" t="str">
        <f t="shared" si="4"/>
        <v>MK.25.IX.014_SUB-02_After</v>
      </c>
    </row>
    <row r="65" s="9" customFormat="1" hidden="1" customHeight="1" spans="1:22">
      <c r="A65" s="21"/>
      <c r="B65" s="54"/>
      <c r="C65" s="55">
        <v>45932</v>
      </c>
      <c r="D65" s="54" t="s">
        <v>365</v>
      </c>
      <c r="E65" s="57" t="s">
        <v>25</v>
      </c>
      <c r="F65" s="58" t="s">
        <v>366</v>
      </c>
      <c r="G65" s="59" t="s">
        <v>367</v>
      </c>
      <c r="H65" s="57" t="s">
        <v>368</v>
      </c>
      <c r="I65" s="57" t="s">
        <v>29</v>
      </c>
      <c r="J65" s="60" t="str">
        <f t="shared" si="0"/>
        <v>Open File</v>
      </c>
      <c r="K65" s="61" t="s">
        <v>30</v>
      </c>
      <c r="L65" s="57" t="str">
        <f>_xlfn.DISPIMG("ID_A07C30AB9C78435E9C6446190F5A123A",1)</f>
        <v>=DISPIMG("ID_A07C30AB9C78435E9C6446190F5A123A",1)</v>
      </c>
      <c r="M65" s="57" t="str">
        <f t="shared" si="1"/>
        <v>COMPLETED</v>
      </c>
      <c r="N65" s="57" t="s">
        <v>369</v>
      </c>
      <c r="O65" s="57" t="s">
        <v>370</v>
      </c>
      <c r="P65" s="57" t="s">
        <v>29</v>
      </c>
      <c r="Q65" s="62" t="str">
        <f t="shared" si="2"/>
        <v>Open File</v>
      </c>
      <c r="R65" s="55">
        <v>45941</v>
      </c>
      <c r="S65" s="67" t="s">
        <v>371</v>
      </c>
      <c r="T65" s="17">
        <f>IF(AND(D65&lt;&gt;"",RIGHT(D65,3)&lt;&gt;""),IF(COUNTIF($D$6:D65,D65)=1,1,0),0)</f>
        <v>1</v>
      </c>
      <c r="U65" s="17" t="str">
        <f t="shared" si="3"/>
        <v>MK.25.X.002_SUB-01_Before</v>
      </c>
      <c r="V65" s="17" t="str">
        <f t="shared" si="4"/>
        <v>MK.25.X.002_SUB-01_After</v>
      </c>
    </row>
    <row r="66" s="9" customFormat="1" hidden="1" customHeight="1" spans="1:22">
      <c r="A66" s="21"/>
      <c r="B66" s="54"/>
      <c r="C66" s="55">
        <v>45934</v>
      </c>
      <c r="D66" s="54" t="s">
        <v>372</v>
      </c>
      <c r="E66" s="57" t="s">
        <v>25</v>
      </c>
      <c r="F66" s="58" t="s">
        <v>373</v>
      </c>
      <c r="G66" s="59" t="s">
        <v>374</v>
      </c>
      <c r="H66" s="57" t="s">
        <v>375</v>
      </c>
      <c r="I66" s="57" t="s">
        <v>29</v>
      </c>
      <c r="J66" s="60" t="str">
        <f t="shared" si="0"/>
        <v>Open File</v>
      </c>
      <c r="K66" s="61" t="s">
        <v>30</v>
      </c>
      <c r="L66" s="57" t="str">
        <f>_xlfn.DISPIMG("ID_CF8FA66DBABF4EFD914A3B6117A0E097",1)</f>
        <v>=DISPIMG("ID_CF8FA66DBABF4EFD914A3B6117A0E097",1)</v>
      </c>
      <c r="M66" s="57" t="str">
        <f t="shared" si="1"/>
        <v>COMPLETED</v>
      </c>
      <c r="N66" s="57" t="s">
        <v>376</v>
      </c>
      <c r="O66" s="57" t="s">
        <v>377</v>
      </c>
      <c r="P66" s="57" t="s">
        <v>29</v>
      </c>
      <c r="Q66" s="62" t="str">
        <f t="shared" si="2"/>
        <v>Open File</v>
      </c>
      <c r="R66" s="55">
        <v>45934</v>
      </c>
      <c r="S66" s="67" t="s">
        <v>378</v>
      </c>
      <c r="T66" s="17">
        <f>IF(AND(D66&lt;&gt;"",RIGHT(D66,3)&lt;&gt;""),IF(COUNTIF($D$6:D66,D66)=1,1,0),0)</f>
        <v>1</v>
      </c>
      <c r="U66" s="17" t="str">
        <f t="shared" si="3"/>
        <v>MK.25.X.003_SUB-01_Before</v>
      </c>
      <c r="V66" s="17" t="str">
        <f t="shared" si="4"/>
        <v>MK.25.X.003_SUB-01_After</v>
      </c>
    </row>
    <row r="67" s="9" customFormat="1" hidden="1" customHeight="1" spans="1:22">
      <c r="A67" s="21"/>
      <c r="B67" s="54"/>
      <c r="C67" s="55">
        <v>45936</v>
      </c>
      <c r="D67" s="54" t="s">
        <v>379</v>
      </c>
      <c r="E67" s="57" t="s">
        <v>25</v>
      </c>
      <c r="F67" s="58" t="s">
        <v>252</v>
      </c>
      <c r="G67" s="59" t="s">
        <v>380</v>
      </c>
      <c r="H67" s="57" t="s">
        <v>381</v>
      </c>
      <c r="I67" s="57" t="s">
        <v>29</v>
      </c>
      <c r="J67" s="60" t="str">
        <f t="shared" si="0"/>
        <v>Open File</v>
      </c>
      <c r="K67" s="61" t="s">
        <v>30</v>
      </c>
      <c r="L67" s="57" t="str">
        <f>_xlfn.DISPIMG("ID_07616858415A4B24A32CBE665AAE227C",1)</f>
        <v>=DISPIMG("ID_07616858415A4B24A32CBE665AAE227C",1)</v>
      </c>
      <c r="M67" s="57" t="str">
        <f t="shared" si="1"/>
        <v>COMPLETED</v>
      </c>
      <c r="N67" s="57" t="s">
        <v>382</v>
      </c>
      <c r="O67" s="57" t="s">
        <v>383</v>
      </c>
      <c r="P67" s="57" t="s">
        <v>29</v>
      </c>
      <c r="Q67" s="62" t="str">
        <f t="shared" si="2"/>
        <v>Open File</v>
      </c>
      <c r="R67" s="55">
        <v>45939</v>
      </c>
      <c r="S67" s="67" t="s">
        <v>384</v>
      </c>
      <c r="T67" s="17">
        <f>IF(AND(D67&lt;&gt;"",RIGHT(D67,3)&lt;&gt;""),IF(COUNTIF($D$6:D67,D67)=1,1,0),0)</f>
        <v>1</v>
      </c>
      <c r="U67" s="17" t="str">
        <f t="shared" si="3"/>
        <v>MK.25.X.004_SUB-01_Before</v>
      </c>
      <c r="V67" s="17" t="str">
        <f t="shared" si="4"/>
        <v>MK.25.X.004_SUB-01_After</v>
      </c>
    </row>
    <row r="68" s="9" customFormat="1" hidden="1" customHeight="1" spans="1:22">
      <c r="A68" s="21"/>
      <c r="B68" s="54"/>
      <c r="C68" s="55">
        <v>45937</v>
      </c>
      <c r="D68" s="54" t="s">
        <v>385</v>
      </c>
      <c r="E68" s="57" t="s">
        <v>25</v>
      </c>
      <c r="F68" s="58" t="s">
        <v>386</v>
      </c>
      <c r="G68" s="59" t="s">
        <v>387</v>
      </c>
      <c r="H68" s="57" t="s">
        <v>388</v>
      </c>
      <c r="I68" s="57" t="s">
        <v>29</v>
      </c>
      <c r="J68" s="60" t="str">
        <f t="shared" si="0"/>
        <v>Open File</v>
      </c>
      <c r="K68" s="61" t="s">
        <v>389</v>
      </c>
      <c r="L68" s="57" t="str">
        <f>_xlfn.DISPIMG("ID_4E27DD244EC74F82AA68510940D70AB7",1)</f>
        <v>=DISPIMG("ID_4E27DD244EC74F82AA68510940D70AB7",1)</v>
      </c>
      <c r="M68" s="57" t="str">
        <f t="shared" si="1"/>
        <v>COMPLETED</v>
      </c>
      <c r="N68" s="57" t="s">
        <v>390</v>
      </c>
      <c r="O68" s="57" t="s">
        <v>391</v>
      </c>
      <c r="P68" s="57" t="s">
        <v>29</v>
      </c>
      <c r="Q68" s="62" t="str">
        <f t="shared" si="2"/>
        <v>Open File</v>
      </c>
      <c r="R68" s="55">
        <v>45951</v>
      </c>
      <c r="S68" s="67"/>
      <c r="T68" s="17">
        <f>IF(AND(D68&lt;&gt;"",RIGHT(D68,3)&lt;&gt;""),IF(COUNTIF($D$6:D68,D68)=1,1,0),0)</f>
        <v>1</v>
      </c>
      <c r="U68" s="17" t="str">
        <f t="shared" si="3"/>
        <v>MK.25.X.005_SUB-01_Before</v>
      </c>
      <c r="V68" s="17" t="str">
        <f t="shared" si="4"/>
        <v>MK.25.X.005_SUB-01_After</v>
      </c>
    </row>
    <row r="69" s="9" customFormat="1" hidden="1" customHeight="1" spans="1:22">
      <c r="A69" s="21"/>
      <c r="B69" s="54"/>
      <c r="C69" s="55">
        <v>45938</v>
      </c>
      <c r="D69" s="54" t="s">
        <v>392</v>
      </c>
      <c r="E69" s="57" t="s">
        <v>25</v>
      </c>
      <c r="F69" s="58" t="s">
        <v>26</v>
      </c>
      <c r="G69" s="59" t="s">
        <v>393</v>
      </c>
      <c r="H69" s="57" t="s">
        <v>394</v>
      </c>
      <c r="I69" s="57" t="s">
        <v>29</v>
      </c>
      <c r="J69" s="60" t="str">
        <f t="shared" si="0"/>
        <v>Open File</v>
      </c>
      <c r="K69" s="61" t="s">
        <v>395</v>
      </c>
      <c r="L69" s="57" t="s">
        <v>76</v>
      </c>
      <c r="M69" s="57" t="str">
        <f t="shared" si="1"/>
        <v>COMPLETED</v>
      </c>
      <c r="N69" s="57" t="s">
        <v>76</v>
      </c>
      <c r="O69" s="57" t="s">
        <v>396</v>
      </c>
      <c r="P69" s="57" t="s">
        <v>57</v>
      </c>
      <c r="Q69" s="62" t="str">
        <f t="shared" si="2"/>
        <v>Open File</v>
      </c>
      <c r="R69" s="55">
        <v>45938</v>
      </c>
      <c r="S69" s="67" t="s">
        <v>397</v>
      </c>
      <c r="T69" s="17">
        <f>IF(AND(D69&lt;&gt;"",RIGHT(D69,3)&lt;&gt;""),IF(COUNTIF($D$6:D69,D69)=1,1,0),0)</f>
        <v>1</v>
      </c>
      <c r="U69" s="17" t="str">
        <f t="shared" si="3"/>
        <v>MK.25.X.006_SUB-01_Before</v>
      </c>
      <c r="V69" s="17" t="str">
        <f t="shared" si="4"/>
        <v>MK.25.X.006_SUB-01_After</v>
      </c>
    </row>
    <row r="70" s="9" customFormat="1" hidden="1" customHeight="1" spans="1:22">
      <c r="A70" s="21"/>
      <c r="B70" s="54"/>
      <c r="C70" s="55">
        <v>45939</v>
      </c>
      <c r="D70" s="54" t="s">
        <v>398</v>
      </c>
      <c r="E70" s="57" t="s">
        <v>25</v>
      </c>
      <c r="F70" s="58" t="s">
        <v>80</v>
      </c>
      <c r="G70" s="59" t="s">
        <v>399</v>
      </c>
      <c r="H70" s="57" t="s">
        <v>400</v>
      </c>
      <c r="I70" s="57" t="s">
        <v>29</v>
      </c>
      <c r="J70" s="60" t="str">
        <f t="shared" ref="J70:J133" si="5">IF(H70&lt;&gt;"",HYPERLINK(_xlfn.CONCAT($H$4,H70,I70),"Open File"),"")</f>
        <v>Open File</v>
      </c>
      <c r="K70" s="61" t="s">
        <v>30</v>
      </c>
      <c r="L70" s="57" t="str">
        <f>_xlfn.DISPIMG("ID_DD73773A1D3745A6B87ED9F6DE3E5C94",1)</f>
        <v>=DISPIMG("ID_DD73773A1D3745A6B87ED9F6DE3E5C94",1)</v>
      </c>
      <c r="M70" s="57" t="str">
        <f t="shared" ref="M70:M133" si="6">IF(AND(N70&lt;&gt;"",Q70&lt;&gt;"",R70&lt;&gt;""),"COMPLETED",IF(N70&lt;&gt;"","ON-GOING",IF(L70&lt;&gt;"","REQUESTED","")))</f>
        <v>COMPLETED</v>
      </c>
      <c r="N70" s="57" t="s">
        <v>401</v>
      </c>
      <c r="O70" s="57" t="s">
        <v>402</v>
      </c>
      <c r="P70" s="57" t="s">
        <v>57</v>
      </c>
      <c r="Q70" s="62" t="str">
        <f t="shared" ref="Q70:Q133" si="7">IF(O70&lt;&gt;"",HYPERLINK(_xlfn.CONCAT($O$4,O70,P70),"Open File"),"")</f>
        <v>Open File</v>
      </c>
      <c r="R70" s="55">
        <v>45940</v>
      </c>
      <c r="S70" s="67" t="s">
        <v>403</v>
      </c>
      <c r="T70" s="17">
        <f>IF(AND(D70&lt;&gt;"",RIGHT(D70,3)&lt;&gt;""),IF(COUNTIF($D$6:D70,D70)=1,1,0),0)</f>
        <v>1</v>
      </c>
      <c r="U70" s="17" t="str">
        <f t="shared" ref="U70:U114" si="8">IF(AND(D70&lt;&gt;"",E70&lt;&gt;""),_xlfn.CONCAT(SUBSTITUTE(D70,"/","."),"_",E70,"_Before"),"")</f>
        <v>MK.25.X.007_SUB-01_Before</v>
      </c>
      <c r="V70" s="17" t="str">
        <f t="shared" ref="V70:V114" si="9">IF(AND(D70&lt;&gt;"",E70&lt;&gt;""),_xlfn.CONCAT(SUBSTITUTE(D70,"/","."),"_",E70,"_After"),"")</f>
        <v>MK.25.X.007_SUB-01_After</v>
      </c>
    </row>
    <row r="71" s="9" customFormat="1" hidden="1" customHeight="1" spans="1:22">
      <c r="A71" s="21"/>
      <c r="B71" s="54"/>
      <c r="C71" s="55">
        <v>45941</v>
      </c>
      <c r="D71" s="54" t="s">
        <v>385</v>
      </c>
      <c r="E71" s="57" t="s">
        <v>34</v>
      </c>
      <c r="F71" s="58" t="s">
        <v>386</v>
      </c>
      <c r="G71" s="59" t="s">
        <v>404</v>
      </c>
      <c r="H71" s="57" t="s">
        <v>405</v>
      </c>
      <c r="I71" s="57" t="s">
        <v>29</v>
      </c>
      <c r="J71" s="60" t="str">
        <f t="shared" si="5"/>
        <v>Open File</v>
      </c>
      <c r="K71" s="61" t="s">
        <v>389</v>
      </c>
      <c r="L71" s="57" t="str">
        <f>_xlfn.DISPIMG("ID_0C3C8434A1B24A178B666110B3E300CA",1)</f>
        <v>=DISPIMG("ID_0C3C8434A1B24A178B666110B3E300CA",1)</v>
      </c>
      <c r="M71" s="57" t="str">
        <f t="shared" si="6"/>
        <v>COMPLETED</v>
      </c>
      <c r="N71" s="57" t="s">
        <v>406</v>
      </c>
      <c r="O71" s="57" t="s">
        <v>407</v>
      </c>
      <c r="P71" s="57" t="s">
        <v>29</v>
      </c>
      <c r="Q71" s="62" t="str">
        <f t="shared" si="7"/>
        <v>Open File</v>
      </c>
      <c r="R71" s="55">
        <v>45951</v>
      </c>
      <c r="S71" s="67"/>
      <c r="T71" s="17">
        <f>IF(AND(D71&lt;&gt;"",RIGHT(D71,3)&lt;&gt;""),IF(COUNTIF($D$6:D71,D71)=1,1,0),0)</f>
        <v>0</v>
      </c>
      <c r="U71" s="17" t="str">
        <f t="shared" si="8"/>
        <v>MK.25.X.005_SUB-02_Before</v>
      </c>
      <c r="V71" s="17" t="str">
        <f t="shared" si="9"/>
        <v>MK.25.X.005_SUB-02_After</v>
      </c>
    </row>
    <row r="72" s="9" customFormat="1" customHeight="1" spans="1:22">
      <c r="A72" s="21"/>
      <c r="B72" s="54"/>
      <c r="C72" s="55">
        <v>45941</v>
      </c>
      <c r="D72" s="54" t="s">
        <v>408</v>
      </c>
      <c r="E72" s="57" t="s">
        <v>25</v>
      </c>
      <c r="F72" s="58" t="s">
        <v>72</v>
      </c>
      <c r="G72" s="59" t="s">
        <v>409</v>
      </c>
      <c r="H72" s="57" t="s">
        <v>410</v>
      </c>
      <c r="I72" s="57" t="s">
        <v>29</v>
      </c>
      <c r="J72" s="60" t="str">
        <f t="shared" si="5"/>
        <v>Open File</v>
      </c>
      <c r="K72" s="61" t="s">
        <v>30</v>
      </c>
      <c r="L72" s="57" t="str">
        <f>_xlfn.DISPIMG("ID_580D5811C24545DC935291B233500CF1",1)</f>
        <v>=DISPIMG("ID_580D5811C24545DC935291B233500CF1",1)</v>
      </c>
      <c r="M72" s="57" t="str">
        <f t="shared" si="6"/>
        <v>COMPLETED</v>
      </c>
      <c r="N72" s="57" t="s">
        <v>411</v>
      </c>
      <c r="O72" s="57" t="s">
        <v>412</v>
      </c>
      <c r="P72" s="57" t="s">
        <v>29</v>
      </c>
      <c r="Q72" s="62" t="str">
        <f t="shared" si="7"/>
        <v>Open File</v>
      </c>
      <c r="R72" s="55">
        <v>45941</v>
      </c>
      <c r="S72" s="67" t="s">
        <v>350</v>
      </c>
      <c r="T72" s="17">
        <f>IF(AND(D72&lt;&gt;"",RIGHT(D72,3)&lt;&gt;""),IF(COUNTIF($D$6:D72,D72)=1,1,0),0)</f>
        <v>1</v>
      </c>
      <c r="U72" s="17" t="str">
        <f t="shared" si="8"/>
        <v>MK.25.X.008_SUB-01_Before</v>
      </c>
      <c r="V72" s="17" t="str">
        <f t="shared" si="9"/>
        <v>MK.25.X.008_SUB-01_After</v>
      </c>
    </row>
    <row r="73" s="9" customFormat="1" hidden="1" customHeight="1" spans="1:22">
      <c r="A73" s="21"/>
      <c r="B73" s="54"/>
      <c r="C73" s="55">
        <v>45943</v>
      </c>
      <c r="D73" s="54" t="s">
        <v>413</v>
      </c>
      <c r="E73" s="57" t="s">
        <v>25</v>
      </c>
      <c r="F73" s="58" t="s">
        <v>414</v>
      </c>
      <c r="G73" s="59" t="s">
        <v>415</v>
      </c>
      <c r="H73" s="57" t="s">
        <v>416</v>
      </c>
      <c r="I73" s="57" t="s">
        <v>29</v>
      </c>
      <c r="J73" s="60" t="str">
        <f t="shared" si="5"/>
        <v>Open File</v>
      </c>
      <c r="K73" s="61" t="s">
        <v>30</v>
      </c>
      <c r="L73" s="57" t="str">
        <f>_xlfn.DISPIMG("ID_73C0F73C60D84FB19EBADAFD257412A8",1)</f>
        <v>=DISPIMG("ID_73C0F73C60D84FB19EBADAFD257412A8",1)</v>
      </c>
      <c r="M73" s="57" t="str">
        <f t="shared" si="6"/>
        <v>COMPLETED</v>
      </c>
      <c r="N73" s="57" t="s">
        <v>417</v>
      </c>
      <c r="O73" s="57" t="s">
        <v>418</v>
      </c>
      <c r="P73" s="57" t="s">
        <v>29</v>
      </c>
      <c r="Q73" s="62" t="str">
        <f t="shared" si="7"/>
        <v>Open File</v>
      </c>
      <c r="R73" s="55">
        <v>45950</v>
      </c>
      <c r="S73" s="67" t="s">
        <v>419</v>
      </c>
      <c r="T73" s="17">
        <f>IF(AND(D73&lt;&gt;"",RIGHT(D73,3)&lt;&gt;""),IF(COUNTIF($D$6:D73,D73)=1,1,0),0)</f>
        <v>1</v>
      </c>
      <c r="U73" s="17" t="str">
        <f t="shared" si="8"/>
        <v>MK.25.X.009_SUB-01_Before</v>
      </c>
      <c r="V73" s="17" t="str">
        <f t="shared" si="9"/>
        <v>MK.25.X.009_SUB-01_After</v>
      </c>
    </row>
    <row r="74" s="9" customFormat="1" hidden="1" customHeight="1" spans="1:22">
      <c r="A74" s="21"/>
      <c r="B74" s="54"/>
      <c r="C74" s="55">
        <v>45944</v>
      </c>
      <c r="D74" s="54" t="s">
        <v>420</v>
      </c>
      <c r="E74" s="57" t="s">
        <v>25</v>
      </c>
      <c r="F74" s="58" t="s">
        <v>264</v>
      </c>
      <c r="G74" s="59" t="s">
        <v>421</v>
      </c>
      <c r="H74" s="57" t="s">
        <v>422</v>
      </c>
      <c r="I74" s="57" t="s">
        <v>29</v>
      </c>
      <c r="J74" s="60" t="str">
        <f t="shared" si="5"/>
        <v>Open File</v>
      </c>
      <c r="K74" s="61" t="s">
        <v>30</v>
      </c>
      <c r="L74" s="57" t="str">
        <f>_xlfn.DISPIMG("ID_DF7DD7487BF14CC995949F8CBCD1BCC7",1)</f>
        <v>=DISPIMG("ID_DF7DD7487BF14CC995949F8CBCD1BCC7",1)</v>
      </c>
      <c r="M74" s="57" t="str">
        <f t="shared" si="6"/>
        <v>COMPLETED</v>
      </c>
      <c r="N74" s="57" t="s">
        <v>423</v>
      </c>
      <c r="O74" s="57" t="s">
        <v>424</v>
      </c>
      <c r="P74" s="57" t="s">
        <v>29</v>
      </c>
      <c r="Q74" s="62" t="str">
        <f t="shared" si="7"/>
        <v>Open File</v>
      </c>
      <c r="R74" s="55">
        <v>45950</v>
      </c>
      <c r="S74" s="67" t="s">
        <v>425</v>
      </c>
      <c r="T74" s="17">
        <f>IF(AND(D74&lt;&gt;"",RIGHT(D74,3)&lt;&gt;""),IF(COUNTIF($D$6:D74,D74)=1,1,0),0)</f>
        <v>1</v>
      </c>
      <c r="U74" s="17" t="str">
        <f t="shared" si="8"/>
        <v>MK.25.X.010_SUB-01_Before</v>
      </c>
      <c r="V74" s="17" t="str">
        <f t="shared" si="9"/>
        <v>MK.25.X.010_SUB-01_After</v>
      </c>
    </row>
    <row r="75" s="9" customFormat="1" hidden="1" customHeight="1" spans="1:22">
      <c r="A75" s="21"/>
      <c r="B75" s="54"/>
      <c r="C75" s="55">
        <v>45945</v>
      </c>
      <c r="D75" s="54" t="s">
        <v>385</v>
      </c>
      <c r="E75" s="57" t="s">
        <v>39</v>
      </c>
      <c r="F75" s="58" t="s">
        <v>386</v>
      </c>
      <c r="G75" s="59" t="s">
        <v>426</v>
      </c>
      <c r="H75" s="57" t="s">
        <v>427</v>
      </c>
      <c r="I75" s="57" t="s">
        <v>29</v>
      </c>
      <c r="J75" s="60" t="str">
        <f t="shared" si="5"/>
        <v>Open File</v>
      </c>
      <c r="K75" s="61" t="s">
        <v>389</v>
      </c>
      <c r="L75" s="57" t="str">
        <f>_xlfn.DISPIMG("ID_1B8E07B7A03C4DBBA38B1534F6925EDB",1)</f>
        <v>=DISPIMG("ID_1B8E07B7A03C4DBBA38B1534F6925EDB",1)</v>
      </c>
      <c r="M75" s="57" t="str">
        <f t="shared" si="6"/>
        <v>COMPLETED</v>
      </c>
      <c r="N75" s="57" t="s">
        <v>428</v>
      </c>
      <c r="O75" s="57" t="s">
        <v>429</v>
      </c>
      <c r="P75" s="57" t="s">
        <v>29</v>
      </c>
      <c r="Q75" s="62" t="str">
        <f t="shared" si="7"/>
        <v>Open File</v>
      </c>
      <c r="R75" s="55">
        <v>45951</v>
      </c>
      <c r="S75" s="67"/>
      <c r="T75" s="17">
        <f>IF(AND(D75&lt;&gt;"",RIGHT(D75,3)&lt;&gt;""),IF(COUNTIF($D$6:D75,D75)=1,1,0),0)</f>
        <v>0</v>
      </c>
      <c r="U75" s="17" t="str">
        <f t="shared" si="8"/>
        <v>MK.25.X.005_SUB-03_Before</v>
      </c>
      <c r="V75" s="17" t="str">
        <f t="shared" si="9"/>
        <v>MK.25.X.005_SUB-03_After</v>
      </c>
    </row>
    <row r="76" s="9" customFormat="1" hidden="1" customHeight="1" spans="1:22">
      <c r="A76" s="21"/>
      <c r="B76" s="54"/>
      <c r="C76" s="55">
        <v>45945</v>
      </c>
      <c r="D76" s="54" t="s">
        <v>430</v>
      </c>
      <c r="E76" s="57" t="s">
        <v>25</v>
      </c>
      <c r="F76" s="58" t="s">
        <v>140</v>
      </c>
      <c r="G76" s="59" t="s">
        <v>431</v>
      </c>
      <c r="H76" s="57" t="s">
        <v>432</v>
      </c>
      <c r="I76" s="57" t="s">
        <v>29</v>
      </c>
      <c r="J76" s="60" t="str">
        <f t="shared" si="5"/>
        <v>Open File</v>
      </c>
      <c r="K76" s="61" t="s">
        <v>30</v>
      </c>
      <c r="L76" s="57" t="str">
        <f>_xlfn.DISPIMG("ID_C6EBAC4552D74396B828DA44AD8E5FD8",1)</f>
        <v>=DISPIMG("ID_C6EBAC4552D74396B828DA44AD8E5FD8",1)</v>
      </c>
      <c r="M76" s="57" t="str">
        <f t="shared" si="6"/>
        <v>COMPLETED</v>
      </c>
      <c r="N76" s="57" t="s">
        <v>433</v>
      </c>
      <c r="O76" s="57" t="s">
        <v>434</v>
      </c>
      <c r="P76" s="57" t="s">
        <v>29</v>
      </c>
      <c r="Q76" s="62" t="str">
        <f t="shared" si="7"/>
        <v>Open File</v>
      </c>
      <c r="R76" s="55">
        <v>45950</v>
      </c>
      <c r="S76" s="67" t="s">
        <v>435</v>
      </c>
      <c r="T76" s="17">
        <f>IF(AND(D76&lt;&gt;"",RIGHT(D76,3)&lt;&gt;""),IF(COUNTIF($D$6:D76,D76)=1,1,0),0)</f>
        <v>1</v>
      </c>
      <c r="U76" s="17" t="str">
        <f t="shared" si="8"/>
        <v>MK.25.X.011_SUB-01_Before</v>
      </c>
      <c r="V76" s="17" t="str">
        <f t="shared" si="9"/>
        <v>MK.25.X.011_SUB-01_After</v>
      </c>
    </row>
    <row r="77" s="9" customFormat="1" hidden="1" customHeight="1" spans="1:22">
      <c r="A77" s="21"/>
      <c r="B77" s="54"/>
      <c r="C77" s="55">
        <v>45945</v>
      </c>
      <c r="D77" s="54" t="s">
        <v>436</v>
      </c>
      <c r="E77" s="57" t="s">
        <v>25</v>
      </c>
      <c r="F77" s="58" t="s">
        <v>437</v>
      </c>
      <c r="G77" s="59" t="s">
        <v>438</v>
      </c>
      <c r="H77" s="57" t="s">
        <v>439</v>
      </c>
      <c r="I77" s="57" t="s">
        <v>57</v>
      </c>
      <c r="J77" s="60" t="str">
        <f t="shared" si="5"/>
        <v>Open File</v>
      </c>
      <c r="K77" s="61" t="s">
        <v>30</v>
      </c>
      <c r="L77" s="57" t="str">
        <f>_xlfn.DISPIMG("ID_C9828B3F47C84CA0881588D42A31E913",1)</f>
        <v>=DISPIMG("ID_C9828B3F47C84CA0881588D42A31E913",1)</v>
      </c>
      <c r="M77" s="57" t="str">
        <f t="shared" si="6"/>
        <v>ON-GOING</v>
      </c>
      <c r="N77" s="57" t="s">
        <v>440</v>
      </c>
      <c r="O77" s="57"/>
      <c r="P77" s="57"/>
      <c r="Q77" s="65" t="str">
        <f t="shared" si="7"/>
        <v/>
      </c>
      <c r="R77" s="55"/>
      <c r="S77" s="67"/>
      <c r="T77" s="17">
        <f>IF(AND(D77&lt;&gt;"",RIGHT(D77,3)&lt;&gt;""),IF(COUNTIF($D$6:D77,D77)=1,1,0),0)</f>
        <v>1</v>
      </c>
      <c r="U77" s="17" t="str">
        <f t="shared" si="8"/>
        <v>MK.25.X.012_SUB-01_Before</v>
      </c>
      <c r="V77" s="17" t="str">
        <f t="shared" si="9"/>
        <v>MK.25.X.012_SUB-01_After</v>
      </c>
    </row>
    <row r="78" s="9" customFormat="1" hidden="1" customHeight="1" spans="1:22">
      <c r="A78" s="21"/>
      <c r="B78" s="54"/>
      <c r="C78" s="55">
        <v>45946</v>
      </c>
      <c r="D78" s="54" t="s">
        <v>441</v>
      </c>
      <c r="E78" s="57" t="s">
        <v>25</v>
      </c>
      <c r="F78" s="58" t="s">
        <v>442</v>
      </c>
      <c r="G78" s="59" t="s">
        <v>443</v>
      </c>
      <c r="H78" s="57" t="s">
        <v>444</v>
      </c>
      <c r="I78" s="57" t="s">
        <v>29</v>
      </c>
      <c r="J78" s="60" t="str">
        <f t="shared" si="5"/>
        <v>Open File</v>
      </c>
      <c r="K78" s="61" t="s">
        <v>30</v>
      </c>
      <c r="L78" s="57" t="str">
        <f>_xlfn.DISPIMG("ID_554C48F0738647E1B6EB66DFCD9A01C1",1)</f>
        <v>=DISPIMG("ID_554C48F0738647E1B6EB66DFCD9A01C1",1)</v>
      </c>
      <c r="M78" s="57" t="str">
        <f t="shared" si="6"/>
        <v>ON-GOING</v>
      </c>
      <c r="N78" s="57" t="s">
        <v>445</v>
      </c>
      <c r="O78" s="57"/>
      <c r="P78" s="57"/>
      <c r="Q78" s="65" t="str">
        <f t="shared" si="7"/>
        <v/>
      </c>
      <c r="R78" s="55"/>
      <c r="S78" s="67"/>
      <c r="T78" s="17">
        <f>IF(AND(D78&lt;&gt;"",RIGHT(D78,3)&lt;&gt;""),IF(COUNTIF($D$6:D78,D78)=1,1,0),0)</f>
        <v>1</v>
      </c>
      <c r="U78" s="17" t="str">
        <f t="shared" si="8"/>
        <v>MK.25.X.013_SUB-01_Before</v>
      </c>
      <c r="V78" s="17" t="str">
        <f t="shared" si="9"/>
        <v>MK.25.X.013_SUB-01_After</v>
      </c>
    </row>
    <row r="79" s="9" customFormat="1" hidden="1" customHeight="1" spans="1:22">
      <c r="A79" s="21"/>
      <c r="B79" s="54"/>
      <c r="C79" s="55">
        <v>45946</v>
      </c>
      <c r="D79" s="54" t="s">
        <v>446</v>
      </c>
      <c r="E79" s="57" t="s">
        <v>25</v>
      </c>
      <c r="F79" s="58" t="s">
        <v>355</v>
      </c>
      <c r="G79" s="59" t="s">
        <v>447</v>
      </c>
      <c r="H79" s="57" t="s">
        <v>448</v>
      </c>
      <c r="I79" s="57" t="s">
        <v>29</v>
      </c>
      <c r="J79" s="60" t="str">
        <f t="shared" si="5"/>
        <v>Open File</v>
      </c>
      <c r="K79" s="61" t="s">
        <v>30</v>
      </c>
      <c r="L79" s="57" t="str">
        <f>_xlfn.DISPIMG("ID_DA600BDEA0CF485286DE3FA48728B2CA",1)</f>
        <v>=DISPIMG("ID_DA600BDEA0CF485286DE3FA48728B2CA",1)</v>
      </c>
      <c r="M79" s="57" t="str">
        <f t="shared" si="6"/>
        <v>ON-GOING</v>
      </c>
      <c r="N79" s="57" t="s">
        <v>449</v>
      </c>
      <c r="O79" s="57"/>
      <c r="P79" s="57"/>
      <c r="Q79" s="65" t="str">
        <f t="shared" si="7"/>
        <v/>
      </c>
      <c r="R79" s="55"/>
      <c r="S79" s="67"/>
      <c r="T79" s="17">
        <f>IF(AND(D79&lt;&gt;"",RIGHT(D79,3)&lt;&gt;""),IF(COUNTIF($D$6:D79,D79)=1,1,0),0)</f>
        <v>1</v>
      </c>
      <c r="U79" s="17" t="str">
        <f t="shared" si="8"/>
        <v>MK.25.X.014_SUB-01_Before</v>
      </c>
      <c r="V79" s="17" t="str">
        <f t="shared" si="9"/>
        <v>MK.25.X.014_SUB-01_After</v>
      </c>
    </row>
    <row r="80" s="9" customFormat="1" hidden="1" customHeight="1" spans="1:22">
      <c r="A80" s="21"/>
      <c r="B80" s="54"/>
      <c r="C80" s="55">
        <v>45947</v>
      </c>
      <c r="D80" s="54" t="s">
        <v>385</v>
      </c>
      <c r="E80" s="57" t="s">
        <v>45</v>
      </c>
      <c r="F80" s="58" t="s">
        <v>386</v>
      </c>
      <c r="G80" s="59" t="s">
        <v>450</v>
      </c>
      <c r="H80" s="57" t="s">
        <v>451</v>
      </c>
      <c r="I80" s="57" t="s">
        <v>29</v>
      </c>
      <c r="J80" s="60" t="str">
        <f t="shared" si="5"/>
        <v>Open File</v>
      </c>
      <c r="K80" s="61" t="s">
        <v>389</v>
      </c>
      <c r="L80" s="57" t="str">
        <f>_xlfn.DISPIMG("ID_54495933FACF41F494112C99657F2BD7",1)</f>
        <v>=DISPIMG("ID_54495933FACF41F494112C99657F2BD7",1)</v>
      </c>
      <c r="M80" s="57" t="str">
        <f t="shared" si="6"/>
        <v>COMPLETED</v>
      </c>
      <c r="N80" s="57" t="s">
        <v>452</v>
      </c>
      <c r="O80" s="57" t="s">
        <v>453</v>
      </c>
      <c r="P80" s="57" t="s">
        <v>29</v>
      </c>
      <c r="Q80" s="62" t="str">
        <f t="shared" si="7"/>
        <v>Open File</v>
      </c>
      <c r="R80" s="55">
        <v>45951</v>
      </c>
      <c r="S80" s="67" t="s">
        <v>454</v>
      </c>
      <c r="T80" s="17">
        <f>IF(AND(D80&lt;&gt;"",RIGHT(D80,3)&lt;&gt;""),IF(COUNTIF($D$6:D80,D80)=1,1,0),0)</f>
        <v>0</v>
      </c>
      <c r="U80" s="17" t="str">
        <f t="shared" si="8"/>
        <v>MK.25.X.005_SUB-04_Before</v>
      </c>
      <c r="V80" s="17" t="str">
        <f t="shared" si="9"/>
        <v>MK.25.X.005_SUB-04_After</v>
      </c>
    </row>
    <row r="81" s="9" customFormat="1" hidden="1" customHeight="1" spans="1:22">
      <c r="A81" s="21"/>
      <c r="B81" s="54"/>
      <c r="C81" s="55">
        <v>45947</v>
      </c>
      <c r="D81" s="54" t="s">
        <v>455</v>
      </c>
      <c r="E81" s="57" t="s">
        <v>25</v>
      </c>
      <c r="F81" s="58" t="s">
        <v>147</v>
      </c>
      <c r="G81" s="59" t="s">
        <v>456</v>
      </c>
      <c r="H81" s="57" t="s">
        <v>444</v>
      </c>
      <c r="I81" s="57" t="s">
        <v>29</v>
      </c>
      <c r="J81" s="60" t="str">
        <f t="shared" si="5"/>
        <v>Open File</v>
      </c>
      <c r="K81" s="61" t="s">
        <v>30</v>
      </c>
      <c r="L81" s="57" t="str">
        <f>_xlfn.DISPIMG("ID_D92E7F48D7794841AA4735E05202410E",1)</f>
        <v>=DISPIMG("ID_D92E7F48D7794841AA4735E05202410E",1)</v>
      </c>
      <c r="M81" s="57" t="str">
        <f t="shared" si="6"/>
        <v>ON-GOING</v>
      </c>
      <c r="N81" s="57" t="s">
        <v>457</v>
      </c>
      <c r="O81" s="57"/>
      <c r="P81" s="57"/>
      <c r="Q81" s="65" t="str">
        <f t="shared" si="7"/>
        <v/>
      </c>
      <c r="R81" s="55"/>
      <c r="S81" s="67"/>
      <c r="T81" s="17">
        <f>IF(AND(D81&lt;&gt;"",RIGHT(D81,3)&lt;&gt;""),IF(COUNTIF($D$6:D81,D81)=1,1,0),0)</f>
        <v>1</v>
      </c>
      <c r="U81" s="17" t="str">
        <f t="shared" si="8"/>
        <v>MK.25.X.015_SUB-01_Before</v>
      </c>
      <c r="V81" s="17" t="str">
        <f t="shared" si="9"/>
        <v>MK.25.X.015_SUB-01_After</v>
      </c>
    </row>
    <row r="82" s="9" customFormat="1" hidden="1" customHeight="1" spans="1:22">
      <c r="A82" s="21"/>
      <c r="B82" s="54"/>
      <c r="C82" s="55">
        <v>45948</v>
      </c>
      <c r="D82" s="54" t="s">
        <v>458</v>
      </c>
      <c r="E82" s="57" t="s">
        <v>25</v>
      </c>
      <c r="F82" s="58" t="s">
        <v>459</v>
      </c>
      <c r="G82" s="59" t="s">
        <v>460</v>
      </c>
      <c r="H82" s="57" t="s">
        <v>461</v>
      </c>
      <c r="I82" s="57" t="s">
        <v>29</v>
      </c>
      <c r="J82" s="60" t="str">
        <f t="shared" si="5"/>
        <v>Open File</v>
      </c>
      <c r="K82" s="61" t="s">
        <v>30</v>
      </c>
      <c r="L82" s="57" t="str">
        <f>_xlfn.DISPIMG("ID_A3BF80C99E3D475A95EFA92977AC548F",1)</f>
        <v>=DISPIMG("ID_A3BF80C99E3D475A95EFA92977AC548F",1)</v>
      </c>
      <c r="M82" s="57" t="str">
        <f t="shared" si="6"/>
        <v>COMPLETED</v>
      </c>
      <c r="N82" s="57" t="s">
        <v>462</v>
      </c>
      <c r="O82" s="57" t="s">
        <v>463</v>
      </c>
      <c r="P82" s="57" t="s">
        <v>29</v>
      </c>
      <c r="Q82" s="62" t="str">
        <f t="shared" si="7"/>
        <v>Open File</v>
      </c>
      <c r="R82" s="55">
        <v>45948</v>
      </c>
      <c r="S82" s="67" t="s">
        <v>464</v>
      </c>
      <c r="T82" s="17">
        <f>IF(AND(D82&lt;&gt;"",RIGHT(D82,3)&lt;&gt;""),IF(COUNTIF($D$6:D82,D82)=1,1,0),0)</f>
        <v>1</v>
      </c>
      <c r="U82" s="17" t="str">
        <f t="shared" si="8"/>
        <v>MK.25.X.016_SUB-01_Before</v>
      </c>
      <c r="V82" s="17" t="str">
        <f t="shared" si="9"/>
        <v>MK.25.X.016_SUB-01_After</v>
      </c>
    </row>
    <row r="83" s="9" customFormat="1" hidden="1" customHeight="1" spans="1:22">
      <c r="A83" s="21"/>
      <c r="B83" s="54"/>
      <c r="C83" s="55">
        <v>45950</v>
      </c>
      <c r="D83" s="54" t="s">
        <v>385</v>
      </c>
      <c r="E83" s="57" t="s">
        <v>465</v>
      </c>
      <c r="F83" s="58" t="s">
        <v>386</v>
      </c>
      <c r="G83" s="59" t="s">
        <v>466</v>
      </c>
      <c r="H83" s="57" t="s">
        <v>467</v>
      </c>
      <c r="I83" s="57" t="s">
        <v>29</v>
      </c>
      <c r="J83" s="60" t="str">
        <f t="shared" si="5"/>
        <v>Open File</v>
      </c>
      <c r="K83" s="61" t="s">
        <v>389</v>
      </c>
      <c r="L83" s="57" t="str">
        <f>_xlfn.DISPIMG("ID_45AF9B169E564F58BD50DB45B6F34874",1)</f>
        <v>=DISPIMG("ID_45AF9B169E564F58BD50DB45B6F34874",1)</v>
      </c>
      <c r="M83" s="57" t="str">
        <f t="shared" si="6"/>
        <v>COMPLETED</v>
      </c>
      <c r="N83" s="57" t="s">
        <v>468</v>
      </c>
      <c r="O83" s="57" t="s">
        <v>469</v>
      </c>
      <c r="P83" s="57" t="s">
        <v>29</v>
      </c>
      <c r="Q83" s="62" t="str">
        <f t="shared" si="7"/>
        <v>Open File</v>
      </c>
      <c r="R83" s="55">
        <v>45960</v>
      </c>
      <c r="S83" s="67" t="s">
        <v>470</v>
      </c>
      <c r="T83" s="17">
        <f>IF(AND(D83&lt;&gt;"",RIGHT(D83,3)&lt;&gt;""),IF(COUNTIF($D$6:D83,D83)=1,1,0),0)</f>
        <v>0</v>
      </c>
      <c r="U83" s="17" t="str">
        <f t="shared" si="8"/>
        <v>MK.25.X.005_SUB-05_Before</v>
      </c>
      <c r="V83" s="17" t="str">
        <f t="shared" si="9"/>
        <v>MK.25.X.005_SUB-05_After</v>
      </c>
    </row>
    <row r="84" s="9" customFormat="1" hidden="1" customHeight="1" spans="1:22">
      <c r="A84" s="21"/>
      <c r="B84" s="54"/>
      <c r="C84" s="55">
        <v>45952</v>
      </c>
      <c r="D84" s="54" t="s">
        <v>458</v>
      </c>
      <c r="E84" s="57" t="s">
        <v>25</v>
      </c>
      <c r="F84" s="58" t="s">
        <v>147</v>
      </c>
      <c r="G84" s="59" t="s">
        <v>471</v>
      </c>
      <c r="H84" s="57"/>
      <c r="I84" s="57"/>
      <c r="J84" s="60" t="str">
        <f t="shared" si="5"/>
        <v/>
      </c>
      <c r="K84" s="61" t="s">
        <v>30</v>
      </c>
      <c r="L84" s="57" t="str">
        <f>_xlfn.DISPIMG("ID_23E80B93FD024A8C92F7220BA92D1473",1)</f>
        <v>=DISPIMG("ID_23E80B93FD024A8C92F7220BA92D1473",1)</v>
      </c>
      <c r="M84" s="57" t="str">
        <f t="shared" si="6"/>
        <v>ON-GOING</v>
      </c>
      <c r="N84" s="57" t="s">
        <v>472</v>
      </c>
      <c r="O84" s="57"/>
      <c r="P84" s="57"/>
      <c r="Q84" s="65" t="str">
        <f t="shared" si="7"/>
        <v/>
      </c>
      <c r="R84" s="55"/>
      <c r="S84" s="67"/>
      <c r="T84" s="17">
        <f>IF(AND(D84&lt;&gt;"",RIGHT(D84,3)&lt;&gt;""),IF(COUNTIF($D$6:D84,D84)=1,1,0),0)</f>
        <v>0</v>
      </c>
      <c r="U84" s="17" t="str">
        <f t="shared" si="8"/>
        <v>MK.25.X.016_SUB-01_Before</v>
      </c>
      <c r="V84" s="17" t="str">
        <f t="shared" si="9"/>
        <v>MK.25.X.016_SUB-01_After</v>
      </c>
    </row>
    <row r="85" s="9" customFormat="1" hidden="1" customHeight="1" spans="1:22">
      <c r="A85" s="21"/>
      <c r="B85" s="54"/>
      <c r="C85" s="55">
        <v>45952</v>
      </c>
      <c r="D85" s="54" t="s">
        <v>458</v>
      </c>
      <c r="E85" s="57" t="s">
        <v>34</v>
      </c>
      <c r="F85" s="58" t="s">
        <v>147</v>
      </c>
      <c r="G85" s="59" t="s">
        <v>473</v>
      </c>
      <c r="H85" s="57"/>
      <c r="I85" s="57"/>
      <c r="J85" s="60" t="str">
        <f t="shared" si="5"/>
        <v/>
      </c>
      <c r="K85" s="61" t="s">
        <v>30</v>
      </c>
      <c r="L85" s="57" t="str">
        <f>_xlfn.DISPIMG("ID_4C8599C55C2645B09BA0038AFB9F2232",1)</f>
        <v>=DISPIMG("ID_4C8599C55C2645B09BA0038AFB9F2232",1)</v>
      </c>
      <c r="M85" s="57" t="str">
        <f t="shared" si="6"/>
        <v>ON-GOING</v>
      </c>
      <c r="N85" s="57" t="s">
        <v>474</v>
      </c>
      <c r="O85" s="57"/>
      <c r="P85" s="57"/>
      <c r="Q85" s="65" t="str">
        <f t="shared" si="7"/>
        <v/>
      </c>
      <c r="R85" s="55"/>
      <c r="S85" s="67"/>
      <c r="T85" s="17">
        <f>IF(AND(D85&lt;&gt;"",RIGHT(D85,3)&lt;&gt;""),IF(COUNTIF($D$6:D85,D85)=1,1,0),0)</f>
        <v>0</v>
      </c>
      <c r="U85" s="17" t="str">
        <f t="shared" si="8"/>
        <v>MK.25.X.016_SUB-02_Before</v>
      </c>
      <c r="V85" s="17" t="str">
        <f t="shared" si="9"/>
        <v>MK.25.X.016_SUB-02_After</v>
      </c>
    </row>
    <row r="86" s="9" customFormat="1" hidden="1" customHeight="1" spans="1:22">
      <c r="A86" s="21"/>
      <c r="B86" s="54"/>
      <c r="C86" s="55">
        <v>45954</v>
      </c>
      <c r="D86" s="54" t="s">
        <v>475</v>
      </c>
      <c r="E86" s="57" t="s">
        <v>25</v>
      </c>
      <c r="F86" s="58" t="s">
        <v>264</v>
      </c>
      <c r="G86" s="59" t="s">
        <v>476</v>
      </c>
      <c r="H86" s="57" t="s">
        <v>477</v>
      </c>
      <c r="I86" s="57" t="s">
        <v>29</v>
      </c>
      <c r="J86" s="60" t="str">
        <f t="shared" si="5"/>
        <v>Open File</v>
      </c>
      <c r="K86" s="61" t="s">
        <v>30</v>
      </c>
      <c r="L86" s="57" t="str">
        <f>_xlfn.DISPIMG("ID_3B41E992B75A487EBCCCFE4DD57678D8",1)</f>
        <v>=DISPIMG("ID_3B41E992B75A487EBCCCFE4DD57678D8",1)</v>
      </c>
      <c r="M86" s="57" t="str">
        <f t="shared" si="6"/>
        <v>ON-GOING</v>
      </c>
      <c r="N86" s="57" t="s">
        <v>478</v>
      </c>
      <c r="O86" s="57"/>
      <c r="P86" s="57"/>
      <c r="Q86" s="65" t="str">
        <f t="shared" si="7"/>
        <v/>
      </c>
      <c r="R86" s="55"/>
      <c r="S86" s="67"/>
      <c r="T86" s="17">
        <f>IF(AND(D86&lt;&gt;"",RIGHT(D86,3)&lt;&gt;""),IF(COUNTIF($D$6:D86,D86)=1,1,0),0)</f>
        <v>1</v>
      </c>
      <c r="U86" s="17" t="str">
        <f t="shared" si="8"/>
        <v>MK.25.X.018_SUB-01_Before</v>
      </c>
      <c r="V86" s="17" t="str">
        <f t="shared" si="9"/>
        <v>MK.25.X.018_SUB-01_After</v>
      </c>
    </row>
    <row r="87" s="9" customFormat="1" hidden="1" customHeight="1" spans="1:22">
      <c r="A87" s="21"/>
      <c r="B87" s="54"/>
      <c r="C87" s="55">
        <v>45957</v>
      </c>
      <c r="D87" s="54" t="s">
        <v>479</v>
      </c>
      <c r="E87" s="57" t="s">
        <v>25</v>
      </c>
      <c r="F87" s="58" t="s">
        <v>480</v>
      </c>
      <c r="G87" s="59" t="s">
        <v>481</v>
      </c>
      <c r="H87" s="57" t="s">
        <v>482</v>
      </c>
      <c r="I87" s="57" t="s">
        <v>29</v>
      </c>
      <c r="J87" s="60" t="str">
        <f t="shared" si="5"/>
        <v>Open File</v>
      </c>
      <c r="K87" s="61" t="s">
        <v>30</v>
      </c>
      <c r="L87" s="57" t="str">
        <f>_xlfn.DISPIMG("ID_B9555291E1114661A417CB17E252CED3",1)</f>
        <v>=DISPIMG("ID_B9555291E1114661A417CB17E252CED3",1)</v>
      </c>
      <c r="M87" s="57" t="str">
        <f t="shared" si="6"/>
        <v>ON-GOING</v>
      </c>
      <c r="N87" s="57" t="s">
        <v>483</v>
      </c>
      <c r="O87" s="57"/>
      <c r="P87" s="57"/>
      <c r="Q87" s="65" t="str">
        <f t="shared" si="7"/>
        <v/>
      </c>
      <c r="R87" s="55"/>
      <c r="S87" s="67"/>
      <c r="T87" s="17">
        <f>IF(AND(D87&lt;&gt;"",RIGHT(D87,3)&lt;&gt;""),IF(COUNTIF($D$6:D87,D87)=1,1,0),0)</f>
        <v>1</v>
      </c>
      <c r="U87" s="17" t="str">
        <f t="shared" si="8"/>
        <v>MK.25.X.019_SUB-01_Before</v>
      </c>
      <c r="V87" s="17" t="str">
        <f t="shared" si="9"/>
        <v>MK.25.X.019_SUB-01_After</v>
      </c>
    </row>
    <row r="88" s="9" customFormat="1" hidden="1" customHeight="1" spans="1:22">
      <c r="A88" s="21"/>
      <c r="B88" s="54"/>
      <c r="C88" s="55">
        <v>45957</v>
      </c>
      <c r="D88" s="54" t="s">
        <v>484</v>
      </c>
      <c r="E88" s="57" t="s">
        <v>25</v>
      </c>
      <c r="F88" s="58" t="s">
        <v>205</v>
      </c>
      <c r="G88" s="59" t="s">
        <v>485</v>
      </c>
      <c r="H88" s="57" t="s">
        <v>486</v>
      </c>
      <c r="I88" s="57" t="s">
        <v>29</v>
      </c>
      <c r="J88" s="60" t="str">
        <f t="shared" si="5"/>
        <v>Open File</v>
      </c>
      <c r="K88" s="61" t="s">
        <v>30</v>
      </c>
      <c r="L88" s="57" t="str">
        <f>_xlfn.DISPIMG("ID_F6E2545E75DD42BA80E3B702E6595786",1)</f>
        <v>=DISPIMG("ID_F6E2545E75DD42BA80E3B702E6595786",1)</v>
      </c>
      <c r="M88" s="57" t="str">
        <f t="shared" si="6"/>
        <v>COMPLETED</v>
      </c>
      <c r="N88" s="57" t="s">
        <v>487</v>
      </c>
      <c r="O88" s="57" t="s">
        <v>488</v>
      </c>
      <c r="P88" s="57" t="s">
        <v>29</v>
      </c>
      <c r="Q88" s="62" t="str">
        <f t="shared" si="7"/>
        <v>Open File</v>
      </c>
      <c r="R88" s="55">
        <v>45962</v>
      </c>
      <c r="S88" s="67" t="s">
        <v>489</v>
      </c>
      <c r="T88" s="17">
        <f>IF(AND(D88&lt;&gt;"",RIGHT(D88,3)&lt;&gt;""),IF(COUNTIF($D$6:D88,D88)=1,1,0),0)</f>
        <v>1</v>
      </c>
      <c r="U88" s="17" t="str">
        <f t="shared" si="8"/>
        <v>MK.25.X.020_SUB-01_Before</v>
      </c>
      <c r="V88" s="17" t="str">
        <f t="shared" si="9"/>
        <v>MK.25.X.020_SUB-01_After</v>
      </c>
    </row>
    <row r="89" s="9" customFormat="1" hidden="1" customHeight="1" spans="1:22">
      <c r="A89" s="21"/>
      <c r="B89" s="54"/>
      <c r="C89" s="55">
        <v>45957</v>
      </c>
      <c r="D89" s="54" t="s">
        <v>490</v>
      </c>
      <c r="E89" s="57" t="s">
        <v>25</v>
      </c>
      <c r="F89" s="58" t="s">
        <v>26</v>
      </c>
      <c r="G89" s="59" t="s">
        <v>491</v>
      </c>
      <c r="H89" s="57" t="s">
        <v>492</v>
      </c>
      <c r="I89" s="57" t="s">
        <v>29</v>
      </c>
      <c r="J89" s="60" t="str">
        <f t="shared" si="5"/>
        <v>Open File</v>
      </c>
      <c r="K89" s="61" t="s">
        <v>30</v>
      </c>
      <c r="L89" s="57" t="str">
        <f>_xlfn.DISPIMG("ID_71533B036E1C47EFA3CE2DD8D624E333",1)</f>
        <v>=DISPIMG("ID_71533B036E1C47EFA3CE2DD8D624E333",1)</v>
      </c>
      <c r="M89" s="57" t="str">
        <f t="shared" si="6"/>
        <v>COMPLETED</v>
      </c>
      <c r="N89" s="57" t="s">
        <v>493</v>
      </c>
      <c r="O89" s="57" t="s">
        <v>494</v>
      </c>
      <c r="P89" s="57" t="s">
        <v>29</v>
      </c>
      <c r="Q89" s="62" t="str">
        <f t="shared" si="7"/>
        <v>Open File</v>
      </c>
      <c r="R89" s="55">
        <v>45958</v>
      </c>
      <c r="S89" s="67" t="s">
        <v>495</v>
      </c>
      <c r="T89" s="17">
        <f>IF(AND(D89&lt;&gt;"",RIGHT(D89,3)&lt;&gt;""),IF(COUNTIF($D$6:D89,D89)=1,1,0),0)</f>
        <v>1</v>
      </c>
      <c r="U89" s="17" t="str">
        <f t="shared" si="8"/>
        <v>MK.25.X.021_SUB-01_Before</v>
      </c>
      <c r="V89" s="17" t="str">
        <f t="shared" si="9"/>
        <v>MK.25.X.021_SUB-01_After</v>
      </c>
    </row>
    <row r="90" s="9" customFormat="1" hidden="1" customHeight="1" spans="1:22">
      <c r="A90" s="21"/>
      <c r="B90" s="54"/>
      <c r="C90" s="55">
        <v>45959</v>
      </c>
      <c r="D90" s="54" t="s">
        <v>496</v>
      </c>
      <c r="E90" s="57" t="s">
        <v>25</v>
      </c>
      <c r="F90" s="58" t="s">
        <v>437</v>
      </c>
      <c r="G90" s="59" t="s">
        <v>497</v>
      </c>
      <c r="H90" s="57" t="s">
        <v>498</v>
      </c>
      <c r="I90" s="57" t="s">
        <v>29</v>
      </c>
      <c r="J90" s="60" t="str">
        <f t="shared" si="5"/>
        <v>Open File</v>
      </c>
      <c r="K90" s="61" t="s">
        <v>30</v>
      </c>
      <c r="L90" s="57" t="str">
        <f>_xlfn.DISPIMG("ID_5D19EEF2357C4A1185F48FA3E7CE338D",1)</f>
        <v>=DISPIMG("ID_5D19EEF2357C4A1185F48FA3E7CE338D",1)</v>
      </c>
      <c r="M90" s="57" t="str">
        <f t="shared" si="6"/>
        <v>COMPLETED</v>
      </c>
      <c r="N90" s="57" t="s">
        <v>499</v>
      </c>
      <c r="O90" s="57" t="s">
        <v>500</v>
      </c>
      <c r="P90" s="57" t="s">
        <v>29</v>
      </c>
      <c r="Q90" s="62" t="str">
        <f t="shared" si="7"/>
        <v>Open File</v>
      </c>
      <c r="R90" s="55">
        <v>45962</v>
      </c>
      <c r="S90" s="67" t="s">
        <v>501</v>
      </c>
      <c r="T90" s="17">
        <f>IF(AND(D90&lt;&gt;"",RIGHT(D90,3)&lt;&gt;""),IF(COUNTIF($D$6:D90,D90)=1,1,0),0)</f>
        <v>1</v>
      </c>
      <c r="U90" s="17" t="str">
        <f t="shared" si="8"/>
        <v>MK.25.X.022_SUB-01_Before</v>
      </c>
      <c r="V90" s="17" t="str">
        <f t="shared" si="9"/>
        <v>MK.25.X.022_SUB-01_After</v>
      </c>
    </row>
    <row r="91" s="9" customFormat="1" hidden="1" customHeight="1" spans="1:22">
      <c r="A91" s="21"/>
      <c r="B91" s="54"/>
      <c r="C91" s="55">
        <v>45961</v>
      </c>
      <c r="D91" s="54" t="s">
        <v>490</v>
      </c>
      <c r="E91" s="57" t="s">
        <v>34</v>
      </c>
      <c r="F91" s="58" t="s">
        <v>26</v>
      </c>
      <c r="G91" s="59" t="s">
        <v>502</v>
      </c>
      <c r="H91" s="57" t="s">
        <v>503</v>
      </c>
      <c r="I91" s="57" t="s">
        <v>29</v>
      </c>
      <c r="J91" s="60" t="str">
        <f t="shared" si="5"/>
        <v>Open File</v>
      </c>
      <c r="K91" s="61" t="s">
        <v>30</v>
      </c>
      <c r="L91" s="57" t="str">
        <f>_xlfn.DISPIMG("ID_1DD3592FFABF4B94951824E2E40D6DFF",1)</f>
        <v>=DISPIMG("ID_1DD3592FFABF4B94951824E2E40D6DFF",1)</v>
      </c>
      <c r="M91" s="57" t="str">
        <f t="shared" si="6"/>
        <v>COMPLETED</v>
      </c>
      <c r="N91" s="57" t="s">
        <v>504</v>
      </c>
      <c r="O91" s="57" t="s">
        <v>505</v>
      </c>
      <c r="P91" s="57" t="s">
        <v>29</v>
      </c>
      <c r="Q91" s="62" t="str">
        <f t="shared" si="7"/>
        <v>Open File</v>
      </c>
      <c r="R91" s="55">
        <v>45963</v>
      </c>
      <c r="S91" s="67" t="s">
        <v>506</v>
      </c>
      <c r="T91" s="17">
        <f>IF(AND(D91&lt;&gt;"",RIGHT(D91,3)&lt;&gt;""),IF(COUNTIF($D$6:D91,D91)=1,1,0),0)</f>
        <v>0</v>
      </c>
      <c r="U91" s="17" t="str">
        <f t="shared" si="8"/>
        <v>MK.25.X.021_SUB-02_Before</v>
      </c>
      <c r="V91" s="17" t="str">
        <f t="shared" si="9"/>
        <v>MK.25.X.021_SUB-02_After</v>
      </c>
    </row>
    <row r="92" s="9" customFormat="1" hidden="1" customHeight="1" spans="1:22">
      <c r="A92" s="21"/>
      <c r="B92" s="54"/>
      <c r="C92" s="55">
        <v>45961</v>
      </c>
      <c r="D92" s="54" t="s">
        <v>507</v>
      </c>
      <c r="E92" s="57" t="s">
        <v>25</v>
      </c>
      <c r="F92" s="58" t="s">
        <v>80</v>
      </c>
      <c r="G92" s="59" t="s">
        <v>508</v>
      </c>
      <c r="H92" s="57" t="s">
        <v>509</v>
      </c>
      <c r="I92" s="57" t="s">
        <v>29</v>
      </c>
      <c r="J92" s="60" t="str">
        <f t="shared" si="5"/>
        <v>Open File</v>
      </c>
      <c r="K92" s="61" t="s">
        <v>30</v>
      </c>
      <c r="L92" s="57" t="str">
        <f>_xlfn.DISPIMG("ID_BC69206166BB4BE3AA477F81CF1EF616",1)</f>
        <v>=DISPIMG("ID_BC69206166BB4BE3AA477F81CF1EF616",1)</v>
      </c>
      <c r="M92" s="57" t="str">
        <f t="shared" si="6"/>
        <v>COMPLETED</v>
      </c>
      <c r="N92" s="57" t="s">
        <v>510</v>
      </c>
      <c r="O92" s="57" t="s">
        <v>511</v>
      </c>
      <c r="P92" s="57" t="s">
        <v>29</v>
      </c>
      <c r="Q92" s="65" t="str">
        <f t="shared" si="7"/>
        <v>Open File</v>
      </c>
      <c r="R92" s="55">
        <v>45965</v>
      </c>
      <c r="S92" s="67" t="s">
        <v>512</v>
      </c>
      <c r="T92" s="17">
        <f>IF(AND(D92&lt;&gt;"",RIGHT(D92,3)&lt;&gt;""),IF(COUNTIF($D$6:D92,D92)=1,1,0),0)</f>
        <v>1</v>
      </c>
      <c r="U92" s="17" t="str">
        <f t="shared" si="8"/>
        <v>MK.25.X.023_SUB-01_Before</v>
      </c>
      <c r="V92" s="17" t="str">
        <f t="shared" si="9"/>
        <v>MK.25.X.023_SUB-01_After</v>
      </c>
    </row>
    <row r="93" s="9" customFormat="1" hidden="1" customHeight="1" spans="1:22">
      <c r="A93" s="21"/>
      <c r="B93" s="54"/>
      <c r="C93" s="55">
        <v>45964</v>
      </c>
      <c r="D93" s="54" t="s">
        <v>513</v>
      </c>
      <c r="E93" s="57" t="s">
        <v>25</v>
      </c>
      <c r="F93" s="58" t="s">
        <v>60</v>
      </c>
      <c r="G93" s="59" t="s">
        <v>514</v>
      </c>
      <c r="H93" s="57"/>
      <c r="I93" s="57"/>
      <c r="J93" s="60" t="str">
        <f t="shared" si="5"/>
        <v/>
      </c>
      <c r="K93" s="61" t="s">
        <v>30</v>
      </c>
      <c r="L93" s="57" t="str">
        <f>_xlfn.DISPIMG("ID_4A2F361308DE4A9788DF184FDD11FEA6",1)</f>
        <v>=DISPIMG("ID_4A2F361308DE4A9788DF184FDD11FEA6",1)</v>
      </c>
      <c r="M93" s="57" t="str">
        <f t="shared" si="6"/>
        <v>ON-GOING</v>
      </c>
      <c r="N93" s="57" t="s">
        <v>515</v>
      </c>
      <c r="O93" s="57"/>
      <c r="P93" s="57"/>
      <c r="Q93" s="65" t="str">
        <f t="shared" si="7"/>
        <v/>
      </c>
      <c r="R93" s="55"/>
      <c r="S93" s="67"/>
      <c r="T93" s="17">
        <f>IF(AND(D93&lt;&gt;"",RIGHT(D93,3)&lt;&gt;""),IF(COUNTIF($D$6:D93,D93)=1,1,0),0)</f>
        <v>1</v>
      </c>
      <c r="U93" s="17" t="str">
        <f t="shared" si="8"/>
        <v>MK.25.XI.001_SUB-01_Before</v>
      </c>
      <c r="V93" s="17" t="str">
        <f t="shared" si="9"/>
        <v>MK.25.XI.001_SUB-01_After</v>
      </c>
    </row>
    <row r="94" s="9" customFormat="1" hidden="1" customHeight="1" spans="1:22">
      <c r="A94" s="21"/>
      <c r="B94" s="54"/>
      <c r="C94" s="55">
        <v>45964</v>
      </c>
      <c r="D94" s="54" t="s">
        <v>516</v>
      </c>
      <c r="E94" s="57" t="s">
        <v>25</v>
      </c>
      <c r="F94" s="58" t="s">
        <v>517</v>
      </c>
      <c r="G94" s="59" t="s">
        <v>518</v>
      </c>
      <c r="H94" s="57" t="s">
        <v>519</v>
      </c>
      <c r="I94" s="57" t="s">
        <v>29</v>
      </c>
      <c r="J94" s="60" t="str">
        <f t="shared" si="5"/>
        <v>Open File</v>
      </c>
      <c r="K94" s="61" t="s">
        <v>30</v>
      </c>
      <c r="L94" s="57" t="str">
        <f>_xlfn.DISPIMG("ID_185BF096FE694C02B52E3AB56A760772",1)</f>
        <v>=DISPIMG("ID_185BF096FE694C02B52E3AB56A760772",1)</v>
      </c>
      <c r="M94" s="57" t="str">
        <f t="shared" si="6"/>
        <v>COMPLETED</v>
      </c>
      <c r="N94" s="57" t="s">
        <v>520</v>
      </c>
      <c r="O94" s="57" t="s">
        <v>521</v>
      </c>
      <c r="P94" s="57" t="s">
        <v>29</v>
      </c>
      <c r="Q94" s="62" t="str">
        <f t="shared" si="7"/>
        <v>Open File</v>
      </c>
      <c r="R94" s="55">
        <v>45967</v>
      </c>
      <c r="S94" s="67" t="s">
        <v>522</v>
      </c>
      <c r="T94" s="17">
        <f>IF(AND(D94&lt;&gt;"",RIGHT(D94,3)&lt;&gt;""),IF(COUNTIF($D$6:D94,D94)=1,1,0),0)</f>
        <v>1</v>
      </c>
      <c r="U94" s="17" t="str">
        <f t="shared" si="8"/>
        <v>MK.25.XI.002_SUB-01_Before</v>
      </c>
      <c r="V94" s="17" t="str">
        <f t="shared" si="9"/>
        <v>MK.25.XI.002_SUB-01_After</v>
      </c>
    </row>
    <row r="95" s="9" customFormat="1" hidden="1" customHeight="1" spans="1:22">
      <c r="A95" s="21"/>
      <c r="B95" s="54"/>
      <c r="C95" s="55">
        <v>45964</v>
      </c>
      <c r="D95" s="54" t="s">
        <v>523</v>
      </c>
      <c r="E95" s="57" t="s">
        <v>25</v>
      </c>
      <c r="F95" s="58" t="s">
        <v>252</v>
      </c>
      <c r="G95" s="59" t="s">
        <v>524</v>
      </c>
      <c r="H95" s="57" t="s">
        <v>525</v>
      </c>
      <c r="I95" s="57" t="s">
        <v>29</v>
      </c>
      <c r="J95" s="60" t="str">
        <f t="shared" si="5"/>
        <v>Open File</v>
      </c>
      <c r="K95" s="61" t="s">
        <v>30</v>
      </c>
      <c r="L95" s="57" t="str">
        <f>_xlfn.DISPIMG("ID_276AD1692D13495D800547C90A601C6B",1)</f>
        <v>=DISPIMG("ID_276AD1692D13495D800547C90A601C6B",1)</v>
      </c>
      <c r="M95" s="57" t="str">
        <f t="shared" si="6"/>
        <v>COMPLETED</v>
      </c>
      <c r="N95" s="57" t="s">
        <v>526</v>
      </c>
      <c r="O95" s="57" t="s">
        <v>527</v>
      </c>
      <c r="P95" s="57" t="s">
        <v>29</v>
      </c>
      <c r="Q95" s="62" t="str">
        <f t="shared" si="7"/>
        <v>Open File</v>
      </c>
      <c r="R95" s="55">
        <v>45994</v>
      </c>
      <c r="S95" s="67" t="s">
        <v>528</v>
      </c>
      <c r="T95" s="17">
        <f>IF(AND(D95&lt;&gt;"",RIGHT(D95,3)&lt;&gt;""),IF(COUNTIF($D$6:D95,D95)=1,1,0),0)</f>
        <v>1</v>
      </c>
      <c r="U95" s="17" t="str">
        <f t="shared" si="8"/>
        <v>MK.25.XI.003_SUB-01_Before</v>
      </c>
      <c r="V95" s="17" t="str">
        <f t="shared" si="9"/>
        <v>MK.25.XI.003_SUB-01_After</v>
      </c>
    </row>
    <row r="96" s="9" customFormat="1" hidden="1" customHeight="1" spans="1:22">
      <c r="A96" s="21"/>
      <c r="B96" s="54"/>
      <c r="C96" s="55">
        <v>45964</v>
      </c>
      <c r="D96" s="54" t="s">
        <v>529</v>
      </c>
      <c r="E96" s="57" t="s">
        <v>25</v>
      </c>
      <c r="F96" s="58" t="s">
        <v>96</v>
      </c>
      <c r="G96" s="59" t="s">
        <v>524</v>
      </c>
      <c r="H96" s="57" t="s">
        <v>530</v>
      </c>
      <c r="I96" s="57" t="s">
        <v>29</v>
      </c>
      <c r="J96" s="60" t="str">
        <f t="shared" si="5"/>
        <v>Open File</v>
      </c>
      <c r="K96" s="61" t="s">
        <v>30</v>
      </c>
      <c r="L96" s="57" t="str">
        <f>_xlfn.DISPIMG("ID_276AD1692D13495D800547C90A601C6B",1)</f>
        <v>=DISPIMG("ID_276AD1692D13495D800547C90A601C6B",1)</v>
      </c>
      <c r="M96" s="57" t="str">
        <f t="shared" si="6"/>
        <v>COMPLETED</v>
      </c>
      <c r="N96" s="57" t="s">
        <v>531</v>
      </c>
      <c r="O96" s="57" t="s">
        <v>532</v>
      </c>
      <c r="P96" s="57" t="s">
        <v>29</v>
      </c>
      <c r="Q96" s="62" t="str">
        <f t="shared" si="7"/>
        <v>Open File</v>
      </c>
      <c r="R96" s="55">
        <v>45994</v>
      </c>
      <c r="S96" s="67" t="s">
        <v>528</v>
      </c>
      <c r="T96" s="17">
        <f>IF(AND(D96&lt;&gt;"",RIGHT(D96,3)&lt;&gt;""),IF(COUNTIF($D$6:D96,D96)=1,1,0),0)</f>
        <v>1</v>
      </c>
      <c r="U96" s="17" t="str">
        <f t="shared" si="8"/>
        <v>MK.25.XI.004_SUB-01_Before</v>
      </c>
      <c r="V96" s="17" t="str">
        <f t="shared" si="9"/>
        <v>MK.25.XI.004_SUB-01_After</v>
      </c>
    </row>
    <row r="97" s="9" customFormat="1" hidden="1" customHeight="1" spans="1:22">
      <c r="A97" s="21"/>
      <c r="B97" s="54"/>
      <c r="C97" s="55">
        <v>45964</v>
      </c>
      <c r="D97" s="54" t="s">
        <v>533</v>
      </c>
      <c r="E97" s="57" t="s">
        <v>25</v>
      </c>
      <c r="F97" s="58" t="s">
        <v>67</v>
      </c>
      <c r="G97" s="59" t="s">
        <v>524</v>
      </c>
      <c r="H97" s="57" t="s">
        <v>534</v>
      </c>
      <c r="I97" s="57" t="s">
        <v>29</v>
      </c>
      <c r="J97" s="60" t="str">
        <f t="shared" si="5"/>
        <v>Open File</v>
      </c>
      <c r="K97" s="61" t="s">
        <v>30</v>
      </c>
      <c r="L97" s="57" t="str">
        <f>_xlfn.DISPIMG("ID_276AD1692D13495D800547C90A601C6B",1)</f>
        <v>=DISPIMG("ID_276AD1692D13495D800547C90A601C6B",1)</v>
      </c>
      <c r="M97" s="57" t="str">
        <f t="shared" si="6"/>
        <v>COMPLETED</v>
      </c>
      <c r="N97" s="57" t="s">
        <v>535</v>
      </c>
      <c r="O97" s="57" t="s">
        <v>536</v>
      </c>
      <c r="P97" s="57" t="s">
        <v>29</v>
      </c>
      <c r="Q97" s="62" t="str">
        <f t="shared" si="7"/>
        <v>Open File</v>
      </c>
      <c r="R97" s="55">
        <v>45994</v>
      </c>
      <c r="S97" s="67" t="s">
        <v>528</v>
      </c>
      <c r="T97" s="17">
        <f>IF(AND(D97&lt;&gt;"",RIGHT(D97,3)&lt;&gt;""),IF(COUNTIF($D$6:D97,D97)=1,1,0),0)</f>
        <v>1</v>
      </c>
      <c r="U97" s="17" t="str">
        <f t="shared" si="8"/>
        <v>MK.25.XI.005_SUB-01_Before</v>
      </c>
      <c r="V97" s="17" t="str">
        <f t="shared" si="9"/>
        <v>MK.25.XI.005_SUB-01_After</v>
      </c>
    </row>
    <row r="98" s="9" customFormat="1" hidden="1" customHeight="1" spans="1:22">
      <c r="A98" s="21"/>
      <c r="B98" s="54"/>
      <c r="C98" s="55">
        <v>45965</v>
      </c>
      <c r="D98" s="54" t="s">
        <v>537</v>
      </c>
      <c r="E98" s="57" t="s">
        <v>25</v>
      </c>
      <c r="F98" s="58" t="s">
        <v>355</v>
      </c>
      <c r="G98" s="59" t="s">
        <v>481</v>
      </c>
      <c r="H98" s="57" t="s">
        <v>538</v>
      </c>
      <c r="I98" s="57" t="s">
        <v>29</v>
      </c>
      <c r="J98" s="60" t="str">
        <f t="shared" si="5"/>
        <v>Open File</v>
      </c>
      <c r="K98" s="61" t="s">
        <v>30</v>
      </c>
      <c r="L98" s="57" t="str">
        <f>_xlfn.DISPIMG("ID_03D86C6F400E4D6F92E36CBBC20F78F6",1)</f>
        <v>=DISPIMG("ID_03D86C6F400E4D6F92E36CBBC20F78F6",1)</v>
      </c>
      <c r="M98" s="57" t="str">
        <f t="shared" si="6"/>
        <v>COMPLETED</v>
      </c>
      <c r="N98" s="57" t="s">
        <v>539</v>
      </c>
      <c r="O98" s="57" t="s">
        <v>540</v>
      </c>
      <c r="P98" s="57" t="s">
        <v>29</v>
      </c>
      <c r="Q98" s="62" t="str">
        <f t="shared" si="7"/>
        <v>Open File</v>
      </c>
      <c r="R98" s="55">
        <v>45969</v>
      </c>
      <c r="S98" s="67" t="s">
        <v>174</v>
      </c>
      <c r="T98" s="17">
        <f>IF(AND(D98&lt;&gt;"",RIGHT(D98,3)&lt;&gt;""),IF(COUNTIF($D$6:D98,D98)=1,1,0),0)</f>
        <v>1</v>
      </c>
      <c r="U98" s="17" t="str">
        <f t="shared" si="8"/>
        <v>MK.25.XI.006_SUB-01_Before</v>
      </c>
      <c r="V98" s="17" t="str">
        <f t="shared" si="9"/>
        <v>MK.25.XI.006_SUB-01_After</v>
      </c>
    </row>
    <row r="99" s="9" customFormat="1" customHeight="1" spans="1:22">
      <c r="A99" s="21"/>
      <c r="B99" s="54"/>
      <c r="C99" s="55">
        <v>45971</v>
      </c>
      <c r="D99" s="54" t="s">
        <v>541</v>
      </c>
      <c r="E99" s="57" t="s">
        <v>25</v>
      </c>
      <c r="F99" s="58" t="s">
        <v>72</v>
      </c>
      <c r="G99" s="59" t="s">
        <v>542</v>
      </c>
      <c r="H99" s="57" t="s">
        <v>543</v>
      </c>
      <c r="I99" s="57" t="s">
        <v>29</v>
      </c>
      <c r="J99" s="60" t="str">
        <f t="shared" si="5"/>
        <v>Open File</v>
      </c>
      <c r="K99" s="61" t="s">
        <v>30</v>
      </c>
      <c r="L99" s="57" t="str">
        <f>_xlfn.DISPIMG("ID_042CE871B3914D929E5D9726C8896ECF",1)</f>
        <v>=DISPIMG("ID_042CE871B3914D929E5D9726C8896ECF",1)</v>
      </c>
      <c r="M99" s="57" t="str">
        <f t="shared" si="6"/>
        <v>COMPLETED</v>
      </c>
      <c r="N99" s="57" t="s">
        <v>544</v>
      </c>
      <c r="O99" s="57" t="s">
        <v>545</v>
      </c>
      <c r="P99" s="57" t="s">
        <v>29</v>
      </c>
      <c r="Q99" s="62" t="str">
        <f t="shared" si="7"/>
        <v>Open File</v>
      </c>
      <c r="R99" s="55">
        <v>46361</v>
      </c>
      <c r="S99" s="67" t="s">
        <v>546</v>
      </c>
      <c r="T99" s="17">
        <f>IF(AND(D99&lt;&gt;"",RIGHT(D99,3)&lt;&gt;""),IF(COUNTIF($D$6:D99,D99)=1,1,0),0)</f>
        <v>1</v>
      </c>
      <c r="U99" s="17" t="str">
        <f t="shared" si="8"/>
        <v>MK.25.XI.007_SUB-01_Before</v>
      </c>
      <c r="V99" s="17" t="str">
        <f t="shared" si="9"/>
        <v>MK.25.XI.007_SUB-01_After</v>
      </c>
    </row>
    <row r="100" s="9" customFormat="1" hidden="1" customHeight="1" spans="1:22">
      <c r="A100" s="21"/>
      <c r="B100" s="54"/>
      <c r="C100" s="55">
        <v>45971</v>
      </c>
      <c r="D100" s="54" t="s">
        <v>547</v>
      </c>
      <c r="E100" s="57" t="s">
        <v>25</v>
      </c>
      <c r="F100" s="58" t="s">
        <v>80</v>
      </c>
      <c r="G100" s="59" t="s">
        <v>548</v>
      </c>
      <c r="H100" s="57" t="s">
        <v>549</v>
      </c>
      <c r="I100" s="57" t="s">
        <v>29</v>
      </c>
      <c r="J100" s="60" t="str">
        <f t="shared" si="5"/>
        <v>Open File</v>
      </c>
      <c r="K100" s="61" t="s">
        <v>30</v>
      </c>
      <c r="L100" s="57" t="str">
        <f>_xlfn.DISPIMG("ID_36CCDC205A5B4B70B435156E1B66C4AA",1)</f>
        <v>=DISPIMG("ID_36CCDC205A5B4B70B435156E1B66C4AA",1)</v>
      </c>
      <c r="M100" s="57" t="str">
        <f t="shared" si="6"/>
        <v>COMPLETED</v>
      </c>
      <c r="N100" s="57" t="s">
        <v>550</v>
      </c>
      <c r="O100" s="57" t="s">
        <v>551</v>
      </c>
      <c r="P100" s="57" t="s">
        <v>29</v>
      </c>
      <c r="Q100" s="62" t="str">
        <f t="shared" si="7"/>
        <v>Open File</v>
      </c>
      <c r="R100" s="55">
        <v>45971</v>
      </c>
      <c r="S100" s="67" t="s">
        <v>552</v>
      </c>
      <c r="T100" s="17">
        <f>IF(AND(D100&lt;&gt;"",RIGHT(D100,3)&lt;&gt;""),IF(COUNTIF($D$6:D100,D100)=1,1,0),0)</f>
        <v>1</v>
      </c>
      <c r="U100" s="17" t="str">
        <f t="shared" si="8"/>
        <v>MK.25.XI.008_SUB-01_Before</v>
      </c>
      <c r="V100" s="17" t="str">
        <f t="shared" si="9"/>
        <v>MK.25.XI.008_SUB-01_After</v>
      </c>
    </row>
    <row r="101" s="9" customFormat="1" hidden="1" customHeight="1" spans="1:22">
      <c r="A101" s="21"/>
      <c r="B101" s="54"/>
      <c r="C101" s="55">
        <v>45971</v>
      </c>
      <c r="D101" s="54" t="s">
        <v>553</v>
      </c>
      <c r="E101" s="57" t="s">
        <v>34</v>
      </c>
      <c r="F101" s="58" t="s">
        <v>80</v>
      </c>
      <c r="G101" s="59" t="s">
        <v>554</v>
      </c>
      <c r="H101" s="57" t="s">
        <v>555</v>
      </c>
      <c r="I101" s="57" t="s">
        <v>29</v>
      </c>
      <c r="J101" s="60" t="str">
        <f t="shared" si="5"/>
        <v>Open File</v>
      </c>
      <c r="K101" s="61" t="s">
        <v>30</v>
      </c>
      <c r="L101" s="57" t="str">
        <f>_xlfn.DISPIMG("ID_445223BCC56349A0B0B77C06036D7264",1)</f>
        <v>=DISPIMG("ID_445223BCC56349A0B0B77C06036D7264",1)</v>
      </c>
      <c r="M101" s="57" t="str">
        <f t="shared" si="6"/>
        <v>COMPLETED</v>
      </c>
      <c r="N101" s="57" t="s">
        <v>556</v>
      </c>
      <c r="O101" s="57" t="s">
        <v>557</v>
      </c>
      <c r="P101" s="57" t="s">
        <v>29</v>
      </c>
      <c r="Q101" s="62" t="str">
        <f t="shared" si="7"/>
        <v>Open File</v>
      </c>
      <c r="R101" s="55">
        <v>45971</v>
      </c>
      <c r="S101" s="67" t="s">
        <v>558</v>
      </c>
      <c r="T101" s="17">
        <f>IF(AND(D101&lt;&gt;"",RIGHT(D101,3)&lt;&gt;""),IF(COUNTIF($D$6:D101,D101)=1,1,0),0)</f>
        <v>1</v>
      </c>
      <c r="U101" s="17" t="str">
        <f t="shared" si="8"/>
        <v>MK.25.XI.009_SUB-02_Before</v>
      </c>
      <c r="V101" s="17" t="str">
        <f t="shared" si="9"/>
        <v>MK.25.XI.009_SUB-02_After</v>
      </c>
    </row>
    <row r="102" s="9" customFormat="1" hidden="1" customHeight="1" spans="1:22">
      <c r="A102" s="21"/>
      <c r="B102" s="54"/>
      <c r="C102" s="55">
        <v>45972</v>
      </c>
      <c r="D102" s="54" t="s">
        <v>441</v>
      </c>
      <c r="E102" s="57" t="s">
        <v>34</v>
      </c>
      <c r="F102" s="58" t="s">
        <v>442</v>
      </c>
      <c r="G102" s="59" t="s">
        <v>559</v>
      </c>
      <c r="H102" s="57" t="s">
        <v>560</v>
      </c>
      <c r="I102" s="57" t="s">
        <v>29</v>
      </c>
      <c r="J102" s="60" t="str">
        <f t="shared" si="5"/>
        <v>Open File</v>
      </c>
      <c r="K102" s="61" t="s">
        <v>30</v>
      </c>
      <c r="L102" s="57" t="str">
        <f>_xlfn.DISPIMG("ID_FFECD9A27F8D431DAD6CC76D299DB230",1)</f>
        <v>=DISPIMG("ID_FFECD9A27F8D431DAD6CC76D299DB230",1)</v>
      </c>
      <c r="M102" s="57" t="str">
        <f t="shared" si="6"/>
        <v>ON-GOING</v>
      </c>
      <c r="N102" s="57" t="s">
        <v>561</v>
      </c>
      <c r="O102" s="57"/>
      <c r="P102" s="57"/>
      <c r="Q102" s="65" t="str">
        <f t="shared" si="7"/>
        <v/>
      </c>
      <c r="R102" s="55"/>
      <c r="S102" s="67"/>
      <c r="T102" s="17">
        <f>IF(AND(D102&lt;&gt;"",RIGHT(D102,3)&lt;&gt;""),IF(COUNTIF($D$6:D102,D102)=1,1,0),0)</f>
        <v>0</v>
      </c>
      <c r="U102" s="17" t="str">
        <f t="shared" si="8"/>
        <v>MK.25.X.013_SUB-02_Before</v>
      </c>
      <c r="V102" s="17" t="str">
        <f t="shared" si="9"/>
        <v>MK.25.X.013_SUB-02_After</v>
      </c>
    </row>
    <row r="103" s="9" customFormat="1" hidden="1" customHeight="1" spans="1:22">
      <c r="A103" s="21"/>
      <c r="B103" s="54"/>
      <c r="C103" s="55">
        <v>45972</v>
      </c>
      <c r="D103" s="54" t="s">
        <v>562</v>
      </c>
      <c r="E103" s="57" t="s">
        <v>25</v>
      </c>
      <c r="F103" s="58" t="s">
        <v>264</v>
      </c>
      <c r="G103" s="59" t="s">
        <v>563</v>
      </c>
      <c r="H103" s="57"/>
      <c r="I103" s="57"/>
      <c r="J103" s="60" t="str">
        <f t="shared" si="5"/>
        <v/>
      </c>
      <c r="K103" s="61" t="s">
        <v>30</v>
      </c>
      <c r="L103" s="57" t="str">
        <f>_xlfn.DISPIMG("ID_E911E0DA26CF4FA78DE73BABF917F495",1)</f>
        <v>=DISPIMG("ID_E911E0DA26CF4FA78DE73BABF917F495",1)</v>
      </c>
      <c r="M103" s="57" t="str">
        <f t="shared" si="6"/>
        <v>ON-GOING</v>
      </c>
      <c r="N103" s="57" t="s">
        <v>564</v>
      </c>
      <c r="O103" s="57"/>
      <c r="P103" s="57"/>
      <c r="Q103" s="65" t="str">
        <f t="shared" si="7"/>
        <v/>
      </c>
      <c r="R103" s="55"/>
      <c r="S103" s="67"/>
      <c r="T103" s="17">
        <f>IF(AND(D103&lt;&gt;"",RIGHT(D103,3)&lt;&gt;""),IF(COUNTIF($D$6:D103,D103)=1,1,0),0)</f>
        <v>1</v>
      </c>
      <c r="U103" s="17" t="str">
        <f t="shared" si="8"/>
        <v>MK.25.XI.010_SUB-01_Before</v>
      </c>
      <c r="V103" s="17" t="str">
        <f t="shared" si="9"/>
        <v>MK.25.XI.010_SUB-01_After</v>
      </c>
    </row>
    <row r="104" s="9" customFormat="1" hidden="1" customHeight="1" spans="1:22">
      <c r="A104" s="21"/>
      <c r="B104" s="54"/>
      <c r="C104" s="55">
        <v>45973</v>
      </c>
      <c r="D104" s="54" t="s">
        <v>420</v>
      </c>
      <c r="E104" s="57" t="s">
        <v>39</v>
      </c>
      <c r="F104" s="58" t="s">
        <v>442</v>
      </c>
      <c r="G104" s="59" t="s">
        <v>565</v>
      </c>
      <c r="H104" s="57" t="s">
        <v>566</v>
      </c>
      <c r="I104" s="57" t="s">
        <v>29</v>
      </c>
      <c r="J104" s="60" t="str">
        <f t="shared" si="5"/>
        <v>Open File</v>
      </c>
      <c r="K104" s="61" t="s">
        <v>30</v>
      </c>
      <c r="L104" s="57" t="str">
        <f>_xlfn.DISPIMG("ID_BB05E7FF17FD4D62B5DB4817005F47CE",1)</f>
        <v>=DISPIMG("ID_BB05E7FF17FD4D62B5DB4817005F47CE",1)</v>
      </c>
      <c r="M104" s="57" t="str">
        <f t="shared" si="6"/>
        <v>COMPLETED</v>
      </c>
      <c r="N104" s="57" t="s">
        <v>567</v>
      </c>
      <c r="O104" s="57" t="s">
        <v>568</v>
      </c>
      <c r="P104" s="57" t="s">
        <v>29</v>
      </c>
      <c r="Q104" s="62" t="str">
        <f t="shared" si="7"/>
        <v>Open File</v>
      </c>
      <c r="R104" s="55">
        <v>45973</v>
      </c>
      <c r="S104" s="67" t="s">
        <v>569</v>
      </c>
      <c r="T104" s="17">
        <f>IF(AND(D104&lt;&gt;"",RIGHT(D104,3)&lt;&gt;""),IF(COUNTIF($D$6:D104,D104)=1,1,0),0)</f>
        <v>0</v>
      </c>
      <c r="U104" s="17" t="str">
        <f t="shared" si="8"/>
        <v>MK.25.X.010_SUB-03_Before</v>
      </c>
      <c r="V104" s="17" t="str">
        <f t="shared" si="9"/>
        <v>MK.25.X.010_SUB-03_After</v>
      </c>
    </row>
    <row r="105" s="9" customFormat="1" hidden="1" customHeight="1" spans="1:22">
      <c r="A105" s="21"/>
      <c r="B105" s="54"/>
      <c r="C105" s="55">
        <v>45973</v>
      </c>
      <c r="D105" s="54" t="s">
        <v>420</v>
      </c>
      <c r="E105" s="57" t="s">
        <v>45</v>
      </c>
      <c r="F105" s="58" t="s">
        <v>442</v>
      </c>
      <c r="G105" s="59" t="s">
        <v>565</v>
      </c>
      <c r="H105" s="57" t="s">
        <v>570</v>
      </c>
      <c r="I105" s="57" t="s">
        <v>29</v>
      </c>
      <c r="J105" s="60" t="str">
        <f t="shared" si="5"/>
        <v>Open File</v>
      </c>
      <c r="K105" s="61" t="s">
        <v>30</v>
      </c>
      <c r="L105" s="57" t="str">
        <f>_xlfn.DISPIMG("ID_AB7686B434254C79B2AA2A35EAFF5CB7",1)</f>
        <v>=DISPIMG("ID_AB7686B434254C79B2AA2A35EAFF5CB7",1)</v>
      </c>
      <c r="M105" s="57" t="str">
        <f t="shared" si="6"/>
        <v>COMPLETED</v>
      </c>
      <c r="N105" s="57" t="s">
        <v>571</v>
      </c>
      <c r="O105" s="57" t="s">
        <v>572</v>
      </c>
      <c r="P105" s="57" t="s">
        <v>29</v>
      </c>
      <c r="Q105" s="62" t="str">
        <f t="shared" si="7"/>
        <v>Open File</v>
      </c>
      <c r="R105" s="55">
        <v>45973</v>
      </c>
      <c r="S105" s="67" t="s">
        <v>569</v>
      </c>
      <c r="T105" s="17">
        <f>IF(AND(D105&lt;&gt;"",RIGHT(D105,3)&lt;&gt;""),IF(COUNTIF($D$6:D105,D105)=1,1,0),0)</f>
        <v>0</v>
      </c>
      <c r="U105" s="17" t="str">
        <f t="shared" si="8"/>
        <v>MK.25.X.010_SUB-04_Before</v>
      </c>
      <c r="V105" s="17" t="str">
        <f t="shared" si="9"/>
        <v>MK.25.X.010_SUB-04_After</v>
      </c>
    </row>
    <row r="106" s="9" customFormat="1" hidden="1" customHeight="1" spans="1:22">
      <c r="A106" s="21"/>
      <c r="B106" s="54"/>
      <c r="C106" s="55">
        <v>45973</v>
      </c>
      <c r="D106" s="54" t="s">
        <v>573</v>
      </c>
      <c r="E106" s="57" t="s">
        <v>25</v>
      </c>
      <c r="F106" s="58" t="s">
        <v>574</v>
      </c>
      <c r="G106" s="59" t="s">
        <v>575</v>
      </c>
      <c r="H106" s="57" t="s">
        <v>576</v>
      </c>
      <c r="I106" s="57" t="s">
        <v>29</v>
      </c>
      <c r="J106" s="60" t="str">
        <f t="shared" si="5"/>
        <v>Open File</v>
      </c>
      <c r="K106" s="61" t="s">
        <v>30</v>
      </c>
      <c r="L106" s="57" t="str">
        <f>_xlfn.DISPIMG("ID_B1527EA253464C5C9C0D12F24A3A8700",1)</f>
        <v>=DISPIMG("ID_B1527EA253464C5C9C0D12F24A3A8700",1)</v>
      </c>
      <c r="M106" s="57" t="str">
        <f t="shared" si="6"/>
        <v>COMPLETED</v>
      </c>
      <c r="N106" s="57" t="s">
        <v>577</v>
      </c>
      <c r="O106" s="57" t="s">
        <v>578</v>
      </c>
      <c r="P106" s="57" t="s">
        <v>29</v>
      </c>
      <c r="Q106" s="62" t="str">
        <f t="shared" si="7"/>
        <v>Open File</v>
      </c>
      <c r="R106" s="55">
        <v>45994</v>
      </c>
      <c r="S106" s="67" t="s">
        <v>579</v>
      </c>
      <c r="T106" s="17">
        <f>IF(AND(D106&lt;&gt;"",RIGHT(D106,3)&lt;&gt;""),IF(COUNTIF($D$6:D106,D106)=1,1,0),0)</f>
        <v>1</v>
      </c>
      <c r="U106" s="17" t="str">
        <f t="shared" si="8"/>
        <v>MK.25.XI.011_SUB-01_Before</v>
      </c>
      <c r="V106" s="17" t="str">
        <f t="shared" si="9"/>
        <v>MK.25.XI.011_SUB-01_After</v>
      </c>
    </row>
    <row r="107" s="9" customFormat="1" hidden="1" customHeight="1" spans="1:22">
      <c r="A107" s="21"/>
      <c r="B107" s="54"/>
      <c r="C107" s="55">
        <v>45973</v>
      </c>
      <c r="D107" s="54" t="s">
        <v>580</v>
      </c>
      <c r="E107" s="57" t="s">
        <v>25</v>
      </c>
      <c r="F107" s="58" t="s">
        <v>581</v>
      </c>
      <c r="G107" s="59" t="s">
        <v>575</v>
      </c>
      <c r="H107" s="57" t="s">
        <v>582</v>
      </c>
      <c r="I107" s="57" t="s">
        <v>29</v>
      </c>
      <c r="J107" s="60" t="str">
        <f t="shared" si="5"/>
        <v>Open File</v>
      </c>
      <c r="K107" s="61" t="s">
        <v>30</v>
      </c>
      <c r="L107" s="57" t="str">
        <f>_xlfn.DISPIMG("ID_3B6005B9292D402C96C870535DABDDE2",1)</f>
        <v>=DISPIMG("ID_3B6005B9292D402C96C870535DABDDE2",1)</v>
      </c>
      <c r="M107" s="57" t="str">
        <f t="shared" si="6"/>
        <v>COMPLETED</v>
      </c>
      <c r="N107" s="57" t="s">
        <v>583</v>
      </c>
      <c r="O107" s="57" t="s">
        <v>584</v>
      </c>
      <c r="P107" s="57" t="s">
        <v>29</v>
      </c>
      <c r="Q107" s="62" t="str">
        <f t="shared" si="7"/>
        <v>Open File</v>
      </c>
      <c r="R107" s="55">
        <v>45994</v>
      </c>
      <c r="S107" s="67" t="s">
        <v>579</v>
      </c>
      <c r="T107" s="17">
        <f>IF(AND(D107&lt;&gt;"",RIGHT(D107,3)&lt;&gt;""),IF(COUNTIF($D$6:D107,D107)=1,1,0),0)</f>
        <v>1</v>
      </c>
      <c r="U107" s="17" t="str">
        <f t="shared" si="8"/>
        <v>MK.25.XI.012_SUB-01_Before</v>
      </c>
      <c r="V107" s="17" t="str">
        <f t="shared" si="9"/>
        <v>MK.25.XI.012_SUB-01_After</v>
      </c>
    </row>
    <row r="108" s="9" customFormat="1" hidden="1" customHeight="1" spans="1:22">
      <c r="A108" s="21"/>
      <c r="B108" s="54"/>
      <c r="C108" s="55">
        <v>45973</v>
      </c>
      <c r="D108" s="54" t="s">
        <v>585</v>
      </c>
      <c r="E108" s="57" t="s">
        <v>25</v>
      </c>
      <c r="F108" s="58" t="s">
        <v>586</v>
      </c>
      <c r="G108" s="59" t="s">
        <v>575</v>
      </c>
      <c r="H108" s="57" t="s">
        <v>587</v>
      </c>
      <c r="I108" s="57" t="s">
        <v>29</v>
      </c>
      <c r="J108" s="60" t="str">
        <f t="shared" si="5"/>
        <v>Open File</v>
      </c>
      <c r="K108" s="61" t="s">
        <v>30</v>
      </c>
      <c r="L108" s="57" t="str">
        <f>_xlfn.DISPIMG("ID_86C7B75B2EE744C1B1507FCF37E53573",1)</f>
        <v>=DISPIMG("ID_86C7B75B2EE744C1B1507FCF37E53573",1)</v>
      </c>
      <c r="M108" s="57" t="str">
        <f t="shared" si="6"/>
        <v>COMPLETED</v>
      </c>
      <c r="N108" s="57" t="s">
        <v>588</v>
      </c>
      <c r="O108" s="57" t="s">
        <v>589</v>
      </c>
      <c r="P108" s="57" t="s">
        <v>29</v>
      </c>
      <c r="Q108" s="62" t="str">
        <f t="shared" si="7"/>
        <v>Open File</v>
      </c>
      <c r="R108" s="55">
        <v>45994</v>
      </c>
      <c r="S108" s="67" t="s">
        <v>579</v>
      </c>
      <c r="T108" s="17">
        <f>IF(AND(D108&lt;&gt;"",RIGHT(D108,3)&lt;&gt;""),IF(COUNTIF($D$6:D108,D108)=1,1,0),0)</f>
        <v>1</v>
      </c>
      <c r="U108" s="17" t="str">
        <f t="shared" si="8"/>
        <v>MK.25.XI.013_SUB-01_Before</v>
      </c>
      <c r="V108" s="17" t="str">
        <f t="shared" si="9"/>
        <v>MK.25.XI.013_SUB-01_After</v>
      </c>
    </row>
    <row r="109" s="9" customFormat="1" hidden="1" customHeight="1" spans="1:22">
      <c r="A109" s="21"/>
      <c r="B109" s="54"/>
      <c r="C109" s="55">
        <v>45975</v>
      </c>
      <c r="D109" s="54" t="s">
        <v>590</v>
      </c>
      <c r="E109" s="57" t="s">
        <v>25</v>
      </c>
      <c r="F109" s="58" t="s">
        <v>442</v>
      </c>
      <c r="G109" s="59" t="s">
        <v>591</v>
      </c>
      <c r="H109" s="57" t="s">
        <v>592</v>
      </c>
      <c r="I109" s="57" t="s">
        <v>29</v>
      </c>
      <c r="J109" s="60" t="str">
        <f t="shared" si="5"/>
        <v>Open File</v>
      </c>
      <c r="K109" s="61" t="s">
        <v>30</v>
      </c>
      <c r="L109" s="57" t="str">
        <f>_xlfn.DISPIMG("ID_3EF99B1C0F854B4CBDF738CF6A8F472C",1)</f>
        <v>=DISPIMG("ID_3EF99B1C0F854B4CBDF738CF6A8F472C",1)</v>
      </c>
      <c r="M109" s="57" t="str">
        <f t="shared" si="6"/>
        <v>COMPLETED</v>
      </c>
      <c r="N109" s="57" t="s">
        <v>593</v>
      </c>
      <c r="O109" s="57" t="s">
        <v>594</v>
      </c>
      <c r="P109" s="57" t="s">
        <v>29</v>
      </c>
      <c r="Q109" s="62" t="str">
        <f t="shared" si="7"/>
        <v>Open File</v>
      </c>
      <c r="R109" s="55">
        <v>45978</v>
      </c>
      <c r="S109" s="67" t="s">
        <v>595</v>
      </c>
      <c r="T109" s="17">
        <f>IF(AND(D109&lt;&gt;"",RIGHT(D109,3)&lt;&gt;""),IF(COUNTIF($D$6:D109,D109)=1,1,0),0)</f>
        <v>1</v>
      </c>
      <c r="U109" s="17" t="str">
        <f t="shared" si="8"/>
        <v>MK.25.XI.014_SUB-01_Before</v>
      </c>
      <c r="V109" s="17" t="str">
        <f t="shared" si="9"/>
        <v>MK.25.XI.014_SUB-01_After</v>
      </c>
    </row>
    <row r="110" s="9" customFormat="1" hidden="1" customHeight="1" spans="1:22">
      <c r="A110" s="21"/>
      <c r="B110" s="54"/>
      <c r="C110" s="55">
        <v>45975</v>
      </c>
      <c r="D110" s="54" t="s">
        <v>596</v>
      </c>
      <c r="E110" s="57" t="s">
        <v>25</v>
      </c>
      <c r="F110" s="58" t="s">
        <v>239</v>
      </c>
      <c r="G110" s="59" t="s">
        <v>597</v>
      </c>
      <c r="H110" s="57"/>
      <c r="I110" s="57"/>
      <c r="J110" s="60" t="str">
        <f t="shared" si="5"/>
        <v/>
      </c>
      <c r="K110" s="61" t="s">
        <v>30</v>
      </c>
      <c r="L110" s="57" t="str">
        <f>_xlfn.DISPIMG("ID_8DB8D7E728D34C52B8F1FE92ADE8B77F",1)</f>
        <v>=DISPIMG("ID_8DB8D7E728D34C52B8F1FE92ADE8B77F",1)</v>
      </c>
      <c r="M110" s="57" t="str">
        <f t="shared" si="6"/>
        <v>ON-GOING</v>
      </c>
      <c r="N110" s="57" t="s">
        <v>598</v>
      </c>
      <c r="O110" s="57"/>
      <c r="P110" s="57"/>
      <c r="Q110" s="65" t="str">
        <f t="shared" si="7"/>
        <v/>
      </c>
      <c r="R110" s="55"/>
      <c r="S110" s="67"/>
      <c r="T110" s="17">
        <f>IF(AND(D110&lt;&gt;"",RIGHT(D110,3)&lt;&gt;""),IF(COUNTIF($D$6:D110,D110)=1,1,0),0)</f>
        <v>1</v>
      </c>
      <c r="U110" s="17" t="str">
        <f t="shared" si="8"/>
        <v>MK.25.XI.015_SUB-01_Before</v>
      </c>
      <c r="V110" s="17" t="str">
        <f t="shared" si="9"/>
        <v>MK.25.XI.015_SUB-01_After</v>
      </c>
    </row>
    <row r="111" s="9" customFormat="1" hidden="1" customHeight="1" spans="1:22">
      <c r="A111" s="21"/>
      <c r="B111" s="54"/>
      <c r="C111" s="55">
        <v>45981</v>
      </c>
      <c r="D111" s="54" t="s">
        <v>599</v>
      </c>
      <c r="E111" s="57" t="s">
        <v>25</v>
      </c>
      <c r="F111" s="58" t="s">
        <v>147</v>
      </c>
      <c r="G111" s="59" t="s">
        <v>600</v>
      </c>
      <c r="H111" s="57" t="s">
        <v>601</v>
      </c>
      <c r="I111" s="57" t="s">
        <v>29</v>
      </c>
      <c r="J111" s="60" t="str">
        <f t="shared" si="5"/>
        <v>Open File</v>
      </c>
      <c r="K111" s="61" t="s">
        <v>30</v>
      </c>
      <c r="L111" s="57" t="str">
        <f>_xlfn.DISPIMG("ID_0188F88D55C545A7B2300EB3D4A3D9B1",1)</f>
        <v>=DISPIMG("ID_0188F88D55C545A7B2300EB3D4A3D9B1",1)</v>
      </c>
      <c r="M111" s="57" t="str">
        <f t="shared" si="6"/>
        <v>COMPLETED</v>
      </c>
      <c r="N111" s="57" t="s">
        <v>602</v>
      </c>
      <c r="O111" s="57" t="s">
        <v>603</v>
      </c>
      <c r="P111" s="57" t="s">
        <v>29</v>
      </c>
      <c r="Q111" s="62" t="str">
        <f t="shared" si="7"/>
        <v>Open File</v>
      </c>
      <c r="R111" s="55">
        <v>45981</v>
      </c>
      <c r="S111" s="67" t="s">
        <v>604</v>
      </c>
      <c r="T111" s="17">
        <f>IF(AND(D111&lt;&gt;"",RIGHT(D111,3)&lt;&gt;""),IF(COUNTIF($D$6:D111,D111)=1,1,0),0)</f>
        <v>1</v>
      </c>
      <c r="U111" s="17" t="str">
        <f t="shared" si="8"/>
        <v>MK.25.XI.016_SUB-01_Before</v>
      </c>
      <c r="V111" s="17" t="str">
        <f t="shared" si="9"/>
        <v>MK.25.XI.016_SUB-01_After</v>
      </c>
    </row>
    <row r="112" s="9" customFormat="1" hidden="1" customHeight="1" spans="1:22">
      <c r="A112" s="21"/>
      <c r="B112" s="54"/>
      <c r="C112" s="55">
        <v>45981</v>
      </c>
      <c r="D112" s="54" t="s">
        <v>605</v>
      </c>
      <c r="E112" s="57" t="s">
        <v>25</v>
      </c>
      <c r="F112" s="58" t="s">
        <v>239</v>
      </c>
      <c r="G112" s="59" t="s">
        <v>606</v>
      </c>
      <c r="H112" s="57" t="s">
        <v>607</v>
      </c>
      <c r="I112" s="57" t="s">
        <v>29</v>
      </c>
      <c r="J112" s="60" t="str">
        <f t="shared" si="5"/>
        <v>Open File</v>
      </c>
      <c r="K112" s="61" t="s">
        <v>30</v>
      </c>
      <c r="L112" s="57" t="str">
        <f>_xlfn.DISPIMG("ID_1B6E95F7DAB94028A6F9862420192821",1)</f>
        <v>=DISPIMG("ID_1B6E95F7DAB94028A6F9862420192821",1)</v>
      </c>
      <c r="M112" s="57" t="str">
        <f t="shared" si="6"/>
        <v>COMPLETED</v>
      </c>
      <c r="N112" s="57" t="s">
        <v>608</v>
      </c>
      <c r="O112" s="57" t="s">
        <v>609</v>
      </c>
      <c r="P112" s="57" t="s">
        <v>57</v>
      </c>
      <c r="Q112" s="62" t="str">
        <f t="shared" si="7"/>
        <v>Open File</v>
      </c>
      <c r="R112" s="55">
        <v>45985</v>
      </c>
      <c r="S112" s="67" t="s">
        <v>610</v>
      </c>
      <c r="T112" s="17">
        <f>IF(AND(D112&lt;&gt;"",RIGHT(D112,3)&lt;&gt;""),IF(COUNTIF($D$6:D112,D112)=1,1,0),0)</f>
        <v>1</v>
      </c>
      <c r="U112" s="17" t="str">
        <f t="shared" si="8"/>
        <v>MK.25.XI.017_SUB-01_Before</v>
      </c>
      <c r="V112" s="17" t="str">
        <f t="shared" si="9"/>
        <v>MK.25.XI.017_SUB-01_After</v>
      </c>
    </row>
    <row r="113" s="9" customFormat="1" hidden="1" customHeight="1" spans="1:22">
      <c r="A113" s="21"/>
      <c r="B113" s="54"/>
      <c r="C113" s="55">
        <v>45986</v>
      </c>
      <c r="D113" s="54" t="s">
        <v>611</v>
      </c>
      <c r="E113" s="57" t="s">
        <v>25</v>
      </c>
      <c r="F113" s="58" t="s">
        <v>437</v>
      </c>
      <c r="G113" s="59" t="s">
        <v>612</v>
      </c>
      <c r="H113" s="57" t="s">
        <v>613</v>
      </c>
      <c r="I113" s="57" t="s">
        <v>29</v>
      </c>
      <c r="J113" s="60" t="str">
        <f t="shared" si="5"/>
        <v>Open File</v>
      </c>
      <c r="K113" s="61" t="s">
        <v>30</v>
      </c>
      <c r="L113" s="57" t="str">
        <f>_xlfn.DISPIMG("ID_258427436E4F490099CE4B89F5D84C6C",1)</f>
        <v>=DISPIMG("ID_258427436E4F490099CE4B89F5D84C6C",1)</v>
      </c>
      <c r="M113" s="57" t="str">
        <f t="shared" si="6"/>
        <v>COMPLETED</v>
      </c>
      <c r="N113" s="57" t="s">
        <v>614</v>
      </c>
      <c r="O113" s="57" t="s">
        <v>615</v>
      </c>
      <c r="P113" s="57" t="s">
        <v>29</v>
      </c>
      <c r="Q113" s="62" t="str">
        <f t="shared" si="7"/>
        <v>Open File</v>
      </c>
      <c r="R113" s="55">
        <v>45991</v>
      </c>
      <c r="S113" s="67" t="s">
        <v>616</v>
      </c>
      <c r="T113" s="17">
        <f>IF(AND(D113&lt;&gt;"",RIGHT(D113,3)&lt;&gt;""),IF(COUNTIF($D$6:D113,D113)=1,1,0),0)</f>
        <v>1</v>
      </c>
      <c r="U113" s="17" t="str">
        <f t="shared" si="8"/>
        <v>MK.25.XI.018_SUB-01_Before</v>
      </c>
      <c r="V113" s="17" t="str">
        <f t="shared" si="9"/>
        <v>MK.25.XI.018_SUB-01_After</v>
      </c>
    </row>
    <row r="114" s="9" customFormat="1" hidden="1" customHeight="1" spans="1:22">
      <c r="A114" s="21"/>
      <c r="B114" s="54"/>
      <c r="C114" s="55">
        <v>45987</v>
      </c>
      <c r="D114" s="54" t="s">
        <v>617</v>
      </c>
      <c r="E114" s="57" t="s">
        <v>25</v>
      </c>
      <c r="F114" s="58" t="s">
        <v>26</v>
      </c>
      <c r="G114" s="59" t="s">
        <v>618</v>
      </c>
      <c r="H114" s="57" t="s">
        <v>619</v>
      </c>
      <c r="I114" s="57" t="s">
        <v>29</v>
      </c>
      <c r="J114" s="60" t="str">
        <f t="shared" si="5"/>
        <v>Open File</v>
      </c>
      <c r="K114" s="61" t="s">
        <v>30</v>
      </c>
      <c r="L114" s="57" t="str">
        <f>_xlfn.DISPIMG("ID_C09AD4449B0942628AE70D4CB7F13EBA",1)</f>
        <v>=DISPIMG("ID_C09AD4449B0942628AE70D4CB7F13EBA",1)</v>
      </c>
      <c r="M114" s="57" t="str">
        <f t="shared" si="6"/>
        <v>COMPLETED</v>
      </c>
      <c r="N114" s="57" t="s">
        <v>620</v>
      </c>
      <c r="O114" s="57" t="s">
        <v>621</v>
      </c>
      <c r="P114" s="57" t="s">
        <v>29</v>
      </c>
      <c r="Q114" s="62" t="str">
        <f t="shared" si="7"/>
        <v>Open File</v>
      </c>
      <c r="R114" s="55">
        <v>45987</v>
      </c>
      <c r="S114" s="67" t="s">
        <v>622</v>
      </c>
      <c r="T114" s="17">
        <f>IF(AND(D114&lt;&gt;"",RIGHT(D114,3)&lt;&gt;""),IF(COUNTIF($D$6:D114,D114)=1,1,0),0)</f>
        <v>1</v>
      </c>
      <c r="U114" s="17" t="str">
        <f t="shared" si="8"/>
        <v>MK.25.XI.019_SUB-01_Before</v>
      </c>
      <c r="V114" s="17" t="str">
        <f t="shared" si="9"/>
        <v>MK.25.XI.019_SUB-01_After</v>
      </c>
    </row>
    <row r="115" s="9" customFormat="1" hidden="1" customHeight="1" spans="1:22">
      <c r="A115" s="21"/>
      <c r="B115" s="54"/>
      <c r="C115" s="55">
        <v>45987</v>
      </c>
      <c r="D115" s="54" t="s">
        <v>623</v>
      </c>
      <c r="E115" s="57" t="s">
        <v>25</v>
      </c>
      <c r="F115" s="58" t="s">
        <v>147</v>
      </c>
      <c r="G115" s="59" t="s">
        <v>624</v>
      </c>
      <c r="H115" s="57" t="s">
        <v>625</v>
      </c>
      <c r="I115" s="57" t="s">
        <v>29</v>
      </c>
      <c r="J115" s="60" t="str">
        <f t="shared" si="5"/>
        <v>Open File</v>
      </c>
      <c r="K115" s="61" t="s">
        <v>30</v>
      </c>
      <c r="L115" s="57" t="str">
        <f>_xlfn.DISPIMG("ID_EC0386E0D00B4308845250633BC1C843",1)</f>
        <v>=DISPIMG("ID_EC0386E0D00B4308845250633BC1C843",1)</v>
      </c>
      <c r="M115" s="57" t="str">
        <f t="shared" si="6"/>
        <v>ON-GOING</v>
      </c>
      <c r="N115" s="57" t="s">
        <v>626</v>
      </c>
      <c r="O115" s="57"/>
      <c r="P115" s="57"/>
      <c r="Q115" s="65" t="str">
        <f t="shared" si="7"/>
        <v/>
      </c>
      <c r="R115" s="55"/>
      <c r="S115" s="67"/>
      <c r="T115" s="17"/>
      <c r="U115" s="17"/>
      <c r="V115" s="17"/>
    </row>
    <row r="116" s="9" customFormat="1" hidden="1" customHeight="1" spans="1:22">
      <c r="A116" s="21"/>
      <c r="B116" s="54"/>
      <c r="C116" s="55">
        <v>45987</v>
      </c>
      <c r="D116" s="54" t="s">
        <v>627</v>
      </c>
      <c r="E116" s="57" t="s">
        <v>25</v>
      </c>
      <c r="F116" s="58" t="s">
        <v>373</v>
      </c>
      <c r="G116" s="59" t="s">
        <v>481</v>
      </c>
      <c r="H116" s="57" t="s">
        <v>628</v>
      </c>
      <c r="I116" s="57" t="s">
        <v>29</v>
      </c>
      <c r="J116" s="60" t="str">
        <f t="shared" si="5"/>
        <v>Open File</v>
      </c>
      <c r="K116" s="61" t="s">
        <v>30</v>
      </c>
      <c r="L116" s="57" t="str">
        <f>_xlfn.DISPIMG("ID_09F490F2991046B889F19A3D0CE49D09",1)</f>
        <v>=DISPIMG("ID_09F490F2991046B889F19A3D0CE49D09",1)</v>
      </c>
      <c r="M116" s="57" t="str">
        <f t="shared" si="6"/>
        <v>COMPLETED</v>
      </c>
      <c r="N116" s="57" t="s">
        <v>629</v>
      </c>
      <c r="O116" s="57" t="s">
        <v>630</v>
      </c>
      <c r="P116" s="57" t="s">
        <v>29</v>
      </c>
      <c r="Q116" s="62" t="str">
        <f t="shared" si="7"/>
        <v>Open File</v>
      </c>
      <c r="R116" s="55">
        <v>45987</v>
      </c>
      <c r="S116" s="67" t="s">
        <v>631</v>
      </c>
      <c r="T116" s="17">
        <f>IF(AND(D116&lt;&gt;"",RIGHT(D116,3)&lt;&gt;""),IF(COUNTIF($D$6:D116,D116)=1,1,0),0)</f>
        <v>1</v>
      </c>
      <c r="U116" s="17" t="str">
        <f t="shared" ref="U116:U179" si="10">IF(AND(D116&lt;&gt;"",E116&lt;&gt;""),_xlfn.CONCAT(SUBSTITUTE(D116,"/","."),"_",E116,"_Before"),"")</f>
        <v>MK.25.XI.021_SUB-01_Before</v>
      </c>
      <c r="V116" s="17" t="str">
        <f t="shared" ref="V116:V179" si="11">IF(AND(D116&lt;&gt;"",E116&lt;&gt;""),_xlfn.CONCAT(SUBSTITUTE(D116,"/","."),"_",E116,"_After"),"")</f>
        <v>MK.25.XI.021_SUB-01_After</v>
      </c>
    </row>
    <row r="117" s="9" customFormat="1" hidden="1" customHeight="1" spans="1:22">
      <c r="A117" s="21"/>
      <c r="B117" s="54"/>
      <c r="C117" s="55">
        <v>45988</v>
      </c>
      <c r="D117" s="54" t="s">
        <v>632</v>
      </c>
      <c r="E117" s="57" t="s">
        <v>25</v>
      </c>
      <c r="F117" s="58" t="s">
        <v>373</v>
      </c>
      <c r="G117" s="59" t="s">
        <v>633</v>
      </c>
      <c r="H117" s="57" t="s">
        <v>634</v>
      </c>
      <c r="I117" s="57" t="s">
        <v>29</v>
      </c>
      <c r="J117" s="60" t="str">
        <f t="shared" si="5"/>
        <v>Open File</v>
      </c>
      <c r="K117" s="61" t="s">
        <v>30</v>
      </c>
      <c r="L117" s="57" t="str">
        <f>_xlfn.DISPIMG("ID_D53EC80698A6469BBD55A68C88EB67C6",1)</f>
        <v>=DISPIMG("ID_D53EC80698A6469BBD55A68C88EB67C6",1)</v>
      </c>
      <c r="M117" s="57" t="str">
        <f t="shared" si="6"/>
        <v>ON-GOING</v>
      </c>
      <c r="N117" s="57" t="s">
        <v>635</v>
      </c>
      <c r="O117" s="57"/>
      <c r="P117" s="57"/>
      <c r="Q117" s="65" t="str">
        <f t="shared" si="7"/>
        <v/>
      </c>
      <c r="R117" s="55"/>
      <c r="S117" s="67"/>
      <c r="T117" s="17">
        <f>IF(AND(D117&lt;&gt;"",RIGHT(D117,3)&lt;&gt;""),IF(COUNTIF($D$6:D117,D117)=1,1,0),0)</f>
        <v>1</v>
      </c>
      <c r="U117" s="17" t="str">
        <f t="shared" si="10"/>
        <v>MK.25.XI.022_SUB-01_Before</v>
      </c>
      <c r="V117" s="17" t="str">
        <f t="shared" si="11"/>
        <v>MK.25.XI.022_SUB-01_After</v>
      </c>
    </row>
    <row r="118" s="9" customFormat="1" hidden="1" customHeight="1" spans="1:22">
      <c r="A118" s="21"/>
      <c r="B118" s="54"/>
      <c r="C118" s="55">
        <v>45990</v>
      </c>
      <c r="D118" s="54" t="s">
        <v>636</v>
      </c>
      <c r="E118" s="57" t="s">
        <v>25</v>
      </c>
      <c r="F118" s="58" t="s">
        <v>26</v>
      </c>
      <c r="G118" s="59" t="s">
        <v>637</v>
      </c>
      <c r="H118" s="57" t="s">
        <v>638</v>
      </c>
      <c r="I118" s="57" t="s">
        <v>29</v>
      </c>
      <c r="J118" s="60" t="str">
        <f t="shared" si="5"/>
        <v>Open File</v>
      </c>
      <c r="K118" s="61" t="s">
        <v>30</v>
      </c>
      <c r="L118" s="57" t="str">
        <f>_xlfn.DISPIMG("ID_3D27A3430C5745A6BCA719FC11244041",1)</f>
        <v>=DISPIMG("ID_3D27A3430C5745A6BCA719FC11244041",1)</v>
      </c>
      <c r="M118" s="57" t="str">
        <f t="shared" si="6"/>
        <v>COMPLETED</v>
      </c>
      <c r="N118" s="57" t="s">
        <v>639</v>
      </c>
      <c r="O118" s="57" t="s">
        <v>640</v>
      </c>
      <c r="P118" s="57" t="s">
        <v>29</v>
      </c>
      <c r="Q118" s="62" t="str">
        <f t="shared" si="7"/>
        <v>Open File</v>
      </c>
      <c r="R118" s="55">
        <v>45994</v>
      </c>
      <c r="S118" s="67" t="s">
        <v>641</v>
      </c>
      <c r="T118" s="17">
        <f>IF(AND(D118&lt;&gt;"",RIGHT(D118,3)&lt;&gt;""),IF(COUNTIF($D$6:D118,D118)=1,1,0),0)</f>
        <v>1</v>
      </c>
      <c r="U118" s="17" t="str">
        <f t="shared" si="10"/>
        <v>MK.25.XI.023_SUB-01_Before</v>
      </c>
      <c r="V118" s="17" t="str">
        <f t="shared" si="11"/>
        <v>MK.25.XI.023_SUB-01_After</v>
      </c>
    </row>
    <row r="119" s="9" customFormat="1" hidden="1" customHeight="1" spans="1:22">
      <c r="A119" s="21"/>
      <c r="B119" s="54"/>
      <c r="C119" s="55">
        <v>45992</v>
      </c>
      <c r="D119" s="54" t="s">
        <v>446</v>
      </c>
      <c r="E119" s="57" t="s">
        <v>34</v>
      </c>
      <c r="F119" s="58" t="s">
        <v>437</v>
      </c>
      <c r="G119" s="59" t="s">
        <v>642</v>
      </c>
      <c r="H119" s="57" t="s">
        <v>643</v>
      </c>
      <c r="I119" s="57" t="s">
        <v>29</v>
      </c>
      <c r="J119" s="60" t="str">
        <f t="shared" si="5"/>
        <v>Open File</v>
      </c>
      <c r="K119" s="61" t="s">
        <v>30</v>
      </c>
      <c r="L119" s="57" t="str">
        <f>_xlfn.DISPIMG("ID_13840FA48D114BC6A61266EDD5D4951D",1)</f>
        <v>=DISPIMG("ID_13840FA48D114BC6A61266EDD5D4951D",1)</v>
      </c>
      <c r="M119" s="57" t="str">
        <f t="shared" si="6"/>
        <v>COMPLETED</v>
      </c>
      <c r="N119" s="57" t="s">
        <v>644</v>
      </c>
      <c r="O119" s="57" t="s">
        <v>364</v>
      </c>
      <c r="P119" s="57" t="s">
        <v>29</v>
      </c>
      <c r="Q119" s="62" t="str">
        <f t="shared" si="7"/>
        <v>Open File</v>
      </c>
      <c r="R119" s="55">
        <v>45992</v>
      </c>
      <c r="S119" s="67" t="s">
        <v>645</v>
      </c>
      <c r="T119" s="17">
        <f>IF(AND(D119&lt;&gt;"",RIGHT(D119,3)&lt;&gt;""),IF(COUNTIF($D$6:D119,D119)=1,1,0),0)</f>
        <v>0</v>
      </c>
      <c r="U119" s="17" t="str">
        <f t="shared" si="10"/>
        <v>MK.25.X.014_SUB-02_Before</v>
      </c>
      <c r="V119" s="17" t="str">
        <f t="shared" si="11"/>
        <v>MK.25.X.014_SUB-02_After</v>
      </c>
    </row>
    <row r="120" s="9" customFormat="1" hidden="1" customHeight="1" spans="1:22">
      <c r="A120" s="21"/>
      <c r="B120" s="54"/>
      <c r="C120" s="55">
        <v>45992</v>
      </c>
      <c r="D120" s="54" t="s">
        <v>646</v>
      </c>
      <c r="E120" s="57" t="s">
        <v>25</v>
      </c>
      <c r="F120" s="58" t="s">
        <v>286</v>
      </c>
      <c r="G120" s="59" t="s">
        <v>647</v>
      </c>
      <c r="H120" s="57" t="s">
        <v>648</v>
      </c>
      <c r="I120" s="57" t="s">
        <v>29</v>
      </c>
      <c r="J120" s="60" t="str">
        <f t="shared" si="5"/>
        <v>Open File</v>
      </c>
      <c r="K120" s="61" t="s">
        <v>30</v>
      </c>
      <c r="L120" s="57"/>
      <c r="M120" s="57" t="str">
        <f t="shared" si="6"/>
        <v>COMPLETED</v>
      </c>
      <c r="N120" s="57" t="s">
        <v>649</v>
      </c>
      <c r="O120" s="57" t="s">
        <v>650</v>
      </c>
      <c r="P120" s="57" t="s">
        <v>29</v>
      </c>
      <c r="Q120" s="62" t="str">
        <f t="shared" si="7"/>
        <v>Open File</v>
      </c>
      <c r="R120" s="55">
        <v>45992</v>
      </c>
      <c r="S120" s="67" t="s">
        <v>250</v>
      </c>
      <c r="T120" s="17">
        <f>IF(AND(D120&lt;&gt;"",RIGHT(D120,3)&lt;&gt;""),IF(COUNTIF($D$6:D120,D120)=1,1,0),0)</f>
        <v>1</v>
      </c>
      <c r="U120" s="17" t="str">
        <f t="shared" si="10"/>
        <v>MK.25.XII.001_SUB-01_Before</v>
      </c>
      <c r="V120" s="17" t="str">
        <f t="shared" si="11"/>
        <v>MK.25.XII.001_SUB-01_After</v>
      </c>
    </row>
    <row r="121" s="9" customFormat="1" hidden="1" customHeight="1" spans="1:22">
      <c r="A121" s="21"/>
      <c r="B121" s="54"/>
      <c r="C121" s="55">
        <v>45993</v>
      </c>
      <c r="D121" s="54" t="s">
        <v>651</v>
      </c>
      <c r="E121" s="57" t="s">
        <v>25</v>
      </c>
      <c r="F121" s="58" t="s">
        <v>459</v>
      </c>
      <c r="G121" s="59" t="s">
        <v>652</v>
      </c>
      <c r="H121" s="57" t="s">
        <v>653</v>
      </c>
      <c r="I121" s="57" t="s">
        <v>29</v>
      </c>
      <c r="J121" s="60" t="str">
        <f t="shared" si="5"/>
        <v>Open File</v>
      </c>
      <c r="K121" s="61" t="s">
        <v>654</v>
      </c>
      <c r="L121" s="57" t="str">
        <f>_xlfn.DISPIMG("ID_2F5B69AE9AE147DB9AD52D4138B3A0FF",1)</f>
        <v>=DISPIMG("ID_2F5B69AE9AE147DB9AD52D4138B3A0FF",1)</v>
      </c>
      <c r="M121" s="57" t="str">
        <f t="shared" si="6"/>
        <v>ON-GOING</v>
      </c>
      <c r="N121" s="57" t="s">
        <v>655</v>
      </c>
      <c r="O121" s="57"/>
      <c r="P121" s="57"/>
      <c r="Q121" s="65" t="str">
        <f t="shared" si="7"/>
        <v/>
      </c>
      <c r="R121" s="55"/>
      <c r="S121" s="67"/>
      <c r="T121" s="17">
        <f>IF(AND(D121&lt;&gt;"",RIGHT(D121,3)&lt;&gt;""),IF(COUNTIF($D$6:D121,D121)=1,1,0),0)</f>
        <v>1</v>
      </c>
      <c r="U121" s="17" t="str">
        <f t="shared" si="10"/>
        <v>MK.25.XII.002_SUB-01_Before</v>
      </c>
      <c r="V121" s="17" t="str">
        <f t="shared" si="11"/>
        <v>MK.25.XII.002_SUB-01_After</v>
      </c>
    </row>
    <row r="122" s="9" customFormat="1" hidden="1" customHeight="1" spans="1:22">
      <c r="A122" s="21"/>
      <c r="B122" s="54"/>
      <c r="C122" s="55">
        <v>45994</v>
      </c>
      <c r="D122" s="54" t="s">
        <v>656</v>
      </c>
      <c r="E122" s="57" t="s">
        <v>25</v>
      </c>
      <c r="F122" s="58" t="s">
        <v>286</v>
      </c>
      <c r="G122" s="59" t="s">
        <v>657</v>
      </c>
      <c r="H122" s="57" t="s">
        <v>658</v>
      </c>
      <c r="I122" s="57" t="s">
        <v>29</v>
      </c>
      <c r="J122" s="60" t="str">
        <f t="shared" si="5"/>
        <v>Open File</v>
      </c>
      <c r="K122" s="61" t="s">
        <v>30</v>
      </c>
      <c r="L122" s="57" t="str">
        <f>_xlfn.DISPIMG("ID_7824C86543E04EA98DA68515C3FF00B7",1)</f>
        <v>=DISPIMG("ID_7824C86543E04EA98DA68515C3FF00B7",1)</v>
      </c>
      <c r="M122" s="57" t="str">
        <f t="shared" si="6"/>
        <v>COMPLETED</v>
      </c>
      <c r="N122" s="57" t="s">
        <v>659</v>
      </c>
      <c r="O122" s="57" t="s">
        <v>660</v>
      </c>
      <c r="P122" s="57" t="s">
        <v>29</v>
      </c>
      <c r="Q122" s="62" t="str">
        <f t="shared" si="7"/>
        <v>Open File</v>
      </c>
      <c r="R122" s="55">
        <v>45994</v>
      </c>
      <c r="S122" s="67" t="s">
        <v>661</v>
      </c>
      <c r="T122" s="17">
        <f>IF(AND(D122&lt;&gt;"",RIGHT(D122,3)&lt;&gt;""),IF(COUNTIF($D$6:D122,D122)=1,1,0),0)</f>
        <v>1</v>
      </c>
      <c r="U122" s="17" t="str">
        <f t="shared" si="10"/>
        <v>MK.25.XII.003_SUB-01_Before</v>
      </c>
      <c r="V122" s="17" t="str">
        <f t="shared" si="11"/>
        <v>MK.25.XII.003_SUB-01_After</v>
      </c>
    </row>
    <row r="123" s="9" customFormat="1" hidden="1" customHeight="1" spans="1:22">
      <c r="A123" s="21"/>
      <c r="B123" s="54"/>
      <c r="C123" s="55">
        <v>45994</v>
      </c>
      <c r="D123" s="54" t="s">
        <v>662</v>
      </c>
      <c r="E123" s="57" t="s">
        <v>25</v>
      </c>
      <c r="F123" s="58" t="s">
        <v>663</v>
      </c>
      <c r="G123" s="59" t="s">
        <v>664</v>
      </c>
      <c r="H123" s="57" t="s">
        <v>665</v>
      </c>
      <c r="I123" s="57" t="s">
        <v>29</v>
      </c>
      <c r="J123" s="60" t="str">
        <f t="shared" si="5"/>
        <v>Open File</v>
      </c>
      <c r="K123" s="61" t="s">
        <v>30</v>
      </c>
      <c r="L123" s="57" t="str">
        <f>_xlfn.DISPIMG("ID_123B31A33D304768A673D1476EABE834",1)</f>
        <v>=DISPIMG("ID_123B31A33D304768A673D1476EABE834",1)</v>
      </c>
      <c r="M123" s="57" t="str">
        <f t="shared" si="6"/>
        <v>COMPLETED</v>
      </c>
      <c r="N123" s="57" t="s">
        <v>666</v>
      </c>
      <c r="O123" s="57" t="s">
        <v>667</v>
      </c>
      <c r="P123" s="57" t="s">
        <v>29</v>
      </c>
      <c r="Q123" s="62" t="str">
        <f t="shared" si="7"/>
        <v>Open File</v>
      </c>
      <c r="R123" s="55">
        <v>45994</v>
      </c>
      <c r="S123" s="67" t="s">
        <v>668</v>
      </c>
      <c r="T123" s="17">
        <f>IF(AND(D123&lt;&gt;"",RIGHT(D123,3)&lt;&gt;""),IF(COUNTIF($D$6:D123,D123)=1,1,0),0)</f>
        <v>1</v>
      </c>
      <c r="U123" s="17" t="str">
        <f t="shared" si="10"/>
        <v>MK.25.XII.004_SUB-01_Before</v>
      </c>
      <c r="V123" s="17" t="str">
        <f t="shared" si="11"/>
        <v>MK.25.XII.004_SUB-01_After</v>
      </c>
    </row>
    <row r="124" s="9" customFormat="1" hidden="1" customHeight="1" spans="1:22">
      <c r="A124" s="21"/>
      <c r="B124" s="54"/>
      <c r="C124" s="55">
        <v>45994</v>
      </c>
      <c r="D124" s="54" t="s">
        <v>669</v>
      </c>
      <c r="E124" s="57" t="s">
        <v>25</v>
      </c>
      <c r="F124" s="58" t="s">
        <v>67</v>
      </c>
      <c r="G124" s="59" t="s">
        <v>431</v>
      </c>
      <c r="H124" s="57" t="s">
        <v>670</v>
      </c>
      <c r="I124" s="57" t="s">
        <v>57</v>
      </c>
      <c r="J124" s="60" t="str">
        <f t="shared" si="5"/>
        <v>Open File</v>
      </c>
      <c r="K124" s="61" t="s">
        <v>30</v>
      </c>
      <c r="L124" s="57" t="str">
        <f>_xlfn.DISPIMG("ID_C5D14BAF11C84F8A937DE4963FC189CD",1)</f>
        <v>=DISPIMG("ID_C5D14BAF11C84F8A937DE4963FC189CD",1)</v>
      </c>
      <c r="M124" s="57" t="str">
        <f t="shared" si="6"/>
        <v>COMPLETED</v>
      </c>
      <c r="N124" s="57" t="s">
        <v>671</v>
      </c>
      <c r="O124" s="57" t="s">
        <v>672</v>
      </c>
      <c r="P124" s="57" t="s">
        <v>57</v>
      </c>
      <c r="Q124" s="62" t="str">
        <f t="shared" si="7"/>
        <v>Open File</v>
      </c>
      <c r="R124" s="55">
        <v>46041</v>
      </c>
      <c r="S124" s="67" t="s">
        <v>673</v>
      </c>
      <c r="T124" s="17">
        <f>IF(AND(D124&lt;&gt;"",RIGHT(D124,3)&lt;&gt;""),IF(COUNTIF($D$6:D124,D124)=1,1,0),0)</f>
        <v>1</v>
      </c>
      <c r="U124" s="17" t="str">
        <f t="shared" si="10"/>
        <v>MK.25.XII.005_SUB-01_Before</v>
      </c>
      <c r="V124" s="17" t="str">
        <f t="shared" si="11"/>
        <v>MK.25.XII.005_SUB-01_After</v>
      </c>
    </row>
    <row r="125" s="9" customFormat="1" hidden="1" customHeight="1" spans="1:22">
      <c r="A125" s="21"/>
      <c r="B125" s="54"/>
      <c r="C125" s="55">
        <v>45995</v>
      </c>
      <c r="D125" s="54" t="s">
        <v>674</v>
      </c>
      <c r="E125" s="57" t="s">
        <v>25</v>
      </c>
      <c r="F125" s="58" t="s">
        <v>147</v>
      </c>
      <c r="G125" s="59" t="s">
        <v>675</v>
      </c>
      <c r="H125" s="57"/>
      <c r="I125" s="57"/>
      <c r="J125" s="60" t="str">
        <f t="shared" si="5"/>
        <v/>
      </c>
      <c r="K125" s="61" t="s">
        <v>30</v>
      </c>
      <c r="L125" s="57" t="str">
        <f>_xlfn.DISPIMG("ID_700EFE1CC0C748C6BF25175DEEE50C5D",1)</f>
        <v>=DISPIMG("ID_700EFE1CC0C748C6BF25175DEEE50C5D",1)</v>
      </c>
      <c r="M125" s="57" t="str">
        <f t="shared" si="6"/>
        <v>ON-GOING</v>
      </c>
      <c r="N125" s="57" t="s">
        <v>676</v>
      </c>
      <c r="O125" s="57"/>
      <c r="P125" s="57"/>
      <c r="Q125" s="65" t="str">
        <f t="shared" si="7"/>
        <v/>
      </c>
      <c r="R125" s="55"/>
      <c r="S125" s="67"/>
      <c r="T125" s="17">
        <f>IF(AND(D125&lt;&gt;"",RIGHT(D125,3)&lt;&gt;""),IF(COUNTIF($D$6:D125,D125)=1,1,0),0)</f>
        <v>1</v>
      </c>
      <c r="U125" s="17" t="str">
        <f t="shared" si="10"/>
        <v>MK.25.XII.006_SUB-01_Before</v>
      </c>
      <c r="V125" s="17" t="str">
        <f t="shared" si="11"/>
        <v>MK.25.XII.006_SUB-01_After</v>
      </c>
    </row>
    <row r="126" s="9" customFormat="1" hidden="1" customHeight="1" spans="1:22">
      <c r="A126" s="21"/>
      <c r="B126" s="54"/>
      <c r="C126" s="55">
        <v>45996</v>
      </c>
      <c r="D126" s="54" t="s">
        <v>677</v>
      </c>
      <c r="E126" s="57" t="s">
        <v>25</v>
      </c>
      <c r="F126" s="58" t="s">
        <v>373</v>
      </c>
      <c r="G126" s="59" t="s">
        <v>678</v>
      </c>
      <c r="H126" s="57" t="s">
        <v>679</v>
      </c>
      <c r="I126" s="57" t="s">
        <v>29</v>
      </c>
      <c r="J126" s="60" t="str">
        <f t="shared" si="5"/>
        <v>Open File</v>
      </c>
      <c r="K126" s="61" t="s">
        <v>30</v>
      </c>
      <c r="L126" s="57" t="str">
        <f>_xlfn.DISPIMG("ID_2DF759E40A0A4BF09B65713D2CDD035B",1)</f>
        <v>=DISPIMG("ID_2DF759E40A0A4BF09B65713D2CDD035B",1)</v>
      </c>
      <c r="M126" s="57" t="str">
        <f t="shared" si="6"/>
        <v>COMPLETED</v>
      </c>
      <c r="N126" s="57" t="s">
        <v>680</v>
      </c>
      <c r="O126" s="57" t="s">
        <v>681</v>
      </c>
      <c r="P126" s="57" t="s">
        <v>57</v>
      </c>
      <c r="Q126" s="62" t="str">
        <f t="shared" si="7"/>
        <v>Open File</v>
      </c>
      <c r="R126" s="55">
        <v>46000</v>
      </c>
      <c r="S126" s="67" t="s">
        <v>682</v>
      </c>
      <c r="T126" s="17">
        <f>IF(AND(D126&lt;&gt;"",RIGHT(D126,3)&lt;&gt;""),IF(COUNTIF($D$6:D126,D126)=1,1,0),0)</f>
        <v>1</v>
      </c>
      <c r="U126" s="17" t="str">
        <f t="shared" si="10"/>
        <v>MK.25.XII.007_SUB-01_Before</v>
      </c>
      <c r="V126" s="17" t="str">
        <f t="shared" si="11"/>
        <v>MK.25.XII.007_SUB-01_After</v>
      </c>
    </row>
    <row r="127" s="9" customFormat="1" hidden="1" customHeight="1" spans="1:22">
      <c r="A127" s="21"/>
      <c r="B127" s="54"/>
      <c r="C127" s="55">
        <v>45996</v>
      </c>
      <c r="D127" s="54" t="s">
        <v>677</v>
      </c>
      <c r="E127" s="57" t="s">
        <v>34</v>
      </c>
      <c r="F127" s="58" t="s">
        <v>373</v>
      </c>
      <c r="G127" s="59" t="s">
        <v>678</v>
      </c>
      <c r="H127" s="57" t="s">
        <v>683</v>
      </c>
      <c r="I127" s="57" t="s">
        <v>29</v>
      </c>
      <c r="J127" s="60" t="str">
        <f t="shared" si="5"/>
        <v>Open File</v>
      </c>
      <c r="K127" s="61" t="s">
        <v>30</v>
      </c>
      <c r="L127" s="57" t="str">
        <f>_xlfn.DISPIMG("ID_992F34A7369E4D2B81107A529966382E",1)</f>
        <v>=DISPIMG("ID_992F34A7369E4D2B81107A529966382E",1)</v>
      </c>
      <c r="M127" s="57" t="str">
        <f t="shared" si="6"/>
        <v>COMPLETED</v>
      </c>
      <c r="N127" s="57" t="s">
        <v>684</v>
      </c>
      <c r="O127" s="57" t="s">
        <v>685</v>
      </c>
      <c r="P127" s="57" t="s">
        <v>57</v>
      </c>
      <c r="Q127" s="62" t="str">
        <f t="shared" si="7"/>
        <v>Open File</v>
      </c>
      <c r="R127" s="55">
        <v>46000</v>
      </c>
      <c r="S127" s="67" t="s">
        <v>682</v>
      </c>
      <c r="T127" s="17">
        <f>IF(AND(D127&lt;&gt;"",RIGHT(D127,3)&lt;&gt;""),IF(COUNTIF($D$6:D127,D127)=1,1,0),0)</f>
        <v>0</v>
      </c>
      <c r="U127" s="17" t="str">
        <f t="shared" si="10"/>
        <v>MK.25.XII.007_SUB-02_Before</v>
      </c>
      <c r="V127" s="17" t="str">
        <f t="shared" si="11"/>
        <v>MK.25.XII.007_SUB-02_After</v>
      </c>
    </row>
    <row r="128" s="9" customFormat="1" hidden="1" customHeight="1" spans="1:22">
      <c r="A128" s="21"/>
      <c r="B128" s="54"/>
      <c r="C128" s="55">
        <v>45996</v>
      </c>
      <c r="D128" s="54" t="s">
        <v>677</v>
      </c>
      <c r="E128" s="57" t="s">
        <v>39</v>
      </c>
      <c r="F128" s="58" t="s">
        <v>373</v>
      </c>
      <c r="G128" s="59" t="s">
        <v>678</v>
      </c>
      <c r="H128" s="57" t="s">
        <v>686</v>
      </c>
      <c r="I128" s="57" t="s">
        <v>29</v>
      </c>
      <c r="J128" s="60" t="str">
        <f t="shared" si="5"/>
        <v>Open File</v>
      </c>
      <c r="K128" s="61" t="s">
        <v>30</v>
      </c>
      <c r="L128" s="57" t="str">
        <f>_xlfn.DISPIMG("ID_672F7B7581394C2FA31A777D9023680F",1)</f>
        <v>=DISPIMG("ID_672F7B7581394C2FA31A777D9023680F",1)</v>
      </c>
      <c r="M128" s="57" t="str">
        <f t="shared" si="6"/>
        <v>COMPLETED</v>
      </c>
      <c r="N128" s="57" t="s">
        <v>687</v>
      </c>
      <c r="O128" s="57" t="s">
        <v>688</v>
      </c>
      <c r="P128" s="57" t="s">
        <v>57</v>
      </c>
      <c r="Q128" s="62" t="str">
        <f t="shared" si="7"/>
        <v>Open File</v>
      </c>
      <c r="R128" s="55">
        <v>46000</v>
      </c>
      <c r="S128" s="67" t="s">
        <v>682</v>
      </c>
      <c r="T128" s="17">
        <f>IF(AND(D128&lt;&gt;"",RIGHT(D128,3)&lt;&gt;""),IF(COUNTIF($D$6:D128,D128)=1,1,0),0)</f>
        <v>0</v>
      </c>
      <c r="U128" s="17" t="str">
        <f t="shared" si="10"/>
        <v>MK.25.XII.007_SUB-03_Before</v>
      </c>
      <c r="V128" s="17" t="str">
        <f t="shared" si="11"/>
        <v>MK.25.XII.007_SUB-03_After</v>
      </c>
    </row>
    <row r="129" s="9" customFormat="1" hidden="1" customHeight="1" spans="1:22">
      <c r="A129" s="21"/>
      <c r="B129" s="54"/>
      <c r="C129" s="55">
        <v>46000</v>
      </c>
      <c r="D129" s="54" t="s">
        <v>689</v>
      </c>
      <c r="E129" s="57" t="s">
        <v>25</v>
      </c>
      <c r="F129" s="58" t="s">
        <v>239</v>
      </c>
      <c r="G129" s="59" t="s">
        <v>690</v>
      </c>
      <c r="H129" s="57" t="s">
        <v>691</v>
      </c>
      <c r="I129" s="57" t="s">
        <v>29</v>
      </c>
      <c r="J129" s="60" t="str">
        <f t="shared" si="5"/>
        <v>Open File</v>
      </c>
      <c r="K129" s="61" t="s">
        <v>30</v>
      </c>
      <c r="L129" s="57" t="str">
        <f>_xlfn.DISPIMG("ID_5C116ED4038543AF8409FA13C729797D",1)</f>
        <v>=DISPIMG("ID_5C116ED4038543AF8409FA13C729797D",1)</v>
      </c>
      <c r="M129" s="57" t="str">
        <f t="shared" si="6"/>
        <v>COMPLETED</v>
      </c>
      <c r="N129" s="57" t="s">
        <v>692</v>
      </c>
      <c r="O129" s="57" t="s">
        <v>693</v>
      </c>
      <c r="P129" s="57" t="s">
        <v>29</v>
      </c>
      <c r="Q129" s="62" t="str">
        <f t="shared" si="7"/>
        <v>Open File</v>
      </c>
      <c r="R129" s="55">
        <v>46000</v>
      </c>
      <c r="S129" s="67" t="s">
        <v>694</v>
      </c>
      <c r="T129" s="17">
        <f>IF(AND(D129&lt;&gt;"",RIGHT(D129,3)&lt;&gt;""),IF(COUNTIF($D$6:D129,D129)=1,1,0),0)</f>
        <v>1</v>
      </c>
      <c r="U129" s="17" t="str">
        <f t="shared" si="10"/>
        <v>MK.25.XII.008_SUB-01_Before</v>
      </c>
      <c r="V129" s="17" t="str">
        <f t="shared" si="11"/>
        <v>MK.25.XII.008_SUB-01_After</v>
      </c>
    </row>
    <row r="130" s="9" customFormat="1" hidden="1" customHeight="1" spans="1:22">
      <c r="A130" s="21"/>
      <c r="B130" s="54"/>
      <c r="C130" s="55">
        <v>46002</v>
      </c>
      <c r="D130" s="54" t="s">
        <v>695</v>
      </c>
      <c r="E130" s="57" t="s">
        <v>25</v>
      </c>
      <c r="F130" s="58" t="s">
        <v>286</v>
      </c>
      <c r="G130" s="59" t="s">
        <v>696</v>
      </c>
      <c r="H130" s="57" t="s">
        <v>697</v>
      </c>
      <c r="I130" s="57" t="s">
        <v>29</v>
      </c>
      <c r="J130" s="60" t="str">
        <f t="shared" si="5"/>
        <v>Open File</v>
      </c>
      <c r="K130" s="61" t="s">
        <v>30</v>
      </c>
      <c r="L130" s="57" t="str">
        <f>_xlfn.DISPIMG("ID_9C6D43E9A7D24377AEA0954E789C8EC6",1)</f>
        <v>=DISPIMG("ID_9C6D43E9A7D24377AEA0954E789C8EC6",1)</v>
      </c>
      <c r="M130" s="57" t="str">
        <f t="shared" si="6"/>
        <v>COMPLETED</v>
      </c>
      <c r="N130" s="57" t="s">
        <v>698</v>
      </c>
      <c r="O130" s="57" t="s">
        <v>699</v>
      </c>
      <c r="P130" s="57" t="s">
        <v>29</v>
      </c>
      <c r="Q130" s="62" t="str">
        <f t="shared" si="7"/>
        <v>Open File</v>
      </c>
      <c r="R130" s="55">
        <v>46003</v>
      </c>
      <c r="S130" s="67" t="s">
        <v>700</v>
      </c>
      <c r="T130" s="17">
        <f>IF(AND(D130&lt;&gt;"",RIGHT(D130,3)&lt;&gt;""),IF(COUNTIF($D$6:D130,D130)=1,1,0),0)</f>
        <v>1</v>
      </c>
      <c r="U130" s="17" t="str">
        <f t="shared" si="10"/>
        <v>MK.25.XII.009_SUB-01_Before</v>
      </c>
      <c r="V130" s="17" t="str">
        <f t="shared" si="11"/>
        <v>MK.25.XII.009_SUB-01_After</v>
      </c>
    </row>
    <row r="131" s="9" customFormat="1" hidden="1" customHeight="1" spans="1:22">
      <c r="A131" s="21"/>
      <c r="B131" s="54"/>
      <c r="C131" s="55">
        <v>46004</v>
      </c>
      <c r="D131" s="54" t="s">
        <v>701</v>
      </c>
      <c r="E131" s="57" t="s">
        <v>25</v>
      </c>
      <c r="F131" s="58" t="s">
        <v>205</v>
      </c>
      <c r="G131" s="59" t="s">
        <v>702</v>
      </c>
      <c r="H131" s="57" t="s">
        <v>703</v>
      </c>
      <c r="I131" s="57" t="s">
        <v>29</v>
      </c>
      <c r="J131" s="60" t="str">
        <f t="shared" si="5"/>
        <v>Open File</v>
      </c>
      <c r="K131" s="61" t="s">
        <v>30</v>
      </c>
      <c r="L131" s="57" t="str">
        <f>_xlfn.DISPIMG("ID_377D23F86C854918B9EC777702D937E8",1)</f>
        <v>=DISPIMG("ID_377D23F86C854918B9EC777702D937E8",1)</v>
      </c>
      <c r="M131" s="57" t="str">
        <f t="shared" si="6"/>
        <v>COMPLETED</v>
      </c>
      <c r="N131" s="57" t="s">
        <v>704</v>
      </c>
      <c r="O131" s="57" t="s">
        <v>705</v>
      </c>
      <c r="P131" s="57" t="s">
        <v>29</v>
      </c>
      <c r="Q131" s="62" t="str">
        <f t="shared" si="7"/>
        <v>Open File</v>
      </c>
      <c r="R131" s="55">
        <v>46004</v>
      </c>
      <c r="S131" s="67" t="s">
        <v>706</v>
      </c>
      <c r="T131" s="17">
        <f>IF(AND(D131&lt;&gt;"",RIGHT(D131,3)&lt;&gt;""),IF(COUNTIF($D$6:D131,D131)=1,1,0),0)</f>
        <v>1</v>
      </c>
      <c r="U131" s="17" t="str">
        <f t="shared" si="10"/>
        <v>MK.25.XII.010_SUB-01_Before</v>
      </c>
      <c r="V131" s="17" t="str">
        <f t="shared" si="11"/>
        <v>MK.25.XII.010_SUB-01_After</v>
      </c>
    </row>
    <row r="132" s="9" customFormat="1" hidden="1" customHeight="1" spans="1:22">
      <c r="A132" s="21"/>
      <c r="B132" s="54"/>
      <c r="C132" s="55">
        <v>46007</v>
      </c>
      <c r="D132" s="54" t="s">
        <v>677</v>
      </c>
      <c r="E132" s="57" t="s">
        <v>45</v>
      </c>
      <c r="F132" s="58" t="s">
        <v>373</v>
      </c>
      <c r="G132" s="59" t="s">
        <v>707</v>
      </c>
      <c r="H132" s="57" t="s">
        <v>708</v>
      </c>
      <c r="I132" s="57" t="s">
        <v>29</v>
      </c>
      <c r="J132" s="60" t="str">
        <f t="shared" si="5"/>
        <v>Open File</v>
      </c>
      <c r="K132" s="61" t="s">
        <v>30</v>
      </c>
      <c r="L132" s="57" t="str">
        <f>_xlfn.DISPIMG("ID_2DCB11BBF3484FCD84DFC7667AE08ACF",1)</f>
        <v>=DISPIMG("ID_2DCB11BBF3484FCD84DFC7667AE08ACF",1)</v>
      </c>
      <c r="M132" s="57" t="str">
        <f t="shared" si="6"/>
        <v>COMPLETED</v>
      </c>
      <c r="N132" s="57" t="s">
        <v>709</v>
      </c>
      <c r="O132" s="57" t="s">
        <v>710</v>
      </c>
      <c r="P132" s="57" t="s">
        <v>57</v>
      </c>
      <c r="Q132" s="62" t="str">
        <f t="shared" si="7"/>
        <v>Open File</v>
      </c>
      <c r="R132" s="55">
        <v>46000</v>
      </c>
      <c r="S132" s="67" t="s">
        <v>682</v>
      </c>
      <c r="T132" s="17">
        <f>IF(AND(D132&lt;&gt;"",RIGHT(D132,3)&lt;&gt;""),IF(COUNTIF($D$6:D132,D132)=1,1,0),0)</f>
        <v>0</v>
      </c>
      <c r="U132" s="17" t="str">
        <f t="shared" si="10"/>
        <v>MK.25.XII.007_SUB-04_Before</v>
      </c>
      <c r="V132" s="17" t="str">
        <f t="shared" si="11"/>
        <v>MK.25.XII.007_SUB-04_After</v>
      </c>
    </row>
    <row r="133" s="9" customFormat="1" hidden="1" customHeight="1" spans="1:22">
      <c r="A133" s="21"/>
      <c r="B133" s="54"/>
      <c r="C133" s="55">
        <v>46010</v>
      </c>
      <c r="D133" s="54" t="s">
        <v>711</v>
      </c>
      <c r="E133" s="57" t="s">
        <v>25</v>
      </c>
      <c r="F133" s="58" t="s">
        <v>299</v>
      </c>
      <c r="G133" s="59" t="s">
        <v>712</v>
      </c>
      <c r="H133" s="57" t="s">
        <v>713</v>
      </c>
      <c r="I133" s="57" t="s">
        <v>29</v>
      </c>
      <c r="J133" s="60" t="str">
        <f t="shared" si="5"/>
        <v>Open File</v>
      </c>
      <c r="K133" s="61" t="s">
        <v>30</v>
      </c>
      <c r="L133" s="57" t="str">
        <f>_xlfn.DISPIMG("ID_20EE09A12F094A1FA3D138DFE6969209",1)</f>
        <v>=DISPIMG("ID_20EE09A12F094A1FA3D138DFE6969209",1)</v>
      </c>
      <c r="M133" s="57" t="str">
        <f t="shared" si="6"/>
        <v>COMPLETED</v>
      </c>
      <c r="N133" s="57" t="s">
        <v>714</v>
      </c>
      <c r="O133" s="57" t="s">
        <v>715</v>
      </c>
      <c r="P133" s="57" t="s">
        <v>29</v>
      </c>
      <c r="Q133" s="71" t="str">
        <f t="shared" si="7"/>
        <v>Open File</v>
      </c>
      <c r="R133" s="55">
        <v>46011</v>
      </c>
      <c r="S133" s="67" t="s">
        <v>716</v>
      </c>
      <c r="T133" s="17">
        <f>IF(AND(D133&lt;&gt;"",RIGHT(D133,3)&lt;&gt;""),IF(COUNTIF($D$6:D133,D133)=1,1,0),0)</f>
        <v>1</v>
      </c>
      <c r="U133" s="17" t="str">
        <f t="shared" si="10"/>
        <v>MK.25.XII.011_SUB-01_Before</v>
      </c>
      <c r="V133" s="17" t="str">
        <f t="shared" si="11"/>
        <v>MK.25.XII.011_SUB-01_After</v>
      </c>
    </row>
    <row r="134" s="9" customFormat="1" hidden="1" customHeight="1" spans="1:22">
      <c r="A134" s="21"/>
      <c r="B134" s="54"/>
      <c r="C134" s="55">
        <v>46010</v>
      </c>
      <c r="D134" s="54" t="s">
        <v>717</v>
      </c>
      <c r="E134" s="57" t="s">
        <v>25</v>
      </c>
      <c r="F134" s="58" t="s">
        <v>317</v>
      </c>
      <c r="G134" s="59" t="s">
        <v>718</v>
      </c>
      <c r="H134" s="57" t="s">
        <v>719</v>
      </c>
      <c r="I134" s="57" t="s">
        <v>29</v>
      </c>
      <c r="J134" s="60" t="str">
        <f t="shared" ref="J134:J197" si="12">IF(H134&lt;&gt;"",HYPERLINK(_xlfn.CONCAT($H$4,H134,I134),"Open File"),"")</f>
        <v>Open File</v>
      </c>
      <c r="K134" s="61" t="s">
        <v>30</v>
      </c>
      <c r="L134" s="57" t="str">
        <f>_xlfn.DISPIMG("ID_E1E51D1AC5294E45931E542627372283",1)</f>
        <v>=DISPIMG("ID_E1E51D1AC5294E45931E542627372283",1)</v>
      </c>
      <c r="M134" s="57" t="str">
        <f t="shared" ref="M134:M197" si="13">IF(AND(N134&lt;&gt;"",Q134&lt;&gt;"",R134&lt;&gt;""),"COMPLETED",IF(N134&lt;&gt;"","ON-GOING",IF(L134&lt;&gt;"","REQUESTED","")))</f>
        <v>COMPLETED</v>
      </c>
      <c r="N134" s="57" t="s">
        <v>720</v>
      </c>
      <c r="O134" s="57" t="s">
        <v>721</v>
      </c>
      <c r="P134" s="57" t="s">
        <v>29</v>
      </c>
      <c r="Q134" s="62" t="str">
        <f t="shared" ref="Q134:Q197" si="14">IF(O134&lt;&gt;"",HYPERLINK(_xlfn.CONCAT($O$4,O134,P134),"Open File"),"")</f>
        <v>Open File</v>
      </c>
      <c r="R134" s="55">
        <v>46011</v>
      </c>
      <c r="S134" s="67" t="s">
        <v>722</v>
      </c>
      <c r="T134" s="17">
        <f>IF(AND(D134&lt;&gt;"",RIGHT(D134,3)&lt;&gt;""),IF(COUNTIF($D$6:D134,D134)=1,1,0),0)</f>
        <v>1</v>
      </c>
      <c r="U134" s="17" t="str">
        <f t="shared" si="10"/>
        <v>MK.25.XII.012_SUB-01_Before</v>
      </c>
      <c r="V134" s="17" t="str">
        <f t="shared" si="11"/>
        <v>MK.25.XII.012_SUB-01_After</v>
      </c>
    </row>
    <row r="135" s="9" customFormat="1" hidden="1" customHeight="1" spans="1:22">
      <c r="A135" s="21"/>
      <c r="B135" s="54"/>
      <c r="C135" s="55">
        <v>46010</v>
      </c>
      <c r="D135" s="54" t="s">
        <v>723</v>
      </c>
      <c r="E135" s="57" t="s">
        <v>25</v>
      </c>
      <c r="F135" s="58" t="s">
        <v>373</v>
      </c>
      <c r="G135" s="59" t="s">
        <v>724</v>
      </c>
      <c r="H135" s="57" t="s">
        <v>725</v>
      </c>
      <c r="I135" s="57" t="s">
        <v>29</v>
      </c>
      <c r="J135" s="60" t="str">
        <f t="shared" si="12"/>
        <v>Open File</v>
      </c>
      <c r="K135" s="61" t="s">
        <v>30</v>
      </c>
      <c r="L135" s="57" t="str">
        <f>_xlfn.DISPIMG("ID_487AA446597A4825A81D8B40362F3936",1)</f>
        <v>=DISPIMG("ID_487AA446597A4825A81D8B40362F3936",1)</v>
      </c>
      <c r="M135" s="57" t="str">
        <f t="shared" si="13"/>
        <v>COMPLETED</v>
      </c>
      <c r="N135" s="57" t="s">
        <v>726</v>
      </c>
      <c r="O135" s="57" t="s">
        <v>727</v>
      </c>
      <c r="P135" s="57" t="s">
        <v>29</v>
      </c>
      <c r="Q135" s="62" t="str">
        <f t="shared" si="14"/>
        <v>Open File</v>
      </c>
      <c r="R135" s="55">
        <v>46010</v>
      </c>
      <c r="S135" s="67" t="s">
        <v>728</v>
      </c>
      <c r="T135" s="17">
        <f>IF(AND(D135&lt;&gt;"",RIGHT(D135,3)&lt;&gt;""),IF(COUNTIF($D$6:D135,D135)=1,1,0),0)</f>
        <v>1</v>
      </c>
      <c r="U135" s="17" t="str">
        <f t="shared" si="10"/>
        <v>MK.25.XII.013_SUB-01_Before</v>
      </c>
      <c r="V135" s="17" t="str">
        <f t="shared" si="11"/>
        <v>MK.25.XII.013_SUB-01_After</v>
      </c>
    </row>
    <row r="136" s="9" customFormat="1" hidden="1" customHeight="1" spans="1:22">
      <c r="A136" s="21"/>
      <c r="B136" s="54"/>
      <c r="C136" s="55">
        <v>46010</v>
      </c>
      <c r="D136" s="54" t="s">
        <v>729</v>
      </c>
      <c r="E136" s="57" t="s">
        <v>25</v>
      </c>
      <c r="F136" s="58" t="s">
        <v>193</v>
      </c>
      <c r="G136" s="59" t="s">
        <v>730</v>
      </c>
      <c r="H136" s="57" t="s">
        <v>731</v>
      </c>
      <c r="I136" s="57" t="s">
        <v>29</v>
      </c>
      <c r="J136" s="60" t="str">
        <f t="shared" si="12"/>
        <v>Open File</v>
      </c>
      <c r="K136" s="61" t="s">
        <v>30</v>
      </c>
      <c r="L136" s="57" t="str">
        <f>_xlfn.DISPIMG("ID_E403FAD2AB34416489787AE46842346E",1)</f>
        <v>=DISPIMG("ID_E403FAD2AB34416489787AE46842346E",1)</v>
      </c>
      <c r="M136" s="57" t="str">
        <f t="shared" si="13"/>
        <v>COMPLETED</v>
      </c>
      <c r="N136" s="57" t="s">
        <v>732</v>
      </c>
      <c r="O136" s="57" t="s">
        <v>733</v>
      </c>
      <c r="P136" s="57" t="s">
        <v>29</v>
      </c>
      <c r="Q136" s="62" t="str">
        <f t="shared" si="14"/>
        <v>Open File</v>
      </c>
      <c r="R136" s="55">
        <v>46013</v>
      </c>
      <c r="S136" s="67" t="s">
        <v>734</v>
      </c>
      <c r="T136" s="17">
        <f>IF(AND(D136&lt;&gt;"",RIGHT(D136,3)&lt;&gt;""),IF(COUNTIF($D$6:D136,D136)=1,1,0),0)</f>
        <v>1</v>
      </c>
      <c r="U136" s="17" t="str">
        <f t="shared" si="10"/>
        <v>MK.25.XII.014_SUB-01_Before</v>
      </c>
      <c r="V136" s="17" t="str">
        <f t="shared" si="11"/>
        <v>MK.25.XII.014_SUB-01_After</v>
      </c>
    </row>
    <row r="137" s="9" customFormat="1" hidden="1" customHeight="1" spans="1:22">
      <c r="A137" s="21"/>
      <c r="B137" s="54"/>
      <c r="C137" s="55">
        <v>46013</v>
      </c>
      <c r="D137" s="54" t="s">
        <v>735</v>
      </c>
      <c r="E137" s="57" t="s">
        <v>25</v>
      </c>
      <c r="F137" s="58" t="s">
        <v>147</v>
      </c>
      <c r="G137" s="59" t="s">
        <v>624</v>
      </c>
      <c r="H137" s="57" t="s">
        <v>736</v>
      </c>
      <c r="I137" s="57" t="s">
        <v>29</v>
      </c>
      <c r="J137" s="60" t="str">
        <f t="shared" si="12"/>
        <v>Open File</v>
      </c>
      <c r="K137" s="61" t="s">
        <v>30</v>
      </c>
      <c r="L137" s="57" t="str">
        <f>_xlfn.DISPIMG("ID_4947E2AC22D941D0B5BB5DEC597B3B17",1)</f>
        <v>=DISPIMG("ID_4947E2AC22D941D0B5BB5DEC597B3B17",1)</v>
      </c>
      <c r="M137" s="72" t="str">
        <f t="shared" si="13"/>
        <v>ON-GOING</v>
      </c>
      <c r="N137" s="57" t="s">
        <v>737</v>
      </c>
      <c r="O137" s="57"/>
      <c r="P137" s="57"/>
      <c r="Q137" s="65" t="str">
        <f t="shared" si="14"/>
        <v/>
      </c>
      <c r="R137" s="55"/>
      <c r="S137" s="67"/>
      <c r="T137" s="17">
        <f>IF(AND(D137&lt;&gt;"",RIGHT(D137,3)&lt;&gt;""),IF(COUNTIF($D$6:D137,D137)=1,1,0),0)</f>
        <v>1</v>
      </c>
      <c r="U137" s="17" t="str">
        <f t="shared" si="10"/>
        <v>MK.25.XII.015_SUB-01_Before</v>
      </c>
      <c r="V137" s="17" t="str">
        <f t="shared" si="11"/>
        <v>MK.25.XII.015_SUB-01_After</v>
      </c>
    </row>
    <row r="138" s="9" customFormat="1" hidden="1" customHeight="1" spans="1:22">
      <c r="A138" s="21"/>
      <c r="B138" s="54"/>
      <c r="C138" s="55">
        <v>46015</v>
      </c>
      <c r="D138" s="54" t="s">
        <v>738</v>
      </c>
      <c r="E138" s="57" t="s">
        <v>25</v>
      </c>
      <c r="F138" s="58" t="s">
        <v>442</v>
      </c>
      <c r="G138" s="59" t="s">
        <v>739</v>
      </c>
      <c r="H138" s="57" t="s">
        <v>740</v>
      </c>
      <c r="I138" s="57" t="s">
        <v>29</v>
      </c>
      <c r="J138" s="60" t="str">
        <f t="shared" si="12"/>
        <v>Open File</v>
      </c>
      <c r="K138" s="61" t="s">
        <v>30</v>
      </c>
      <c r="L138" s="57" t="str">
        <f>_xlfn.DISPIMG("ID_9F8BD58CE74A4515A974C6E213966C78",1)</f>
        <v>=DISPIMG("ID_9F8BD58CE74A4515A974C6E213966C78",1)</v>
      </c>
      <c r="M138" s="57" t="str">
        <f t="shared" si="13"/>
        <v>COMPLETED</v>
      </c>
      <c r="N138" s="57" t="s">
        <v>741</v>
      </c>
      <c r="O138" s="57" t="s">
        <v>742</v>
      </c>
      <c r="P138" s="57" t="s">
        <v>29</v>
      </c>
      <c r="Q138" s="62" t="str">
        <f t="shared" si="14"/>
        <v>Open File</v>
      </c>
      <c r="R138" s="55">
        <v>46015</v>
      </c>
      <c r="S138" s="67" t="s">
        <v>743</v>
      </c>
      <c r="T138" s="17">
        <f>IF(AND(D138&lt;&gt;"",RIGHT(D138,3)&lt;&gt;""),IF(COUNTIF($D$6:D138,D138)=1,1,0),0)</f>
        <v>1</v>
      </c>
      <c r="U138" s="17" t="str">
        <f t="shared" si="10"/>
        <v>MK.25.XII.016_SUB-01_Before</v>
      </c>
      <c r="V138" s="17" t="str">
        <f t="shared" si="11"/>
        <v>MK.25.XII.016_SUB-01_After</v>
      </c>
    </row>
    <row r="139" s="9" customFormat="1" hidden="1" customHeight="1" spans="1:22">
      <c r="A139" s="21"/>
      <c r="B139" s="54"/>
      <c r="C139" s="55">
        <v>46017</v>
      </c>
      <c r="D139" s="54" t="s">
        <v>744</v>
      </c>
      <c r="E139" s="57" t="s">
        <v>25</v>
      </c>
      <c r="F139" s="58" t="s">
        <v>442</v>
      </c>
      <c r="G139" s="59" t="s">
        <v>745</v>
      </c>
      <c r="H139" s="57" t="s">
        <v>746</v>
      </c>
      <c r="I139" s="57" t="s">
        <v>57</v>
      </c>
      <c r="J139" s="60" t="str">
        <f t="shared" si="12"/>
        <v>Open File</v>
      </c>
      <c r="K139" s="61" t="s">
        <v>30</v>
      </c>
      <c r="L139" s="57" t="str">
        <f>_xlfn.DISPIMG("ID_EEB735CCA037469998CF7AB3D36F185A",1)</f>
        <v>=DISPIMG("ID_EEB735CCA037469998CF7AB3D36F185A",1)</v>
      </c>
      <c r="M139" s="57" t="str">
        <f t="shared" si="13"/>
        <v>COMPLETED</v>
      </c>
      <c r="N139" s="57" t="s">
        <v>747</v>
      </c>
      <c r="O139" s="57" t="s">
        <v>748</v>
      </c>
      <c r="P139" s="57" t="s">
        <v>29</v>
      </c>
      <c r="Q139" s="62" t="str">
        <f t="shared" si="14"/>
        <v>Open File</v>
      </c>
      <c r="R139" s="55">
        <v>46017</v>
      </c>
      <c r="S139" s="67" t="s">
        <v>749</v>
      </c>
      <c r="T139" s="17">
        <f>IF(AND(D139&lt;&gt;"",RIGHT(D139,3)&lt;&gt;""),IF(COUNTIF($D$6:D139,D139)=1,1,0),0)</f>
        <v>1</v>
      </c>
      <c r="U139" s="17" t="str">
        <f t="shared" si="10"/>
        <v>MK.25.XII.018_SUB-01_Before</v>
      </c>
      <c r="V139" s="17" t="str">
        <f t="shared" si="11"/>
        <v>MK.25.XII.018_SUB-01_After</v>
      </c>
    </row>
    <row r="140" s="9" customFormat="1" hidden="1" customHeight="1" spans="1:22">
      <c r="A140" s="21"/>
      <c r="B140" s="54"/>
      <c r="C140" s="55">
        <v>46017</v>
      </c>
      <c r="D140" s="54" t="s">
        <v>750</v>
      </c>
      <c r="E140" s="57" t="s">
        <v>25</v>
      </c>
      <c r="F140" s="58" t="s">
        <v>317</v>
      </c>
      <c r="G140" s="59" t="s">
        <v>751</v>
      </c>
      <c r="H140" s="57" t="s">
        <v>752</v>
      </c>
      <c r="I140" s="57" t="s">
        <v>29</v>
      </c>
      <c r="J140" s="60" t="str">
        <f t="shared" si="12"/>
        <v>Open File</v>
      </c>
      <c r="K140" s="61" t="s">
        <v>30</v>
      </c>
      <c r="L140" s="57" t="str">
        <f>_xlfn.DISPIMG("ID_5DCEECF2F3434B6DA97467D315C6998C",1)</f>
        <v>=DISPIMG("ID_5DCEECF2F3434B6DA97467D315C6998C",1)</v>
      </c>
      <c r="M140" s="57" t="str">
        <f t="shared" si="13"/>
        <v>COMPLETED</v>
      </c>
      <c r="N140" s="57" t="s">
        <v>753</v>
      </c>
      <c r="O140" s="57" t="s">
        <v>754</v>
      </c>
      <c r="P140" s="57" t="s">
        <v>29</v>
      </c>
      <c r="Q140" s="62" t="str">
        <f t="shared" si="14"/>
        <v>Open File</v>
      </c>
      <c r="R140" s="55">
        <v>46017</v>
      </c>
      <c r="S140" s="67" t="s">
        <v>755</v>
      </c>
      <c r="T140" s="17">
        <f>IF(AND(D140&lt;&gt;"",RIGHT(D140,3)&lt;&gt;""),IF(COUNTIF($D$6:D140,D140)=1,1,0),0)</f>
        <v>1</v>
      </c>
      <c r="U140" s="17" t="str">
        <f t="shared" si="10"/>
        <v>MK.25.XII.019_SUB-01_Before</v>
      </c>
      <c r="V140" s="17" t="str">
        <f t="shared" si="11"/>
        <v>MK.25.XII.019_SUB-01_After</v>
      </c>
    </row>
    <row r="141" s="9" customFormat="1" hidden="1" customHeight="1" spans="1:22">
      <c r="A141" s="21"/>
      <c r="B141" s="54"/>
      <c r="C141" s="55">
        <v>46020</v>
      </c>
      <c r="D141" s="54" t="s">
        <v>756</v>
      </c>
      <c r="E141" s="57" t="s">
        <v>25</v>
      </c>
      <c r="F141" s="58" t="s">
        <v>51</v>
      </c>
      <c r="G141" s="59" t="s">
        <v>757</v>
      </c>
      <c r="H141" s="57"/>
      <c r="I141" s="57"/>
      <c r="J141" s="60" t="str">
        <f t="shared" si="12"/>
        <v/>
      </c>
      <c r="K141" s="61" t="s">
        <v>30</v>
      </c>
      <c r="L141" s="57" t="str">
        <f>_xlfn.DISPIMG("ID_83A853FC95E64570A3289F1DDAA320C9",1)</f>
        <v>=DISPIMG("ID_83A853FC95E64570A3289F1DDAA320C9",1)</v>
      </c>
      <c r="M141" s="57" t="str">
        <f t="shared" si="13"/>
        <v>ON-GOING</v>
      </c>
      <c r="N141" s="57" t="s">
        <v>758</v>
      </c>
      <c r="O141" s="57"/>
      <c r="P141" s="57"/>
      <c r="Q141" s="65" t="str">
        <f t="shared" si="14"/>
        <v/>
      </c>
      <c r="R141" s="55"/>
      <c r="S141" s="67"/>
      <c r="T141" s="17">
        <f>IF(AND(D141&lt;&gt;"",RIGHT(D141,3)&lt;&gt;""),IF(COUNTIF($D$6:D141,D141)=1,1,0),0)</f>
        <v>1</v>
      </c>
      <c r="U141" s="17" t="str">
        <f t="shared" si="10"/>
        <v>MK.25.XII.020_SUB-01_Before</v>
      </c>
      <c r="V141" s="17" t="str">
        <f t="shared" si="11"/>
        <v>MK.25.XII.020_SUB-01_After</v>
      </c>
    </row>
    <row r="142" s="9" customFormat="1" hidden="1" customHeight="1" spans="1:22">
      <c r="A142" s="21"/>
      <c r="B142" s="54"/>
      <c r="C142" s="55">
        <v>46020</v>
      </c>
      <c r="D142" s="54" t="s">
        <v>759</v>
      </c>
      <c r="E142" s="57" t="s">
        <v>25</v>
      </c>
      <c r="F142" s="58" t="s">
        <v>299</v>
      </c>
      <c r="G142" s="59" t="s">
        <v>760</v>
      </c>
      <c r="H142" s="57" t="s">
        <v>761</v>
      </c>
      <c r="I142" s="57" t="s">
        <v>29</v>
      </c>
      <c r="J142" s="60" t="str">
        <f t="shared" si="12"/>
        <v>Open File</v>
      </c>
      <c r="K142" s="61" t="s">
        <v>30</v>
      </c>
      <c r="L142" s="57" t="str">
        <f>_xlfn.DISPIMG("ID_188932C584C74E07B7401FBDAB43FADF",1)</f>
        <v>=DISPIMG("ID_188932C584C74E07B7401FBDAB43FADF",1)</v>
      </c>
      <c r="M142" s="57" t="str">
        <f t="shared" si="13"/>
        <v>COMPLETED</v>
      </c>
      <c r="N142" s="57" t="s">
        <v>762</v>
      </c>
      <c r="O142" s="57" t="s">
        <v>763</v>
      </c>
      <c r="P142" s="57" t="s">
        <v>29</v>
      </c>
      <c r="Q142" s="62" t="str">
        <f t="shared" si="14"/>
        <v>Open File</v>
      </c>
      <c r="R142" s="55">
        <v>46020</v>
      </c>
      <c r="S142" s="67" t="s">
        <v>84</v>
      </c>
      <c r="T142" s="17">
        <f>IF(AND(D142&lt;&gt;"",RIGHT(D142,3)&lt;&gt;""),IF(COUNTIF($D$6:D142,D142)=1,1,0),0)</f>
        <v>1</v>
      </c>
      <c r="U142" s="17" t="str">
        <f t="shared" si="10"/>
        <v>MK.25.XII.021_SUB-01_Before</v>
      </c>
      <c r="V142" s="17" t="str">
        <f t="shared" si="11"/>
        <v>MK.25.XII.021_SUB-01_After</v>
      </c>
    </row>
    <row r="143" s="9" customFormat="1" hidden="1" customHeight="1" spans="1:22">
      <c r="A143" s="21"/>
      <c r="B143" s="54"/>
      <c r="C143" s="55">
        <v>46021</v>
      </c>
      <c r="D143" s="54" t="s">
        <v>764</v>
      </c>
      <c r="E143" s="57" t="s">
        <v>25</v>
      </c>
      <c r="F143" s="58" t="s">
        <v>437</v>
      </c>
      <c r="G143" s="59" t="s">
        <v>491</v>
      </c>
      <c r="H143" s="57" t="s">
        <v>765</v>
      </c>
      <c r="I143" s="57" t="s">
        <v>29</v>
      </c>
      <c r="J143" s="60" t="str">
        <f t="shared" si="12"/>
        <v>Open File</v>
      </c>
      <c r="K143" s="61" t="s">
        <v>30</v>
      </c>
      <c r="L143" s="57" t="str">
        <f>_xlfn.DISPIMG("ID_3ABD0C2B440E44EFA7B02B7DE5925428",1)</f>
        <v>=DISPIMG("ID_3ABD0C2B440E44EFA7B02B7DE5925428",1)</v>
      </c>
      <c r="M143" s="57" t="str">
        <f t="shared" si="13"/>
        <v>COMPLETED</v>
      </c>
      <c r="N143" s="57" t="s">
        <v>766</v>
      </c>
      <c r="O143" s="57" t="s">
        <v>767</v>
      </c>
      <c r="P143" s="57" t="s">
        <v>29</v>
      </c>
      <c r="Q143" s="62" t="str">
        <f t="shared" si="14"/>
        <v>Open File</v>
      </c>
      <c r="R143" s="55">
        <v>46021</v>
      </c>
      <c r="S143" s="67" t="s">
        <v>768</v>
      </c>
      <c r="T143" s="17">
        <f>IF(AND(D143&lt;&gt;"",RIGHT(D143,3)&lt;&gt;""),IF(COUNTIF($D$6:D143,D143)=1,1,0),0)</f>
        <v>1</v>
      </c>
      <c r="U143" s="17" t="str">
        <f t="shared" si="10"/>
        <v>MK.25.XII.022_SUB-01_Before</v>
      </c>
      <c r="V143" s="17" t="str">
        <f t="shared" si="11"/>
        <v>MK.25.XII.022_SUB-01_After</v>
      </c>
    </row>
    <row r="144" s="9" customFormat="1" hidden="1" customHeight="1" spans="1:22">
      <c r="A144" s="21"/>
      <c r="B144" s="54"/>
      <c r="C144" s="55">
        <v>46021</v>
      </c>
      <c r="D144" s="54" t="s">
        <v>764</v>
      </c>
      <c r="E144" s="57" t="s">
        <v>34</v>
      </c>
      <c r="F144" s="58" t="s">
        <v>437</v>
      </c>
      <c r="G144" s="59" t="s">
        <v>491</v>
      </c>
      <c r="H144" s="57" t="s">
        <v>769</v>
      </c>
      <c r="I144" s="57" t="s">
        <v>29</v>
      </c>
      <c r="J144" s="60" t="str">
        <f t="shared" si="12"/>
        <v>Open File</v>
      </c>
      <c r="K144" s="61" t="s">
        <v>30</v>
      </c>
      <c r="L144" s="57" t="str">
        <f>_xlfn.DISPIMG("ID_12A30855E080405C8B87AD5ADAD9FFB4",1)</f>
        <v>=DISPIMG("ID_12A30855E080405C8B87AD5ADAD9FFB4",1)</v>
      </c>
      <c r="M144" s="57" t="str">
        <f t="shared" si="13"/>
        <v>COMPLETED</v>
      </c>
      <c r="N144" s="57" t="s">
        <v>770</v>
      </c>
      <c r="O144" s="57" t="s">
        <v>771</v>
      </c>
      <c r="P144" s="57" t="s">
        <v>29</v>
      </c>
      <c r="Q144" s="62" t="str">
        <f t="shared" si="14"/>
        <v>Open File</v>
      </c>
      <c r="R144" s="55">
        <v>46021</v>
      </c>
      <c r="S144" s="67" t="s">
        <v>768</v>
      </c>
      <c r="T144" s="17">
        <f>IF(AND(D144&lt;&gt;"",RIGHT(D144,3)&lt;&gt;""),IF(COUNTIF($D$6:D144,D144)=1,1,0),0)</f>
        <v>0</v>
      </c>
      <c r="U144" s="17" t="str">
        <f t="shared" si="10"/>
        <v>MK.25.XII.022_SUB-02_Before</v>
      </c>
      <c r="V144" s="17" t="str">
        <f t="shared" si="11"/>
        <v>MK.25.XII.022_SUB-02_After</v>
      </c>
    </row>
    <row r="145" s="9" customFormat="1" hidden="1" customHeight="1" spans="1:22">
      <c r="A145" s="21"/>
      <c r="B145" s="54"/>
      <c r="C145" s="55">
        <v>46021</v>
      </c>
      <c r="D145" s="54" t="s">
        <v>772</v>
      </c>
      <c r="E145" s="57" t="s">
        <v>25</v>
      </c>
      <c r="F145" s="58" t="s">
        <v>663</v>
      </c>
      <c r="G145" s="59" t="s">
        <v>773</v>
      </c>
      <c r="H145" s="57" t="s">
        <v>774</v>
      </c>
      <c r="I145" s="57" t="s">
        <v>29</v>
      </c>
      <c r="J145" s="60" t="str">
        <f t="shared" si="12"/>
        <v>Open File</v>
      </c>
      <c r="K145" s="61" t="s">
        <v>30</v>
      </c>
      <c r="L145" s="57" t="str">
        <f>_xlfn.DISPIMG("ID_F506E3170FF64A1D86664EB137FA58C4",1)</f>
        <v>=DISPIMG("ID_F506E3170FF64A1D86664EB137FA58C4",1)</v>
      </c>
      <c r="M145" s="57" t="str">
        <f t="shared" si="13"/>
        <v>COMPLETED</v>
      </c>
      <c r="N145" s="57" t="s">
        <v>775</v>
      </c>
      <c r="O145" s="57" t="s">
        <v>776</v>
      </c>
      <c r="P145" s="57" t="s">
        <v>29</v>
      </c>
      <c r="Q145" s="62" t="str">
        <f t="shared" si="14"/>
        <v>Open File</v>
      </c>
      <c r="R145" s="55">
        <v>46027</v>
      </c>
      <c r="S145" s="67" t="s">
        <v>777</v>
      </c>
      <c r="T145" s="17">
        <f>IF(AND(D145&lt;&gt;"",RIGHT(D145,3)&lt;&gt;""),IF(COUNTIF($D$6:D145,D145)=1,1,0),0)</f>
        <v>1</v>
      </c>
      <c r="U145" s="17" t="str">
        <f t="shared" si="10"/>
        <v>MK.25.XII.023_SUB-01_Before</v>
      </c>
      <c r="V145" s="17" t="str">
        <f t="shared" si="11"/>
        <v>MK.25.XII.023_SUB-01_After</v>
      </c>
    </row>
    <row r="146" s="9" customFormat="1" hidden="1" customHeight="1" spans="1:22">
      <c r="A146" s="21"/>
      <c r="B146" s="54"/>
      <c r="C146" s="55">
        <v>46022</v>
      </c>
      <c r="D146" s="54" t="s">
        <v>759</v>
      </c>
      <c r="E146" s="57" t="s">
        <v>34</v>
      </c>
      <c r="F146" s="58" t="s">
        <v>299</v>
      </c>
      <c r="G146" s="59" t="s">
        <v>778</v>
      </c>
      <c r="H146" s="57" t="s">
        <v>779</v>
      </c>
      <c r="I146" s="57" t="s">
        <v>29</v>
      </c>
      <c r="J146" s="60" t="str">
        <f t="shared" si="12"/>
        <v>Open File</v>
      </c>
      <c r="K146" s="61" t="s">
        <v>30</v>
      </c>
      <c r="L146" s="57" t="str">
        <f>_xlfn.DISPIMG("ID_FDDF535F863546F9B2A684823AFBDADF",1)</f>
        <v>=DISPIMG("ID_FDDF535F863546F9B2A684823AFBDADF",1)</v>
      </c>
      <c r="M146" s="57" t="str">
        <f t="shared" si="13"/>
        <v>COMPLETED</v>
      </c>
      <c r="N146" s="57" t="s">
        <v>780</v>
      </c>
      <c r="O146" s="57" t="s">
        <v>781</v>
      </c>
      <c r="P146" s="57" t="s">
        <v>29</v>
      </c>
      <c r="Q146" s="62" t="str">
        <f t="shared" si="14"/>
        <v>Open File</v>
      </c>
      <c r="R146" s="55">
        <v>46022</v>
      </c>
      <c r="S146" s="67" t="s">
        <v>210</v>
      </c>
      <c r="T146" s="17">
        <f>IF(AND(D146&lt;&gt;"",RIGHT(D146,3)&lt;&gt;""),IF(COUNTIF($D$6:D146,D146)=1,1,0),0)</f>
        <v>0</v>
      </c>
      <c r="U146" s="17" t="str">
        <f t="shared" si="10"/>
        <v>MK.25.XII.021_SUB-02_Before</v>
      </c>
      <c r="V146" s="17" t="str">
        <f t="shared" si="11"/>
        <v>MK.25.XII.021_SUB-02_After</v>
      </c>
    </row>
    <row r="147" s="9" customFormat="1" hidden="1" customHeight="1" spans="1:22">
      <c r="A147" s="21"/>
      <c r="B147" s="54"/>
      <c r="C147" s="55">
        <v>46027</v>
      </c>
      <c r="D147" s="54" t="s">
        <v>782</v>
      </c>
      <c r="E147" s="57" t="s">
        <v>25</v>
      </c>
      <c r="F147" s="58" t="s">
        <v>442</v>
      </c>
      <c r="G147" s="59" t="s">
        <v>783</v>
      </c>
      <c r="H147" s="57" t="s">
        <v>784</v>
      </c>
      <c r="I147" s="57" t="s">
        <v>29</v>
      </c>
      <c r="J147" s="60" t="str">
        <f t="shared" si="12"/>
        <v>Open File</v>
      </c>
      <c r="K147" s="61" t="s">
        <v>30</v>
      </c>
      <c r="L147" s="57" t="str">
        <f>_xlfn.DISPIMG("ID_1E6AA14893A34F269DAF5BBE4A3A93C9",1)</f>
        <v>=DISPIMG("ID_1E6AA14893A34F269DAF5BBE4A3A93C9",1)</v>
      </c>
      <c r="M147" s="57" t="str">
        <f t="shared" si="13"/>
        <v>COMPLETED</v>
      </c>
      <c r="N147" s="57" t="s">
        <v>785</v>
      </c>
      <c r="O147" s="57" t="s">
        <v>786</v>
      </c>
      <c r="P147" s="57" t="s">
        <v>29</v>
      </c>
      <c r="Q147" s="62" t="str">
        <f t="shared" si="14"/>
        <v>Open File</v>
      </c>
      <c r="R147" s="55">
        <v>46028</v>
      </c>
      <c r="S147" s="67" t="s">
        <v>787</v>
      </c>
      <c r="T147" s="17">
        <f>IF(AND(D147&lt;&gt;"",RIGHT(D147,3)&lt;&gt;""),IF(COUNTIF($D$6:D147,D147)=1,1,0),0)</f>
        <v>1</v>
      </c>
      <c r="U147" s="17" t="str">
        <f t="shared" si="10"/>
        <v>MK.26.I.001_SUB-01_Before</v>
      </c>
      <c r="V147" s="17" t="str">
        <f t="shared" si="11"/>
        <v>MK.26.I.001_SUB-01_After</v>
      </c>
    </row>
    <row r="148" s="9" customFormat="1" hidden="1" customHeight="1" spans="1:22">
      <c r="A148" s="21"/>
      <c r="B148" s="54"/>
      <c r="C148" s="55">
        <v>46027</v>
      </c>
      <c r="D148" s="54" t="s">
        <v>788</v>
      </c>
      <c r="E148" s="57" t="s">
        <v>25</v>
      </c>
      <c r="F148" s="58" t="s">
        <v>459</v>
      </c>
      <c r="G148" s="59" t="s">
        <v>789</v>
      </c>
      <c r="H148" s="57" t="s">
        <v>790</v>
      </c>
      <c r="I148" s="57" t="s">
        <v>29</v>
      </c>
      <c r="J148" s="60" t="str">
        <f t="shared" si="12"/>
        <v>Open File</v>
      </c>
      <c r="K148" s="61" t="s">
        <v>30</v>
      </c>
      <c r="L148" s="57" t="str">
        <f>_xlfn.DISPIMG("ID_47F7BDF101054BEA9EA3C978841C414B",1)</f>
        <v>=DISPIMG("ID_47F7BDF101054BEA9EA3C978841C414B",1)</v>
      </c>
      <c r="M148" s="57" t="str">
        <f t="shared" si="13"/>
        <v>COMPLETED</v>
      </c>
      <c r="N148" s="57" t="s">
        <v>791</v>
      </c>
      <c r="O148" s="57" t="s">
        <v>792</v>
      </c>
      <c r="P148" s="57" t="s">
        <v>29</v>
      </c>
      <c r="Q148" s="62" t="str">
        <f t="shared" si="14"/>
        <v>Open File</v>
      </c>
      <c r="R148" s="55">
        <v>46037</v>
      </c>
      <c r="S148" s="67" t="s">
        <v>793</v>
      </c>
      <c r="T148" s="17">
        <f>IF(AND(D148&lt;&gt;"",RIGHT(D148,3)&lt;&gt;""),IF(COUNTIF($D$6:D148,D148)=1,1,0),0)</f>
        <v>1</v>
      </c>
      <c r="U148" s="17" t="str">
        <f t="shared" si="10"/>
        <v>MK.26.I.002_SUB-01_Before</v>
      </c>
      <c r="V148" s="17" t="str">
        <f t="shared" si="11"/>
        <v>MK.26.I.002_SUB-01_After</v>
      </c>
    </row>
    <row r="149" s="9" customFormat="1" hidden="1" customHeight="1" spans="1:22">
      <c r="A149" s="21"/>
      <c r="B149" s="54"/>
      <c r="C149" s="55">
        <v>46027</v>
      </c>
      <c r="D149" s="54" t="s">
        <v>794</v>
      </c>
      <c r="E149" s="57" t="s">
        <v>25</v>
      </c>
      <c r="F149" s="58" t="s">
        <v>140</v>
      </c>
      <c r="G149" s="59" t="s">
        <v>795</v>
      </c>
      <c r="H149" s="57" t="s">
        <v>796</v>
      </c>
      <c r="I149" s="57" t="s">
        <v>29</v>
      </c>
      <c r="J149" s="60" t="str">
        <f t="shared" si="12"/>
        <v>Open File</v>
      </c>
      <c r="K149" s="61" t="s">
        <v>30</v>
      </c>
      <c r="L149" s="57" t="str">
        <f>_xlfn.DISPIMG("ID_2876FA5A958B4747903D61572BAD7DFF",1)</f>
        <v>=DISPIMG("ID_2876FA5A958B4747903D61572BAD7DFF",1)</v>
      </c>
      <c r="M149" s="57" t="str">
        <f t="shared" si="13"/>
        <v>COMPLETED</v>
      </c>
      <c r="N149" s="57" t="s">
        <v>797</v>
      </c>
      <c r="O149" s="57" t="s">
        <v>798</v>
      </c>
      <c r="P149" s="57" t="s">
        <v>29</v>
      </c>
      <c r="Q149" s="62" t="str">
        <f t="shared" si="14"/>
        <v>Open File</v>
      </c>
      <c r="R149" s="55">
        <v>46031</v>
      </c>
      <c r="S149" s="67" t="s">
        <v>799</v>
      </c>
      <c r="T149" s="17">
        <f>IF(AND(D149&lt;&gt;"",RIGHT(D149,3)&lt;&gt;""),IF(COUNTIF($D$6:D149,D149)=1,1,0),0)</f>
        <v>1</v>
      </c>
      <c r="U149" s="17" t="str">
        <f t="shared" si="10"/>
        <v>MK.26.I.003_SUB-01_Before</v>
      </c>
      <c r="V149" s="17" t="str">
        <f t="shared" si="11"/>
        <v>MK.26.I.003_SUB-01_After</v>
      </c>
    </row>
    <row r="150" s="9" customFormat="1" hidden="1" customHeight="1" spans="1:22">
      <c r="A150" s="21"/>
      <c r="B150" s="54"/>
      <c r="C150" s="55">
        <v>46027</v>
      </c>
      <c r="D150" s="54" t="s">
        <v>800</v>
      </c>
      <c r="E150" s="57" t="s">
        <v>25</v>
      </c>
      <c r="F150" s="58" t="s">
        <v>264</v>
      </c>
      <c r="G150" s="59" t="s">
        <v>801</v>
      </c>
      <c r="H150" s="73" t="s">
        <v>802</v>
      </c>
      <c r="I150" s="57" t="s">
        <v>29</v>
      </c>
      <c r="J150" s="60" t="str">
        <f t="shared" si="12"/>
        <v>Open File</v>
      </c>
      <c r="K150" s="61" t="s">
        <v>30</v>
      </c>
      <c r="L150" s="57" t="str">
        <f>_xlfn.DISPIMG("ID_FB57D8D7FB5A46B8BD1B069E723BF3CD",1)</f>
        <v>=DISPIMG("ID_FB57D8D7FB5A46B8BD1B069E723BF3CD",1)</v>
      </c>
      <c r="M150" s="57" t="str">
        <f t="shared" si="13"/>
        <v>COMPLETED</v>
      </c>
      <c r="N150" s="57" t="s">
        <v>803</v>
      </c>
      <c r="O150" s="57" t="s">
        <v>804</v>
      </c>
      <c r="P150" s="57" t="s">
        <v>29</v>
      </c>
      <c r="Q150" s="62" t="str">
        <f t="shared" si="14"/>
        <v>Open File</v>
      </c>
      <c r="R150" s="55">
        <v>46052</v>
      </c>
      <c r="S150" s="67" t="s">
        <v>805</v>
      </c>
      <c r="T150" s="17">
        <f>IF(AND(D150&lt;&gt;"",RIGHT(D150,3)&lt;&gt;""),IF(COUNTIF($D$6:D150,D150)=1,1,0),0)</f>
        <v>1</v>
      </c>
      <c r="U150" s="17" t="str">
        <f t="shared" si="10"/>
        <v>MK.26.I.015_SUB-01_Before</v>
      </c>
      <c r="V150" s="17" t="str">
        <f t="shared" si="11"/>
        <v>MK.26.I.015_SUB-01_After</v>
      </c>
    </row>
    <row r="151" s="9" customFormat="1" hidden="1" customHeight="1" spans="1:22">
      <c r="A151" s="21"/>
      <c r="B151" s="54"/>
      <c r="C151" s="55">
        <v>46028</v>
      </c>
      <c r="D151" s="54" t="s">
        <v>806</v>
      </c>
      <c r="E151" s="57" t="s">
        <v>25</v>
      </c>
      <c r="F151" s="58" t="s">
        <v>205</v>
      </c>
      <c r="G151" s="59" t="s">
        <v>807</v>
      </c>
      <c r="H151" s="57" t="s">
        <v>808</v>
      </c>
      <c r="I151" s="57" t="s">
        <v>29</v>
      </c>
      <c r="J151" s="60" t="str">
        <f t="shared" si="12"/>
        <v>Open File</v>
      </c>
      <c r="K151" s="61" t="s">
        <v>30</v>
      </c>
      <c r="L151" s="57" t="str">
        <f>_xlfn.DISPIMG("ID_80CC41C706434CE8B15EE46CCA777751",1)</f>
        <v>=DISPIMG("ID_80CC41C706434CE8B15EE46CCA777751",1)</v>
      </c>
      <c r="M151" s="57" t="str">
        <f t="shared" si="13"/>
        <v>ON-GOING</v>
      </c>
      <c r="N151" s="57" t="s">
        <v>809</v>
      </c>
      <c r="O151" s="57"/>
      <c r="P151" s="57"/>
      <c r="Q151" s="65" t="str">
        <f t="shared" si="14"/>
        <v/>
      </c>
      <c r="R151" s="55"/>
      <c r="S151" s="67"/>
      <c r="T151" s="17">
        <f>IF(AND(D151&lt;&gt;"",RIGHT(D151,3)&lt;&gt;""),IF(COUNTIF($D$6:D151,D151)=1,1,0),0)</f>
        <v>1</v>
      </c>
      <c r="U151" s="17" t="str">
        <f t="shared" si="10"/>
        <v>MK.26.I.004_SUB-01_Before</v>
      </c>
      <c r="V151" s="17" t="str">
        <f t="shared" si="11"/>
        <v>MK.26.I.004_SUB-01_After</v>
      </c>
    </row>
    <row r="152" s="9" customFormat="1" hidden="1" customHeight="1" spans="1:22">
      <c r="A152" s="21"/>
      <c r="B152" s="54"/>
      <c r="C152" s="55">
        <v>46028</v>
      </c>
      <c r="D152" s="54" t="s">
        <v>810</v>
      </c>
      <c r="E152" s="57" t="s">
        <v>25</v>
      </c>
      <c r="F152" s="58" t="s">
        <v>317</v>
      </c>
      <c r="G152" s="59" t="s">
        <v>811</v>
      </c>
      <c r="H152" s="57" t="s">
        <v>812</v>
      </c>
      <c r="I152" s="57" t="s">
        <v>29</v>
      </c>
      <c r="J152" s="60" t="str">
        <f t="shared" si="12"/>
        <v>Open File</v>
      </c>
      <c r="K152" s="61" t="s">
        <v>30</v>
      </c>
      <c r="L152" s="57" t="str">
        <f>_xlfn.DISPIMG("ID_D1CBF047B4674FC29DA88F70019AF432",1)</f>
        <v>=DISPIMG("ID_D1CBF047B4674FC29DA88F70019AF432",1)</v>
      </c>
      <c r="M152" s="57" t="str">
        <f t="shared" si="13"/>
        <v>COMPLETED</v>
      </c>
      <c r="N152" s="57" t="s">
        <v>813</v>
      </c>
      <c r="O152" s="57" t="s">
        <v>814</v>
      </c>
      <c r="P152" s="57" t="s">
        <v>57</v>
      </c>
      <c r="Q152" s="62" t="str">
        <f t="shared" si="14"/>
        <v>Open File</v>
      </c>
      <c r="R152" s="55">
        <v>46029</v>
      </c>
      <c r="S152" s="67" t="s">
        <v>815</v>
      </c>
      <c r="T152" s="17">
        <f>IF(AND(D152&lt;&gt;"",RIGHT(D152,3)&lt;&gt;""),IF(COUNTIF($D$6:D152,D152)=1,1,0),0)</f>
        <v>1</v>
      </c>
      <c r="U152" s="17" t="str">
        <f t="shared" si="10"/>
        <v>MK.26.I.005_SUB-01_Before</v>
      </c>
      <c r="V152" s="17" t="str">
        <f t="shared" si="11"/>
        <v>MK.26.I.005_SUB-01_After</v>
      </c>
    </row>
    <row r="153" s="9" customFormat="1" hidden="1" customHeight="1" spans="1:22">
      <c r="A153" s="21"/>
      <c r="B153" s="54"/>
      <c r="C153" s="55">
        <v>46031</v>
      </c>
      <c r="D153" s="54" t="s">
        <v>816</v>
      </c>
      <c r="E153" s="57" t="s">
        <v>25</v>
      </c>
      <c r="F153" s="58" t="s">
        <v>103</v>
      </c>
      <c r="G153" s="59" t="s">
        <v>817</v>
      </c>
      <c r="H153" s="57" t="s">
        <v>818</v>
      </c>
      <c r="I153" s="57" t="s">
        <v>29</v>
      </c>
      <c r="J153" s="60" t="str">
        <f t="shared" si="12"/>
        <v>Open File</v>
      </c>
      <c r="K153" s="61" t="s">
        <v>30</v>
      </c>
      <c r="L153" s="57" t="str">
        <f>_xlfn.DISPIMG("ID_31F4D9D1CC8B4CA0B121977302172AA5",1)</f>
        <v>=DISPIMG("ID_31F4D9D1CC8B4CA0B121977302172AA5",1)</v>
      </c>
      <c r="M153" s="57" t="str">
        <f t="shared" si="13"/>
        <v>ON-GOING</v>
      </c>
      <c r="N153" s="57" t="s">
        <v>819</v>
      </c>
      <c r="O153" s="57"/>
      <c r="P153" s="57"/>
      <c r="Q153" s="65" t="str">
        <f t="shared" si="14"/>
        <v/>
      </c>
      <c r="R153" s="55"/>
      <c r="S153" s="67"/>
      <c r="T153" s="17">
        <f>IF(AND(D153&lt;&gt;"",RIGHT(D153,3)&lt;&gt;""),IF(COUNTIF($D$6:D153,D153)=1,1,0),0)</f>
        <v>1</v>
      </c>
      <c r="U153" s="17" t="str">
        <f t="shared" si="10"/>
        <v>MK.26.I.006_SUB-01_Before</v>
      </c>
      <c r="V153" s="17" t="str">
        <f t="shared" si="11"/>
        <v>MK.26.I.006_SUB-01_After</v>
      </c>
    </row>
    <row r="154" s="9" customFormat="1" hidden="1" customHeight="1" spans="1:22">
      <c r="A154" s="21"/>
      <c r="B154" s="54"/>
      <c r="C154" s="55">
        <v>46031</v>
      </c>
      <c r="D154" s="54" t="s">
        <v>820</v>
      </c>
      <c r="E154" s="57" t="s">
        <v>25</v>
      </c>
      <c r="F154" s="58" t="s">
        <v>239</v>
      </c>
      <c r="G154" s="59" t="s">
        <v>821</v>
      </c>
      <c r="H154" s="57" t="s">
        <v>822</v>
      </c>
      <c r="I154" s="57" t="s">
        <v>29</v>
      </c>
      <c r="J154" s="60" t="str">
        <f t="shared" si="12"/>
        <v>Open File</v>
      </c>
      <c r="K154" s="61" t="s">
        <v>30</v>
      </c>
      <c r="L154" s="57" t="str">
        <f>_xlfn.DISPIMG("ID_93D3DDF2F3E449B3A0EBFF244C7875A7",1)</f>
        <v>=DISPIMG("ID_93D3DDF2F3E449B3A0EBFF244C7875A7",1)</v>
      </c>
      <c r="M154" s="57" t="str">
        <f t="shared" si="13"/>
        <v>COMPLETED</v>
      </c>
      <c r="N154" s="57" t="s">
        <v>823</v>
      </c>
      <c r="O154" s="57" t="s">
        <v>824</v>
      </c>
      <c r="P154" s="57" t="s">
        <v>29</v>
      </c>
      <c r="Q154" s="62" t="str">
        <f t="shared" si="14"/>
        <v>Open File</v>
      </c>
      <c r="R154" s="55">
        <v>46031</v>
      </c>
      <c r="S154" s="67" t="s">
        <v>825</v>
      </c>
      <c r="T154" s="17">
        <f>IF(AND(D154&lt;&gt;"",RIGHT(D154,3)&lt;&gt;""),IF(COUNTIF($D$6:D154,D154)=1,1,0),0)</f>
        <v>1</v>
      </c>
      <c r="U154" s="17" t="str">
        <f t="shared" si="10"/>
        <v>MK.26.I.007_SUB-01_Before</v>
      </c>
      <c r="V154" s="17" t="str">
        <f t="shared" si="11"/>
        <v>MK.26.I.007_SUB-01_After</v>
      </c>
    </row>
    <row r="155" s="9" customFormat="1" hidden="1" customHeight="1" spans="1:22">
      <c r="A155" s="21"/>
      <c r="B155" s="54"/>
      <c r="C155" s="55">
        <v>46034</v>
      </c>
      <c r="D155" s="54" t="s">
        <v>826</v>
      </c>
      <c r="E155" s="57" t="s">
        <v>25</v>
      </c>
      <c r="F155" s="58" t="s">
        <v>827</v>
      </c>
      <c r="G155" s="59" t="s">
        <v>104</v>
      </c>
      <c r="H155" s="57" t="s">
        <v>828</v>
      </c>
      <c r="I155" s="57" t="s">
        <v>29</v>
      </c>
      <c r="J155" s="60" t="str">
        <f t="shared" si="12"/>
        <v>Open File</v>
      </c>
      <c r="K155" s="61" t="s">
        <v>30</v>
      </c>
      <c r="L155" s="57" t="str">
        <f>_xlfn.DISPIMG("ID_3BFE24507932494EB3BEA48C18C37A46",1)</f>
        <v>=DISPIMG("ID_3BFE24507932494EB3BEA48C18C37A46",1)</v>
      </c>
      <c r="M155" s="57" t="str">
        <f t="shared" si="13"/>
        <v>COMPLETED</v>
      </c>
      <c r="N155" s="57" t="s">
        <v>829</v>
      </c>
      <c r="O155" s="57" t="s">
        <v>830</v>
      </c>
      <c r="P155" s="57" t="s">
        <v>29</v>
      </c>
      <c r="Q155" s="62" t="str">
        <f t="shared" si="14"/>
        <v>Open File</v>
      </c>
      <c r="R155" s="55">
        <v>46041</v>
      </c>
      <c r="S155" s="67" t="s">
        <v>108</v>
      </c>
      <c r="T155" s="17">
        <f>IF(AND(D155&lt;&gt;"",RIGHT(D155,3)&lt;&gt;""),IF(COUNTIF($D$6:D155,D155)=1,1,0),0)</f>
        <v>1</v>
      </c>
      <c r="U155" s="17" t="str">
        <f t="shared" si="10"/>
        <v>MK.26.I.008_SUB-01_Before</v>
      </c>
      <c r="V155" s="17" t="str">
        <f t="shared" si="11"/>
        <v>MK.26.I.008_SUB-01_After</v>
      </c>
    </row>
    <row r="156" s="9" customFormat="1" hidden="1" customHeight="1" spans="1:22">
      <c r="A156" s="21"/>
      <c r="B156" s="54"/>
      <c r="C156" s="55">
        <v>46034</v>
      </c>
      <c r="D156" s="54" t="s">
        <v>831</v>
      </c>
      <c r="E156" s="57" t="s">
        <v>25</v>
      </c>
      <c r="F156" s="58" t="s">
        <v>103</v>
      </c>
      <c r="G156" s="59" t="s">
        <v>104</v>
      </c>
      <c r="H156" s="57" t="s">
        <v>832</v>
      </c>
      <c r="I156" s="57" t="s">
        <v>29</v>
      </c>
      <c r="J156" s="60" t="str">
        <f t="shared" si="12"/>
        <v>Open File</v>
      </c>
      <c r="K156" s="61" t="s">
        <v>30</v>
      </c>
      <c r="L156" s="57" t="str">
        <f>_xlfn.DISPIMG("ID_3BFE24507932494EB3BEA48C18C37A46",1)</f>
        <v>=DISPIMG("ID_3BFE24507932494EB3BEA48C18C37A46",1)</v>
      </c>
      <c r="M156" s="57" t="str">
        <f t="shared" si="13"/>
        <v>COMPLETED</v>
      </c>
      <c r="N156" s="57" t="s">
        <v>833</v>
      </c>
      <c r="O156" s="57" t="s">
        <v>834</v>
      </c>
      <c r="P156" s="57" t="s">
        <v>29</v>
      </c>
      <c r="Q156" s="62" t="str">
        <f t="shared" si="14"/>
        <v>Open File</v>
      </c>
      <c r="R156" s="55">
        <v>46041</v>
      </c>
      <c r="S156" s="67" t="s">
        <v>108</v>
      </c>
      <c r="T156" s="17">
        <f>IF(AND(D156&lt;&gt;"",RIGHT(D156,3)&lt;&gt;""),IF(COUNTIF($D$6:D156,D156)=1,1,0),0)</f>
        <v>1</v>
      </c>
      <c r="U156" s="17" t="str">
        <f t="shared" si="10"/>
        <v>MK.26.I.009_SUB-01_Before</v>
      </c>
      <c r="V156" s="17" t="str">
        <f t="shared" si="11"/>
        <v>MK.26.I.009_SUB-01_After</v>
      </c>
    </row>
    <row r="157" s="9" customFormat="1" hidden="1" customHeight="1" spans="1:22">
      <c r="A157" s="21"/>
      <c r="B157" s="54"/>
      <c r="C157" s="55">
        <v>46035</v>
      </c>
      <c r="D157" s="54" t="s">
        <v>835</v>
      </c>
      <c r="E157" s="57" t="s">
        <v>25</v>
      </c>
      <c r="F157" s="58" t="s">
        <v>442</v>
      </c>
      <c r="G157" s="59" t="s">
        <v>836</v>
      </c>
      <c r="H157" s="57" t="s">
        <v>837</v>
      </c>
      <c r="I157" s="57" t="s">
        <v>29</v>
      </c>
      <c r="J157" s="60" t="str">
        <f t="shared" si="12"/>
        <v>Open File</v>
      </c>
      <c r="K157" s="61" t="s">
        <v>30</v>
      </c>
      <c r="L157" s="57" t="str">
        <f>_xlfn.DISPIMG("ID_EA315FE622A1412E879815708FC66FB7",1)</f>
        <v>=DISPIMG("ID_EA315FE622A1412E879815708FC66FB7",1)</v>
      </c>
      <c r="M157" s="57" t="str">
        <f t="shared" si="13"/>
        <v>COMPLETED</v>
      </c>
      <c r="N157" s="57" t="s">
        <v>838</v>
      </c>
      <c r="O157" s="57" t="s">
        <v>839</v>
      </c>
      <c r="P157" s="57" t="s">
        <v>29</v>
      </c>
      <c r="Q157" s="62" t="str">
        <f t="shared" si="14"/>
        <v>Open File</v>
      </c>
      <c r="R157" s="55">
        <v>46036</v>
      </c>
      <c r="S157" s="67" t="s">
        <v>840</v>
      </c>
      <c r="T157" s="17">
        <f>IF(AND(D157&lt;&gt;"",RIGHT(D157,3)&lt;&gt;""),IF(COUNTIF($D$6:D157,D157)=1,1,0),0)</f>
        <v>1</v>
      </c>
      <c r="U157" s="17" t="str">
        <f t="shared" si="10"/>
        <v>MK.26.I.010_SUB-01_Before</v>
      </c>
      <c r="V157" s="17" t="str">
        <f t="shared" si="11"/>
        <v>MK.26.I.010_SUB-01_After</v>
      </c>
    </row>
    <row r="158" s="9" customFormat="1" hidden="1" customHeight="1" spans="1:22">
      <c r="A158" s="21"/>
      <c r="B158" s="54"/>
      <c r="C158" s="55">
        <v>46036</v>
      </c>
      <c r="D158" s="54" t="s">
        <v>841</v>
      </c>
      <c r="E158" s="57" t="s">
        <v>25</v>
      </c>
      <c r="F158" s="58" t="s">
        <v>26</v>
      </c>
      <c r="G158" s="59" t="s">
        <v>842</v>
      </c>
      <c r="H158" s="57" t="s">
        <v>843</v>
      </c>
      <c r="I158" s="57" t="s">
        <v>57</v>
      </c>
      <c r="J158" s="60" t="str">
        <f t="shared" si="12"/>
        <v>Open File</v>
      </c>
      <c r="K158" s="61" t="s">
        <v>30</v>
      </c>
      <c r="L158" s="57" t="str">
        <f>_xlfn.DISPIMG("ID_B286A8DB49A44E98AA46975A811F8A13",1)</f>
        <v>=DISPIMG("ID_B286A8DB49A44E98AA46975A811F8A13",1)</v>
      </c>
      <c r="M158" s="57" t="str">
        <f t="shared" si="13"/>
        <v>COMPLETED</v>
      </c>
      <c r="N158" s="57" t="s">
        <v>844</v>
      </c>
      <c r="O158" s="57" t="s">
        <v>845</v>
      </c>
      <c r="P158" s="57" t="s">
        <v>29</v>
      </c>
      <c r="Q158" s="62" t="str">
        <f t="shared" si="14"/>
        <v>Open File</v>
      </c>
      <c r="R158" s="55">
        <v>46036</v>
      </c>
      <c r="S158" s="67" t="s">
        <v>244</v>
      </c>
      <c r="T158" s="17">
        <f>IF(AND(D158&lt;&gt;"",RIGHT(D158,3)&lt;&gt;""),IF(COUNTIF($D$6:D158,D158)=1,1,0),0)</f>
        <v>1</v>
      </c>
      <c r="U158" s="17" t="str">
        <f t="shared" si="10"/>
        <v>MK.26.I.011_SUB-01_Before</v>
      </c>
      <c r="V158" s="17" t="str">
        <f t="shared" si="11"/>
        <v>MK.26.I.011_SUB-01_After</v>
      </c>
    </row>
    <row r="159" s="9" customFormat="1" hidden="1" customHeight="1" spans="1:22">
      <c r="A159" s="21"/>
      <c r="B159" s="54"/>
      <c r="C159" s="55">
        <v>46036</v>
      </c>
      <c r="D159" s="54" t="s">
        <v>846</v>
      </c>
      <c r="E159" s="57" t="s">
        <v>25</v>
      </c>
      <c r="F159" s="58" t="s">
        <v>286</v>
      </c>
      <c r="G159" s="59" t="s">
        <v>675</v>
      </c>
      <c r="H159" s="57" t="s">
        <v>847</v>
      </c>
      <c r="I159" s="57" t="s">
        <v>29</v>
      </c>
      <c r="J159" s="60" t="str">
        <f t="shared" si="12"/>
        <v>Open File</v>
      </c>
      <c r="K159" s="61" t="s">
        <v>30</v>
      </c>
      <c r="L159" s="57" t="str">
        <f>_xlfn.DISPIMG("ID_C83794BCB10A43E2869F279A7B428F18",1)</f>
        <v>=DISPIMG("ID_C83794BCB10A43E2869F279A7B428F18",1)</v>
      </c>
      <c r="M159" s="57" t="str">
        <f t="shared" si="13"/>
        <v>COMPLETED</v>
      </c>
      <c r="N159" s="57" t="s">
        <v>848</v>
      </c>
      <c r="O159" s="57" t="s">
        <v>849</v>
      </c>
      <c r="P159" s="57" t="s">
        <v>29</v>
      </c>
      <c r="Q159" s="62" t="str">
        <f t="shared" si="14"/>
        <v>Open File</v>
      </c>
      <c r="R159" s="55">
        <v>46036</v>
      </c>
      <c r="S159" s="67" t="s">
        <v>850</v>
      </c>
      <c r="T159" s="17">
        <f>IF(AND(D159&lt;&gt;"",RIGHT(D159,3)&lt;&gt;""),IF(COUNTIF($D$6:D159,D159)=1,1,0),0)</f>
        <v>1</v>
      </c>
      <c r="U159" s="17" t="str">
        <f t="shared" si="10"/>
        <v>MK.26.I.012_SUB-01_Before</v>
      </c>
      <c r="V159" s="17" t="str">
        <f t="shared" si="11"/>
        <v>MK.26.I.012_SUB-01_After</v>
      </c>
    </row>
    <row r="160" s="9" customFormat="1" hidden="1" customHeight="1" spans="1:22">
      <c r="A160" s="21"/>
      <c r="B160" s="54"/>
      <c r="C160" s="55">
        <v>46036</v>
      </c>
      <c r="D160" s="54" t="s">
        <v>851</v>
      </c>
      <c r="E160" s="57" t="s">
        <v>25</v>
      </c>
      <c r="F160" s="58" t="s">
        <v>286</v>
      </c>
      <c r="G160" s="59" t="s">
        <v>852</v>
      </c>
      <c r="H160" s="57" t="s">
        <v>853</v>
      </c>
      <c r="I160" s="57" t="s">
        <v>29</v>
      </c>
      <c r="J160" s="60" t="str">
        <f t="shared" si="12"/>
        <v>Open File</v>
      </c>
      <c r="K160" s="61" t="s">
        <v>30</v>
      </c>
      <c r="L160" s="57" t="str">
        <f>_xlfn.DISPIMG("ID_47B595D2DB924796B6F67041E51BAA27",1)</f>
        <v>=DISPIMG("ID_47B595D2DB924796B6F67041E51BAA27",1)</v>
      </c>
      <c r="M160" s="57" t="str">
        <f t="shared" si="13"/>
        <v>COMPLETED</v>
      </c>
      <c r="N160" s="57" t="s">
        <v>854</v>
      </c>
      <c r="O160" s="57" t="s">
        <v>855</v>
      </c>
      <c r="P160" s="57" t="s">
        <v>29</v>
      </c>
      <c r="Q160" s="62" t="str">
        <f t="shared" si="14"/>
        <v>Open File</v>
      </c>
      <c r="R160" s="55">
        <v>46037</v>
      </c>
      <c r="S160" s="67" t="s">
        <v>856</v>
      </c>
      <c r="T160" s="17">
        <f>IF(AND(D160&lt;&gt;"",RIGHT(D160,3)&lt;&gt;""),IF(COUNTIF($D$6:D160,D160)=1,1,0),0)</f>
        <v>1</v>
      </c>
      <c r="U160" s="17" t="str">
        <f t="shared" si="10"/>
        <v>MK.26.I.013_SUB-01_Before</v>
      </c>
      <c r="V160" s="17" t="str">
        <f t="shared" si="11"/>
        <v>MK.26.I.013_SUB-01_After</v>
      </c>
    </row>
    <row r="161" s="9" customFormat="1" customHeight="1" spans="1:22">
      <c r="A161" s="21"/>
      <c r="B161" s="54"/>
      <c r="C161" s="55">
        <v>46037</v>
      </c>
      <c r="D161" s="54" t="s">
        <v>857</v>
      </c>
      <c r="E161" s="57" t="s">
        <v>25</v>
      </c>
      <c r="F161" s="58" t="s">
        <v>72</v>
      </c>
      <c r="G161" s="59" t="s">
        <v>858</v>
      </c>
      <c r="H161" s="73" t="s">
        <v>859</v>
      </c>
      <c r="I161" s="57" t="s">
        <v>29</v>
      </c>
      <c r="J161" s="60" t="str">
        <f t="shared" si="12"/>
        <v>Open File</v>
      </c>
      <c r="K161" s="61" t="s">
        <v>30</v>
      </c>
      <c r="L161" s="57" t="str">
        <f>_xlfn.DISPIMG("ID_0CE5AA6E91EE445196FC25C4FF133710",1)</f>
        <v>=DISPIMG("ID_0CE5AA6E91EE445196FC25C4FF133710",1)</v>
      </c>
      <c r="M161" s="57" t="str">
        <f t="shared" si="13"/>
        <v>COMPLETED</v>
      </c>
      <c r="N161" s="57" t="s">
        <v>860</v>
      </c>
      <c r="O161" s="57" t="s">
        <v>861</v>
      </c>
      <c r="P161" s="57" t="s">
        <v>29</v>
      </c>
      <c r="Q161" s="62" t="str">
        <f t="shared" si="14"/>
        <v>Open File</v>
      </c>
      <c r="R161" s="55">
        <v>46052</v>
      </c>
      <c r="S161" s="67" t="s">
        <v>805</v>
      </c>
      <c r="T161" s="17">
        <f>IF(AND(D161&lt;&gt;"",RIGHT(D161,3)&lt;&gt;""),IF(COUNTIF($D$6:D161,D161)=1,1,0),0)</f>
        <v>1</v>
      </c>
      <c r="U161" s="17" t="str">
        <f t="shared" si="10"/>
        <v>MK.26.I.014_SUB-01_Before</v>
      </c>
      <c r="V161" s="17" t="str">
        <f t="shared" si="11"/>
        <v>MK.26.I.014_SUB-01_After</v>
      </c>
    </row>
    <row r="162" s="9" customFormat="1" hidden="1" customHeight="1" spans="1:22">
      <c r="A162" s="21"/>
      <c r="B162" s="54"/>
      <c r="C162" s="55">
        <v>46041</v>
      </c>
      <c r="D162" s="54" t="s">
        <v>862</v>
      </c>
      <c r="E162" s="57" t="s">
        <v>25</v>
      </c>
      <c r="F162" s="58" t="s">
        <v>373</v>
      </c>
      <c r="G162" s="59" t="s">
        <v>751</v>
      </c>
      <c r="H162" s="73" t="s">
        <v>863</v>
      </c>
      <c r="I162" s="57" t="s">
        <v>29</v>
      </c>
      <c r="J162" s="60" t="str">
        <f t="shared" si="12"/>
        <v>Open File</v>
      </c>
      <c r="K162" s="61" t="s">
        <v>30</v>
      </c>
      <c r="L162" s="57" t="str">
        <f>_xlfn.DISPIMG("ID_75E2879F23C54313B5CC600098483DA1",1)</f>
        <v>=DISPIMG("ID_75E2879F23C54313B5CC600098483DA1",1)</v>
      </c>
      <c r="M162" s="57" t="str">
        <f t="shared" si="13"/>
        <v>COMPLETED</v>
      </c>
      <c r="N162" s="57" t="s">
        <v>864</v>
      </c>
      <c r="O162" s="57" t="s">
        <v>865</v>
      </c>
      <c r="P162" s="57" t="s">
        <v>29</v>
      </c>
      <c r="Q162" s="62" t="str">
        <f t="shared" si="14"/>
        <v>Open File</v>
      </c>
      <c r="R162" s="55">
        <v>46042</v>
      </c>
      <c r="S162" s="67" t="s">
        <v>755</v>
      </c>
      <c r="T162" s="17">
        <f>IF(AND(D162&lt;&gt;"",RIGHT(D162,3)&lt;&gt;""),IF(COUNTIF($D$6:D162,D162)=1,1,0),0)</f>
        <v>1</v>
      </c>
      <c r="U162" s="17" t="str">
        <f t="shared" si="10"/>
        <v>MK.26.I.016_SUB-01_Before</v>
      </c>
      <c r="V162" s="17" t="str">
        <f t="shared" si="11"/>
        <v>MK.26.I.016_SUB-01_After</v>
      </c>
    </row>
    <row r="163" s="9" customFormat="1" hidden="1" customHeight="1" spans="1:22">
      <c r="A163" s="21"/>
      <c r="B163" s="54"/>
      <c r="C163" s="55">
        <v>46042</v>
      </c>
      <c r="D163" s="54" t="s">
        <v>866</v>
      </c>
      <c r="E163" s="57" t="s">
        <v>25</v>
      </c>
      <c r="F163" s="58" t="s">
        <v>26</v>
      </c>
      <c r="G163" s="59" t="s">
        <v>867</v>
      </c>
      <c r="H163" s="73" t="s">
        <v>868</v>
      </c>
      <c r="I163" s="57" t="s">
        <v>29</v>
      </c>
      <c r="J163" s="60" t="str">
        <f t="shared" si="12"/>
        <v>Open File</v>
      </c>
      <c r="K163" s="61" t="s">
        <v>30</v>
      </c>
      <c r="L163" s="57" t="str">
        <f>_xlfn.DISPIMG("ID_6C6BD064DF254F848BFB6002E3E6A8D6",1)</f>
        <v>=DISPIMG("ID_6C6BD064DF254F848BFB6002E3E6A8D6",1)</v>
      </c>
      <c r="M163" s="57" t="str">
        <f t="shared" si="13"/>
        <v>COMPLETED</v>
      </c>
      <c r="N163" s="57" t="s">
        <v>869</v>
      </c>
      <c r="O163" s="57" t="s">
        <v>870</v>
      </c>
      <c r="P163" s="57" t="s">
        <v>29</v>
      </c>
      <c r="Q163" s="62" t="str">
        <f t="shared" si="14"/>
        <v>Open File</v>
      </c>
      <c r="R163" s="74">
        <v>46042</v>
      </c>
      <c r="S163" s="67" t="s">
        <v>871</v>
      </c>
      <c r="T163" s="17">
        <f>IF(AND(D163&lt;&gt;"",RIGHT(D163,3)&lt;&gt;""),IF(COUNTIF($D$6:D163,D163)=1,1,0),0)</f>
        <v>1</v>
      </c>
      <c r="U163" s="17" t="str">
        <f t="shared" si="10"/>
        <v>MK.26.I.017_SUB-01_Before</v>
      </c>
      <c r="V163" s="17" t="str">
        <f t="shared" si="11"/>
        <v>MK.26.I.017_SUB-01_After</v>
      </c>
    </row>
    <row r="164" s="9" customFormat="1" customHeight="1" spans="1:22">
      <c r="A164" s="21"/>
      <c r="B164" s="54"/>
      <c r="C164" s="55">
        <v>46043</v>
      </c>
      <c r="D164" s="54" t="s">
        <v>872</v>
      </c>
      <c r="E164" s="57" t="s">
        <v>25</v>
      </c>
      <c r="F164" s="58" t="s">
        <v>72</v>
      </c>
      <c r="G164" s="59" t="s">
        <v>481</v>
      </c>
      <c r="H164" s="73" t="s">
        <v>873</v>
      </c>
      <c r="I164" s="57" t="s">
        <v>29</v>
      </c>
      <c r="J164" s="60" t="str">
        <f t="shared" si="12"/>
        <v>Open File</v>
      </c>
      <c r="K164" s="61" t="s">
        <v>30</v>
      </c>
      <c r="L164" s="57" t="str">
        <f>_xlfn.DISPIMG("ID_2311658F64D048739FA82E2622997FC0",1)</f>
        <v>=DISPIMG("ID_2311658F64D048739FA82E2622997FC0",1)</v>
      </c>
      <c r="M164" s="57" t="str">
        <f t="shared" si="13"/>
        <v>COMPLETED</v>
      </c>
      <c r="N164" s="57" t="s">
        <v>874</v>
      </c>
      <c r="O164" s="57" t="s">
        <v>875</v>
      </c>
      <c r="P164" s="57" t="s">
        <v>29</v>
      </c>
      <c r="Q164" s="62" t="str">
        <f t="shared" si="14"/>
        <v>Open File</v>
      </c>
      <c r="R164" s="55">
        <v>46044</v>
      </c>
      <c r="S164" s="67" t="s">
        <v>174</v>
      </c>
      <c r="T164" s="17">
        <f>IF(AND(D164&lt;&gt;"",RIGHT(D164,3)&lt;&gt;""),IF(COUNTIF($D$6:D164,D164)=1,1,0),0)</f>
        <v>1</v>
      </c>
      <c r="U164" s="17" t="str">
        <f t="shared" si="10"/>
        <v>MK.26.I.018_SUB-01_Before</v>
      </c>
      <c r="V164" s="17" t="str">
        <f t="shared" si="11"/>
        <v>MK.26.I.018_SUB-01_After</v>
      </c>
    </row>
    <row r="165" s="9" customFormat="1" hidden="1" customHeight="1" spans="1:22">
      <c r="A165" s="21"/>
      <c r="B165" s="54"/>
      <c r="C165" s="55">
        <v>46043</v>
      </c>
      <c r="D165" s="54" t="s">
        <v>876</v>
      </c>
      <c r="E165" s="57" t="s">
        <v>25</v>
      </c>
      <c r="F165" s="58" t="s">
        <v>26</v>
      </c>
      <c r="G165" s="59" t="s">
        <v>606</v>
      </c>
      <c r="H165" s="73" t="s">
        <v>877</v>
      </c>
      <c r="I165" s="57" t="s">
        <v>29</v>
      </c>
      <c r="J165" s="60" t="str">
        <f t="shared" si="12"/>
        <v>Open File</v>
      </c>
      <c r="K165" s="61" t="s">
        <v>30</v>
      </c>
      <c r="L165" s="57" t="str">
        <f>_xlfn.DISPIMG("ID_9282FBBF80D049F6AAE801D66B69C250",1)</f>
        <v>=DISPIMG("ID_9282FBBF80D049F6AAE801D66B69C250",1)</v>
      </c>
      <c r="M165" s="57" t="str">
        <f t="shared" si="13"/>
        <v>COMPLETED</v>
      </c>
      <c r="N165" s="57" t="s">
        <v>878</v>
      </c>
      <c r="O165" s="57" t="s">
        <v>879</v>
      </c>
      <c r="P165" s="57" t="s">
        <v>29</v>
      </c>
      <c r="Q165" s="62" t="str">
        <f t="shared" si="14"/>
        <v>Open File</v>
      </c>
      <c r="R165" s="55">
        <v>46043</v>
      </c>
      <c r="S165" s="67" t="s">
        <v>610</v>
      </c>
      <c r="T165" s="17">
        <f>IF(AND(D165&lt;&gt;"",RIGHT(D165,3)&lt;&gt;""),IF(COUNTIF($D$6:D165,D165)=1,1,0),0)</f>
        <v>1</v>
      </c>
      <c r="U165" s="17" t="str">
        <f t="shared" si="10"/>
        <v>MK.26.I.019_SUB-01_Before</v>
      </c>
      <c r="V165" s="17" t="str">
        <f t="shared" si="11"/>
        <v>MK.26.I.019_SUB-01_After</v>
      </c>
    </row>
    <row r="166" s="9" customFormat="1" hidden="1" customHeight="1" spans="1:22">
      <c r="A166" s="21"/>
      <c r="B166" s="54"/>
      <c r="C166" s="55">
        <v>46044</v>
      </c>
      <c r="D166" s="54" t="s">
        <v>880</v>
      </c>
      <c r="E166" s="57" t="s">
        <v>25</v>
      </c>
      <c r="F166" s="58" t="s">
        <v>286</v>
      </c>
      <c r="G166" s="59" t="s">
        <v>881</v>
      </c>
      <c r="H166" s="69"/>
      <c r="I166" s="57"/>
      <c r="J166" s="60" t="str">
        <f t="shared" si="12"/>
        <v/>
      </c>
      <c r="K166" s="61" t="s">
        <v>30</v>
      </c>
      <c r="L166" s="57" t="str">
        <f>_xlfn.DISPIMG("ID_870A4B174CDE415D82B059CB33ADAAF9",1)</f>
        <v>=DISPIMG("ID_870A4B174CDE415D82B059CB33ADAAF9",1)</v>
      </c>
      <c r="M166" s="57" t="str">
        <f t="shared" si="13"/>
        <v>ON-GOING</v>
      </c>
      <c r="N166" s="57" t="s">
        <v>882</v>
      </c>
      <c r="O166" s="57"/>
      <c r="P166" s="57"/>
      <c r="Q166" s="62" t="str">
        <f t="shared" si="14"/>
        <v/>
      </c>
      <c r="R166" s="55" t="s">
        <v>76</v>
      </c>
      <c r="S166" s="67" t="s">
        <v>883</v>
      </c>
      <c r="T166" s="17">
        <f>IF(AND(D166&lt;&gt;"",RIGHT(D166,3)&lt;&gt;""),IF(COUNTIF($D$6:D166,D166)=1,1,0),0)</f>
        <v>1</v>
      </c>
      <c r="U166" s="17" t="str">
        <f t="shared" si="10"/>
        <v>MK.26.I.020_SUB-01_Before</v>
      </c>
      <c r="V166" s="17" t="str">
        <f t="shared" si="11"/>
        <v>MK.26.I.020_SUB-01_After</v>
      </c>
    </row>
    <row r="167" s="9" customFormat="1" hidden="1" customHeight="1" spans="1:22">
      <c r="A167" s="21"/>
      <c r="B167" s="54"/>
      <c r="C167" s="55">
        <v>46046</v>
      </c>
      <c r="D167" s="54" t="s">
        <v>884</v>
      </c>
      <c r="E167" s="57" t="s">
        <v>25</v>
      </c>
      <c r="F167" s="58" t="s">
        <v>67</v>
      </c>
      <c r="G167" s="59" t="s">
        <v>885</v>
      </c>
      <c r="H167" s="73" t="s">
        <v>886</v>
      </c>
      <c r="I167" s="57" t="s">
        <v>29</v>
      </c>
      <c r="J167" s="60" t="str">
        <f t="shared" si="12"/>
        <v>Open File</v>
      </c>
      <c r="K167" s="61" t="s">
        <v>30</v>
      </c>
      <c r="L167" s="57" t="str">
        <f>_xlfn.DISPIMG("ID_10A721BBF3B34127B3DD4F99675E30BE",1)</f>
        <v>=DISPIMG("ID_10A721BBF3B34127B3DD4F99675E30BE",1)</v>
      </c>
      <c r="M167" s="57" t="str">
        <f t="shared" si="13"/>
        <v>COMPLETED</v>
      </c>
      <c r="N167" s="57" t="s">
        <v>887</v>
      </c>
      <c r="O167" s="57" t="s">
        <v>888</v>
      </c>
      <c r="P167" s="57" t="s">
        <v>29</v>
      </c>
      <c r="Q167" s="62" t="str">
        <f t="shared" si="14"/>
        <v>Open File</v>
      </c>
      <c r="R167" s="55">
        <v>46050</v>
      </c>
      <c r="S167" s="67" t="s">
        <v>889</v>
      </c>
      <c r="T167" s="17">
        <f>IF(AND(D167&lt;&gt;"",RIGHT(D167,3)&lt;&gt;""),IF(COUNTIF($D$6:D167,D167)=1,1,0),0)</f>
        <v>1</v>
      </c>
      <c r="U167" s="17" t="str">
        <f t="shared" si="10"/>
        <v>MK.26.I.022_SUB-01_Before</v>
      </c>
      <c r="V167" s="17" t="str">
        <f t="shared" si="11"/>
        <v>MK.26.I.022_SUB-01_After</v>
      </c>
    </row>
    <row r="168" s="9" customFormat="1" hidden="1" customHeight="1" spans="1:22">
      <c r="A168" s="21"/>
      <c r="B168" s="54"/>
      <c r="C168" s="55">
        <v>46049</v>
      </c>
      <c r="D168" s="54" t="s">
        <v>890</v>
      </c>
      <c r="E168" s="57" t="s">
        <v>25</v>
      </c>
      <c r="F168" s="58" t="s">
        <v>891</v>
      </c>
      <c r="G168" s="59" t="s">
        <v>892</v>
      </c>
      <c r="H168" s="57" t="s">
        <v>893</v>
      </c>
      <c r="I168" s="57" t="s">
        <v>29</v>
      </c>
      <c r="J168" s="60" t="str">
        <f t="shared" si="12"/>
        <v>Open File</v>
      </c>
      <c r="K168" s="61" t="s">
        <v>30</v>
      </c>
      <c r="L168" s="57" t="str">
        <f>_xlfn.DISPIMG("ID_18E3BC08619F4D51BBD27758F2CBAEBF",1)</f>
        <v>=DISPIMG("ID_18E3BC08619F4D51BBD27758F2CBAEBF",1)</v>
      </c>
      <c r="M168" s="57" t="str">
        <f t="shared" si="13"/>
        <v>COMPLETED</v>
      </c>
      <c r="N168" s="57" t="s">
        <v>894</v>
      </c>
      <c r="O168" s="57" t="s">
        <v>895</v>
      </c>
      <c r="P168" s="57" t="s">
        <v>29</v>
      </c>
      <c r="Q168" s="62" t="str">
        <f t="shared" si="14"/>
        <v>Open File</v>
      </c>
      <c r="R168" s="55">
        <v>46209</v>
      </c>
      <c r="S168" s="67" t="s">
        <v>896</v>
      </c>
      <c r="T168" s="17">
        <f>IF(AND(D168&lt;&gt;"",RIGHT(D168,3)&lt;&gt;""),IF(COUNTIF($D$6:D168,D168)=1,1,0),0)</f>
        <v>1</v>
      </c>
      <c r="U168" s="17" t="str">
        <f t="shared" si="10"/>
        <v>MK.26.I.023_SUB-01_Before</v>
      </c>
      <c r="V168" s="17" t="str">
        <f t="shared" si="11"/>
        <v>MK.26.I.023_SUB-01_After</v>
      </c>
    </row>
    <row r="169" s="9" customFormat="1" customHeight="1" spans="1:22">
      <c r="A169" s="21"/>
      <c r="B169" s="54"/>
      <c r="C169" s="55">
        <v>46049</v>
      </c>
      <c r="D169" s="54" t="s">
        <v>897</v>
      </c>
      <c r="E169" s="57" t="s">
        <v>25</v>
      </c>
      <c r="F169" s="58" t="s">
        <v>72</v>
      </c>
      <c r="G169" s="59" t="s">
        <v>898</v>
      </c>
      <c r="H169" s="57" t="s">
        <v>899</v>
      </c>
      <c r="I169" s="57" t="s">
        <v>29</v>
      </c>
      <c r="J169" s="60" t="str">
        <f t="shared" si="12"/>
        <v>Open File</v>
      </c>
      <c r="K169" s="61" t="s">
        <v>30</v>
      </c>
      <c r="L169" s="57" t="str">
        <f>_xlfn.DISPIMG("ID_B29AB035AD67456EA04F9E51878EE66B",1)</f>
        <v>=DISPIMG("ID_B29AB035AD67456EA04F9E51878EE66B",1)</v>
      </c>
      <c r="M169" s="57" t="str">
        <f t="shared" si="13"/>
        <v>COMPLETED</v>
      </c>
      <c r="N169" s="57" t="s">
        <v>900</v>
      </c>
      <c r="O169" s="57" t="s">
        <v>901</v>
      </c>
      <c r="P169" s="57" t="s">
        <v>29</v>
      </c>
      <c r="Q169" s="62" t="str">
        <f t="shared" si="14"/>
        <v>Open File</v>
      </c>
      <c r="R169" s="55">
        <v>46050</v>
      </c>
      <c r="S169" s="67" t="s">
        <v>902</v>
      </c>
      <c r="T169" s="17">
        <f>IF(AND(D169&lt;&gt;"",RIGHT(D169,3)&lt;&gt;""),IF(COUNTIF($D$6:D169,D169)=1,1,0),0)</f>
        <v>1</v>
      </c>
      <c r="U169" s="17" t="str">
        <f t="shared" si="10"/>
        <v>MK.26.I.024_SUB-01_Before</v>
      </c>
      <c r="V169" s="17" t="str">
        <f t="shared" si="11"/>
        <v>MK.26.I.024_SUB-01_After</v>
      </c>
    </row>
    <row r="170" s="9" customFormat="1" hidden="1" customHeight="1" spans="1:22">
      <c r="A170" s="21"/>
      <c r="B170" s="54"/>
      <c r="C170" s="55">
        <v>46050</v>
      </c>
      <c r="D170" s="54" t="s">
        <v>903</v>
      </c>
      <c r="E170" s="57" t="s">
        <v>25</v>
      </c>
      <c r="F170" s="58" t="s">
        <v>26</v>
      </c>
      <c r="G170" s="59" t="s">
        <v>904</v>
      </c>
      <c r="H170" s="57" t="s">
        <v>905</v>
      </c>
      <c r="I170" s="57" t="s">
        <v>29</v>
      </c>
      <c r="J170" s="60" t="str">
        <f t="shared" si="12"/>
        <v>Open File</v>
      </c>
      <c r="K170" s="61" t="s">
        <v>30</v>
      </c>
      <c r="L170" s="57" t="str">
        <f>_xlfn.DISPIMG("ID_F27FB31AA2974C02ABF64621DE9EC294",1)</f>
        <v>=DISPIMG("ID_F27FB31AA2974C02ABF64621DE9EC294",1)</v>
      </c>
      <c r="M170" s="57" t="str">
        <f t="shared" si="13"/>
        <v>COMPLETED</v>
      </c>
      <c r="N170" s="57" t="s">
        <v>906</v>
      </c>
      <c r="O170" s="57" t="s">
        <v>907</v>
      </c>
      <c r="P170" s="57" t="s">
        <v>29</v>
      </c>
      <c r="Q170" s="62" t="str">
        <f t="shared" si="14"/>
        <v>Open File</v>
      </c>
      <c r="R170" s="55">
        <v>46055</v>
      </c>
      <c r="S170" s="67" t="s">
        <v>908</v>
      </c>
      <c r="T170" s="17">
        <f>IF(AND(D170&lt;&gt;"",RIGHT(D170,3)&lt;&gt;""),IF(COUNTIF($D$6:D170,D170)=1,1,0),0)</f>
        <v>1</v>
      </c>
      <c r="U170" s="17" t="str">
        <f t="shared" si="10"/>
        <v>MK.26.I.025_SUB-01_Before</v>
      </c>
      <c r="V170" s="17" t="str">
        <f t="shared" si="11"/>
        <v>MK.26.I.025_SUB-01_After</v>
      </c>
    </row>
    <row r="171" s="9" customFormat="1" hidden="1" customHeight="1" spans="1:22">
      <c r="A171" s="21"/>
      <c r="B171" s="54"/>
      <c r="C171" s="55">
        <v>46055</v>
      </c>
      <c r="D171" s="54" t="s">
        <v>909</v>
      </c>
      <c r="E171" s="57" t="s">
        <v>25</v>
      </c>
      <c r="F171" s="58" t="s">
        <v>442</v>
      </c>
      <c r="G171" s="59" t="s">
        <v>910</v>
      </c>
      <c r="H171" s="57" t="s">
        <v>911</v>
      </c>
      <c r="I171" s="57" t="s">
        <v>29</v>
      </c>
      <c r="J171" s="60" t="str">
        <f t="shared" si="12"/>
        <v>Open File</v>
      </c>
      <c r="K171" s="61" t="s">
        <v>30</v>
      </c>
      <c r="L171" s="57" t="str">
        <f>_xlfn.DISPIMG("ID_46F235A6FD454DF492EF05172DE76595",1)</f>
        <v>=DISPIMG("ID_46F235A6FD454DF492EF05172DE76595",1)</v>
      </c>
      <c r="M171" s="57" t="str">
        <f t="shared" si="13"/>
        <v>COMPLETED</v>
      </c>
      <c r="N171" s="57" t="s">
        <v>912</v>
      </c>
      <c r="O171" s="57" t="s">
        <v>913</v>
      </c>
      <c r="P171" s="57" t="s">
        <v>29</v>
      </c>
      <c r="Q171" s="62" t="str">
        <f t="shared" si="14"/>
        <v>Open File</v>
      </c>
      <c r="R171" s="55">
        <v>46055</v>
      </c>
      <c r="S171" s="67" t="s">
        <v>722</v>
      </c>
      <c r="T171" s="17">
        <f>IF(AND(D171&lt;&gt;"",RIGHT(D171,3)&lt;&gt;""),IF(COUNTIF($D$6:D171,D171)=1,1,0),0)</f>
        <v>1</v>
      </c>
      <c r="U171" s="17" t="str">
        <f t="shared" si="10"/>
        <v>MK.26.II.001_SUB-01_Before</v>
      </c>
      <c r="V171" s="17" t="str">
        <f t="shared" si="11"/>
        <v>MK.26.II.001_SUB-01_After</v>
      </c>
    </row>
    <row r="172" s="9" customFormat="1" hidden="1" customHeight="1" spans="1:22">
      <c r="A172" s="21"/>
      <c r="B172" s="54"/>
      <c r="C172" s="55">
        <v>46057</v>
      </c>
      <c r="D172" s="54" t="s">
        <v>914</v>
      </c>
      <c r="E172" s="57" t="s">
        <v>34</v>
      </c>
      <c r="F172" s="58" t="s">
        <v>286</v>
      </c>
      <c r="G172" s="59" t="s">
        <v>915</v>
      </c>
      <c r="H172" s="57" t="s">
        <v>916</v>
      </c>
      <c r="I172" s="57" t="s">
        <v>29</v>
      </c>
      <c r="J172" s="60" t="str">
        <f t="shared" si="12"/>
        <v>Open File</v>
      </c>
      <c r="K172" s="61" t="s">
        <v>30</v>
      </c>
      <c r="L172" s="57" t="str">
        <f>_xlfn.DISPIMG("ID_84E8ADEE8C154675A8398D6C4054B6F5",1)</f>
        <v>=DISPIMG("ID_84E8ADEE8C154675A8398D6C4054B6F5",1)</v>
      </c>
      <c r="M172" s="57" t="str">
        <f t="shared" si="13"/>
        <v>COMPLETED</v>
      </c>
      <c r="N172" s="57" t="s">
        <v>917</v>
      </c>
      <c r="O172" s="57" t="s">
        <v>918</v>
      </c>
      <c r="P172" s="57" t="s">
        <v>29</v>
      </c>
      <c r="Q172" s="62" t="str">
        <f t="shared" si="14"/>
        <v>Open File</v>
      </c>
      <c r="R172" s="55">
        <v>46056</v>
      </c>
      <c r="S172" s="67" t="s">
        <v>919</v>
      </c>
      <c r="T172" s="17">
        <f>IF(AND(D172&lt;&gt;"",RIGHT(D172,3)&lt;&gt;""),IF(COUNTIF($D$6:D172,D172)=1,1,0),0)</f>
        <v>1</v>
      </c>
      <c r="U172" s="17" t="str">
        <f t="shared" si="10"/>
        <v>MK.26.II.002_SUB-02_Before</v>
      </c>
      <c r="V172" s="17" t="str">
        <f t="shared" si="11"/>
        <v>MK.26.II.002_SUB-02_After</v>
      </c>
    </row>
    <row r="173" s="9" customFormat="1" hidden="1" customHeight="1" spans="1:22">
      <c r="A173" s="21"/>
      <c r="B173" s="54"/>
      <c r="C173" s="55">
        <v>46057</v>
      </c>
      <c r="D173" s="54" t="s">
        <v>920</v>
      </c>
      <c r="E173" s="57" t="s">
        <v>25</v>
      </c>
      <c r="F173" s="58" t="s">
        <v>147</v>
      </c>
      <c r="G173" s="59" t="s">
        <v>921</v>
      </c>
      <c r="H173" s="57"/>
      <c r="I173" s="57"/>
      <c r="J173" s="60" t="str">
        <f t="shared" si="12"/>
        <v/>
      </c>
      <c r="K173" s="61" t="s">
        <v>30</v>
      </c>
      <c r="L173" s="57" t="str">
        <f>_xlfn.DISPIMG("ID_54736FA3F4DD43479E5D1B73D3A6A595",1)</f>
        <v>=DISPIMG("ID_54736FA3F4DD43479E5D1B73D3A6A595",1)</v>
      </c>
      <c r="M173" s="57" t="str">
        <f t="shared" si="13"/>
        <v>ON-GOING</v>
      </c>
      <c r="N173" s="57" t="s">
        <v>922</v>
      </c>
      <c r="O173" s="57"/>
      <c r="P173" s="57"/>
      <c r="Q173" s="65" t="str">
        <f t="shared" si="14"/>
        <v/>
      </c>
      <c r="R173" s="55"/>
      <c r="S173" s="67"/>
      <c r="T173" s="17">
        <f>IF(AND(D173&lt;&gt;"",RIGHT(D173,3)&lt;&gt;""),IF(COUNTIF($D$6:D173,D173)=1,1,0),0)</f>
        <v>1</v>
      </c>
      <c r="U173" s="17" t="str">
        <f t="shared" si="10"/>
        <v>MK.26.II.003_SUB-01_Before</v>
      </c>
      <c r="V173" s="17" t="str">
        <f t="shared" si="11"/>
        <v>MK.26.II.003_SUB-01_After</v>
      </c>
    </row>
    <row r="174" s="9" customFormat="1" hidden="1" customHeight="1" spans="1:22">
      <c r="A174" s="21"/>
      <c r="B174" s="54"/>
      <c r="C174" s="55">
        <v>46057</v>
      </c>
      <c r="D174" s="54" t="s">
        <v>923</v>
      </c>
      <c r="E174" s="57" t="s">
        <v>25</v>
      </c>
      <c r="F174" s="58" t="s">
        <v>239</v>
      </c>
      <c r="G174" s="59" t="s">
        <v>924</v>
      </c>
      <c r="H174" s="57" t="s">
        <v>925</v>
      </c>
      <c r="I174" s="57" t="s">
        <v>29</v>
      </c>
      <c r="J174" s="60" t="str">
        <f t="shared" si="12"/>
        <v>Open File</v>
      </c>
      <c r="K174" s="61" t="s">
        <v>30</v>
      </c>
      <c r="L174" s="57" t="str">
        <f>_xlfn.DISPIMG("ID_200CA985D1DB4301B47218C60B48BBB3",1)</f>
        <v>=DISPIMG("ID_200CA985D1DB4301B47218C60B48BBB3",1)</v>
      </c>
      <c r="M174" s="57" t="str">
        <f t="shared" si="13"/>
        <v>COMPLETED</v>
      </c>
      <c r="N174" s="57" t="s">
        <v>926</v>
      </c>
      <c r="O174" s="57" t="s">
        <v>927</v>
      </c>
      <c r="P174" s="57" t="s">
        <v>29</v>
      </c>
      <c r="Q174" s="62" t="str">
        <f t="shared" si="14"/>
        <v>Open File</v>
      </c>
      <c r="R174" s="55">
        <v>46057</v>
      </c>
      <c r="S174" s="67" t="s">
        <v>928</v>
      </c>
      <c r="T174" s="17">
        <f>IF(AND(D174&lt;&gt;"",RIGHT(D174,3)&lt;&gt;""),IF(COUNTIF($D$6:D174,D174)=1,1,0),0)</f>
        <v>1</v>
      </c>
      <c r="U174" s="17" t="str">
        <f t="shared" si="10"/>
        <v>MK.26.II.004_SUB-01_Before</v>
      </c>
      <c r="V174" s="17" t="str">
        <f t="shared" si="11"/>
        <v>MK.26.II.004_SUB-01_After</v>
      </c>
    </row>
    <row r="175" s="9" customFormat="1" hidden="1" customHeight="1" spans="1:22">
      <c r="A175" s="21"/>
      <c r="B175" s="54"/>
      <c r="C175" s="55">
        <v>46057</v>
      </c>
      <c r="D175" s="54" t="s">
        <v>923</v>
      </c>
      <c r="E175" s="57" t="s">
        <v>34</v>
      </c>
      <c r="F175" s="58" t="s">
        <v>239</v>
      </c>
      <c r="G175" s="59" t="s">
        <v>924</v>
      </c>
      <c r="H175" s="57" t="s">
        <v>929</v>
      </c>
      <c r="I175" s="57" t="s">
        <v>29</v>
      </c>
      <c r="J175" s="60" t="str">
        <f t="shared" si="12"/>
        <v>Open File</v>
      </c>
      <c r="K175" s="61" t="s">
        <v>30</v>
      </c>
      <c r="L175" s="57" t="str">
        <f>_xlfn.DISPIMG("ID_193A4A8107FA4673A861B9A043B8D993",1)</f>
        <v>=DISPIMG("ID_193A4A8107FA4673A861B9A043B8D993",1)</v>
      </c>
      <c r="M175" s="57" t="str">
        <f t="shared" si="13"/>
        <v>COMPLETED</v>
      </c>
      <c r="N175" s="57" t="s">
        <v>930</v>
      </c>
      <c r="O175" s="57" t="s">
        <v>931</v>
      </c>
      <c r="P175" s="57" t="s">
        <v>29</v>
      </c>
      <c r="Q175" s="62" t="str">
        <f t="shared" si="14"/>
        <v>Open File</v>
      </c>
      <c r="R175" s="55">
        <v>46064</v>
      </c>
      <c r="S175" s="67" t="s">
        <v>932</v>
      </c>
      <c r="T175" s="17">
        <f>IF(AND(D175&lt;&gt;"",RIGHT(D175,3)&lt;&gt;""),IF(COUNTIF($D$6:D175,D175)=1,1,0),0)</f>
        <v>0</v>
      </c>
      <c r="U175" s="17" t="str">
        <f t="shared" si="10"/>
        <v>MK.26.II.004_SUB-02_Before</v>
      </c>
      <c r="V175" s="17" t="str">
        <f t="shared" si="11"/>
        <v>MK.26.II.004_SUB-02_After</v>
      </c>
    </row>
    <row r="176" s="9" customFormat="1" customHeight="1" spans="1:22">
      <c r="A176" s="21"/>
      <c r="B176" s="54"/>
      <c r="C176" s="55">
        <v>46059</v>
      </c>
      <c r="D176" s="54" t="s">
        <v>933</v>
      </c>
      <c r="E176" s="57" t="s">
        <v>25</v>
      </c>
      <c r="F176" s="58" t="s">
        <v>72</v>
      </c>
      <c r="G176" s="59" t="s">
        <v>934</v>
      </c>
      <c r="H176" s="57" t="s">
        <v>935</v>
      </c>
      <c r="I176" s="57" t="s">
        <v>29</v>
      </c>
      <c r="J176" s="60" t="str">
        <f t="shared" si="12"/>
        <v>Open File</v>
      </c>
      <c r="K176" s="61" t="s">
        <v>30</v>
      </c>
      <c r="L176" s="57" t="str">
        <f>_xlfn.DISPIMG("ID_D438AC0E6F1443FC8D62BB869779A1B1",1)</f>
        <v>=DISPIMG("ID_D438AC0E6F1443FC8D62BB869779A1B1",1)</v>
      </c>
      <c r="M176" s="57" t="str">
        <f t="shared" si="13"/>
        <v>COMPLETED</v>
      </c>
      <c r="N176" s="57" t="s">
        <v>936</v>
      </c>
      <c r="O176" s="57" t="s">
        <v>937</v>
      </c>
      <c r="P176" s="57" t="s">
        <v>29</v>
      </c>
      <c r="Q176" s="62" t="str">
        <f t="shared" si="14"/>
        <v>Open File</v>
      </c>
      <c r="R176" s="55">
        <v>46061</v>
      </c>
      <c r="S176" s="67" t="s">
        <v>378</v>
      </c>
      <c r="T176" s="17">
        <f>IF(AND(D176&lt;&gt;"",RIGHT(D176,3)&lt;&gt;""),IF(COUNTIF($D$6:D176,D176)=1,1,0),0)</f>
        <v>1</v>
      </c>
      <c r="U176" s="17" t="str">
        <f t="shared" si="10"/>
        <v>MK.26.II.005_SUB-01_Before</v>
      </c>
      <c r="V176" s="17" t="str">
        <f t="shared" si="11"/>
        <v>MK.26.II.005_SUB-01_After</v>
      </c>
    </row>
    <row r="177" s="9" customFormat="1" hidden="1" customHeight="1" spans="1:22">
      <c r="A177" s="21"/>
      <c r="B177" s="54"/>
      <c r="C177" s="55">
        <v>46060</v>
      </c>
      <c r="D177" s="54" t="s">
        <v>800</v>
      </c>
      <c r="E177" s="57" t="s">
        <v>34</v>
      </c>
      <c r="F177" s="58" t="s">
        <v>264</v>
      </c>
      <c r="G177" s="59" t="s">
        <v>938</v>
      </c>
      <c r="H177" s="57" t="s">
        <v>939</v>
      </c>
      <c r="I177" s="57" t="s">
        <v>29</v>
      </c>
      <c r="J177" s="60" t="str">
        <f t="shared" si="12"/>
        <v>Open File</v>
      </c>
      <c r="K177" s="61" t="s">
        <v>30</v>
      </c>
      <c r="L177" s="57" t="str">
        <f>_xlfn.DISPIMG("ID_84173F750FAA48ABB6CB65734BD807F8",1)</f>
        <v>=DISPIMG("ID_84173F750FAA48ABB6CB65734BD807F8",1)</v>
      </c>
      <c r="M177" s="57" t="str">
        <f t="shared" si="13"/>
        <v>ON-GOING</v>
      </c>
      <c r="N177" s="57" t="s">
        <v>940</v>
      </c>
      <c r="O177" s="57"/>
      <c r="P177" s="57"/>
      <c r="Q177" s="65" t="str">
        <f t="shared" si="14"/>
        <v/>
      </c>
      <c r="R177" s="55"/>
      <c r="S177" s="67"/>
      <c r="T177" s="17">
        <f>IF(AND(D177&lt;&gt;"",RIGHT(D177,3)&lt;&gt;""),IF(COUNTIF($D$6:D177,D177)=1,1,0),0)</f>
        <v>0</v>
      </c>
      <c r="U177" s="17" t="str">
        <f t="shared" si="10"/>
        <v>MK.26.I.015_SUB-02_Before</v>
      </c>
      <c r="V177" s="17" t="str">
        <f t="shared" si="11"/>
        <v>MK.26.I.015_SUB-02_After</v>
      </c>
    </row>
    <row r="178" s="9" customFormat="1" hidden="1" customHeight="1" spans="1:22">
      <c r="A178" s="21"/>
      <c r="B178" s="54"/>
      <c r="C178" s="55">
        <v>46060</v>
      </c>
      <c r="D178" s="54" t="s">
        <v>941</v>
      </c>
      <c r="E178" s="57" t="s">
        <v>25</v>
      </c>
      <c r="F178" s="58" t="s">
        <v>317</v>
      </c>
      <c r="G178" s="59" t="s">
        <v>904</v>
      </c>
      <c r="H178" s="57" t="s">
        <v>942</v>
      </c>
      <c r="I178" s="57" t="s">
        <v>29</v>
      </c>
      <c r="J178" s="60" t="str">
        <f t="shared" si="12"/>
        <v>Open File</v>
      </c>
      <c r="K178" s="61" t="s">
        <v>30</v>
      </c>
      <c r="L178" s="57" t="str">
        <f>_xlfn.DISPIMG("ID_92D691D23C5347FA84D91D06DEB0D948",1)</f>
        <v>=DISPIMG("ID_92D691D23C5347FA84D91D06DEB0D948",1)</v>
      </c>
      <c r="M178" s="57" t="str">
        <f t="shared" si="13"/>
        <v>COMPLETED</v>
      </c>
      <c r="N178" s="57" t="s">
        <v>943</v>
      </c>
      <c r="O178" s="57" t="s">
        <v>944</v>
      </c>
      <c r="P178" s="57" t="s">
        <v>29</v>
      </c>
      <c r="Q178" s="62" t="str">
        <f t="shared" si="14"/>
        <v>Open File</v>
      </c>
      <c r="R178" s="55">
        <v>46085</v>
      </c>
      <c r="S178" s="67" t="s">
        <v>945</v>
      </c>
      <c r="T178" s="17">
        <f>IF(AND(D178&lt;&gt;"",RIGHT(D178,3)&lt;&gt;""),IF(COUNTIF($D$6:D178,D178)=1,1,0),0)</f>
        <v>1</v>
      </c>
      <c r="U178" s="17" t="str">
        <f t="shared" si="10"/>
        <v>MK.26.II.006_SUB-01_Before</v>
      </c>
      <c r="V178" s="17" t="str">
        <f t="shared" si="11"/>
        <v>MK.26.II.006_SUB-01_After</v>
      </c>
    </row>
    <row r="179" s="9" customFormat="1" hidden="1" customHeight="1" spans="1:22">
      <c r="A179" s="21"/>
      <c r="B179" s="54"/>
      <c r="C179" s="55">
        <v>46064</v>
      </c>
      <c r="D179" s="54" t="s">
        <v>946</v>
      </c>
      <c r="E179" s="57" t="s">
        <v>25</v>
      </c>
      <c r="F179" s="58" t="s">
        <v>373</v>
      </c>
      <c r="G179" s="59" t="s">
        <v>947</v>
      </c>
      <c r="H179" s="57"/>
      <c r="I179" s="57"/>
      <c r="J179" s="60" t="str">
        <f t="shared" si="12"/>
        <v/>
      </c>
      <c r="K179" s="61" t="s">
        <v>30</v>
      </c>
      <c r="L179" s="57" t="str">
        <f>_xlfn.DISPIMG("ID_456C6D8650C94C0AA5320E58133FDFDE",1)</f>
        <v>=DISPIMG("ID_456C6D8650C94C0AA5320E58133FDFDE",1)</v>
      </c>
      <c r="M179" s="57" t="str">
        <f t="shared" si="13"/>
        <v>ON-GOING</v>
      </c>
      <c r="N179" s="57" t="s">
        <v>948</v>
      </c>
      <c r="O179" s="57"/>
      <c r="P179" s="57"/>
      <c r="Q179" s="65" t="str">
        <f t="shared" si="14"/>
        <v/>
      </c>
      <c r="R179" s="55"/>
      <c r="S179" s="67"/>
      <c r="T179" s="17">
        <f>IF(AND(D179&lt;&gt;"",RIGHT(D179,3)&lt;&gt;""),IF(COUNTIF($D$6:D179,D179)=1,1,0),0)</f>
        <v>1</v>
      </c>
      <c r="U179" s="17" t="str">
        <f t="shared" si="10"/>
        <v>MK.26.II.007_SUB-01_Before</v>
      </c>
      <c r="V179" s="17" t="str">
        <f t="shared" si="11"/>
        <v>MK.26.II.007_SUB-01_After</v>
      </c>
    </row>
    <row r="180" s="9" customFormat="1" hidden="1" customHeight="1" spans="1:22">
      <c r="A180" s="21"/>
      <c r="B180" s="54"/>
      <c r="C180" s="55">
        <v>46064</v>
      </c>
      <c r="D180" s="54" t="s">
        <v>949</v>
      </c>
      <c r="E180" s="57" t="s">
        <v>25</v>
      </c>
      <c r="F180" s="58" t="s">
        <v>239</v>
      </c>
      <c r="G180" s="59" t="s">
        <v>950</v>
      </c>
      <c r="H180" s="57" t="s">
        <v>951</v>
      </c>
      <c r="I180" s="57" t="s">
        <v>29</v>
      </c>
      <c r="J180" s="60" t="str">
        <f t="shared" si="12"/>
        <v>Open File</v>
      </c>
      <c r="K180" s="61" t="s">
        <v>30</v>
      </c>
      <c r="L180" s="57" t="str">
        <f>_xlfn.DISPIMG("ID_F19BF1C0B7A040AEB8F22E9586D94474",1)</f>
        <v>=DISPIMG("ID_F19BF1C0B7A040AEB8F22E9586D94474",1)</v>
      </c>
      <c r="M180" s="57" t="str">
        <f t="shared" si="13"/>
        <v>COMPLETED</v>
      </c>
      <c r="N180" s="57" t="s">
        <v>952</v>
      </c>
      <c r="O180" s="57" t="s">
        <v>953</v>
      </c>
      <c r="P180" s="57" t="s">
        <v>29</v>
      </c>
      <c r="Q180" s="62" t="str">
        <f t="shared" si="14"/>
        <v>Open File</v>
      </c>
      <c r="R180" s="55">
        <v>46079</v>
      </c>
      <c r="S180" s="67" t="s">
        <v>954</v>
      </c>
      <c r="T180" s="17">
        <f>IF(AND(D180&lt;&gt;"",RIGHT(D180,3)&lt;&gt;""),IF(COUNTIF($D$6:D180,D180)=1,1,0),0)</f>
        <v>1</v>
      </c>
      <c r="U180" s="17" t="str">
        <f>IF(AND(D180&lt;&gt;"",E180&lt;&gt;""),_xlfn.CONCAT(SUBSTITUTE(D180,"/","."),"_",E180,"_Before"),"")</f>
        <v>MK.26.II.008_SUB-01_Before</v>
      </c>
      <c r="V180" s="17" t="str">
        <f>IF(AND(D180&lt;&gt;"",E180&lt;&gt;""),_xlfn.CONCAT(SUBSTITUTE(D180,"/","."),"_",E180,"_After"),"")</f>
        <v>MK.26.II.008_SUB-01_After</v>
      </c>
    </row>
    <row r="181" s="9" customFormat="1" hidden="1" customHeight="1" spans="1:22">
      <c r="A181" s="21"/>
      <c r="B181" s="54"/>
      <c r="C181" s="55">
        <v>46064</v>
      </c>
      <c r="D181" s="54" t="s">
        <v>949</v>
      </c>
      <c r="E181" s="57" t="s">
        <v>34</v>
      </c>
      <c r="F181" s="58" t="s">
        <v>239</v>
      </c>
      <c r="G181" s="59" t="s">
        <v>950</v>
      </c>
      <c r="H181" s="57" t="s">
        <v>955</v>
      </c>
      <c r="I181" s="57" t="s">
        <v>29</v>
      </c>
      <c r="J181" s="60" t="str">
        <f t="shared" si="12"/>
        <v>Open File</v>
      </c>
      <c r="K181" s="61" t="s">
        <v>30</v>
      </c>
      <c r="L181" s="57" t="str">
        <f>_xlfn.DISPIMG("ID_AFD9E2A149F34E8A883A0B64F389CAE9",1)</f>
        <v>=DISPIMG("ID_AFD9E2A149F34E8A883A0B64F389CAE9",1)</v>
      </c>
      <c r="M181" s="57" t="str">
        <f t="shared" si="13"/>
        <v>COMPLETED</v>
      </c>
      <c r="N181" s="57" t="s">
        <v>956</v>
      </c>
      <c r="O181" s="57" t="s">
        <v>957</v>
      </c>
      <c r="P181" s="57" t="s">
        <v>29</v>
      </c>
      <c r="Q181" s="62" t="str">
        <f t="shared" si="14"/>
        <v>Open File</v>
      </c>
      <c r="R181" s="55">
        <v>46079</v>
      </c>
      <c r="S181" s="67" t="s">
        <v>954</v>
      </c>
      <c r="T181" s="17">
        <f>IF(AND(D181&lt;&gt;"",RIGHT(D181,3)&lt;&gt;""),IF(COUNTIF($D$6:D181,D181)=1,1,0),0)</f>
        <v>0</v>
      </c>
      <c r="U181" s="17" t="str">
        <f t="shared" ref="U181:U244" si="15">IF(AND(D181&lt;&gt;"",E181&lt;&gt;""),_xlfn.CONCAT(SUBSTITUTE(D181,"/","."),"_",E181,"_Before"),"")</f>
        <v>MK.26.II.008_SUB-02_Before</v>
      </c>
      <c r="V181" s="17" t="str">
        <f t="shared" ref="V181:V244" si="16">IF(AND(D181&lt;&gt;"",E181&lt;&gt;""),_xlfn.CONCAT(SUBSTITUTE(D181,"/","."),"_",E181,"_After"),"")</f>
        <v>MK.26.II.008_SUB-02_After</v>
      </c>
    </row>
    <row r="182" s="9" customFormat="1" customHeight="1" spans="1:22">
      <c r="A182" s="21"/>
      <c r="B182" s="54"/>
      <c r="C182" s="55">
        <v>46066</v>
      </c>
      <c r="D182" s="54" t="s">
        <v>958</v>
      </c>
      <c r="E182" s="57" t="s">
        <v>25</v>
      </c>
      <c r="F182" s="58" t="s">
        <v>72</v>
      </c>
      <c r="G182" s="59" t="s">
        <v>690</v>
      </c>
      <c r="H182" s="57" t="s">
        <v>959</v>
      </c>
      <c r="I182" s="57" t="s">
        <v>29</v>
      </c>
      <c r="J182" s="60" t="str">
        <f t="shared" si="12"/>
        <v>Open File</v>
      </c>
      <c r="K182" s="61" t="s">
        <v>30</v>
      </c>
      <c r="L182" s="57" t="str">
        <f>_xlfn.DISPIMG("ID_AFD9E2A149F34E8A883A0B64F389CAE9",1)</f>
        <v>=DISPIMG("ID_AFD9E2A149F34E8A883A0B64F389CAE9",1)</v>
      </c>
      <c r="M182" s="57" t="str">
        <f t="shared" si="13"/>
        <v>COMPLETED</v>
      </c>
      <c r="N182" s="57" t="s">
        <v>960</v>
      </c>
      <c r="O182" s="57" t="s">
        <v>961</v>
      </c>
      <c r="P182" s="57" t="s">
        <v>29</v>
      </c>
      <c r="Q182" s="62" t="str">
        <f t="shared" si="14"/>
        <v>Open File</v>
      </c>
      <c r="R182" s="55">
        <v>46066</v>
      </c>
      <c r="S182" s="67" t="s">
        <v>962</v>
      </c>
      <c r="T182" s="17">
        <f>IF(AND(D182&lt;&gt;"",RIGHT(D182,3)&lt;&gt;""),IF(COUNTIF($D$6:D182,D182)=1,1,0),0)</f>
        <v>1</v>
      </c>
      <c r="U182" s="17" t="str">
        <f t="shared" si="15"/>
        <v>MK.26.II.009_SUB-01_Before</v>
      </c>
      <c r="V182" s="17" t="str">
        <f t="shared" si="16"/>
        <v>MK.26.II.009_SUB-01_After</v>
      </c>
    </row>
    <row r="183" s="9" customFormat="1" hidden="1" customHeight="1" spans="1:22">
      <c r="A183" s="21"/>
      <c r="B183" s="54"/>
      <c r="C183" s="55">
        <v>46077</v>
      </c>
      <c r="D183" s="54" t="s">
        <v>963</v>
      </c>
      <c r="E183" s="57" t="s">
        <v>25</v>
      </c>
      <c r="F183" s="58" t="s">
        <v>205</v>
      </c>
      <c r="G183" s="59" t="s">
        <v>964</v>
      </c>
      <c r="H183" s="57" t="s">
        <v>965</v>
      </c>
      <c r="I183" s="57" t="s">
        <v>29</v>
      </c>
      <c r="J183" s="60" t="str">
        <f t="shared" si="12"/>
        <v>Open File</v>
      </c>
      <c r="K183" s="61" t="s">
        <v>30</v>
      </c>
      <c r="L183" s="57" t="str">
        <f>_xlfn.DISPIMG("ID_BB7C01352A48485097A46A978A3D9CA4",1)</f>
        <v>=DISPIMG("ID_BB7C01352A48485097A46A978A3D9CA4",1)</v>
      </c>
      <c r="M183" s="57" t="str">
        <f t="shared" si="13"/>
        <v>COMPLETED</v>
      </c>
      <c r="N183" s="57" t="s">
        <v>966</v>
      </c>
      <c r="O183" s="57" t="s">
        <v>967</v>
      </c>
      <c r="P183" s="57" t="s">
        <v>29</v>
      </c>
      <c r="Q183" s="62" t="str">
        <f t="shared" si="14"/>
        <v>Open File</v>
      </c>
      <c r="R183" s="55">
        <v>46078</v>
      </c>
      <c r="S183" s="67" t="s">
        <v>968</v>
      </c>
      <c r="T183" s="17">
        <f>IF(AND(D183&lt;&gt;"",RIGHT(D183,3)&lt;&gt;""),IF(COUNTIF($D$6:D183,D183)=1,1,0),0)</f>
        <v>1</v>
      </c>
      <c r="U183" s="17" t="str">
        <f t="shared" si="15"/>
        <v>MK.26.II.010_SUB-01_Before</v>
      </c>
      <c r="V183" s="17" t="str">
        <f t="shared" si="16"/>
        <v>MK.26.II.010_SUB-01_After</v>
      </c>
    </row>
    <row r="184" s="9" customFormat="1" hidden="1" customHeight="1" spans="1:22">
      <c r="A184" s="21"/>
      <c r="B184" s="54"/>
      <c r="C184" s="55">
        <v>46078</v>
      </c>
      <c r="D184" s="54" t="s">
        <v>949</v>
      </c>
      <c r="E184" s="57" t="s">
        <v>39</v>
      </c>
      <c r="F184" s="58" t="s">
        <v>239</v>
      </c>
      <c r="G184" s="59" t="s">
        <v>969</v>
      </c>
      <c r="H184" s="57" t="s">
        <v>970</v>
      </c>
      <c r="I184" s="57" t="s">
        <v>57</v>
      </c>
      <c r="J184" s="60" t="str">
        <f t="shared" si="12"/>
        <v>Open File</v>
      </c>
      <c r="K184" s="61" t="s">
        <v>30</v>
      </c>
      <c r="L184" s="57"/>
      <c r="M184" s="57" t="str">
        <f t="shared" si="13"/>
        <v>COMPLETED</v>
      </c>
      <c r="N184" s="57" t="s">
        <v>971</v>
      </c>
      <c r="O184" s="57" t="s">
        <v>972</v>
      </c>
      <c r="P184" s="57" t="s">
        <v>29</v>
      </c>
      <c r="Q184" s="62" t="str">
        <f t="shared" si="14"/>
        <v>Open File</v>
      </c>
      <c r="R184" s="55">
        <v>46078</v>
      </c>
      <c r="S184" s="67" t="s">
        <v>973</v>
      </c>
      <c r="T184" s="17">
        <f>IF(AND(D184&lt;&gt;"",RIGHT(D184,3)&lt;&gt;""),IF(COUNTIF($D$6:D184,D184)=1,1,0),0)</f>
        <v>0</v>
      </c>
      <c r="U184" s="17" t="str">
        <f t="shared" si="15"/>
        <v>MK.26.II.008_SUB-03_Before</v>
      </c>
      <c r="V184" s="17" t="str">
        <f t="shared" si="16"/>
        <v>MK.26.II.008_SUB-03_After</v>
      </c>
    </row>
    <row r="185" s="9" customFormat="1" hidden="1" customHeight="1" spans="1:22">
      <c r="A185" s="21"/>
      <c r="B185" s="54"/>
      <c r="C185" s="55">
        <v>46078</v>
      </c>
      <c r="D185" s="54" t="s">
        <v>974</v>
      </c>
      <c r="E185" s="57" t="s">
        <v>25</v>
      </c>
      <c r="F185" s="58" t="s">
        <v>26</v>
      </c>
      <c r="G185" s="59" t="s">
        <v>975</v>
      </c>
      <c r="H185" s="57" t="s">
        <v>976</v>
      </c>
      <c r="I185" s="57" t="s">
        <v>29</v>
      </c>
      <c r="J185" s="60" t="str">
        <f t="shared" si="12"/>
        <v>Open File</v>
      </c>
      <c r="K185" s="61" t="s">
        <v>30</v>
      </c>
      <c r="L185" s="57" t="str">
        <f>_xlfn.DISPIMG("ID_B40AD076B30141CCB30A0C0733FF66BC",1)</f>
        <v>=DISPIMG("ID_B40AD076B30141CCB30A0C0733FF66BC",1)</v>
      </c>
      <c r="M185" s="57" t="str">
        <f t="shared" si="13"/>
        <v>COMPLETED</v>
      </c>
      <c r="N185" s="57" t="s">
        <v>977</v>
      </c>
      <c r="O185" s="57" t="s">
        <v>978</v>
      </c>
      <c r="P185" s="57" t="s">
        <v>29</v>
      </c>
      <c r="Q185" s="62" t="str">
        <f t="shared" si="14"/>
        <v>Open File</v>
      </c>
      <c r="R185" s="55">
        <v>46084</v>
      </c>
      <c r="S185" s="67" t="s">
        <v>332</v>
      </c>
      <c r="T185" s="17">
        <f>IF(AND(D185&lt;&gt;"",RIGHT(D185,3)&lt;&gt;""),IF(COUNTIF($D$6:D185,D185)=1,1,0),0)</f>
        <v>1</v>
      </c>
      <c r="U185" s="17" t="str">
        <f t="shared" si="15"/>
        <v>MK.26.II.011_SUB-01_Before</v>
      </c>
      <c r="V185" s="17" t="str">
        <f t="shared" si="16"/>
        <v>MK.26.II.011_SUB-01_After</v>
      </c>
    </row>
    <row r="186" s="9" customFormat="1" hidden="1" customHeight="1" spans="1:22">
      <c r="A186" s="21"/>
      <c r="B186" s="54"/>
      <c r="C186" s="55">
        <v>46078</v>
      </c>
      <c r="D186" s="54" t="s">
        <v>979</v>
      </c>
      <c r="E186" s="57" t="s">
        <v>25</v>
      </c>
      <c r="F186" s="58" t="s">
        <v>373</v>
      </c>
      <c r="G186" s="59" t="s">
        <v>915</v>
      </c>
      <c r="H186" s="57" t="s">
        <v>980</v>
      </c>
      <c r="I186" s="57" t="s">
        <v>29</v>
      </c>
      <c r="J186" s="60" t="str">
        <f t="shared" si="12"/>
        <v>Open File</v>
      </c>
      <c r="K186" s="61" t="s">
        <v>30</v>
      </c>
      <c r="L186" s="57" t="str">
        <f>_xlfn.DISPIMG("ID_087CD2D2EAD04A7195893AA9EB56BB41",1)</f>
        <v>=DISPIMG("ID_087CD2D2EAD04A7195893AA9EB56BB41",1)</v>
      </c>
      <c r="M186" s="57" t="str">
        <f t="shared" si="13"/>
        <v>COMPLETED</v>
      </c>
      <c r="N186" s="57" t="s">
        <v>981</v>
      </c>
      <c r="O186" s="57" t="s">
        <v>982</v>
      </c>
      <c r="P186" s="57" t="s">
        <v>29</v>
      </c>
      <c r="Q186" s="62" t="str">
        <f t="shared" si="14"/>
        <v>Open File</v>
      </c>
      <c r="R186" s="55">
        <v>46080</v>
      </c>
      <c r="S186" s="67" t="s">
        <v>919</v>
      </c>
      <c r="T186" s="17">
        <f>IF(AND(D186&lt;&gt;"",RIGHT(D186,3)&lt;&gt;""),IF(COUNTIF($D$6:D186,D186)=1,1,0),0)</f>
        <v>1</v>
      </c>
      <c r="U186" s="17" t="str">
        <f t="shared" si="15"/>
        <v>MK.26.II.012_SUB-01_Before</v>
      </c>
      <c r="V186" s="17" t="str">
        <f t="shared" si="16"/>
        <v>MK.26.II.012_SUB-01_After</v>
      </c>
    </row>
    <row r="187" s="9" customFormat="1" hidden="1" customHeight="1" spans="1:22">
      <c r="A187" s="21"/>
      <c r="B187" s="54"/>
      <c r="C187" s="55">
        <v>46078</v>
      </c>
      <c r="D187" s="54" t="s">
        <v>983</v>
      </c>
      <c r="E187" s="57" t="s">
        <v>25</v>
      </c>
      <c r="F187" s="58" t="s">
        <v>299</v>
      </c>
      <c r="G187" s="59" t="s">
        <v>915</v>
      </c>
      <c r="H187" s="57" t="s">
        <v>984</v>
      </c>
      <c r="I187" s="57" t="s">
        <v>29</v>
      </c>
      <c r="J187" s="60" t="str">
        <f t="shared" si="12"/>
        <v>Open File</v>
      </c>
      <c r="K187" s="61" t="s">
        <v>30</v>
      </c>
      <c r="L187" s="57" t="str">
        <f>_xlfn.DISPIMG("ID_31DD1A677F3D4667A8FAE51C489F35A2",1)</f>
        <v>=DISPIMG("ID_31DD1A677F3D4667A8FAE51C489F35A2",1)</v>
      </c>
      <c r="M187" s="57" t="str">
        <f t="shared" si="13"/>
        <v>COMPLETED</v>
      </c>
      <c r="N187" s="57" t="s">
        <v>985</v>
      </c>
      <c r="O187" s="57" t="s">
        <v>986</v>
      </c>
      <c r="P187" s="57" t="s">
        <v>29</v>
      </c>
      <c r="Q187" s="62" t="str">
        <f t="shared" si="14"/>
        <v>Open File</v>
      </c>
      <c r="R187" s="55">
        <v>46079</v>
      </c>
      <c r="S187" s="67" t="s">
        <v>987</v>
      </c>
      <c r="T187" s="17">
        <f>IF(AND(D187&lt;&gt;"",RIGHT(D187,3)&lt;&gt;""),IF(COUNTIF($D$6:D187,D187)=1,1,0),0)</f>
        <v>1</v>
      </c>
      <c r="U187" s="17" t="str">
        <f t="shared" si="15"/>
        <v>MK.26.II.013_SUB-01_Before</v>
      </c>
      <c r="V187" s="17" t="str">
        <f t="shared" si="16"/>
        <v>MK.26.II.013_SUB-01_After</v>
      </c>
    </row>
    <row r="188" s="9" customFormat="1" hidden="1" customHeight="1" spans="1:22">
      <c r="A188" s="21"/>
      <c r="B188" s="54"/>
      <c r="C188" s="55">
        <v>46078</v>
      </c>
      <c r="D188" s="54" t="s">
        <v>988</v>
      </c>
      <c r="E188" s="57" t="s">
        <v>25</v>
      </c>
      <c r="F188" s="58" t="s">
        <v>147</v>
      </c>
      <c r="G188" s="59" t="s">
        <v>989</v>
      </c>
      <c r="H188" s="57" t="s">
        <v>990</v>
      </c>
      <c r="I188" s="57" t="s">
        <v>29</v>
      </c>
      <c r="J188" s="60" t="str">
        <f t="shared" si="12"/>
        <v>Open File</v>
      </c>
      <c r="K188" s="61" t="s">
        <v>30</v>
      </c>
      <c r="L188" s="57" t="str">
        <f>_xlfn.DISPIMG("ID_A587DCDD85384170B23F0E46AADF1288",1)</f>
        <v>=DISPIMG("ID_A587DCDD85384170B23F0E46AADF1288",1)</v>
      </c>
      <c r="M188" s="57" t="str">
        <f t="shared" si="13"/>
        <v>ON-GOING</v>
      </c>
      <c r="N188" s="57" t="s">
        <v>991</v>
      </c>
      <c r="O188" s="57"/>
      <c r="P188" s="57"/>
      <c r="Q188" s="65" t="str">
        <f t="shared" si="14"/>
        <v/>
      </c>
      <c r="R188" s="55"/>
      <c r="S188" s="67"/>
      <c r="T188" s="17">
        <f>IF(AND(D188&lt;&gt;"",RIGHT(D188,3)&lt;&gt;""),IF(COUNTIF($D$6:D188,D188)=1,1,0),0)</f>
        <v>1</v>
      </c>
      <c r="U188" s="17" t="str">
        <f t="shared" si="15"/>
        <v>MK.26.II.014_SUB-01_Before</v>
      </c>
      <c r="V188" s="17" t="str">
        <f t="shared" si="16"/>
        <v>MK.26.II.014_SUB-01_After</v>
      </c>
    </row>
    <row r="189" s="9" customFormat="1" hidden="1" customHeight="1" spans="1:22">
      <c r="A189" s="21"/>
      <c r="B189" s="54"/>
      <c r="C189" s="55">
        <v>46078</v>
      </c>
      <c r="D189" s="54" t="s">
        <v>992</v>
      </c>
      <c r="E189" s="57" t="s">
        <v>25</v>
      </c>
      <c r="F189" s="58" t="s">
        <v>205</v>
      </c>
      <c r="G189" s="59" t="s">
        <v>993</v>
      </c>
      <c r="H189" s="57" t="s">
        <v>994</v>
      </c>
      <c r="I189" s="57" t="s">
        <v>29</v>
      </c>
      <c r="J189" s="60" t="str">
        <f t="shared" si="12"/>
        <v>Open File</v>
      </c>
      <c r="K189" s="61" t="s">
        <v>30</v>
      </c>
      <c r="L189" s="57" t="str">
        <f>_xlfn.DISPIMG("ID_D1C3597CE3F645168660E1EFE8AD7229",1)</f>
        <v>=DISPIMG("ID_D1C3597CE3F645168660E1EFE8AD7229",1)</v>
      </c>
      <c r="M189" s="57" t="str">
        <f t="shared" si="13"/>
        <v>COMPLETED</v>
      </c>
      <c r="N189" s="57" t="s">
        <v>995</v>
      </c>
      <c r="O189" s="57" t="s">
        <v>996</v>
      </c>
      <c r="P189" s="57" t="s">
        <v>57</v>
      </c>
      <c r="Q189" s="62" t="str">
        <f t="shared" si="14"/>
        <v>Open File</v>
      </c>
      <c r="R189" s="55">
        <v>46078</v>
      </c>
      <c r="S189" s="67" t="s">
        <v>997</v>
      </c>
      <c r="T189" s="17">
        <f>IF(AND(D189&lt;&gt;"",RIGHT(D189,3)&lt;&gt;""),IF(COUNTIF($D$6:D189,D189)=1,1,0),0)</f>
        <v>1</v>
      </c>
      <c r="U189" s="17" t="str">
        <f t="shared" si="15"/>
        <v>MK.26.II.015_SUB-01_Before</v>
      </c>
      <c r="V189" s="17" t="str">
        <f t="shared" si="16"/>
        <v>MK.26.II.015_SUB-01_After</v>
      </c>
    </row>
    <row r="190" s="9" customFormat="1" hidden="1" customHeight="1" spans="1:22">
      <c r="A190" s="21"/>
      <c r="B190" s="54"/>
      <c r="C190" s="55">
        <v>46078</v>
      </c>
      <c r="D190" s="54" t="s">
        <v>992</v>
      </c>
      <c r="E190" s="57" t="s">
        <v>34</v>
      </c>
      <c r="F190" s="58" t="s">
        <v>205</v>
      </c>
      <c r="G190" s="59" t="s">
        <v>998</v>
      </c>
      <c r="H190" s="73" t="s">
        <v>999</v>
      </c>
      <c r="I190" s="57" t="s">
        <v>29</v>
      </c>
      <c r="J190" s="60" t="str">
        <f t="shared" si="12"/>
        <v>Open File</v>
      </c>
      <c r="K190" s="61" t="s">
        <v>30</v>
      </c>
      <c r="L190" s="57" t="str">
        <f>_xlfn.DISPIMG("ID_6E36289EE0EB41569C6E6116B28DBC8D",1)</f>
        <v>=DISPIMG("ID_6E36289EE0EB41569C6E6116B28DBC8D",1)</v>
      </c>
      <c r="M190" s="57" t="str">
        <f t="shared" si="13"/>
        <v>COMPLETED</v>
      </c>
      <c r="N190" s="57" t="s">
        <v>995</v>
      </c>
      <c r="O190" s="57" t="s">
        <v>1000</v>
      </c>
      <c r="P190" s="57" t="s">
        <v>57</v>
      </c>
      <c r="Q190" s="62" t="str">
        <f t="shared" si="14"/>
        <v>Open File</v>
      </c>
      <c r="R190" s="55">
        <v>46078</v>
      </c>
      <c r="S190" s="67" t="s">
        <v>1001</v>
      </c>
      <c r="T190" s="17">
        <f>IF(AND(D190&lt;&gt;"",RIGHT(D190,3)&lt;&gt;""),IF(COUNTIF($D$6:D190,D190)=1,1,0),0)</f>
        <v>0</v>
      </c>
      <c r="U190" s="17" t="str">
        <f t="shared" si="15"/>
        <v>MK.26.II.015_SUB-02_Before</v>
      </c>
      <c r="V190" s="17" t="str">
        <f t="shared" si="16"/>
        <v>MK.26.II.015_SUB-02_After</v>
      </c>
    </row>
    <row r="191" s="9" customFormat="1" hidden="1" customHeight="1" spans="1:22">
      <c r="A191" s="21"/>
      <c r="B191" s="54"/>
      <c r="C191" s="55">
        <v>46080</v>
      </c>
      <c r="D191" s="54" t="s">
        <v>983</v>
      </c>
      <c r="E191" s="57" t="s">
        <v>34</v>
      </c>
      <c r="F191" s="58" t="s">
        <v>299</v>
      </c>
      <c r="G191" s="59" t="s">
        <v>1002</v>
      </c>
      <c r="H191" s="57" t="s">
        <v>1003</v>
      </c>
      <c r="I191" s="57" t="s">
        <v>57</v>
      </c>
      <c r="J191" s="60" t="str">
        <f t="shared" si="12"/>
        <v>Open File</v>
      </c>
      <c r="K191" s="61" t="s">
        <v>30</v>
      </c>
      <c r="L191" s="57" t="str">
        <f>_xlfn.DISPIMG("ID_FDAE8E299F6241538C428D9F3A5E4669",1)</f>
        <v>=DISPIMG("ID_FDAE8E299F6241538C428D9F3A5E4669",1)</v>
      </c>
      <c r="M191" s="57" t="str">
        <f t="shared" si="13"/>
        <v>COMPLETED</v>
      </c>
      <c r="N191" s="57" t="s">
        <v>1004</v>
      </c>
      <c r="O191" s="57" t="s">
        <v>1005</v>
      </c>
      <c r="P191" s="57" t="s">
        <v>29</v>
      </c>
      <c r="Q191" s="62" t="str">
        <f t="shared" si="14"/>
        <v>Open File</v>
      </c>
      <c r="R191" s="55">
        <v>46080</v>
      </c>
      <c r="S191" s="67" t="s">
        <v>1006</v>
      </c>
      <c r="T191" s="17">
        <f>IF(AND(D191&lt;&gt;"",RIGHT(D191,3)&lt;&gt;""),IF(COUNTIF($D$6:D191,D191)=1,1,0),0)</f>
        <v>0</v>
      </c>
      <c r="U191" s="17" t="str">
        <f t="shared" si="15"/>
        <v>MK.26.II.013_SUB-02_Before</v>
      </c>
      <c r="V191" s="17" t="str">
        <f t="shared" si="16"/>
        <v>MK.26.II.013_SUB-02_After</v>
      </c>
    </row>
    <row r="192" s="9" customFormat="1" hidden="1" customHeight="1" spans="1:22">
      <c r="A192" s="21"/>
      <c r="B192" s="54"/>
      <c r="C192" s="55">
        <v>46081</v>
      </c>
      <c r="D192" s="54" t="s">
        <v>1007</v>
      </c>
      <c r="E192" s="57" t="s">
        <v>25</v>
      </c>
      <c r="F192" s="58" t="s">
        <v>205</v>
      </c>
      <c r="G192" s="59" t="s">
        <v>1008</v>
      </c>
      <c r="H192" s="57" t="s">
        <v>1009</v>
      </c>
      <c r="I192" s="57" t="s">
        <v>29</v>
      </c>
      <c r="J192" s="60" t="str">
        <f t="shared" si="12"/>
        <v>Open File</v>
      </c>
      <c r="K192" s="61" t="s">
        <v>30</v>
      </c>
      <c r="L192" s="57" t="str">
        <f>_xlfn.DISPIMG("ID_F07C7CA7A4E9499080F80CE3BFAD72B5",1)</f>
        <v>=DISPIMG("ID_F07C7CA7A4E9499080F80CE3BFAD72B5",1)</v>
      </c>
      <c r="M192" s="57" t="str">
        <f t="shared" si="13"/>
        <v>COMPLETED</v>
      </c>
      <c r="N192" s="57" t="s">
        <v>1010</v>
      </c>
      <c r="O192" s="57" t="s">
        <v>1011</v>
      </c>
      <c r="P192" s="57" t="s">
        <v>29</v>
      </c>
      <c r="Q192" s="62" t="str">
        <f t="shared" si="14"/>
        <v>Open File</v>
      </c>
      <c r="R192" s="55">
        <v>46083</v>
      </c>
      <c r="S192" s="67" t="s">
        <v>1012</v>
      </c>
      <c r="T192" s="17">
        <f>IF(AND(D192&lt;&gt;"",RIGHT(D192,3)&lt;&gt;""),IF(COUNTIF($D$6:D192,D192)=1,1,0),0)</f>
        <v>1</v>
      </c>
      <c r="U192" s="17" t="str">
        <f t="shared" si="15"/>
        <v>MK.26.II.016_SUB-01_Before</v>
      </c>
      <c r="V192" s="17" t="str">
        <f t="shared" si="16"/>
        <v>MK.26.II.016_SUB-01_After</v>
      </c>
    </row>
    <row r="193" s="9" customFormat="1" hidden="1" customHeight="1" spans="1:22">
      <c r="A193" s="21"/>
      <c r="B193" s="54"/>
      <c r="C193" s="55">
        <v>46083</v>
      </c>
      <c r="D193" s="54" t="s">
        <v>1013</v>
      </c>
      <c r="E193" s="57" t="s">
        <v>25</v>
      </c>
      <c r="F193" s="58" t="s">
        <v>373</v>
      </c>
      <c r="G193" s="59" t="s">
        <v>915</v>
      </c>
      <c r="H193" s="57" t="s">
        <v>1014</v>
      </c>
      <c r="I193" s="57" t="s">
        <v>29</v>
      </c>
      <c r="J193" s="60" t="str">
        <f t="shared" si="12"/>
        <v>Open File</v>
      </c>
      <c r="K193" s="61" t="s">
        <v>30</v>
      </c>
      <c r="L193" s="57" t="str">
        <f>_xlfn.DISPIMG("ID_F1722A2F094F477E9268CC206D6E3B99",1)</f>
        <v>=DISPIMG("ID_F1722A2F094F477E9268CC206D6E3B99",1)</v>
      </c>
      <c r="M193" s="57" t="str">
        <f t="shared" si="13"/>
        <v>COMPLETED</v>
      </c>
      <c r="N193" s="57" t="s">
        <v>1015</v>
      </c>
      <c r="O193" s="57" t="s">
        <v>1016</v>
      </c>
      <c r="P193" s="57" t="s">
        <v>29</v>
      </c>
      <c r="Q193" s="62" t="str">
        <f t="shared" si="14"/>
        <v>Open File</v>
      </c>
      <c r="R193" s="55">
        <v>46084</v>
      </c>
      <c r="S193" s="67" t="s">
        <v>919</v>
      </c>
      <c r="T193" s="17">
        <f>IF(AND(D193&lt;&gt;"",RIGHT(D193,3)&lt;&gt;""),IF(COUNTIF($D$6:D193,D193)=1,1,0),0)</f>
        <v>1</v>
      </c>
      <c r="U193" s="17" t="str">
        <f t="shared" si="15"/>
        <v>MK.26.III.001_SUB-01_Before</v>
      </c>
      <c r="V193" s="17" t="str">
        <f t="shared" si="16"/>
        <v>MK.26.III.001_SUB-01_After</v>
      </c>
    </row>
    <row r="194" s="9" customFormat="1" customHeight="1" spans="1:22">
      <c r="A194" s="21"/>
      <c r="B194" s="54"/>
      <c r="C194" s="55">
        <v>46085</v>
      </c>
      <c r="D194" s="54" t="s">
        <v>1017</v>
      </c>
      <c r="E194" s="57" t="s">
        <v>25</v>
      </c>
      <c r="F194" s="58" t="s">
        <v>72</v>
      </c>
      <c r="G194" s="59" t="s">
        <v>1018</v>
      </c>
      <c r="H194" s="57" t="s">
        <v>1019</v>
      </c>
      <c r="I194" s="57" t="s">
        <v>29</v>
      </c>
      <c r="J194" s="60" t="str">
        <f t="shared" si="12"/>
        <v>Open File</v>
      </c>
      <c r="K194" s="61" t="s">
        <v>30</v>
      </c>
      <c r="L194" s="57" t="str">
        <f>_xlfn.DISPIMG("ID_8CA80902065649738E0C59CBEC691144",1)</f>
        <v>=DISPIMG("ID_8CA80902065649738E0C59CBEC691144",1)</v>
      </c>
      <c r="M194" s="57" t="str">
        <f t="shared" si="13"/>
        <v>COMPLETED</v>
      </c>
      <c r="N194" s="57" t="s">
        <v>1020</v>
      </c>
      <c r="O194" s="57" t="s">
        <v>1021</v>
      </c>
      <c r="P194" s="57" t="s">
        <v>29</v>
      </c>
      <c r="Q194" s="62" t="str">
        <f t="shared" si="14"/>
        <v>Open File</v>
      </c>
      <c r="R194" s="55">
        <v>46109</v>
      </c>
      <c r="S194" s="67" t="s">
        <v>157</v>
      </c>
      <c r="T194" s="17">
        <f>IF(AND(D194&lt;&gt;"",RIGHT(D194,3)&lt;&gt;""),IF(COUNTIF($D$6:D194,D194)=1,1,0),0)</f>
        <v>1</v>
      </c>
      <c r="U194" s="17" t="str">
        <f t="shared" si="15"/>
        <v>MK.26.III.003_SUB-01_Before</v>
      </c>
      <c r="V194" s="17" t="str">
        <f t="shared" si="16"/>
        <v>MK.26.III.003_SUB-01_After</v>
      </c>
    </row>
    <row r="195" s="9" customFormat="1" hidden="1" customHeight="1" spans="1:22">
      <c r="A195" s="21"/>
      <c r="B195" s="54"/>
      <c r="C195" s="55">
        <v>46086</v>
      </c>
      <c r="D195" s="54" t="s">
        <v>1022</v>
      </c>
      <c r="E195" s="57" t="s">
        <v>25</v>
      </c>
      <c r="F195" s="58" t="s">
        <v>80</v>
      </c>
      <c r="G195" s="59" t="s">
        <v>1023</v>
      </c>
      <c r="H195" s="57" t="s">
        <v>1024</v>
      </c>
      <c r="I195" s="57" t="s">
        <v>29</v>
      </c>
      <c r="J195" s="60" t="str">
        <f t="shared" si="12"/>
        <v>Open File</v>
      </c>
      <c r="K195" s="61" t="s">
        <v>30</v>
      </c>
      <c r="L195" s="57" t="str">
        <f>_xlfn.DISPIMG("ID_A9CADAABB2354396BB9CF561A98D6F87",1)</f>
        <v>=DISPIMG("ID_A9CADAABB2354396BB9CF561A98D6F87",1)</v>
      </c>
      <c r="M195" s="57" t="str">
        <f t="shared" si="13"/>
        <v>COMPLETED</v>
      </c>
      <c r="N195" s="57" t="s">
        <v>1025</v>
      </c>
      <c r="O195" s="73" t="s">
        <v>1026</v>
      </c>
      <c r="P195" s="57" t="s">
        <v>29</v>
      </c>
      <c r="Q195" s="62" t="str">
        <f t="shared" si="14"/>
        <v>Open File</v>
      </c>
      <c r="R195" s="55">
        <v>46086</v>
      </c>
      <c r="S195" s="67" t="s">
        <v>1027</v>
      </c>
      <c r="T195" s="17">
        <f>IF(AND(D195&lt;&gt;"",RIGHT(D195,3)&lt;&gt;""),IF(COUNTIF($D$6:D195,D195)=1,1,0),0)</f>
        <v>1</v>
      </c>
      <c r="U195" s="17" t="str">
        <f t="shared" si="15"/>
        <v>MK.26.III.004_SUB-01_Before</v>
      </c>
      <c r="V195" s="17" t="str">
        <f t="shared" si="16"/>
        <v>MK.26.III.004_SUB-01_After</v>
      </c>
    </row>
    <row r="196" s="9" customFormat="1" hidden="1" customHeight="1" spans="1:22">
      <c r="A196" s="21"/>
      <c r="B196" s="54"/>
      <c r="C196" s="55">
        <v>46086</v>
      </c>
      <c r="D196" s="54" t="s">
        <v>1028</v>
      </c>
      <c r="E196" s="57" t="s">
        <v>25</v>
      </c>
      <c r="F196" s="58" t="s">
        <v>147</v>
      </c>
      <c r="G196" s="59" t="s">
        <v>1029</v>
      </c>
      <c r="H196" s="57" t="s">
        <v>1030</v>
      </c>
      <c r="I196" s="57" t="s">
        <v>29</v>
      </c>
      <c r="J196" s="60" t="str">
        <f t="shared" si="12"/>
        <v>Open File</v>
      </c>
      <c r="K196" s="61" t="s">
        <v>30</v>
      </c>
      <c r="L196" s="57" t="str">
        <f>_xlfn.DISPIMG("ID_280B0F1A663D4F3BA4F586416EE5519A",1)</f>
        <v>=DISPIMG("ID_280B0F1A663D4F3BA4F586416EE5519A",1)</v>
      </c>
      <c r="M196" s="57" t="str">
        <f t="shared" si="13"/>
        <v>COMPLETED</v>
      </c>
      <c r="N196" s="57" t="s">
        <v>1031</v>
      </c>
      <c r="O196" s="57" t="s">
        <v>1032</v>
      </c>
      <c r="P196" s="57" t="s">
        <v>29</v>
      </c>
      <c r="Q196" s="62" t="str">
        <f t="shared" si="14"/>
        <v>Open File</v>
      </c>
      <c r="R196" s="55">
        <v>46091</v>
      </c>
      <c r="S196" s="67" t="s">
        <v>825</v>
      </c>
      <c r="T196" s="17">
        <f>IF(AND(D196&lt;&gt;"",RIGHT(D196,3)&lt;&gt;""),IF(COUNTIF($D$6:D196,D196)=1,1,0),0)</f>
        <v>1</v>
      </c>
      <c r="U196" s="17" t="str">
        <f t="shared" si="15"/>
        <v>MK.26.III.007_SUB-01_Before</v>
      </c>
      <c r="V196" s="17" t="str">
        <f t="shared" si="16"/>
        <v>MK.26.III.007_SUB-01_After</v>
      </c>
    </row>
    <row r="197" s="9" customFormat="1" hidden="1" customHeight="1" spans="1:22">
      <c r="A197" s="21"/>
      <c r="B197" s="54"/>
      <c r="C197" s="55">
        <v>46087</v>
      </c>
      <c r="D197" s="54" t="s">
        <v>1033</v>
      </c>
      <c r="E197" s="57" t="s">
        <v>25</v>
      </c>
      <c r="F197" s="58" t="s">
        <v>140</v>
      </c>
      <c r="G197" s="59" t="s">
        <v>1034</v>
      </c>
      <c r="H197" s="57" t="s">
        <v>1035</v>
      </c>
      <c r="I197" s="57" t="s">
        <v>29</v>
      </c>
      <c r="J197" s="60" t="str">
        <f t="shared" si="12"/>
        <v>Open File</v>
      </c>
      <c r="K197" s="61" t="s">
        <v>30</v>
      </c>
      <c r="L197" s="57" t="str">
        <f>_xlfn.DISPIMG("ID_648734F980774B8EB7F2814F136B60C0",1)</f>
        <v>=DISPIMG("ID_648734F980774B8EB7F2814F136B60C0",1)</v>
      </c>
      <c r="M197" s="57" t="str">
        <f t="shared" si="13"/>
        <v>COMPLETED</v>
      </c>
      <c r="N197" s="57" t="s">
        <v>1036</v>
      </c>
      <c r="O197" s="57" t="s">
        <v>1037</v>
      </c>
      <c r="P197" s="57" t="s">
        <v>29</v>
      </c>
      <c r="Q197" s="62" t="str">
        <f t="shared" si="14"/>
        <v>Open File</v>
      </c>
      <c r="R197" s="55">
        <v>46087</v>
      </c>
      <c r="S197" s="67" t="s">
        <v>1027</v>
      </c>
      <c r="T197" s="17">
        <f>IF(AND(D197&lt;&gt;"",RIGHT(D197,3)&lt;&gt;""),IF(COUNTIF($D$6:D197,D197)=1,1,0),0)</f>
        <v>1</v>
      </c>
      <c r="U197" s="17" t="str">
        <f t="shared" si="15"/>
        <v>MK.26.III.005_SUB-01_Before</v>
      </c>
      <c r="V197" s="17" t="str">
        <f t="shared" si="16"/>
        <v>MK.26.III.005_SUB-01_After</v>
      </c>
    </row>
    <row r="198" s="9" customFormat="1" hidden="1" customHeight="1" spans="1:22">
      <c r="A198" s="21"/>
      <c r="B198" s="54"/>
      <c r="C198" s="55">
        <v>46090</v>
      </c>
      <c r="D198" s="54" t="s">
        <v>1038</v>
      </c>
      <c r="E198" s="57" t="s">
        <v>25</v>
      </c>
      <c r="F198" s="58" t="s">
        <v>517</v>
      </c>
      <c r="G198" s="59" t="s">
        <v>1039</v>
      </c>
      <c r="H198" s="57" t="s">
        <v>1040</v>
      </c>
      <c r="I198" s="57" t="s">
        <v>29</v>
      </c>
      <c r="J198" s="60" t="str">
        <f>IF(H198&lt;&gt;"",HYPERLINK(_xlfn.CONCAT($H$4,H198,I198),"Open File"),"")</f>
        <v>Open File</v>
      </c>
      <c r="K198" s="61" t="s">
        <v>30</v>
      </c>
      <c r="L198" s="57" t="str">
        <f>_xlfn.DISPIMG("ID_F66C30A226CF429E95BDED969952500D",1)</f>
        <v>=DISPIMG("ID_F66C30A226CF429E95BDED969952500D",1)</v>
      </c>
      <c r="M198" s="57" t="str">
        <f t="shared" ref="M198:M261" si="17">IF(AND(N198&lt;&gt;"",Q198&lt;&gt;"",R198&lt;&gt;""),"COMPLETED",IF(N198&lt;&gt;"","ON-GOING",IF(L198&lt;&gt;"","REQUESTED","")))</f>
        <v>COMPLETED</v>
      </c>
      <c r="N198" s="57" t="s">
        <v>1041</v>
      </c>
      <c r="O198" s="57" t="s">
        <v>1042</v>
      </c>
      <c r="P198" s="57" t="s">
        <v>29</v>
      </c>
      <c r="Q198" s="62" t="str">
        <f>IF(O198&lt;&gt;"",HYPERLINK(_xlfn.CONCAT($O$4,O198,P198),"Open File"),"")</f>
        <v>Open File</v>
      </c>
      <c r="R198" s="55">
        <v>46091</v>
      </c>
      <c r="S198" s="67" t="s">
        <v>1043</v>
      </c>
      <c r="T198" s="17">
        <f>IF(AND(D198&lt;&gt;"",RIGHT(D198,3)&lt;&gt;""),IF(COUNTIF($D$6:D198,D198)=1,1,0),0)</f>
        <v>1</v>
      </c>
      <c r="U198" s="17" t="str">
        <f t="shared" si="15"/>
        <v>MK.26.III.006_SUB-01_Before</v>
      </c>
      <c r="V198" s="17" t="str">
        <f t="shared" si="16"/>
        <v>MK.26.III.006_SUB-01_After</v>
      </c>
    </row>
    <row r="199" s="9" customFormat="1" hidden="1" customHeight="1" spans="1:22">
      <c r="A199" s="21"/>
      <c r="B199" s="54"/>
      <c r="C199" s="55">
        <v>46090</v>
      </c>
      <c r="D199" s="54" t="s">
        <v>1044</v>
      </c>
      <c r="E199" s="57" t="s">
        <v>25</v>
      </c>
      <c r="F199" s="58" t="s">
        <v>147</v>
      </c>
      <c r="G199" s="59" t="s">
        <v>1029</v>
      </c>
      <c r="H199" s="57" t="s">
        <v>1045</v>
      </c>
      <c r="I199" s="57" t="s">
        <v>29</v>
      </c>
      <c r="J199" s="60" t="str">
        <f>IF(H199&lt;&gt;"",HYPERLINK(_xlfn.CONCAT($H$4,H199,I199),"Open File"),"")</f>
        <v>Open File</v>
      </c>
      <c r="K199" s="61" t="s">
        <v>30</v>
      </c>
      <c r="L199" s="57" t="str">
        <f>_xlfn.DISPIMG("ID_5BD9F03E43074830B45FD9BE99782A45",1)</f>
        <v>=DISPIMG("ID_5BD9F03E43074830B45FD9BE99782A45",1)</v>
      </c>
      <c r="M199" s="57" t="str">
        <f t="shared" si="17"/>
        <v>COMPLETED</v>
      </c>
      <c r="N199" s="57" t="s">
        <v>1046</v>
      </c>
      <c r="O199" s="57" t="s">
        <v>1047</v>
      </c>
      <c r="P199" s="57" t="s">
        <v>29</v>
      </c>
      <c r="Q199" s="62" t="str">
        <f>IF(O199&lt;&gt;"",HYPERLINK(_xlfn.CONCAT($O$4,O199,P199),"Open File"),"")</f>
        <v>Open File</v>
      </c>
      <c r="R199" s="55">
        <v>46090</v>
      </c>
      <c r="S199" s="67" t="s">
        <v>825</v>
      </c>
      <c r="T199" s="17">
        <f>IF(AND(D199&lt;&gt;"",RIGHT(D199,3)&lt;&gt;""),IF(COUNTIF($D$6:D199,D199)=1,1,0),0)</f>
        <v>1</v>
      </c>
      <c r="U199" s="17" t="str">
        <f t="shared" si="15"/>
        <v>MK.26.III.016_SUB-01_Before</v>
      </c>
      <c r="V199" s="17" t="str">
        <f t="shared" si="16"/>
        <v>MK.26.III.016_SUB-01_After</v>
      </c>
    </row>
    <row r="200" s="9" customFormat="1" hidden="1" customHeight="1" spans="1:22">
      <c r="A200" s="21"/>
      <c r="B200" s="54"/>
      <c r="C200" s="55">
        <v>46091</v>
      </c>
      <c r="D200" s="54" t="s">
        <v>1048</v>
      </c>
      <c r="E200" s="57" t="s">
        <v>25</v>
      </c>
      <c r="F200" s="58" t="s">
        <v>239</v>
      </c>
      <c r="G200" s="59" t="s">
        <v>1018</v>
      </c>
      <c r="H200" s="57" t="s">
        <v>1049</v>
      </c>
      <c r="I200" s="57" t="s">
        <v>29</v>
      </c>
      <c r="J200" s="60" t="str">
        <f>IF(H200&lt;&gt;"",HYPERLINK(_xlfn.CONCAT($H$4,H200,I200),"Open File"),"")</f>
        <v>Open File</v>
      </c>
      <c r="K200" s="61" t="s">
        <v>30</v>
      </c>
      <c r="L200" s="57" t="str">
        <f>_xlfn.DISPIMG("ID_C050EB52CDAA45CE81DA2570AD4DB645",1)</f>
        <v>=DISPIMG("ID_C050EB52CDAA45CE81DA2570AD4DB645",1)</v>
      </c>
      <c r="M200" s="57" t="str">
        <f t="shared" si="17"/>
        <v>ON-GOING</v>
      </c>
      <c r="N200" s="57" t="s">
        <v>1050</v>
      </c>
      <c r="O200" s="57"/>
      <c r="P200" s="57"/>
      <c r="Q200" s="65" t="str">
        <f>IF(O200&lt;&gt;"",HYPERLINK(_xlfn.CONCAT($O$4,O200,P200),"Open File"),"")</f>
        <v/>
      </c>
      <c r="R200" s="55"/>
      <c r="S200" s="67"/>
      <c r="T200" s="17">
        <f>IF(AND(D200&lt;&gt;"",RIGHT(D200,3)&lt;&gt;""),IF(COUNTIF($D$6:D200,D200)=1,1,0),0)</f>
        <v>1</v>
      </c>
      <c r="U200" s="17" t="str">
        <f t="shared" si="15"/>
        <v>MK.26.III.008_SUB-01_Before</v>
      </c>
      <c r="V200" s="17" t="str">
        <f t="shared" si="16"/>
        <v>MK.26.III.008_SUB-01_After</v>
      </c>
    </row>
    <row r="201" s="9" customFormat="1" hidden="1" customHeight="1" spans="1:22">
      <c r="A201" s="21"/>
      <c r="B201" s="54"/>
      <c r="C201" s="55">
        <v>46091</v>
      </c>
      <c r="D201" s="54" t="s">
        <v>1051</v>
      </c>
      <c r="E201" s="57" t="s">
        <v>25</v>
      </c>
      <c r="F201" s="58" t="s">
        <v>459</v>
      </c>
      <c r="G201" s="59" t="s">
        <v>964</v>
      </c>
      <c r="H201" s="57" t="s">
        <v>1052</v>
      </c>
      <c r="I201" s="57" t="s">
        <v>29</v>
      </c>
      <c r="J201" s="60" t="str">
        <f t="shared" ref="J198:J264" si="18">IF(H201&lt;&gt;"",HYPERLINK(_xlfn.CONCAT($H$4,H201,I201),"Open File"),"")</f>
        <v>Open File</v>
      </c>
      <c r="K201" s="61" t="s">
        <v>30</v>
      </c>
      <c r="L201" s="57" t="str">
        <f>_xlfn.DISPIMG("ID_3B369DD05ABA4F76A0AA07B874AEC4D6",1)</f>
        <v>=DISPIMG("ID_3B369DD05ABA4F76A0AA07B874AEC4D6",1)</v>
      </c>
      <c r="M201" s="57" t="str">
        <f t="shared" si="17"/>
        <v>COMPLETED</v>
      </c>
      <c r="N201" s="57" t="s">
        <v>1053</v>
      </c>
      <c r="O201" s="57" t="s">
        <v>1054</v>
      </c>
      <c r="P201" s="57" t="s">
        <v>29</v>
      </c>
      <c r="Q201" s="62" t="str">
        <f t="shared" ref="Q198:Q264" si="19">IF(O201&lt;&gt;"",HYPERLINK(_xlfn.CONCAT($O$4,O201,P201),"Open File"),"")</f>
        <v>Open File</v>
      </c>
      <c r="R201" s="55">
        <v>46092</v>
      </c>
      <c r="S201" s="67" t="s">
        <v>1055</v>
      </c>
      <c r="T201" s="17">
        <f>IF(AND(D201&lt;&gt;"",RIGHT(D201,3)&lt;&gt;""),IF(COUNTIF($D$6:D201,D201)=1,1,0),0)</f>
        <v>1</v>
      </c>
      <c r="U201" s="17" t="str">
        <f t="shared" si="15"/>
        <v>MK.26.III.009_SUB-01_Before</v>
      </c>
      <c r="V201" s="17" t="str">
        <f t="shared" si="16"/>
        <v>MK.26.III.009_SUB-01_After</v>
      </c>
    </row>
    <row r="202" s="9" customFormat="1" hidden="1" customHeight="1" spans="1:22">
      <c r="A202" s="21"/>
      <c r="B202" s="54"/>
      <c r="C202" s="55">
        <v>46092</v>
      </c>
      <c r="D202" s="54" t="s">
        <v>1056</v>
      </c>
      <c r="E202" s="57" t="s">
        <v>25</v>
      </c>
      <c r="F202" s="58" t="s">
        <v>286</v>
      </c>
      <c r="G202" s="59" t="s">
        <v>904</v>
      </c>
      <c r="H202" s="57" t="s">
        <v>1057</v>
      </c>
      <c r="I202" s="57" t="s">
        <v>29</v>
      </c>
      <c r="J202" s="60" t="str">
        <f t="shared" si="18"/>
        <v>Open File</v>
      </c>
      <c r="K202" s="61" t="s">
        <v>30</v>
      </c>
      <c r="L202" s="57" t="str">
        <f>_xlfn.DISPIMG("ID_D387BDEA824545FA979CBBEF7832FD1F",1)</f>
        <v>=DISPIMG("ID_D387BDEA824545FA979CBBEF7832FD1F",1)</v>
      </c>
      <c r="M202" s="57" t="str">
        <f t="shared" si="17"/>
        <v>COMPLETED</v>
      </c>
      <c r="N202" s="57" t="s">
        <v>1058</v>
      </c>
      <c r="O202" s="57" t="s">
        <v>1059</v>
      </c>
      <c r="P202" s="57" t="s">
        <v>29</v>
      </c>
      <c r="Q202" s="62" t="str">
        <f t="shared" si="19"/>
        <v>Open File</v>
      </c>
      <c r="R202" s="55">
        <v>46092</v>
      </c>
      <c r="S202" s="67" t="s">
        <v>908</v>
      </c>
      <c r="T202" s="17">
        <f>IF(AND(D202&lt;&gt;"",RIGHT(D202,3)&lt;&gt;""),IF(COUNTIF($D$6:D202,D202)=1,1,0),0)</f>
        <v>1</v>
      </c>
      <c r="U202" s="17" t="str">
        <f t="shared" si="15"/>
        <v>MK.26.III.010_SUB-01_Before</v>
      </c>
      <c r="V202" s="17" t="str">
        <f t="shared" si="16"/>
        <v>MK.26.III.010_SUB-01_After</v>
      </c>
    </row>
    <row r="203" s="9" customFormat="1" hidden="1" customHeight="1" spans="1:22">
      <c r="A203" s="21"/>
      <c r="B203" s="54"/>
      <c r="C203" s="55">
        <v>46092</v>
      </c>
      <c r="D203" s="54" t="s">
        <v>1060</v>
      </c>
      <c r="E203" s="57" t="s">
        <v>25</v>
      </c>
      <c r="F203" s="58" t="s">
        <v>373</v>
      </c>
      <c r="G203" s="59" t="s">
        <v>1061</v>
      </c>
      <c r="H203" s="57" t="s">
        <v>1062</v>
      </c>
      <c r="I203" s="57" t="s">
        <v>29</v>
      </c>
      <c r="J203" s="60" t="str">
        <f t="shared" si="18"/>
        <v>Open File</v>
      </c>
      <c r="K203" s="61" t="s">
        <v>30</v>
      </c>
      <c r="L203" s="57" t="str">
        <f>_xlfn.DISPIMG("ID_58415D4D9FF5453EB326F52A784BA834",1)</f>
        <v>=DISPIMG("ID_58415D4D9FF5453EB326F52A784BA834",1)</v>
      </c>
      <c r="M203" s="57" t="str">
        <f t="shared" si="17"/>
        <v>COMPLETED</v>
      </c>
      <c r="N203" s="57" t="s">
        <v>1063</v>
      </c>
      <c r="O203" s="57" t="s">
        <v>1064</v>
      </c>
      <c r="P203" s="57" t="s">
        <v>29</v>
      </c>
      <c r="Q203" s="62" t="str">
        <f t="shared" si="19"/>
        <v>Open File</v>
      </c>
      <c r="R203" s="55">
        <v>46092</v>
      </c>
      <c r="S203" s="67" t="s">
        <v>279</v>
      </c>
      <c r="T203" s="17">
        <f>IF(AND(D203&lt;&gt;"",RIGHT(D203,3)&lt;&gt;""),IF(COUNTIF($D$6:D203,D203)=1,1,0),0)</f>
        <v>1</v>
      </c>
      <c r="U203" s="17" t="str">
        <f t="shared" si="15"/>
        <v>MK.26.III.011_SUB-01_Before</v>
      </c>
      <c r="V203" s="17" t="str">
        <f t="shared" si="16"/>
        <v>MK.26.III.011_SUB-01_After</v>
      </c>
    </row>
    <row r="204" s="9" customFormat="1" hidden="1" customHeight="1" spans="1:22">
      <c r="A204" s="21"/>
      <c r="B204" s="54"/>
      <c r="C204" s="55">
        <v>46092</v>
      </c>
      <c r="D204" s="54" t="s">
        <v>1065</v>
      </c>
      <c r="E204" s="57" t="s">
        <v>25</v>
      </c>
      <c r="F204" s="58" t="s">
        <v>373</v>
      </c>
      <c r="G204" s="59" t="s">
        <v>1066</v>
      </c>
      <c r="H204" s="57" t="s">
        <v>1067</v>
      </c>
      <c r="I204" s="57" t="s">
        <v>29</v>
      </c>
      <c r="J204" s="60" t="str">
        <f t="shared" si="18"/>
        <v>Open File</v>
      </c>
      <c r="K204" s="61" t="s">
        <v>30</v>
      </c>
      <c r="L204" s="57" t="str">
        <f>_xlfn.DISPIMG("ID_C6D0977DC3704FC4A441E46D0EBEFDA5",1)</f>
        <v>=DISPIMG("ID_C6D0977DC3704FC4A441E46D0EBEFDA5",1)</v>
      </c>
      <c r="M204" s="57" t="str">
        <f t="shared" si="17"/>
        <v>COMPLETED</v>
      </c>
      <c r="N204" s="57" t="s">
        <v>1068</v>
      </c>
      <c r="O204" s="57" t="s">
        <v>1069</v>
      </c>
      <c r="P204" s="57" t="s">
        <v>29</v>
      </c>
      <c r="Q204" s="62" t="str">
        <f t="shared" si="19"/>
        <v>Open File</v>
      </c>
      <c r="R204" s="55">
        <v>46092</v>
      </c>
      <c r="S204" s="67" t="s">
        <v>1070</v>
      </c>
      <c r="T204" s="17">
        <f>IF(AND(D204&lt;&gt;"",RIGHT(D204,3)&lt;&gt;""),IF(COUNTIF($D$6:D204,D204)=1,1,0),0)</f>
        <v>1</v>
      </c>
      <c r="U204" s="17" t="str">
        <f t="shared" si="15"/>
        <v>MK.26.III.012_SUB-01_Before</v>
      </c>
      <c r="V204" s="17" t="str">
        <f t="shared" si="16"/>
        <v>MK.26.III.012_SUB-01_After</v>
      </c>
    </row>
    <row r="205" s="9" customFormat="1" hidden="1" customHeight="1" spans="1:22">
      <c r="A205" s="21"/>
      <c r="B205" s="54"/>
      <c r="C205" s="55">
        <v>46092</v>
      </c>
      <c r="D205" s="54" t="s">
        <v>1071</v>
      </c>
      <c r="E205" s="57" t="s">
        <v>25</v>
      </c>
      <c r="F205" s="58" t="s">
        <v>299</v>
      </c>
      <c r="G205" s="59" t="s">
        <v>904</v>
      </c>
      <c r="H205" s="57" t="s">
        <v>1072</v>
      </c>
      <c r="I205" s="57" t="s">
        <v>57</v>
      </c>
      <c r="J205" s="60" t="str">
        <f t="shared" si="18"/>
        <v>Open File</v>
      </c>
      <c r="K205" s="61" t="s">
        <v>30</v>
      </c>
      <c r="L205" s="57" t="str">
        <f>_xlfn.DISPIMG("ID_66A2196AF5EB48D7978003412969F2A8",1)</f>
        <v>=DISPIMG("ID_66A2196AF5EB48D7978003412969F2A8",1)</v>
      </c>
      <c r="M205" s="57" t="str">
        <f t="shared" si="17"/>
        <v>COMPLETED</v>
      </c>
      <c r="N205" s="57" t="s">
        <v>1073</v>
      </c>
      <c r="O205" s="57" t="s">
        <v>1074</v>
      </c>
      <c r="P205" s="57" t="s">
        <v>57</v>
      </c>
      <c r="Q205" s="62" t="str">
        <f t="shared" si="19"/>
        <v>Open File</v>
      </c>
      <c r="R205" s="55">
        <v>46094</v>
      </c>
      <c r="S205" s="67" t="s">
        <v>908</v>
      </c>
      <c r="T205" s="17">
        <f>IF(AND(D205&lt;&gt;"",RIGHT(D205,3)&lt;&gt;""),IF(COUNTIF($D$6:D205,D205)=1,1,0),0)</f>
        <v>1</v>
      </c>
      <c r="U205" s="17" t="str">
        <f t="shared" si="15"/>
        <v>MK.26.III.013_SUB-01_Before</v>
      </c>
      <c r="V205" s="17" t="str">
        <f t="shared" si="16"/>
        <v>MK.26.III.013_SUB-01_After</v>
      </c>
    </row>
    <row r="206" s="9" customFormat="1" hidden="1" customHeight="1" spans="1:22">
      <c r="A206" s="21"/>
      <c r="B206" s="54"/>
      <c r="C206" s="55">
        <v>46092</v>
      </c>
      <c r="D206" s="54" t="s">
        <v>1075</v>
      </c>
      <c r="E206" s="57" t="s">
        <v>25</v>
      </c>
      <c r="F206" s="58" t="s">
        <v>103</v>
      </c>
      <c r="G206" s="59" t="s">
        <v>1076</v>
      </c>
      <c r="H206" s="57" t="s">
        <v>1077</v>
      </c>
      <c r="I206" s="57" t="s">
        <v>29</v>
      </c>
      <c r="J206" s="60" t="str">
        <f t="shared" si="18"/>
        <v>Open File</v>
      </c>
      <c r="K206" s="61" t="s">
        <v>30</v>
      </c>
      <c r="L206" s="57" t="str">
        <f>_xlfn.DISPIMG("ID_F3C4F94B2B78419DBB1941FBAE12992D",1)</f>
        <v>=DISPIMG("ID_F3C4F94B2B78419DBB1941FBAE12992D",1)</v>
      </c>
      <c r="M206" s="57" t="str">
        <f t="shared" si="17"/>
        <v>COMPLETED</v>
      </c>
      <c r="N206" s="57" t="s">
        <v>1078</v>
      </c>
      <c r="O206" s="73" t="s">
        <v>1079</v>
      </c>
      <c r="P206" s="57" t="s">
        <v>29</v>
      </c>
      <c r="Q206" s="62" t="str">
        <f t="shared" si="19"/>
        <v>Open File</v>
      </c>
      <c r="R206" s="55">
        <v>46093</v>
      </c>
      <c r="S206" s="67" t="s">
        <v>1080</v>
      </c>
      <c r="T206" s="17">
        <f>IF(AND(D206&lt;&gt;"",RIGHT(D206,3)&lt;&gt;""),IF(COUNTIF($D$6:D206,D206)=1,1,0),0)</f>
        <v>1</v>
      </c>
      <c r="U206" s="17" t="str">
        <f t="shared" si="15"/>
        <v>MK.26.III.014_SUB-01_Before</v>
      </c>
      <c r="V206" s="17" t="str">
        <f t="shared" si="16"/>
        <v>MK.26.III.014_SUB-01_After</v>
      </c>
    </row>
    <row r="207" s="9" customFormat="1" hidden="1" customHeight="1" spans="1:22">
      <c r="A207" s="21"/>
      <c r="B207" s="54"/>
      <c r="C207" s="55">
        <v>46093</v>
      </c>
      <c r="D207" s="54" t="s">
        <v>1048</v>
      </c>
      <c r="E207" s="57" t="s">
        <v>34</v>
      </c>
      <c r="F207" s="58" t="s">
        <v>239</v>
      </c>
      <c r="G207" s="59" t="s">
        <v>1018</v>
      </c>
      <c r="H207" s="57" t="s">
        <v>1081</v>
      </c>
      <c r="I207" s="57" t="s">
        <v>29</v>
      </c>
      <c r="J207" s="60" t="str">
        <f t="shared" si="18"/>
        <v>Open File</v>
      </c>
      <c r="K207" s="61" t="s">
        <v>30</v>
      </c>
      <c r="L207" s="57" t="str">
        <f>_xlfn.DISPIMG("ID_5F8C537A05FE49C485D80FF56DE4360C",1)</f>
        <v>=DISPIMG("ID_5F8C537A05FE49C485D80FF56DE4360C",1)</v>
      </c>
      <c r="M207" s="57" t="str">
        <f t="shared" si="17"/>
        <v>ON-GOING</v>
      </c>
      <c r="N207" s="57" t="s">
        <v>1082</v>
      </c>
      <c r="O207" s="57"/>
      <c r="P207" s="57"/>
      <c r="Q207" s="65" t="str">
        <f t="shared" si="19"/>
        <v/>
      </c>
      <c r="R207" s="55"/>
      <c r="S207" s="67"/>
      <c r="T207" s="17">
        <f>IF(AND(D207&lt;&gt;"",RIGHT(D207,3)&lt;&gt;""),IF(COUNTIF($D$6:D207,D207)=1,1,0),0)</f>
        <v>0</v>
      </c>
      <c r="U207" s="17" t="str">
        <f t="shared" si="15"/>
        <v>MK.26.III.008_SUB-02_Before</v>
      </c>
      <c r="V207" s="17" t="str">
        <f t="shared" si="16"/>
        <v>MK.26.III.008_SUB-02_After</v>
      </c>
    </row>
    <row r="208" s="9" customFormat="1" hidden="1" customHeight="1" spans="1:22">
      <c r="A208" s="21"/>
      <c r="B208" s="54"/>
      <c r="C208" s="55">
        <v>46093</v>
      </c>
      <c r="D208" s="54" t="s">
        <v>1083</v>
      </c>
      <c r="E208" s="57" t="s">
        <v>25</v>
      </c>
      <c r="F208" s="58" t="s">
        <v>205</v>
      </c>
      <c r="G208" s="59" t="s">
        <v>1084</v>
      </c>
      <c r="H208" s="57" t="s">
        <v>1085</v>
      </c>
      <c r="I208" s="57" t="s">
        <v>29</v>
      </c>
      <c r="J208" s="60" t="str">
        <f t="shared" si="18"/>
        <v>Open File</v>
      </c>
      <c r="K208" s="61" t="s">
        <v>30</v>
      </c>
      <c r="L208" s="57" t="str">
        <f>_xlfn.DISPIMG("ID_3712B59EEA754D918189EFD6E0557AB3",1)</f>
        <v>=DISPIMG("ID_3712B59EEA754D918189EFD6E0557AB3",1)</v>
      </c>
      <c r="M208" s="57" t="str">
        <f t="shared" si="17"/>
        <v>COMPLETED</v>
      </c>
      <c r="N208" s="57" t="s">
        <v>1086</v>
      </c>
      <c r="O208" s="57" t="s">
        <v>1087</v>
      </c>
      <c r="P208" s="57" t="s">
        <v>29</v>
      </c>
      <c r="Q208" s="62" t="str">
        <f t="shared" si="19"/>
        <v>Open File</v>
      </c>
      <c r="R208" s="55">
        <v>46093</v>
      </c>
      <c r="S208" s="67" t="s">
        <v>987</v>
      </c>
      <c r="T208" s="17">
        <f>IF(AND(D208&lt;&gt;"",RIGHT(D208,3)&lt;&gt;""),IF(COUNTIF($D$6:D208,D208)=1,1,0),0)</f>
        <v>1</v>
      </c>
      <c r="U208" s="17" t="str">
        <f t="shared" si="15"/>
        <v>MK.26.III.015_SUB-01_Before</v>
      </c>
      <c r="V208" s="17" t="str">
        <f t="shared" si="16"/>
        <v>MK.26.III.015_SUB-01_After</v>
      </c>
    </row>
    <row r="209" s="9" customFormat="1" hidden="1" customHeight="1" spans="1:22">
      <c r="A209" s="21"/>
      <c r="B209" s="54"/>
      <c r="C209" s="55">
        <v>46093</v>
      </c>
      <c r="D209" s="54" t="s">
        <v>1044</v>
      </c>
      <c r="E209" s="57" t="s">
        <v>25</v>
      </c>
      <c r="F209" s="58" t="s">
        <v>1088</v>
      </c>
      <c r="G209" s="59" t="s">
        <v>1089</v>
      </c>
      <c r="H209" s="57" t="s">
        <v>1045</v>
      </c>
      <c r="I209" s="57" t="s">
        <v>29</v>
      </c>
      <c r="J209" s="60" t="str">
        <f t="shared" si="18"/>
        <v>Open File</v>
      </c>
      <c r="K209" s="61" t="s">
        <v>30</v>
      </c>
      <c r="L209" s="57" t="str">
        <f>_xlfn.DISPIMG("ID_A5B90A6CEDF948FBAF4A3CA56EDCDBD4",1)</f>
        <v>=DISPIMG("ID_A5B90A6CEDF948FBAF4A3CA56EDCDBD4",1)</v>
      </c>
      <c r="M209" s="57" t="str">
        <f t="shared" si="17"/>
        <v>COMPLETED</v>
      </c>
      <c r="N209" s="57" t="s">
        <v>1090</v>
      </c>
      <c r="O209" s="57" t="s">
        <v>1047</v>
      </c>
      <c r="P209" s="57" t="s">
        <v>29</v>
      </c>
      <c r="Q209" s="62" t="str">
        <f t="shared" si="19"/>
        <v>Open File</v>
      </c>
      <c r="R209" s="55">
        <v>46093</v>
      </c>
      <c r="S209" s="67" t="s">
        <v>1055</v>
      </c>
      <c r="T209" s="17">
        <f>IF(AND(D209&lt;&gt;"",RIGHT(D209,3)&lt;&gt;""),IF(COUNTIF($D$6:D209,D209)=1,1,0),0)</f>
        <v>0</v>
      </c>
      <c r="U209" s="17" t="str">
        <f t="shared" si="15"/>
        <v>MK.26.III.016_SUB-01_Before</v>
      </c>
      <c r="V209" s="17" t="str">
        <f t="shared" si="16"/>
        <v>MK.26.III.016_SUB-01_After</v>
      </c>
    </row>
    <row r="210" s="9" customFormat="1" hidden="1" customHeight="1" spans="1:22">
      <c r="A210" s="21"/>
      <c r="B210" s="54"/>
      <c r="C210" s="55">
        <v>46094</v>
      </c>
      <c r="D210" s="54" t="s">
        <v>1091</v>
      </c>
      <c r="E210" s="57" t="s">
        <v>25</v>
      </c>
      <c r="F210" s="58" t="s">
        <v>205</v>
      </c>
      <c r="G210" s="59" t="s">
        <v>1092</v>
      </c>
      <c r="H210" s="57" t="s">
        <v>1093</v>
      </c>
      <c r="I210" s="57" t="s">
        <v>29</v>
      </c>
      <c r="J210" s="60" t="str">
        <f t="shared" si="18"/>
        <v>Open File</v>
      </c>
      <c r="K210" s="61" t="s">
        <v>30</v>
      </c>
      <c r="L210" s="57" t="str">
        <f>_xlfn.DISPIMG("ID_9C9A10BB57A84A549498B411E7F03AA9",1)</f>
        <v>=DISPIMG("ID_9C9A10BB57A84A549498B411E7F03AA9",1)</v>
      </c>
      <c r="M210" s="57" t="str">
        <f t="shared" si="17"/>
        <v>COMPLETED</v>
      </c>
      <c r="N210" s="57" t="s">
        <v>1094</v>
      </c>
      <c r="O210" s="57" t="s">
        <v>1095</v>
      </c>
      <c r="P210" s="57" t="s">
        <v>29</v>
      </c>
      <c r="Q210" s="62" t="str">
        <f t="shared" si="19"/>
        <v>Open File</v>
      </c>
      <c r="R210" s="55">
        <v>46094</v>
      </c>
      <c r="S210" s="67" t="s">
        <v>1096</v>
      </c>
      <c r="T210" s="17">
        <f>IF(AND(D210&lt;&gt;"",RIGHT(D210,3)&lt;&gt;""),IF(COUNTIF($D$6:D210,D210)=1,1,0),0)</f>
        <v>1</v>
      </c>
      <c r="U210" s="17" t="str">
        <f t="shared" si="15"/>
        <v>MK.26.III.017_SUB-01_Before</v>
      </c>
      <c r="V210" s="17" t="str">
        <f t="shared" si="16"/>
        <v>MK.26.III.017_SUB-01_After</v>
      </c>
    </row>
    <row r="211" s="9" customFormat="1" hidden="1" customHeight="1" spans="1:22">
      <c r="A211" s="21"/>
      <c r="B211" s="54"/>
      <c r="C211" s="55">
        <v>46097</v>
      </c>
      <c r="D211" s="54" t="s">
        <v>1097</v>
      </c>
      <c r="E211" s="57" t="s">
        <v>25</v>
      </c>
      <c r="F211" s="58" t="s">
        <v>442</v>
      </c>
      <c r="G211" s="59" t="s">
        <v>1098</v>
      </c>
      <c r="H211" s="57" t="s">
        <v>1099</v>
      </c>
      <c r="I211" s="57" t="s">
        <v>29</v>
      </c>
      <c r="J211" s="60" t="str">
        <f t="shared" si="18"/>
        <v>Open File</v>
      </c>
      <c r="K211" s="61" t="s">
        <v>30</v>
      </c>
      <c r="L211" s="57" t="str">
        <f>_xlfn.DISPIMG("ID_6DC7A672BEBC4A85A533C1A77AB75F59",1)</f>
        <v>=DISPIMG("ID_6DC7A672BEBC4A85A533C1A77AB75F59",1)</v>
      </c>
      <c r="M211" s="57" t="str">
        <f t="shared" si="17"/>
        <v>COMPLETED</v>
      </c>
      <c r="N211" s="57" t="s">
        <v>1100</v>
      </c>
      <c r="O211" s="57" t="s">
        <v>1101</v>
      </c>
      <c r="P211" s="57" t="s">
        <v>29</v>
      </c>
      <c r="Q211" s="62" t="str">
        <f t="shared" si="19"/>
        <v>Open File</v>
      </c>
      <c r="R211" s="55">
        <v>46097</v>
      </c>
      <c r="S211" s="67" t="s">
        <v>1102</v>
      </c>
      <c r="T211" s="17">
        <f>IF(AND(D211&lt;&gt;"",RIGHT(D211,3)&lt;&gt;""),IF(COUNTIF($D$6:D211,D211)=1,1,0),0)</f>
        <v>1</v>
      </c>
      <c r="U211" s="17" t="str">
        <f t="shared" si="15"/>
        <v>MK.26.III.018_SUB-01_Before</v>
      </c>
      <c r="V211" s="17" t="str">
        <f t="shared" si="16"/>
        <v>MK.26.III.018_SUB-01_After</v>
      </c>
    </row>
    <row r="212" s="9" customFormat="1" hidden="1" customHeight="1" spans="1:22">
      <c r="A212" s="21"/>
      <c r="B212" s="54"/>
      <c r="C212" s="55">
        <v>46097</v>
      </c>
      <c r="D212" s="54" t="s">
        <v>1103</v>
      </c>
      <c r="E212" s="57" t="s">
        <v>25</v>
      </c>
      <c r="F212" s="58" t="s">
        <v>310</v>
      </c>
      <c r="G212" s="59" t="s">
        <v>1104</v>
      </c>
      <c r="H212" s="57" t="s">
        <v>1105</v>
      </c>
      <c r="I212" s="57" t="s">
        <v>29</v>
      </c>
      <c r="J212" s="60" t="str">
        <f t="shared" si="18"/>
        <v>Open File</v>
      </c>
      <c r="K212" s="61" t="s">
        <v>30</v>
      </c>
      <c r="L212" s="57" t="str">
        <f>_xlfn.DISPIMG("ID_A1702634C7B74FB6947A24DB449894B7",1)</f>
        <v>=DISPIMG("ID_A1702634C7B74FB6947A24DB449894B7",1)</v>
      </c>
      <c r="M212" s="57" t="str">
        <f t="shared" si="17"/>
        <v>COMPLETED</v>
      </c>
      <c r="N212" s="57" t="s">
        <v>1106</v>
      </c>
      <c r="O212" s="57" t="s">
        <v>1107</v>
      </c>
      <c r="P212" s="57" t="s">
        <v>29</v>
      </c>
      <c r="Q212" s="62" t="str">
        <f t="shared" si="19"/>
        <v>Open File</v>
      </c>
      <c r="R212" s="55">
        <v>46097</v>
      </c>
      <c r="S212" s="67" t="s">
        <v>1108</v>
      </c>
      <c r="T212" s="17">
        <f>IF(AND(D212&lt;&gt;"",RIGHT(D212,3)&lt;&gt;""),IF(COUNTIF($D$6:D212,D212)=1,1,0),0)</f>
        <v>1</v>
      </c>
      <c r="U212" s="17" t="str">
        <f t="shared" si="15"/>
        <v>MK.26.III.019_SUB-01_Before</v>
      </c>
      <c r="V212" s="17" t="str">
        <f t="shared" si="16"/>
        <v>MK.26.III.019_SUB-01_After</v>
      </c>
    </row>
    <row r="213" s="9" customFormat="1" hidden="1" customHeight="1" spans="1:22">
      <c r="A213" s="21"/>
      <c r="B213" s="54"/>
      <c r="C213" s="55">
        <v>46097</v>
      </c>
      <c r="D213" s="54" t="s">
        <v>1109</v>
      </c>
      <c r="E213" s="57" t="s">
        <v>25</v>
      </c>
      <c r="F213" s="58" t="s">
        <v>442</v>
      </c>
      <c r="G213" s="59" t="s">
        <v>1110</v>
      </c>
      <c r="H213" s="57" t="s">
        <v>1111</v>
      </c>
      <c r="I213" s="57" t="s">
        <v>29</v>
      </c>
      <c r="J213" s="60" t="str">
        <f t="shared" si="18"/>
        <v>Open File</v>
      </c>
      <c r="K213" s="61" t="s">
        <v>30</v>
      </c>
      <c r="L213" s="70" t="str">
        <f>_xlfn.DISPIMG("ID_FE46D8D651CC48258874A61F6B893D79",1)</f>
        <v>=DISPIMG("ID_FE46D8D651CC48258874A61F6B893D79",1)</v>
      </c>
      <c r="M213" s="57" t="str">
        <f t="shared" si="17"/>
        <v>COMPLETED</v>
      </c>
      <c r="N213" s="57" t="s">
        <v>1112</v>
      </c>
      <c r="O213" s="57" t="s">
        <v>1113</v>
      </c>
      <c r="P213" s="57" t="s">
        <v>29</v>
      </c>
      <c r="Q213" s="62" t="str">
        <f t="shared" si="19"/>
        <v>Open File</v>
      </c>
      <c r="R213" s="55">
        <v>46097</v>
      </c>
      <c r="S213" s="67" t="s">
        <v>1114</v>
      </c>
      <c r="T213" s="17">
        <f>IF(AND(D213&lt;&gt;"",RIGHT(D213,3)&lt;&gt;""),IF(COUNTIF($D$6:D213,D213)=1,1,0),0)</f>
        <v>1</v>
      </c>
      <c r="U213" s="17" t="str">
        <f t="shared" si="15"/>
        <v>MK.26.III.020_SUB-01_Before</v>
      </c>
      <c r="V213" s="17" t="str">
        <f t="shared" si="16"/>
        <v>MK.26.III.020_SUB-01_After</v>
      </c>
    </row>
    <row r="214" s="9" customFormat="1" hidden="1" customHeight="1" spans="1:22">
      <c r="A214" s="21"/>
      <c r="B214" s="54"/>
      <c r="C214" s="55">
        <v>46097</v>
      </c>
      <c r="D214" s="54" t="s">
        <v>1115</v>
      </c>
      <c r="E214" s="57" t="s">
        <v>25</v>
      </c>
      <c r="F214" s="58" t="s">
        <v>317</v>
      </c>
      <c r="G214" s="59" t="s">
        <v>1116</v>
      </c>
      <c r="H214" s="57" t="s">
        <v>1117</v>
      </c>
      <c r="I214" s="57" t="s">
        <v>29</v>
      </c>
      <c r="J214" s="60" t="str">
        <f t="shared" si="18"/>
        <v>Open File</v>
      </c>
      <c r="K214" s="61" t="s">
        <v>30</v>
      </c>
      <c r="L214" s="57" t="str">
        <f>_xlfn.DISPIMG("ID_479163060D174ED18182E444DB53CE4F",1)</f>
        <v>=DISPIMG("ID_479163060D174ED18182E444DB53CE4F",1)</v>
      </c>
      <c r="M214" s="57" t="str">
        <f t="shared" si="17"/>
        <v>COMPLETED</v>
      </c>
      <c r="N214" s="57" t="s">
        <v>1118</v>
      </c>
      <c r="O214" s="57" t="s">
        <v>1119</v>
      </c>
      <c r="P214" s="57" t="s">
        <v>29</v>
      </c>
      <c r="Q214" s="62" t="str">
        <f t="shared" si="19"/>
        <v>Open File</v>
      </c>
      <c r="R214" s="55">
        <v>46097</v>
      </c>
      <c r="S214" s="67" t="s">
        <v>1120</v>
      </c>
      <c r="T214" s="17">
        <f>IF(AND(D214&lt;&gt;"",RIGHT(D214,3)&lt;&gt;""),IF(COUNTIF($D$6:D214,D214)=1,1,0),0)</f>
        <v>1</v>
      </c>
      <c r="U214" s="17" t="str">
        <f t="shared" si="15"/>
        <v>MK.26.III.021_SUB-01_Before</v>
      </c>
      <c r="V214" s="17" t="str">
        <f t="shared" si="16"/>
        <v>MK.26.III.021_SUB-01_After</v>
      </c>
    </row>
    <row r="215" s="9" customFormat="1" customHeight="1" spans="1:22">
      <c r="A215" s="21"/>
      <c r="B215" s="54"/>
      <c r="C215" s="55">
        <v>46098</v>
      </c>
      <c r="D215" s="54" t="s">
        <v>1121</v>
      </c>
      <c r="E215" s="57" t="s">
        <v>25</v>
      </c>
      <c r="F215" s="58" t="s">
        <v>72</v>
      </c>
      <c r="G215" s="59" t="s">
        <v>904</v>
      </c>
      <c r="H215" s="57" t="s">
        <v>1122</v>
      </c>
      <c r="I215" s="57" t="s">
        <v>29</v>
      </c>
      <c r="J215" s="60" t="str">
        <f t="shared" si="18"/>
        <v>Open File</v>
      </c>
      <c r="K215" s="61" t="s">
        <v>30</v>
      </c>
      <c r="L215" s="57" t="str">
        <f>_xlfn.DISPIMG("ID_7CB36AEFB8D04B86B6FFB8F1A2FB557E",1)</f>
        <v>=DISPIMG("ID_7CB36AEFB8D04B86B6FFB8F1A2FB557E",1)</v>
      </c>
      <c r="M215" s="57" t="str">
        <f t="shared" si="17"/>
        <v>COMPLETED</v>
      </c>
      <c r="N215" s="57" t="s">
        <v>1123</v>
      </c>
      <c r="O215" s="57" t="s">
        <v>1124</v>
      </c>
      <c r="P215" s="57" t="s">
        <v>29</v>
      </c>
      <c r="Q215" s="62" t="str">
        <f t="shared" si="19"/>
        <v>Open File</v>
      </c>
      <c r="R215" s="55">
        <v>46098</v>
      </c>
      <c r="S215" s="67" t="s">
        <v>908</v>
      </c>
      <c r="T215" s="17">
        <f>IF(AND(D215&lt;&gt;"",RIGHT(D215,3)&lt;&gt;""),IF(COUNTIF($D$6:D215,D215)=1,1,0),0)</f>
        <v>1</v>
      </c>
      <c r="U215" s="17" t="str">
        <f t="shared" si="15"/>
        <v>MK.26.III.022_SUB-01_Before</v>
      </c>
      <c r="V215" s="17" t="str">
        <f t="shared" si="16"/>
        <v>MK.26.III.022_SUB-01_After</v>
      </c>
    </row>
    <row r="216" s="9" customFormat="1" hidden="1" customHeight="1" spans="1:22">
      <c r="A216" s="21"/>
      <c r="B216" s="54"/>
      <c r="C216" s="55">
        <v>46098</v>
      </c>
      <c r="D216" s="54" t="s">
        <v>1125</v>
      </c>
      <c r="E216" s="57" t="s">
        <v>25</v>
      </c>
      <c r="F216" s="58" t="s">
        <v>1088</v>
      </c>
      <c r="G216" s="59" t="s">
        <v>1126</v>
      </c>
      <c r="H216" s="57" t="s">
        <v>1127</v>
      </c>
      <c r="I216" s="57" t="s">
        <v>29</v>
      </c>
      <c r="J216" s="60" t="str">
        <f t="shared" si="18"/>
        <v>Open File</v>
      </c>
      <c r="K216" s="61" t="s">
        <v>30</v>
      </c>
      <c r="L216" s="57" t="str">
        <f>_xlfn.DISPIMG("ID_C2C2655A315046F8A2571748AF65C2B9",1)</f>
        <v>=DISPIMG("ID_C2C2655A315046F8A2571748AF65C2B9",1)</v>
      </c>
      <c r="M216" s="57" t="str">
        <f t="shared" si="17"/>
        <v>COMPLETED</v>
      </c>
      <c r="N216" s="57" t="s">
        <v>1128</v>
      </c>
      <c r="O216" s="57" t="s">
        <v>1129</v>
      </c>
      <c r="P216" s="57" t="s">
        <v>29</v>
      </c>
      <c r="Q216" s="62" t="str">
        <f t="shared" si="19"/>
        <v>Open File</v>
      </c>
      <c r="R216" s="55">
        <v>46098</v>
      </c>
      <c r="S216" s="67" t="s">
        <v>928</v>
      </c>
      <c r="T216" s="17">
        <f>IF(AND(D216&lt;&gt;"",RIGHT(D216,3)&lt;&gt;""),IF(COUNTIF($D$6:D216,D216)=1,1,0),0)</f>
        <v>1</v>
      </c>
      <c r="U216" s="17" t="str">
        <f t="shared" si="15"/>
        <v>MK.26.III.023_SUB-01_Before</v>
      </c>
      <c r="V216" s="17" t="str">
        <f t="shared" si="16"/>
        <v>MK.26.III.023_SUB-01_After</v>
      </c>
    </row>
    <row r="217" s="9" customFormat="1" hidden="1" customHeight="1" spans="1:22">
      <c r="A217" s="21"/>
      <c r="B217" s="54"/>
      <c r="C217" s="55">
        <v>46098</v>
      </c>
      <c r="D217" s="54" t="s">
        <v>1130</v>
      </c>
      <c r="E217" s="57" t="s">
        <v>25</v>
      </c>
      <c r="F217" s="58" t="s">
        <v>1088</v>
      </c>
      <c r="G217" s="59" t="s">
        <v>1131</v>
      </c>
      <c r="H217" s="57" t="s">
        <v>1132</v>
      </c>
      <c r="I217" s="57" t="s">
        <v>29</v>
      </c>
      <c r="J217" s="60" t="str">
        <f t="shared" si="18"/>
        <v>Open File</v>
      </c>
      <c r="K217" s="61" t="s">
        <v>30</v>
      </c>
      <c r="L217" s="57" t="str">
        <f>_xlfn.DISPIMG("ID_78EA450B86584D4C972D53A0F665231D",1)</f>
        <v>=DISPIMG("ID_78EA450B86584D4C972D53A0F665231D",1)</v>
      </c>
      <c r="M217" s="57" t="str">
        <f t="shared" si="17"/>
        <v>COMPLETED</v>
      </c>
      <c r="N217" s="57" t="s">
        <v>1133</v>
      </c>
      <c r="O217" s="57" t="s">
        <v>1134</v>
      </c>
      <c r="P217" s="57" t="s">
        <v>29</v>
      </c>
      <c r="Q217" s="62" t="str">
        <f t="shared" si="19"/>
        <v>Open File</v>
      </c>
      <c r="R217" s="55">
        <v>46099</v>
      </c>
      <c r="S217" s="67" t="s">
        <v>1135</v>
      </c>
      <c r="T217" s="17">
        <f>IF(AND(D217&lt;&gt;"",RIGHT(D217,3)&lt;&gt;""),IF(COUNTIF($D$6:D217,D217)=1,1,0),0)</f>
        <v>1</v>
      </c>
      <c r="U217" s="17" t="str">
        <f t="shared" si="15"/>
        <v>MK.26.III.024_SUB-01_Before</v>
      </c>
      <c r="V217" s="17" t="str">
        <f t="shared" si="16"/>
        <v>MK.26.III.024_SUB-01_After</v>
      </c>
    </row>
    <row r="218" s="9" customFormat="1" hidden="1" customHeight="1" spans="1:22">
      <c r="A218" s="21"/>
      <c r="B218" s="54"/>
      <c r="C218" s="55">
        <v>46098</v>
      </c>
      <c r="D218" s="56" t="s">
        <v>1136</v>
      </c>
      <c r="E218" s="57" t="s">
        <v>25</v>
      </c>
      <c r="F218" s="58" t="s">
        <v>1088</v>
      </c>
      <c r="G218" s="59" t="s">
        <v>1137</v>
      </c>
      <c r="H218" s="57" t="s">
        <v>1138</v>
      </c>
      <c r="I218" s="57" t="s">
        <v>29</v>
      </c>
      <c r="J218" s="60" t="str">
        <f t="shared" si="18"/>
        <v>Open File</v>
      </c>
      <c r="K218" s="61" t="s">
        <v>30</v>
      </c>
      <c r="L218" s="57" t="str">
        <f>_xlfn.DISPIMG("ID_DD6F068F1F4747BAB128CB52450CE7C1",1)</f>
        <v>=DISPIMG("ID_DD6F068F1F4747BAB128CB52450CE7C1",1)</v>
      </c>
      <c r="M218" s="57" t="str">
        <f t="shared" si="17"/>
        <v>COMPLETED</v>
      </c>
      <c r="N218" s="54" t="s">
        <v>1128</v>
      </c>
      <c r="O218" s="54" t="s">
        <v>1139</v>
      </c>
      <c r="P218" s="57" t="s">
        <v>29</v>
      </c>
      <c r="Q218" s="62" t="str">
        <f t="shared" si="19"/>
        <v>Open File</v>
      </c>
      <c r="R218" s="55">
        <v>46099</v>
      </c>
      <c r="S218" s="59" t="s">
        <v>1140</v>
      </c>
      <c r="T218" s="17">
        <f>IF(AND(D218&lt;&gt;"",RIGHT(D218,3)&lt;&gt;""),IF(COUNTIF($D$6:D218,D218)=1,1,0),0)</f>
        <v>1</v>
      </c>
      <c r="U218" s="17" t="str">
        <f t="shared" si="15"/>
        <v>MK.26.III.026_SUB-01_Before</v>
      </c>
      <c r="V218" s="17" t="str">
        <f t="shared" si="16"/>
        <v>MK.26.III.026_SUB-01_After</v>
      </c>
    </row>
    <row r="219" s="9" customFormat="1" hidden="1" customHeight="1" spans="1:22">
      <c r="A219" s="21"/>
      <c r="B219" s="54"/>
      <c r="C219" s="55">
        <v>46108</v>
      </c>
      <c r="D219" s="54" t="s">
        <v>1141</v>
      </c>
      <c r="E219" s="57" t="s">
        <v>25</v>
      </c>
      <c r="F219" s="58" t="s">
        <v>373</v>
      </c>
      <c r="G219" s="59" t="s">
        <v>1018</v>
      </c>
      <c r="H219" s="57" t="s">
        <v>1142</v>
      </c>
      <c r="I219" s="57" t="s">
        <v>29</v>
      </c>
      <c r="J219" s="60" t="str">
        <f t="shared" si="18"/>
        <v>Open File</v>
      </c>
      <c r="K219" s="61" t="s">
        <v>30</v>
      </c>
      <c r="L219" s="57" t="str">
        <f>_xlfn.DISPIMG("ID_2E4A5D6B687B48B38D8B7C22BFC827E1",1)</f>
        <v>=DISPIMG("ID_2E4A5D6B687B48B38D8B7C22BFC827E1",1)</v>
      </c>
      <c r="M219" s="57" t="str">
        <f t="shared" si="17"/>
        <v>COMPLETED</v>
      </c>
      <c r="N219" s="57" t="s">
        <v>1143</v>
      </c>
      <c r="O219" s="57" t="s">
        <v>1144</v>
      </c>
      <c r="P219" s="57" t="s">
        <v>29</v>
      </c>
      <c r="Q219" s="62" t="str">
        <f t="shared" si="19"/>
        <v>Open File</v>
      </c>
      <c r="R219" s="55">
        <v>46109</v>
      </c>
      <c r="S219" s="67" t="s">
        <v>470</v>
      </c>
      <c r="T219" s="17">
        <f>IF(AND(D219&lt;&gt;"",RIGHT(D219,3)&lt;&gt;""),IF(COUNTIF($D$6:D219,D219)=1,1,0),0)</f>
        <v>1</v>
      </c>
      <c r="U219" s="17" t="str">
        <f t="shared" si="15"/>
        <v>MK.26.III.025_SUB-01_Before</v>
      </c>
      <c r="V219" s="17" t="str">
        <f t="shared" si="16"/>
        <v>MK.26.III.025_SUB-01_After</v>
      </c>
    </row>
    <row r="220" s="9" customFormat="1" hidden="1" customHeight="1" spans="1:22">
      <c r="A220" s="21"/>
      <c r="B220" s="54"/>
      <c r="C220" s="55">
        <v>46108</v>
      </c>
      <c r="D220" s="54" t="s">
        <v>1145</v>
      </c>
      <c r="E220" s="57" t="s">
        <v>25</v>
      </c>
      <c r="F220" s="58" t="s">
        <v>310</v>
      </c>
      <c r="G220" s="59" t="s">
        <v>481</v>
      </c>
      <c r="H220" s="57" t="s">
        <v>1146</v>
      </c>
      <c r="I220" s="57" t="s">
        <v>29</v>
      </c>
      <c r="J220" s="60" t="str">
        <f t="shared" si="18"/>
        <v>Open File</v>
      </c>
      <c r="K220" s="61" t="s">
        <v>30</v>
      </c>
      <c r="L220" s="57" t="str">
        <f>_xlfn.DISPIMG("ID_BCDBDE38CAFC4B0EBDC46FB6D65FD1E9",1)</f>
        <v>=DISPIMG("ID_BCDBDE38CAFC4B0EBDC46FB6D65FD1E9",1)</v>
      </c>
      <c r="M220" s="57" t="str">
        <f t="shared" si="17"/>
        <v>COMPLETED</v>
      </c>
      <c r="N220" s="57" t="s">
        <v>1147</v>
      </c>
      <c r="O220" s="57" t="s">
        <v>1148</v>
      </c>
      <c r="P220" s="57" t="s">
        <v>57</v>
      </c>
      <c r="Q220" s="62" t="str">
        <f t="shared" si="19"/>
        <v>Open File</v>
      </c>
      <c r="R220" s="55">
        <v>46109</v>
      </c>
      <c r="S220" s="67"/>
      <c r="T220" s="17">
        <f>IF(AND(D220&lt;&gt;"",RIGHT(D220,3)&lt;&gt;""),IF(COUNTIF($D$6:D220,D220)=1,1,0),0)</f>
        <v>1</v>
      </c>
      <c r="U220" s="17" t="str">
        <f t="shared" si="15"/>
        <v>MK.26.IV.001_SUB-01_Before</v>
      </c>
      <c r="V220" s="17" t="str">
        <f t="shared" si="16"/>
        <v>MK.26.IV.001_SUB-01_After</v>
      </c>
    </row>
    <row r="221" s="9" customFormat="1" hidden="1" customHeight="1" spans="1:22">
      <c r="A221" s="21"/>
      <c r="B221" s="54"/>
      <c r="C221" s="55">
        <v>46112</v>
      </c>
      <c r="D221" s="54" t="s">
        <v>1149</v>
      </c>
      <c r="E221" s="57" t="s">
        <v>25</v>
      </c>
      <c r="F221" s="58" t="s">
        <v>437</v>
      </c>
      <c r="G221" s="59" t="s">
        <v>1150</v>
      </c>
      <c r="H221" s="57" t="s">
        <v>1151</v>
      </c>
      <c r="I221" s="57" t="s">
        <v>29</v>
      </c>
      <c r="J221" s="60" t="str">
        <f t="shared" si="18"/>
        <v>Open File</v>
      </c>
      <c r="K221" s="61" t="s">
        <v>1152</v>
      </c>
      <c r="L221" s="57" t="str">
        <f>_xlfn.DISPIMG("ID_66229925C3864A72B33FE4E05B8A92BE",1)</f>
        <v>=DISPIMG("ID_66229925C3864A72B33FE4E05B8A92BE",1)</v>
      </c>
      <c r="M221" s="57" t="str">
        <f t="shared" si="17"/>
        <v>COMPLETED</v>
      </c>
      <c r="N221" s="57" t="s">
        <v>1153</v>
      </c>
      <c r="O221" s="57" t="s">
        <v>1154</v>
      </c>
      <c r="P221" s="57" t="s">
        <v>29</v>
      </c>
      <c r="Q221" s="62" t="str">
        <f t="shared" si="19"/>
        <v>Open File</v>
      </c>
      <c r="R221" s="55">
        <v>46132</v>
      </c>
      <c r="S221" s="67" t="s">
        <v>1155</v>
      </c>
      <c r="T221" s="17">
        <f>IF(AND(D221&lt;&gt;"",RIGHT(D221,3)&lt;&gt;""),IF(COUNTIF($D$6:D221,D221)=1,1,0),0)</f>
        <v>1</v>
      </c>
      <c r="U221" s="17" t="str">
        <f t="shared" si="15"/>
        <v>MK.26.III.027_SUB-01_Before</v>
      </c>
      <c r="V221" s="17" t="str">
        <f t="shared" si="16"/>
        <v>MK.26.III.027_SUB-01_After</v>
      </c>
    </row>
    <row r="222" s="9" customFormat="1" hidden="1" customHeight="1" spans="1:22">
      <c r="A222" s="21"/>
      <c r="B222" s="54"/>
      <c r="C222" s="55">
        <v>46112</v>
      </c>
      <c r="D222" s="54" t="s">
        <v>1156</v>
      </c>
      <c r="E222" s="57" t="s">
        <v>25</v>
      </c>
      <c r="F222" s="58" t="s">
        <v>205</v>
      </c>
      <c r="G222" s="59" t="s">
        <v>1018</v>
      </c>
      <c r="H222" s="57" t="s">
        <v>1157</v>
      </c>
      <c r="I222" s="57" t="s">
        <v>29</v>
      </c>
      <c r="J222" s="60" t="str">
        <f t="shared" si="18"/>
        <v>Open File</v>
      </c>
      <c r="K222" s="61" t="s">
        <v>30</v>
      </c>
      <c r="L222" s="57" t="s">
        <v>76</v>
      </c>
      <c r="M222" s="57" t="str">
        <f t="shared" si="17"/>
        <v>ON-GOING</v>
      </c>
      <c r="N222" s="57" t="s">
        <v>76</v>
      </c>
      <c r="O222" s="57"/>
      <c r="P222" s="57"/>
      <c r="Q222" s="65" t="str">
        <f t="shared" si="19"/>
        <v/>
      </c>
      <c r="R222" s="55"/>
      <c r="S222" s="67"/>
      <c r="T222" s="17">
        <f>IF(AND(D222&lt;&gt;"",RIGHT(D222,3)&lt;&gt;""),IF(COUNTIF($D$6:D222,D222)=1,1,0),0)</f>
        <v>1</v>
      </c>
      <c r="U222" s="17" t="str">
        <f t="shared" si="15"/>
        <v>MK.26.IV.002_SUB-01_Before</v>
      </c>
      <c r="V222" s="17" t="str">
        <f t="shared" si="16"/>
        <v>MK.26.IV.002_SUB-01_After</v>
      </c>
    </row>
    <row r="223" s="9" customFormat="1" hidden="1" customHeight="1" spans="1:22">
      <c r="A223" s="21"/>
      <c r="B223" s="54"/>
      <c r="C223" s="55">
        <v>46113</v>
      </c>
      <c r="D223" s="54" t="s">
        <v>1158</v>
      </c>
      <c r="E223" s="57" t="s">
        <v>25</v>
      </c>
      <c r="F223" s="58" t="s">
        <v>193</v>
      </c>
      <c r="G223" s="59" t="s">
        <v>1159</v>
      </c>
      <c r="H223" s="57" t="s">
        <v>1160</v>
      </c>
      <c r="I223" s="57" t="s">
        <v>29</v>
      </c>
      <c r="J223" s="60" t="str">
        <f t="shared" si="18"/>
        <v>Open File</v>
      </c>
      <c r="K223" s="61" t="s">
        <v>30</v>
      </c>
      <c r="L223" s="57" t="str">
        <f>_xlfn.DISPIMG("ID_D09A6851D31A407B8862FB5FAE6D8FA8",1)</f>
        <v>=DISPIMG("ID_D09A6851D31A407B8862FB5FAE6D8FA8",1)</v>
      </c>
      <c r="M223" s="57" t="str">
        <f t="shared" si="17"/>
        <v>COMPLETED</v>
      </c>
      <c r="N223" s="57" t="s">
        <v>1161</v>
      </c>
      <c r="O223" s="57" t="s">
        <v>1162</v>
      </c>
      <c r="P223" s="57" t="s">
        <v>29</v>
      </c>
      <c r="Q223" s="62" t="str">
        <f t="shared" si="19"/>
        <v>Open File</v>
      </c>
      <c r="R223" s="55">
        <v>46111</v>
      </c>
      <c r="S223" s="67" t="s">
        <v>1163</v>
      </c>
      <c r="T223" s="17">
        <f>IF(AND(D223&lt;&gt;"",RIGHT(D223,3)&lt;&gt;""),IF(COUNTIF($D$6:D223,D223)=1,1,0),0)</f>
        <v>1</v>
      </c>
      <c r="U223" s="17" t="str">
        <f t="shared" si="15"/>
        <v>MK.26.IV.003_SUB-01_Before</v>
      </c>
      <c r="V223" s="17" t="str">
        <f t="shared" si="16"/>
        <v>MK.26.IV.003_SUB-01_After</v>
      </c>
    </row>
    <row r="224" s="9" customFormat="1" hidden="1" customHeight="1" spans="1:22">
      <c r="A224" s="21"/>
      <c r="B224" s="54"/>
      <c r="C224" s="55">
        <v>46113</v>
      </c>
      <c r="D224" s="54" t="s">
        <v>1164</v>
      </c>
      <c r="E224" s="57" t="s">
        <v>25</v>
      </c>
      <c r="F224" s="58" t="s">
        <v>373</v>
      </c>
      <c r="G224" s="59" t="s">
        <v>1165</v>
      </c>
      <c r="H224" s="57" t="s">
        <v>1166</v>
      </c>
      <c r="I224" s="57" t="s">
        <v>29</v>
      </c>
      <c r="J224" s="60" t="str">
        <f t="shared" si="18"/>
        <v>Open File</v>
      </c>
      <c r="K224" s="61" t="s">
        <v>30</v>
      </c>
      <c r="L224" s="57" t="str">
        <f>_xlfn.DISPIMG("ID_FA740BB12DA7401DBC883B9EC32FAC4D",1)</f>
        <v>=DISPIMG("ID_FA740BB12DA7401DBC883B9EC32FAC4D",1)</v>
      </c>
      <c r="M224" s="57" t="str">
        <f t="shared" si="17"/>
        <v>COMPLETED</v>
      </c>
      <c r="N224" s="57" t="s">
        <v>1167</v>
      </c>
      <c r="O224" s="57" t="s">
        <v>1168</v>
      </c>
      <c r="P224" s="57" t="s">
        <v>29</v>
      </c>
      <c r="Q224" s="62" t="str">
        <f t="shared" si="19"/>
        <v>Open File</v>
      </c>
      <c r="R224" s="55">
        <v>46113</v>
      </c>
      <c r="S224" s="67" t="s">
        <v>1169</v>
      </c>
      <c r="T224" s="17">
        <f>IF(AND(D224&lt;&gt;"",RIGHT(D224,3)&lt;&gt;""),IF(COUNTIF($D$6:D224,D224)=1,1,0),0)</f>
        <v>1</v>
      </c>
      <c r="U224" s="17" t="str">
        <f t="shared" si="15"/>
        <v>MK.26.IV.004_SUB-01_Before</v>
      </c>
      <c r="V224" s="17" t="str">
        <f t="shared" si="16"/>
        <v>MK.26.IV.004_SUB-01_After</v>
      </c>
    </row>
    <row r="225" s="9" customFormat="1" hidden="1" customHeight="1" spans="1:22">
      <c r="A225" s="21"/>
      <c r="B225" s="54"/>
      <c r="C225" s="55">
        <v>46113</v>
      </c>
      <c r="D225" s="54" t="s">
        <v>1170</v>
      </c>
      <c r="E225" s="57" t="s">
        <v>25</v>
      </c>
      <c r="F225" s="58" t="s">
        <v>26</v>
      </c>
      <c r="G225" s="59" t="s">
        <v>1018</v>
      </c>
      <c r="H225" s="73" t="s">
        <v>1171</v>
      </c>
      <c r="I225" s="57" t="s">
        <v>29</v>
      </c>
      <c r="J225" s="60" t="str">
        <f t="shared" si="18"/>
        <v>Open File</v>
      </c>
      <c r="K225" s="61" t="s">
        <v>30</v>
      </c>
      <c r="L225" s="57" t="s">
        <v>76</v>
      </c>
      <c r="M225" s="57" t="str">
        <f t="shared" si="17"/>
        <v>COMPLETED</v>
      </c>
      <c r="N225" s="57" t="s">
        <v>76</v>
      </c>
      <c r="O225" s="57" t="s">
        <v>1172</v>
      </c>
      <c r="P225" s="57" t="s">
        <v>29</v>
      </c>
      <c r="Q225" s="62" t="str">
        <f t="shared" si="19"/>
        <v>Open File</v>
      </c>
      <c r="R225" s="55">
        <v>46114</v>
      </c>
      <c r="S225" s="67" t="s">
        <v>1173</v>
      </c>
      <c r="T225" s="17">
        <f>IF(AND(D225&lt;&gt;"",RIGHT(D225,3)&lt;&gt;""),IF(COUNTIF($D$6:D225,D225)=1,1,0),0)</f>
        <v>1</v>
      </c>
      <c r="U225" s="17" t="str">
        <f t="shared" si="15"/>
        <v>MK.26.IV.005_SUB-01_Before</v>
      </c>
      <c r="V225" s="17" t="str">
        <f t="shared" si="16"/>
        <v>MK.26.IV.005_SUB-01_After</v>
      </c>
    </row>
    <row r="226" s="9" customFormat="1" hidden="1" customHeight="1" spans="1:22">
      <c r="A226" s="21"/>
      <c r="B226" s="54"/>
      <c r="C226" s="55">
        <v>46114</v>
      </c>
      <c r="D226" s="54" t="s">
        <v>1174</v>
      </c>
      <c r="E226" s="57" t="s">
        <v>25</v>
      </c>
      <c r="F226" s="58" t="s">
        <v>193</v>
      </c>
      <c r="G226" s="59" t="s">
        <v>1175</v>
      </c>
      <c r="H226" s="57" t="s">
        <v>1157</v>
      </c>
      <c r="I226" s="57" t="s">
        <v>29</v>
      </c>
      <c r="J226" s="60" t="str">
        <f t="shared" si="18"/>
        <v>Open File</v>
      </c>
      <c r="K226" s="61" t="s">
        <v>30</v>
      </c>
      <c r="L226" s="57" t="str">
        <f>_xlfn.DISPIMG("ID_B5849AF716D440AFA365EBDEAE93FB71",1)</f>
        <v>=DISPIMG("ID_B5849AF716D440AFA365EBDEAE93FB71",1)</v>
      </c>
      <c r="M226" s="57" t="str">
        <f t="shared" si="17"/>
        <v>COMPLETED</v>
      </c>
      <c r="N226" s="57" t="s">
        <v>1176</v>
      </c>
      <c r="O226" s="57" t="s">
        <v>1177</v>
      </c>
      <c r="P226" s="57" t="s">
        <v>29</v>
      </c>
      <c r="Q226" s="62" t="str">
        <f t="shared" si="19"/>
        <v>Open File</v>
      </c>
      <c r="R226" s="55">
        <v>46112</v>
      </c>
      <c r="S226" s="67" t="s">
        <v>1178</v>
      </c>
      <c r="T226" s="17">
        <f>IF(AND(D226&lt;&gt;"",RIGHT(D226,3)&lt;&gt;""),IF(COUNTIF($D$6:D226,D226)=1,1,0),0)</f>
        <v>1</v>
      </c>
      <c r="U226" s="17" t="str">
        <f t="shared" si="15"/>
        <v>MK.26.IV.006_SUB-01_Before</v>
      </c>
      <c r="V226" s="17" t="str">
        <f t="shared" si="16"/>
        <v>MK.26.IV.006_SUB-01_After</v>
      </c>
    </row>
    <row r="227" s="9" customFormat="1" hidden="1" customHeight="1" spans="1:22">
      <c r="A227" s="21"/>
      <c r="B227" s="54"/>
      <c r="C227" s="55">
        <v>46114</v>
      </c>
      <c r="D227" s="54" t="s">
        <v>1179</v>
      </c>
      <c r="E227" s="57" t="s">
        <v>25</v>
      </c>
      <c r="F227" s="58" t="s">
        <v>1088</v>
      </c>
      <c r="G227" s="59" t="s">
        <v>1180</v>
      </c>
      <c r="H227" s="57"/>
      <c r="I227" s="57"/>
      <c r="J227" s="60" t="str">
        <f t="shared" si="18"/>
        <v/>
      </c>
      <c r="K227" s="61" t="s">
        <v>30</v>
      </c>
      <c r="L227" s="57" t="str">
        <f>_xlfn.DISPIMG("ID_1B38DAEBB2294303B35AA8F989278290",1)</f>
        <v>=DISPIMG("ID_1B38DAEBB2294303B35AA8F989278290",1)</v>
      </c>
      <c r="M227" s="57" t="str">
        <f t="shared" si="17"/>
        <v>ON-GOING</v>
      </c>
      <c r="N227" s="57" t="s">
        <v>1181</v>
      </c>
      <c r="O227" s="57"/>
      <c r="P227" s="57"/>
      <c r="Q227" s="65" t="str">
        <f t="shared" si="19"/>
        <v/>
      </c>
      <c r="R227" s="55"/>
      <c r="S227" s="67"/>
      <c r="T227" s="17">
        <f>IF(AND(D227&lt;&gt;"",RIGHT(D227,3)&lt;&gt;""),IF(COUNTIF($D$6:D227,D227)=1,1,0),0)</f>
        <v>1</v>
      </c>
      <c r="U227" s="17" t="str">
        <f t="shared" si="15"/>
        <v>MK.26.IV.007_SUB-01_Before</v>
      </c>
      <c r="V227" s="17" t="str">
        <f t="shared" si="16"/>
        <v>MK.26.IV.007_SUB-01_After</v>
      </c>
    </row>
    <row r="228" s="9" customFormat="1" hidden="1" customHeight="1" spans="1:22">
      <c r="A228" s="21"/>
      <c r="B228" s="54"/>
      <c r="C228" s="55">
        <v>46114</v>
      </c>
      <c r="D228" s="54" t="s">
        <v>1182</v>
      </c>
      <c r="E228" s="57" t="s">
        <v>25</v>
      </c>
      <c r="F228" s="58" t="s">
        <v>80</v>
      </c>
      <c r="G228" s="59" t="s">
        <v>481</v>
      </c>
      <c r="H228" s="57" t="s">
        <v>1183</v>
      </c>
      <c r="I228" s="57" t="s">
        <v>29</v>
      </c>
      <c r="J228" s="60" t="str">
        <f t="shared" si="18"/>
        <v>Open File</v>
      </c>
      <c r="K228" s="61" t="s">
        <v>30</v>
      </c>
      <c r="L228" s="57" t="str">
        <f>_xlfn.DISPIMG("ID_B2935E8D82E84F9FAF80D2162EC3DCDD",1)</f>
        <v>=DISPIMG("ID_B2935E8D82E84F9FAF80D2162EC3DCDD",1)</v>
      </c>
      <c r="M228" s="57" t="str">
        <f t="shared" si="17"/>
        <v>COMPLETED</v>
      </c>
      <c r="N228" s="57" t="s">
        <v>1184</v>
      </c>
      <c r="O228" s="57" t="s">
        <v>1168</v>
      </c>
      <c r="P228" s="57" t="s">
        <v>29</v>
      </c>
      <c r="Q228" s="62" t="str">
        <f t="shared" si="19"/>
        <v>Open File</v>
      </c>
      <c r="R228" s="55">
        <v>46116</v>
      </c>
      <c r="S228" s="67" t="s">
        <v>1185</v>
      </c>
      <c r="T228" s="17">
        <f>IF(AND(D228&lt;&gt;"",RIGHT(D228,3)&lt;&gt;""),IF(COUNTIF($D$6:D228,D228)=1,1,0),0)</f>
        <v>1</v>
      </c>
      <c r="U228" s="17" t="str">
        <f t="shared" si="15"/>
        <v>MK.26.IV.008_SUB-01_Before</v>
      </c>
      <c r="V228" s="17" t="str">
        <f t="shared" si="16"/>
        <v>MK.26.IV.008_SUB-01_After</v>
      </c>
    </row>
    <row r="229" s="9" customFormat="1" hidden="1" customHeight="1" spans="1:22">
      <c r="A229" s="21"/>
      <c r="B229" s="54"/>
      <c r="C229" s="55">
        <v>46118</v>
      </c>
      <c r="D229" s="54" t="s">
        <v>1186</v>
      </c>
      <c r="E229" s="57" t="s">
        <v>25</v>
      </c>
      <c r="F229" s="58" t="s">
        <v>459</v>
      </c>
      <c r="G229" s="59" t="s">
        <v>1018</v>
      </c>
      <c r="H229" s="57" t="s">
        <v>1187</v>
      </c>
      <c r="I229" s="57" t="s">
        <v>29</v>
      </c>
      <c r="J229" s="60" t="str">
        <f t="shared" si="18"/>
        <v>Open File</v>
      </c>
      <c r="K229" s="61" t="s">
        <v>30</v>
      </c>
      <c r="L229" s="57" t="s">
        <v>76</v>
      </c>
      <c r="M229" s="57" t="str">
        <f t="shared" si="17"/>
        <v>ON-GOING</v>
      </c>
      <c r="N229" s="57" t="s">
        <v>76</v>
      </c>
      <c r="O229" s="57"/>
      <c r="P229" s="57"/>
      <c r="Q229" s="65" t="str">
        <f t="shared" si="19"/>
        <v/>
      </c>
      <c r="R229" s="55"/>
      <c r="S229" s="67"/>
      <c r="T229" s="17">
        <f>IF(AND(D229&lt;&gt;"",RIGHT(D229,3)&lt;&gt;""),IF(COUNTIF($D$6:D229,D229)=1,1,0),0)</f>
        <v>1</v>
      </c>
      <c r="U229" s="17" t="str">
        <f t="shared" si="15"/>
        <v>MK.26.IV.009_SUB-01_Before</v>
      </c>
      <c r="V229" s="17" t="str">
        <f t="shared" si="16"/>
        <v>MK.26.IV.009_SUB-01_After</v>
      </c>
    </row>
    <row r="230" s="9" customFormat="1" hidden="1" customHeight="1" spans="1:22">
      <c r="A230" s="21"/>
      <c r="B230" s="54"/>
      <c r="C230" s="55">
        <v>46119</v>
      </c>
      <c r="D230" s="54" t="s">
        <v>1188</v>
      </c>
      <c r="E230" s="57" t="s">
        <v>25</v>
      </c>
      <c r="F230" s="58" t="s">
        <v>373</v>
      </c>
      <c r="G230" s="59" t="s">
        <v>915</v>
      </c>
      <c r="H230" s="73" t="s">
        <v>1189</v>
      </c>
      <c r="I230" s="57" t="s">
        <v>29</v>
      </c>
      <c r="J230" s="60" t="str">
        <f t="shared" si="18"/>
        <v>Open File</v>
      </c>
      <c r="K230" s="61" t="s">
        <v>30</v>
      </c>
      <c r="L230" s="57" t="str">
        <f>_xlfn.DISPIMG("ID_4B943258DC504D3F994AF69030C69DC0",1)</f>
        <v>=DISPIMG("ID_4B943258DC504D3F994AF69030C69DC0",1)</v>
      </c>
      <c r="M230" s="57" t="str">
        <f t="shared" si="17"/>
        <v>COMPLETED</v>
      </c>
      <c r="N230" s="57" t="s">
        <v>1190</v>
      </c>
      <c r="O230" s="57" t="s">
        <v>1191</v>
      </c>
      <c r="P230" s="57" t="s">
        <v>29</v>
      </c>
      <c r="Q230" s="62" t="str">
        <f t="shared" si="19"/>
        <v>Open File</v>
      </c>
      <c r="R230" s="55">
        <v>46119</v>
      </c>
      <c r="S230" s="67" t="s">
        <v>987</v>
      </c>
      <c r="T230" s="17">
        <f>IF(AND(D230&lt;&gt;"",RIGHT(D230,3)&lt;&gt;""),IF(COUNTIF($D$6:D230,D230)=1,1,0),0)</f>
        <v>1</v>
      </c>
      <c r="U230" s="17" t="str">
        <f t="shared" si="15"/>
        <v>MK.26.IV.010_SUB-01_Before</v>
      </c>
      <c r="V230" s="17" t="str">
        <f t="shared" si="16"/>
        <v>MK.26.IV.010_SUB-01_After</v>
      </c>
    </row>
    <row r="231" s="9" customFormat="1" hidden="1" customHeight="1" spans="1:22">
      <c r="A231" s="21"/>
      <c r="B231" s="54"/>
      <c r="C231" s="55">
        <v>46119</v>
      </c>
      <c r="D231" s="54" t="s">
        <v>1192</v>
      </c>
      <c r="E231" s="57" t="s">
        <v>25</v>
      </c>
      <c r="F231" s="58" t="s">
        <v>26</v>
      </c>
      <c r="G231" s="59" t="s">
        <v>1193</v>
      </c>
      <c r="H231" s="73" t="s">
        <v>1194</v>
      </c>
      <c r="I231" s="57" t="s">
        <v>29</v>
      </c>
      <c r="J231" s="60" t="str">
        <f t="shared" si="18"/>
        <v>Open File</v>
      </c>
      <c r="K231" s="61" t="s">
        <v>30</v>
      </c>
      <c r="L231" s="57" t="str">
        <f>_xlfn.DISPIMG("ID_71615777CBF7412EA980F0E4910F627B",1)</f>
        <v>=DISPIMG("ID_71615777CBF7412EA980F0E4910F627B",1)</v>
      </c>
      <c r="M231" s="57" t="str">
        <f t="shared" si="17"/>
        <v>COMPLETED</v>
      </c>
      <c r="N231" s="57" t="s">
        <v>1195</v>
      </c>
      <c r="O231" s="57" t="s">
        <v>1196</v>
      </c>
      <c r="P231" s="57" t="s">
        <v>29</v>
      </c>
      <c r="Q231" s="62" t="str">
        <f t="shared" si="19"/>
        <v>Open File</v>
      </c>
      <c r="R231" s="55">
        <v>46119</v>
      </c>
      <c r="S231" s="67" t="s">
        <v>1197</v>
      </c>
      <c r="T231" s="17">
        <f>IF(AND(D231&lt;&gt;"",RIGHT(D231,3)&lt;&gt;""),IF(COUNTIF($D$6:D231,D231)=1,1,0),0)</f>
        <v>1</v>
      </c>
      <c r="U231" s="17" t="str">
        <f t="shared" si="15"/>
        <v>MK.26.IV.011_SUB-01_Before</v>
      </c>
      <c r="V231" s="17" t="str">
        <f t="shared" si="16"/>
        <v>MK.26.IV.011_SUB-01_After</v>
      </c>
    </row>
    <row r="232" s="9" customFormat="1" customHeight="1" spans="1:22">
      <c r="A232" s="21"/>
      <c r="B232" s="54"/>
      <c r="C232" s="55">
        <v>46121</v>
      </c>
      <c r="D232" s="54" t="s">
        <v>1198</v>
      </c>
      <c r="E232" s="57" t="s">
        <v>25</v>
      </c>
      <c r="F232" s="58" t="s">
        <v>72</v>
      </c>
      <c r="G232" s="59" t="s">
        <v>1199</v>
      </c>
      <c r="H232" s="57" t="s">
        <v>1200</v>
      </c>
      <c r="I232" s="57" t="s">
        <v>29</v>
      </c>
      <c r="J232" s="60" t="str">
        <f t="shared" si="18"/>
        <v>Open File</v>
      </c>
      <c r="K232" s="61" t="s">
        <v>30</v>
      </c>
      <c r="L232" s="57" t="str">
        <f>_xlfn.DISPIMG("ID_3AE15C5B74F243A4B563A09DAFFCC403",1)</f>
        <v>=DISPIMG("ID_3AE15C5B74F243A4B563A09DAFFCC403",1)</v>
      </c>
      <c r="M232" s="57" t="str">
        <f t="shared" si="17"/>
        <v>ON-GOING</v>
      </c>
      <c r="N232" s="57" t="s">
        <v>1201</v>
      </c>
      <c r="O232" s="57"/>
      <c r="P232" s="57"/>
      <c r="Q232" s="65" t="str">
        <f t="shared" si="19"/>
        <v/>
      </c>
      <c r="R232" s="55"/>
      <c r="S232" s="67"/>
      <c r="T232" s="17">
        <f>IF(AND(D232&lt;&gt;"",RIGHT(D232,3)&lt;&gt;""),IF(COUNTIF($D$6:D232,D232)=1,1,0),0)</f>
        <v>1</v>
      </c>
      <c r="U232" s="17" t="str">
        <f t="shared" si="15"/>
        <v>MK.26.IV.013_SUB-01_Before</v>
      </c>
      <c r="V232" s="17" t="str">
        <f t="shared" si="16"/>
        <v>MK.26.IV.013_SUB-01_After</v>
      </c>
    </row>
    <row r="233" s="9" customFormat="1" hidden="1" customHeight="1" spans="1:22">
      <c r="A233" s="21"/>
      <c r="B233" s="54"/>
      <c r="C233" s="55">
        <v>46121</v>
      </c>
      <c r="D233" s="54" t="s">
        <v>1202</v>
      </c>
      <c r="E233" s="57" t="s">
        <v>25</v>
      </c>
      <c r="F233" s="58" t="s">
        <v>80</v>
      </c>
      <c r="G233" s="59" t="s">
        <v>1203</v>
      </c>
      <c r="H233" s="73" t="s">
        <v>1204</v>
      </c>
      <c r="I233" s="57" t="s">
        <v>29</v>
      </c>
      <c r="J233" s="60" t="str">
        <f t="shared" si="18"/>
        <v>Open File</v>
      </c>
      <c r="K233" s="61" t="s">
        <v>30</v>
      </c>
      <c r="L233" s="57"/>
      <c r="M233" s="57" t="str">
        <f t="shared" si="17"/>
        <v>COMPLETED</v>
      </c>
      <c r="N233" s="57" t="s">
        <v>1205</v>
      </c>
      <c r="O233" s="57" t="s">
        <v>1206</v>
      </c>
      <c r="P233" s="57" t="s">
        <v>29</v>
      </c>
      <c r="Q233" s="62" t="str">
        <f t="shared" si="19"/>
        <v>Open File</v>
      </c>
      <c r="R233" s="55">
        <v>46121</v>
      </c>
      <c r="S233" s="67" t="s">
        <v>1207</v>
      </c>
      <c r="T233" s="17">
        <f>IF(AND(D233&lt;&gt;"",RIGHT(D233,3)&lt;&gt;""),IF(COUNTIF($D$6:D233,D233)=1,1,0),0)</f>
        <v>1</v>
      </c>
      <c r="U233" s="17" t="str">
        <f t="shared" si="15"/>
        <v>MK.26.IV.014_SUB-01_Before</v>
      </c>
      <c r="V233" s="17" t="str">
        <f t="shared" si="16"/>
        <v>MK.26.IV.014_SUB-01_After</v>
      </c>
    </row>
    <row r="234" s="9" customFormat="1" hidden="1" customHeight="1" spans="1:22">
      <c r="A234" s="21"/>
      <c r="B234" s="54"/>
      <c r="C234" s="55">
        <v>46121</v>
      </c>
      <c r="D234" s="54" t="s">
        <v>1208</v>
      </c>
      <c r="E234" s="57" t="s">
        <v>25</v>
      </c>
      <c r="F234" s="58" t="s">
        <v>128</v>
      </c>
      <c r="G234" s="59" t="s">
        <v>1209</v>
      </c>
      <c r="H234" s="57" t="s">
        <v>1210</v>
      </c>
      <c r="I234" s="57" t="s">
        <v>29</v>
      </c>
      <c r="J234" s="60" t="str">
        <f t="shared" si="18"/>
        <v>Open File</v>
      </c>
      <c r="K234" s="61" t="s">
        <v>30</v>
      </c>
      <c r="L234" s="57"/>
      <c r="M234" s="57" t="str">
        <f t="shared" si="17"/>
        <v>COMPLETED</v>
      </c>
      <c r="N234" s="57" t="s">
        <v>1211</v>
      </c>
      <c r="O234" s="57" t="s">
        <v>1212</v>
      </c>
      <c r="P234" s="57" t="s">
        <v>29</v>
      </c>
      <c r="Q234" s="62" t="str">
        <f t="shared" si="19"/>
        <v>Open File</v>
      </c>
      <c r="R234" s="55">
        <v>46122</v>
      </c>
      <c r="S234" s="67" t="s">
        <v>1213</v>
      </c>
      <c r="T234" s="17">
        <f>IF(AND(D234&lt;&gt;"",RIGHT(D234,3)&lt;&gt;""),IF(COUNTIF($D$6:D234,D234)=1,1,0),0)</f>
        <v>1</v>
      </c>
      <c r="U234" s="17" t="str">
        <f t="shared" si="15"/>
        <v>MK.26.IV.015_SUB-01_Before</v>
      </c>
      <c r="V234" s="17" t="str">
        <f t="shared" si="16"/>
        <v>MK.26.IV.015_SUB-01_After</v>
      </c>
    </row>
    <row r="235" s="9" customFormat="1" hidden="1" customHeight="1" spans="1:22">
      <c r="A235" s="21"/>
      <c r="B235" s="54"/>
      <c r="C235" s="55">
        <v>46123</v>
      </c>
      <c r="D235" s="54" t="s">
        <v>1214</v>
      </c>
      <c r="E235" s="57" t="s">
        <v>25</v>
      </c>
      <c r="F235" s="58" t="s">
        <v>442</v>
      </c>
      <c r="G235" s="59" t="s">
        <v>1215</v>
      </c>
      <c r="H235" s="57" t="s">
        <v>1216</v>
      </c>
      <c r="I235" s="57" t="s">
        <v>29</v>
      </c>
      <c r="J235" s="60" t="str">
        <f t="shared" si="18"/>
        <v>Open File</v>
      </c>
      <c r="K235" s="61" t="s">
        <v>30</v>
      </c>
      <c r="L235" s="57" t="str">
        <f>_xlfn.DISPIMG("ID_5BAC49F944AE4E878DDB18F47B5F31AE",1)</f>
        <v>=DISPIMG("ID_5BAC49F944AE4E878DDB18F47B5F31AE",1)</v>
      </c>
      <c r="M235" s="57" t="str">
        <f t="shared" si="17"/>
        <v>COMPLETED</v>
      </c>
      <c r="N235" s="57" t="s">
        <v>1217</v>
      </c>
      <c r="O235" s="57" t="s">
        <v>1218</v>
      </c>
      <c r="P235" s="57" t="s">
        <v>29</v>
      </c>
      <c r="Q235" s="62" t="str">
        <f t="shared" si="19"/>
        <v>Open File</v>
      </c>
      <c r="R235" s="55">
        <v>46123</v>
      </c>
      <c r="S235" s="67" t="s">
        <v>1219</v>
      </c>
      <c r="T235" s="17">
        <f>IF(AND(D235&lt;&gt;"",RIGHT(D235,3)&lt;&gt;""),IF(COUNTIF($D$6:D235,D235)=1,1,0),0)</f>
        <v>1</v>
      </c>
      <c r="U235" s="17" t="str">
        <f t="shared" si="15"/>
        <v>MK.26.IV.016_SUB-01_Before</v>
      </c>
      <c r="V235" s="17" t="str">
        <f t="shared" si="16"/>
        <v>MK.26.IV.016_SUB-01_After</v>
      </c>
    </row>
    <row r="236" s="9" customFormat="1" hidden="1" customHeight="1" spans="1:22">
      <c r="A236" s="21"/>
      <c r="B236" s="54"/>
      <c r="C236" s="55">
        <v>46123</v>
      </c>
      <c r="D236" s="54" t="s">
        <v>1220</v>
      </c>
      <c r="E236" s="57" t="s">
        <v>25</v>
      </c>
      <c r="F236" s="58" t="s">
        <v>459</v>
      </c>
      <c r="G236" s="59" t="s">
        <v>1221</v>
      </c>
      <c r="H236" s="73" t="s">
        <v>1222</v>
      </c>
      <c r="I236" s="57" t="s">
        <v>29</v>
      </c>
      <c r="J236" s="60" t="str">
        <f t="shared" si="18"/>
        <v>Open File</v>
      </c>
      <c r="K236" s="61" t="s">
        <v>30</v>
      </c>
      <c r="L236" s="57" t="str">
        <f>_xlfn.DISPIMG("ID_F1724AABD78C4FB497CB0AE1AA53F524",1)</f>
        <v>=DISPIMG("ID_F1724AABD78C4FB497CB0AE1AA53F524",1)</v>
      </c>
      <c r="M236" s="57" t="str">
        <f t="shared" si="17"/>
        <v>COMPLETED</v>
      </c>
      <c r="N236" s="57" t="s">
        <v>1223</v>
      </c>
      <c r="O236" s="57" t="s">
        <v>1224</v>
      </c>
      <c r="P236" s="57" t="s">
        <v>29</v>
      </c>
      <c r="Q236" s="62" t="str">
        <f t="shared" si="19"/>
        <v>Open File</v>
      </c>
      <c r="R236" s="55">
        <v>46126</v>
      </c>
      <c r="S236" s="67" t="s">
        <v>1225</v>
      </c>
      <c r="T236" s="17">
        <f>IF(AND(D236&lt;&gt;"",RIGHT(D236,3)&lt;&gt;""),IF(COUNTIF($D$6:D236,D236)=1,1,0),0)</f>
        <v>1</v>
      </c>
      <c r="U236" s="17" t="str">
        <f t="shared" si="15"/>
        <v>MK.26.IV.017_SUB-01_Before</v>
      </c>
      <c r="V236" s="17" t="str">
        <f t="shared" si="16"/>
        <v>MK.26.IV.017_SUB-01_After</v>
      </c>
    </row>
    <row r="237" s="9" customFormat="1" hidden="1" customHeight="1" spans="1:22">
      <c r="A237" s="21"/>
      <c r="B237" s="54"/>
      <c r="C237" s="55">
        <v>46123</v>
      </c>
      <c r="D237" s="54" t="s">
        <v>1226</v>
      </c>
      <c r="E237" s="57" t="s">
        <v>25</v>
      </c>
      <c r="F237" s="58" t="s">
        <v>128</v>
      </c>
      <c r="G237" s="59" t="s">
        <v>116</v>
      </c>
      <c r="H237" s="57" t="s">
        <v>1200</v>
      </c>
      <c r="I237" s="57" t="s">
        <v>29</v>
      </c>
      <c r="J237" s="60" t="str">
        <f t="shared" si="18"/>
        <v>Open File</v>
      </c>
      <c r="K237" s="61" t="s">
        <v>30</v>
      </c>
      <c r="L237" s="57" t="str">
        <f>_xlfn.DISPIMG("ID_E18B76E26E7142C08FB34C8DE36434CE",1)</f>
        <v>=DISPIMG("ID_E18B76E26E7142C08FB34C8DE36434CE",1)</v>
      </c>
      <c r="M237" s="57" t="str">
        <f t="shared" si="17"/>
        <v>COMPLETED</v>
      </c>
      <c r="N237" s="57" t="s">
        <v>1227</v>
      </c>
      <c r="O237" s="57" t="s">
        <v>1228</v>
      </c>
      <c r="P237" s="57" t="s">
        <v>29</v>
      </c>
      <c r="Q237" s="62" t="str">
        <f t="shared" si="19"/>
        <v>Open File</v>
      </c>
      <c r="R237" s="55">
        <v>46149</v>
      </c>
      <c r="S237" s="67" t="s">
        <v>1229</v>
      </c>
      <c r="T237" s="17">
        <f>IF(AND(D237&lt;&gt;"",RIGHT(D237,3)&lt;&gt;""),IF(COUNTIF($D$6:D237,D237)=1,1,0),0)</f>
        <v>1</v>
      </c>
      <c r="U237" s="17" t="str">
        <f t="shared" si="15"/>
        <v>MK.26.IV.018_SUB-01_Before</v>
      </c>
      <c r="V237" s="17" t="str">
        <f t="shared" si="16"/>
        <v>MK.26.IV.018_SUB-01_After</v>
      </c>
    </row>
    <row r="238" s="9" customFormat="1" hidden="1" customHeight="1" spans="1:22">
      <c r="A238" s="21"/>
      <c r="B238" s="54"/>
      <c r="C238" s="55">
        <v>46125</v>
      </c>
      <c r="D238" s="54" t="s">
        <v>1230</v>
      </c>
      <c r="E238" s="57" t="s">
        <v>25</v>
      </c>
      <c r="F238" s="58" t="s">
        <v>373</v>
      </c>
      <c r="G238" s="59" t="s">
        <v>1231</v>
      </c>
      <c r="H238" s="73" t="s">
        <v>1232</v>
      </c>
      <c r="I238" s="57" t="s">
        <v>29</v>
      </c>
      <c r="J238" s="60" t="str">
        <f t="shared" si="18"/>
        <v>Open File</v>
      </c>
      <c r="K238" s="61" t="s">
        <v>30</v>
      </c>
      <c r="L238" s="57" t="str">
        <f>_xlfn.DISPIMG("ID_84ED3ED7AC084F21B2C359DF84FB0360",1)</f>
        <v>=DISPIMG("ID_84ED3ED7AC084F21B2C359DF84FB0360",1)</v>
      </c>
      <c r="M238" s="57" t="str">
        <f t="shared" si="17"/>
        <v>COMPLETED</v>
      </c>
      <c r="N238" s="57" t="s">
        <v>1233</v>
      </c>
      <c r="O238" s="57" t="s">
        <v>1206</v>
      </c>
      <c r="P238" s="57" t="s">
        <v>29</v>
      </c>
      <c r="Q238" s="62" t="str">
        <f t="shared" si="19"/>
        <v>Open File</v>
      </c>
      <c r="R238" s="55">
        <v>46125</v>
      </c>
      <c r="S238" s="67" t="s">
        <v>1234</v>
      </c>
      <c r="T238" s="17">
        <f>IF(AND(D238&lt;&gt;"",RIGHT(D238,3)&lt;&gt;""),IF(COUNTIF($D$6:D238,D238)=1,1,0),0)</f>
        <v>1</v>
      </c>
      <c r="U238" s="17" t="str">
        <f t="shared" si="15"/>
        <v>MK.26.IV.019_SUB-01_Before</v>
      </c>
      <c r="V238" s="17" t="str">
        <f t="shared" si="16"/>
        <v>MK.26.IV.019_SUB-01_After</v>
      </c>
    </row>
    <row r="239" s="9" customFormat="1" hidden="1" customHeight="1" spans="1:22">
      <c r="A239" s="21"/>
      <c r="B239" s="54"/>
      <c r="C239" s="55">
        <v>46125</v>
      </c>
      <c r="D239" s="54" t="s">
        <v>1235</v>
      </c>
      <c r="E239" s="57" t="s">
        <v>25</v>
      </c>
      <c r="F239" s="58" t="s">
        <v>442</v>
      </c>
      <c r="G239" s="59" t="s">
        <v>1236</v>
      </c>
      <c r="H239" s="57" t="s">
        <v>1237</v>
      </c>
      <c r="I239" s="57" t="s">
        <v>29</v>
      </c>
      <c r="J239" s="60" t="str">
        <f t="shared" si="18"/>
        <v>Open File</v>
      </c>
      <c r="K239" s="61" t="s">
        <v>1238</v>
      </c>
      <c r="L239" s="57" t="str">
        <f>_xlfn.DISPIMG("ID_BDC7CE5E81264482990165266124CE79",1)</f>
        <v>=DISPIMG("ID_BDC7CE5E81264482990165266124CE79",1)</v>
      </c>
      <c r="M239" s="57" t="str">
        <f t="shared" si="17"/>
        <v>COMPLETED</v>
      </c>
      <c r="N239" s="57" t="s">
        <v>1239</v>
      </c>
      <c r="O239" s="57" t="s">
        <v>1240</v>
      </c>
      <c r="P239" s="57" t="s">
        <v>29</v>
      </c>
      <c r="Q239" s="62" t="str">
        <f t="shared" si="19"/>
        <v>Open File</v>
      </c>
      <c r="R239" s="55">
        <v>46125</v>
      </c>
      <c r="S239" s="67" t="s">
        <v>1241</v>
      </c>
      <c r="T239" s="17">
        <f>IF(AND(D239&lt;&gt;"",RIGHT(D239,3)&lt;&gt;""),IF(COUNTIF($D$6:D239,D239)=1,1,0),0)</f>
        <v>1</v>
      </c>
      <c r="U239" s="17" t="str">
        <f t="shared" si="15"/>
        <v>MK.26.IV.020_SUB-01_Before</v>
      </c>
      <c r="V239" s="17" t="str">
        <f t="shared" si="16"/>
        <v>MK.26.IV.020_SUB-01_After</v>
      </c>
    </row>
    <row r="240" s="9" customFormat="1" hidden="1" customHeight="1" spans="1:22">
      <c r="A240" s="21"/>
      <c r="B240" s="54"/>
      <c r="C240" s="55">
        <v>46127</v>
      </c>
      <c r="D240" s="54" t="s">
        <v>1242</v>
      </c>
      <c r="E240" s="57" t="s">
        <v>25</v>
      </c>
      <c r="F240" s="58" t="s">
        <v>193</v>
      </c>
      <c r="G240" s="59" t="s">
        <v>1243</v>
      </c>
      <c r="H240" s="73" t="s">
        <v>1244</v>
      </c>
      <c r="I240" s="57" t="s">
        <v>29</v>
      </c>
      <c r="J240" s="60" t="str">
        <f t="shared" si="18"/>
        <v>Open File</v>
      </c>
      <c r="K240" s="61" t="s">
        <v>30</v>
      </c>
      <c r="L240" s="57" t="str">
        <f>_xlfn.DISPIMG("ID_7B868C25B7BF410FAE5EFF1764450219",1)</f>
        <v>=DISPIMG("ID_7B868C25B7BF410FAE5EFF1764450219",1)</v>
      </c>
      <c r="M240" s="57" t="str">
        <f t="shared" si="17"/>
        <v>COMPLETED</v>
      </c>
      <c r="N240" s="57" t="s">
        <v>1245</v>
      </c>
      <c r="O240" s="57" t="s">
        <v>1246</v>
      </c>
      <c r="P240" s="57" t="s">
        <v>29</v>
      </c>
      <c r="Q240" s="62" t="str">
        <f t="shared" si="19"/>
        <v>Open File</v>
      </c>
      <c r="R240" s="55">
        <v>46128</v>
      </c>
      <c r="S240" s="67" t="s">
        <v>1247</v>
      </c>
      <c r="T240" s="17">
        <f>IF(AND(D240&lt;&gt;"",RIGHT(D240,3)&lt;&gt;""),IF(COUNTIF($D$6:D240,D240)=1,1,0),0)</f>
        <v>1</v>
      </c>
      <c r="U240" s="17" t="str">
        <f t="shared" si="15"/>
        <v>MK.26.IV.021_SUB-01_Before</v>
      </c>
      <c r="V240" s="17" t="str">
        <f t="shared" si="16"/>
        <v>MK.26.IV.021_SUB-01_After</v>
      </c>
    </row>
    <row r="241" s="9" customFormat="1" hidden="1" customHeight="1" spans="1:22">
      <c r="A241" s="21"/>
      <c r="B241" s="54"/>
      <c r="C241" s="55">
        <v>46127</v>
      </c>
      <c r="D241" s="54" t="s">
        <v>1248</v>
      </c>
      <c r="E241" s="57" t="s">
        <v>25</v>
      </c>
      <c r="F241" s="58" t="s">
        <v>193</v>
      </c>
      <c r="G241" s="59" t="s">
        <v>116</v>
      </c>
      <c r="H241" s="57" t="s">
        <v>1249</v>
      </c>
      <c r="I241" s="57" t="s">
        <v>57</v>
      </c>
      <c r="J241" s="60" t="str">
        <f t="shared" si="18"/>
        <v>Open File</v>
      </c>
      <c r="K241" s="61" t="s">
        <v>30</v>
      </c>
      <c r="L241" s="57"/>
      <c r="M241" s="57" t="str">
        <f t="shared" si="17"/>
        <v>COMPLETED</v>
      </c>
      <c r="N241" s="57" t="s">
        <v>1250</v>
      </c>
      <c r="O241" s="57" t="s">
        <v>1251</v>
      </c>
      <c r="P241" s="57" t="s">
        <v>57</v>
      </c>
      <c r="Q241" s="62" t="str">
        <f t="shared" si="19"/>
        <v>Open File</v>
      </c>
      <c r="R241" s="55">
        <v>46130</v>
      </c>
      <c r="S241" s="67" t="s">
        <v>1229</v>
      </c>
      <c r="T241" s="17">
        <f>IF(AND(D241&lt;&gt;"",RIGHT(D241,3)&lt;&gt;""),IF(COUNTIF($D$6:D241,D241)=1,1,0),0)</f>
        <v>1</v>
      </c>
      <c r="U241" s="17" t="str">
        <f t="shared" si="15"/>
        <v>MK.26.IV.022_SUB-01_Before</v>
      </c>
      <c r="V241" s="17" t="str">
        <f t="shared" si="16"/>
        <v>MK.26.IV.022_SUB-01_After</v>
      </c>
    </row>
    <row r="242" s="9" customFormat="1" hidden="1" customHeight="1" spans="1:22">
      <c r="A242" s="21"/>
      <c r="B242" s="54"/>
      <c r="C242" s="55">
        <v>46128</v>
      </c>
      <c r="D242" s="54" t="s">
        <v>1252</v>
      </c>
      <c r="E242" s="57" t="s">
        <v>25</v>
      </c>
      <c r="F242" s="58" t="s">
        <v>147</v>
      </c>
      <c r="G242" s="59" t="s">
        <v>1018</v>
      </c>
      <c r="H242" s="70"/>
      <c r="I242" s="57"/>
      <c r="J242" s="60" t="str">
        <f t="shared" si="18"/>
        <v/>
      </c>
      <c r="K242" s="61" t="s">
        <v>30</v>
      </c>
      <c r="L242" s="57"/>
      <c r="M242" s="57" t="str">
        <f t="shared" si="17"/>
        <v>ON-GOING</v>
      </c>
      <c r="N242" s="57" t="s">
        <v>1253</v>
      </c>
      <c r="O242" s="57"/>
      <c r="P242" s="57"/>
      <c r="Q242" s="65" t="str">
        <f t="shared" si="19"/>
        <v/>
      </c>
      <c r="R242" s="55"/>
      <c r="S242" s="67" t="s">
        <v>1173</v>
      </c>
      <c r="T242" s="17">
        <f>IF(AND(D242&lt;&gt;"",RIGHT(D242,3)&lt;&gt;""),IF(COUNTIF($D$6:D242,D242)=1,1,0),0)</f>
        <v>1</v>
      </c>
      <c r="U242" s="17" t="str">
        <f t="shared" si="15"/>
        <v>MK.26.IV.031_SUB-01_Before</v>
      </c>
      <c r="V242" s="17" t="str">
        <f t="shared" si="16"/>
        <v>MK.26.IV.031_SUB-01_After</v>
      </c>
    </row>
    <row r="243" s="9" customFormat="1" hidden="1" customHeight="1" spans="1:22">
      <c r="A243" s="21"/>
      <c r="B243" s="54"/>
      <c r="C243" s="55">
        <v>46128</v>
      </c>
      <c r="D243" s="54" t="s">
        <v>1254</v>
      </c>
      <c r="E243" s="57" t="s">
        <v>25</v>
      </c>
      <c r="F243" s="58" t="s">
        <v>80</v>
      </c>
      <c r="G243" s="59" t="s">
        <v>1018</v>
      </c>
      <c r="H243" s="70"/>
      <c r="I243" s="57"/>
      <c r="J243" s="60" t="str">
        <f t="shared" si="18"/>
        <v/>
      </c>
      <c r="K243" s="61" t="s">
        <v>30</v>
      </c>
      <c r="L243" s="57" t="str">
        <f>_xlfn.DISPIMG("ID_6533762531F24886833378907D3D8DEE",1)</f>
        <v>=DISPIMG("ID_6533762531F24886833378907D3D8DEE",1)</v>
      </c>
      <c r="M243" s="57" t="str">
        <f t="shared" si="17"/>
        <v>ON-GOING</v>
      </c>
      <c r="N243" s="57" t="s">
        <v>1255</v>
      </c>
      <c r="O243" s="57"/>
      <c r="P243" s="57"/>
      <c r="Q243" s="65" t="str">
        <f t="shared" si="19"/>
        <v/>
      </c>
      <c r="R243" s="55"/>
      <c r="S243" s="67"/>
      <c r="T243" s="17">
        <f>IF(AND(D243&lt;&gt;"",RIGHT(D243,3)&lt;&gt;""),IF(COUNTIF($D$6:D243,D243)=1,1,0),0)</f>
        <v>1</v>
      </c>
      <c r="U243" s="17" t="str">
        <f t="shared" si="15"/>
        <v>MK.26.IV.032_SUB-01_Before</v>
      </c>
      <c r="V243" s="17" t="str">
        <f t="shared" si="16"/>
        <v>MK.26.IV.032_SUB-01_After</v>
      </c>
    </row>
    <row r="244" s="9" customFormat="1" hidden="1" customHeight="1" spans="1:22">
      <c r="A244" s="21"/>
      <c r="B244" s="54"/>
      <c r="C244" s="55">
        <v>46132</v>
      </c>
      <c r="D244" s="54" t="s">
        <v>1256</v>
      </c>
      <c r="E244" s="57" t="s">
        <v>25</v>
      </c>
      <c r="F244" s="58" t="s">
        <v>264</v>
      </c>
      <c r="G244" s="59" t="s">
        <v>1257</v>
      </c>
      <c r="H244" s="57" t="s">
        <v>1258</v>
      </c>
      <c r="I244" s="57" t="s">
        <v>29</v>
      </c>
      <c r="J244" s="60" t="str">
        <f t="shared" si="18"/>
        <v>Open File</v>
      </c>
      <c r="K244" s="61" t="s">
        <v>30</v>
      </c>
      <c r="L244" s="57" t="str">
        <f>_xlfn.DISPIMG("ID_5EB787173F9643CAB7F9303EACAA4B24",1)</f>
        <v>=DISPIMG("ID_5EB787173F9643CAB7F9303EACAA4B24",1)</v>
      </c>
      <c r="M244" s="57" t="str">
        <f t="shared" si="17"/>
        <v>COMPLETED</v>
      </c>
      <c r="N244" s="57" t="s">
        <v>1259</v>
      </c>
      <c r="O244" s="57" t="s">
        <v>1260</v>
      </c>
      <c r="P244" s="57" t="s">
        <v>29</v>
      </c>
      <c r="Q244" s="62" t="str">
        <f t="shared" si="19"/>
        <v>Open File</v>
      </c>
      <c r="R244" s="55">
        <v>46134</v>
      </c>
      <c r="S244" s="67" t="s">
        <v>1261</v>
      </c>
      <c r="T244" s="17">
        <f>IF(AND(D244&lt;&gt;"",RIGHT(D244,3)&lt;&gt;""),IF(COUNTIF($D$6:D244,D244)=1,1,0),0)</f>
        <v>1</v>
      </c>
      <c r="U244" s="17" t="str">
        <f t="shared" si="15"/>
        <v>MK.26.IV.023_SUB-01_Before</v>
      </c>
      <c r="V244" s="17" t="str">
        <f t="shared" si="16"/>
        <v>MK.26.IV.023_SUB-01_After</v>
      </c>
    </row>
    <row r="245" s="9" customFormat="1" hidden="1" customHeight="1" spans="1:22">
      <c r="A245" s="21"/>
      <c r="B245" s="54"/>
      <c r="C245" s="55">
        <v>46132</v>
      </c>
      <c r="D245" s="54" t="s">
        <v>1262</v>
      </c>
      <c r="E245" s="57" t="s">
        <v>25</v>
      </c>
      <c r="F245" s="58" t="s">
        <v>355</v>
      </c>
      <c r="G245" s="59" t="s">
        <v>1263</v>
      </c>
      <c r="H245" s="57" t="s">
        <v>1264</v>
      </c>
      <c r="I245" s="57" t="s">
        <v>29</v>
      </c>
      <c r="J245" s="60" t="str">
        <f t="shared" si="18"/>
        <v>Open File</v>
      </c>
      <c r="K245" s="61" t="s">
        <v>30</v>
      </c>
      <c r="L245" s="57" t="str">
        <f>_xlfn.DISPIMG("ID_4EC9366746CE4BCD8798C89092E86A28",1)</f>
        <v>=DISPIMG("ID_4EC9366746CE4BCD8798C89092E86A28",1)</v>
      </c>
      <c r="M245" s="57" t="str">
        <f t="shared" si="17"/>
        <v>COMPLETED</v>
      </c>
      <c r="N245" s="57" t="s">
        <v>1265</v>
      </c>
      <c r="O245" s="57" t="s">
        <v>1266</v>
      </c>
      <c r="P245" s="57" t="s">
        <v>57</v>
      </c>
      <c r="Q245" s="62" t="str">
        <f t="shared" si="19"/>
        <v>Open File</v>
      </c>
      <c r="R245" s="55">
        <v>46154</v>
      </c>
      <c r="S245" s="67" t="s">
        <v>1267</v>
      </c>
      <c r="T245" s="17">
        <f>IF(AND(D245&lt;&gt;"",RIGHT(D245,3)&lt;&gt;""),IF(COUNTIF($D$6:D245,D245)=1,1,0),0)</f>
        <v>1</v>
      </c>
      <c r="U245" s="17" t="str">
        <f t="shared" ref="U245:U308" si="20">IF(AND(D245&lt;&gt;"",E245&lt;&gt;""),_xlfn.CONCAT(SUBSTITUTE(D245,"/","."),"_",E245,"_Before"),"")</f>
        <v>MK.26.IV.024_SUB-01_Before</v>
      </c>
      <c r="V245" s="17" t="str">
        <f t="shared" ref="V245:V308" si="21">IF(AND(D245&lt;&gt;"",E245&lt;&gt;""),_xlfn.CONCAT(SUBSTITUTE(D245,"/","."),"_",E245,"_After"),"")</f>
        <v>MK.26.IV.024_SUB-01_After</v>
      </c>
    </row>
    <row r="246" s="9" customFormat="1" hidden="1" customHeight="1" spans="1:22">
      <c r="A246" s="21"/>
      <c r="B246" s="54"/>
      <c r="C246" s="55">
        <v>46132</v>
      </c>
      <c r="D246" s="54" t="s">
        <v>1268</v>
      </c>
      <c r="E246" s="57" t="s">
        <v>25</v>
      </c>
      <c r="F246" s="58" t="s">
        <v>26</v>
      </c>
      <c r="G246" s="59" t="s">
        <v>1269</v>
      </c>
      <c r="H246" s="57"/>
      <c r="I246" s="57"/>
      <c r="J246" s="60" t="str">
        <f t="shared" si="18"/>
        <v/>
      </c>
      <c r="K246" s="61" t="s">
        <v>30</v>
      </c>
      <c r="L246" s="57" t="str">
        <f>_xlfn.DISPIMG("ID_04467DD3B58B4BB0B34F7119FB2D1750",1)</f>
        <v>=DISPIMG("ID_04467DD3B58B4BB0B34F7119FB2D1750",1)</v>
      </c>
      <c r="M246" s="57" t="str">
        <f t="shared" si="17"/>
        <v>ON-GOING</v>
      </c>
      <c r="N246" s="57" t="s">
        <v>1270</v>
      </c>
      <c r="O246" s="57"/>
      <c r="P246" s="57"/>
      <c r="Q246" s="65" t="str">
        <f t="shared" si="19"/>
        <v/>
      </c>
      <c r="R246" s="55"/>
      <c r="S246" s="67"/>
      <c r="T246" s="17">
        <f>IF(AND(D246&lt;&gt;"",RIGHT(D246,3)&lt;&gt;""),IF(COUNTIF($D$6:D246,D246)=1,1,0),0)</f>
        <v>1</v>
      </c>
      <c r="U246" s="17" t="str">
        <f t="shared" si="20"/>
        <v>MK.26.IV.025_SUB-01_Before</v>
      </c>
      <c r="V246" s="17" t="str">
        <f t="shared" si="21"/>
        <v>MK.26.IV.025_SUB-01_After</v>
      </c>
    </row>
    <row r="247" s="9" customFormat="1" hidden="1" customHeight="1" spans="1:22">
      <c r="A247" s="21"/>
      <c r="B247" s="54"/>
      <c r="C247" s="55">
        <v>46132</v>
      </c>
      <c r="D247" s="54" t="s">
        <v>1271</v>
      </c>
      <c r="E247" s="57" t="s">
        <v>25</v>
      </c>
      <c r="F247" s="58" t="s">
        <v>442</v>
      </c>
      <c r="G247" s="59" t="s">
        <v>1272</v>
      </c>
      <c r="H247" s="57" t="s">
        <v>1273</v>
      </c>
      <c r="I247" s="57" t="s">
        <v>29</v>
      </c>
      <c r="J247" s="60" t="str">
        <f t="shared" si="18"/>
        <v>Open File</v>
      </c>
      <c r="K247" s="61" t="s">
        <v>1274</v>
      </c>
      <c r="L247" s="57" t="str">
        <f>_xlfn.DISPIMG("ID_7A0364C663C64B92B7DAE41A72C4A29E",1)</f>
        <v>=DISPIMG("ID_7A0364C663C64B92B7DAE41A72C4A29E",1)</v>
      </c>
      <c r="M247" s="57" t="str">
        <f t="shared" si="17"/>
        <v>COMPLETED</v>
      </c>
      <c r="N247" s="57" t="s">
        <v>1275</v>
      </c>
      <c r="O247" s="57" t="s">
        <v>1276</v>
      </c>
      <c r="P247" s="57" t="s">
        <v>29</v>
      </c>
      <c r="Q247" s="62" t="str">
        <f t="shared" si="19"/>
        <v>Open File</v>
      </c>
      <c r="R247" s="55">
        <v>46132</v>
      </c>
      <c r="S247" s="67" t="s">
        <v>1277</v>
      </c>
      <c r="T247" s="17">
        <f>IF(AND(D247&lt;&gt;"",RIGHT(D247,3)&lt;&gt;""),IF(COUNTIF($D$6:D247,D247)=1,1,0),0)</f>
        <v>1</v>
      </c>
      <c r="U247" s="17" t="str">
        <f t="shared" si="20"/>
        <v>MK.26.IV.041_SUB-01_Before</v>
      </c>
      <c r="V247" s="17" t="str">
        <f t="shared" si="21"/>
        <v>MK.26.IV.041_SUB-01_After</v>
      </c>
    </row>
    <row r="248" s="9" customFormat="1" hidden="1" customHeight="1" spans="1:22">
      <c r="A248" s="21"/>
      <c r="B248" s="54"/>
      <c r="C248" s="55">
        <v>46133</v>
      </c>
      <c r="D248" s="54" t="s">
        <v>1278</v>
      </c>
      <c r="E248" s="57" t="s">
        <v>25</v>
      </c>
      <c r="F248" s="58" t="s">
        <v>437</v>
      </c>
      <c r="G248" s="59" t="s">
        <v>1279</v>
      </c>
      <c r="H248" s="57" t="s">
        <v>1264</v>
      </c>
      <c r="I248" s="57" t="s">
        <v>29</v>
      </c>
      <c r="J248" s="60" t="str">
        <f t="shared" si="18"/>
        <v>Open File</v>
      </c>
      <c r="K248" s="61" t="s">
        <v>30</v>
      </c>
      <c r="L248" s="57" t="str">
        <f>_xlfn.DISPIMG("ID_06B70C62AAA3477B812432849EB95C85",1)</f>
        <v>=DISPIMG("ID_06B70C62AAA3477B812432849EB95C85",1)</v>
      </c>
      <c r="M248" s="57" t="str">
        <f t="shared" si="17"/>
        <v>COMPLETED</v>
      </c>
      <c r="N248" s="57" t="s">
        <v>1280</v>
      </c>
      <c r="O248" s="57" t="s">
        <v>1281</v>
      </c>
      <c r="P248" s="57" t="s">
        <v>29</v>
      </c>
      <c r="Q248" s="62" t="str">
        <f t="shared" si="19"/>
        <v>Open File</v>
      </c>
      <c r="R248" s="55">
        <v>46137</v>
      </c>
      <c r="S248" s="67" t="s">
        <v>1282</v>
      </c>
      <c r="T248" s="17">
        <f>IF(AND(D248&lt;&gt;"",RIGHT(D248,3)&lt;&gt;""),IF(COUNTIF($D$6:D248,D248)=1,1,0),0)</f>
        <v>1</v>
      </c>
      <c r="U248" s="17" t="str">
        <f t="shared" si="20"/>
        <v>MK.26.IV.026_SUB-01_Before</v>
      </c>
      <c r="V248" s="17" t="str">
        <f t="shared" si="21"/>
        <v>MK.26.IV.026_SUB-01_After</v>
      </c>
    </row>
    <row r="249" s="9" customFormat="1" hidden="1" customHeight="1" spans="1:22">
      <c r="A249" s="21"/>
      <c r="B249" s="54"/>
      <c r="C249" s="55">
        <v>46133</v>
      </c>
      <c r="D249" s="54" t="s">
        <v>1283</v>
      </c>
      <c r="E249" s="57" t="s">
        <v>25</v>
      </c>
      <c r="F249" s="58" t="s">
        <v>437</v>
      </c>
      <c r="G249" s="59" t="s">
        <v>1018</v>
      </c>
      <c r="H249" s="57" t="s">
        <v>1284</v>
      </c>
      <c r="I249" s="57" t="s">
        <v>29</v>
      </c>
      <c r="J249" s="60" t="str">
        <f t="shared" si="18"/>
        <v>Open File</v>
      </c>
      <c r="K249" s="61" t="s">
        <v>30</v>
      </c>
      <c r="L249" s="57" t="str">
        <f>_xlfn.DISPIMG("ID_268A44A28998495B98FD4B3246E20D87",1)</f>
        <v>=DISPIMG("ID_268A44A28998495B98FD4B3246E20D87",1)</v>
      </c>
      <c r="M249" s="57" t="str">
        <f t="shared" si="17"/>
        <v>COMPLETED</v>
      </c>
      <c r="N249" s="57" t="s">
        <v>1285</v>
      </c>
      <c r="O249" s="57" t="s">
        <v>1286</v>
      </c>
      <c r="P249" s="57" t="s">
        <v>29</v>
      </c>
      <c r="Q249" s="62" t="str">
        <f t="shared" si="19"/>
        <v>Open File</v>
      </c>
      <c r="R249" s="55">
        <v>46134</v>
      </c>
      <c r="S249" s="67" t="s">
        <v>1287</v>
      </c>
      <c r="T249" s="17">
        <f>IF(AND(D249&lt;&gt;"",RIGHT(D249,3)&lt;&gt;""),IF(COUNTIF($D$6:D249,D249)=1,1,0),0)</f>
        <v>1</v>
      </c>
      <c r="U249" s="17" t="str">
        <f t="shared" si="20"/>
        <v>MK.26.IV.027_SUB-01_Before</v>
      </c>
      <c r="V249" s="17" t="str">
        <f t="shared" si="21"/>
        <v>MK.26.IV.027_SUB-01_After</v>
      </c>
    </row>
    <row r="250" s="9" customFormat="1" hidden="1" customHeight="1" spans="1:22">
      <c r="A250" s="21"/>
      <c r="B250" s="54"/>
      <c r="C250" s="55">
        <v>46134</v>
      </c>
      <c r="D250" s="54" t="s">
        <v>1288</v>
      </c>
      <c r="E250" s="57" t="s">
        <v>25</v>
      </c>
      <c r="F250" s="58" t="s">
        <v>459</v>
      </c>
      <c r="G250" s="59" t="s">
        <v>1289</v>
      </c>
      <c r="H250" s="57" t="s">
        <v>1290</v>
      </c>
      <c r="I250" s="57" t="s">
        <v>29</v>
      </c>
      <c r="J250" s="60" t="str">
        <f t="shared" si="18"/>
        <v>Open File</v>
      </c>
      <c r="K250" s="61" t="s">
        <v>30</v>
      </c>
      <c r="L250" s="57" t="str">
        <f>_xlfn.DISPIMG("ID_AEA62E3DF6DE438285B76E432BFA2A90",1)</f>
        <v>=DISPIMG("ID_AEA62E3DF6DE438285B76E432BFA2A90",1)</v>
      </c>
      <c r="M250" s="57" t="str">
        <f t="shared" si="17"/>
        <v>COMPLETED</v>
      </c>
      <c r="N250" s="57" t="s">
        <v>1291</v>
      </c>
      <c r="O250" s="57" t="s">
        <v>1292</v>
      </c>
      <c r="P250" s="57" t="s">
        <v>29</v>
      </c>
      <c r="Q250" s="62" t="str">
        <f t="shared" si="19"/>
        <v>Open File</v>
      </c>
      <c r="R250" s="55">
        <v>46126</v>
      </c>
      <c r="S250" s="67" t="s">
        <v>1293</v>
      </c>
      <c r="T250" s="17">
        <f>IF(AND(D250&lt;&gt;"",RIGHT(D250,3)&lt;&gt;""),IF(COUNTIF($D$6:D250,D250)=1,1,0),0)</f>
        <v>1</v>
      </c>
      <c r="U250" s="17" t="str">
        <f t="shared" si="20"/>
        <v>MK.26.IV.012_SUB-01_Before</v>
      </c>
      <c r="V250" s="17" t="str">
        <f t="shared" si="21"/>
        <v>MK.26.IV.012_SUB-01_After</v>
      </c>
    </row>
    <row r="251" s="9" customFormat="1" hidden="1" customHeight="1" spans="1:22">
      <c r="A251" s="21"/>
      <c r="B251" s="54"/>
      <c r="C251" s="55">
        <v>46134</v>
      </c>
      <c r="D251" s="54" t="s">
        <v>1294</v>
      </c>
      <c r="E251" s="57" t="s">
        <v>25</v>
      </c>
      <c r="F251" s="58" t="s">
        <v>264</v>
      </c>
      <c r="G251" s="59" t="s">
        <v>170</v>
      </c>
      <c r="H251" s="57" t="s">
        <v>1295</v>
      </c>
      <c r="I251" s="57" t="s">
        <v>29</v>
      </c>
      <c r="J251" s="60" t="str">
        <f t="shared" si="18"/>
        <v>Open File</v>
      </c>
      <c r="K251" s="61" t="s">
        <v>30</v>
      </c>
      <c r="L251" s="57" t="str">
        <f>_xlfn.DISPIMG("ID_4F83CE94CCBC4F068C64DC788A055354",1)</f>
        <v>=DISPIMG("ID_4F83CE94CCBC4F068C64DC788A055354",1)</v>
      </c>
      <c r="M251" s="57" t="str">
        <f t="shared" si="17"/>
        <v>COMPLETED</v>
      </c>
      <c r="N251" s="57" t="s">
        <v>1296</v>
      </c>
      <c r="O251" s="57" t="s">
        <v>1297</v>
      </c>
      <c r="P251" s="57" t="s">
        <v>29</v>
      </c>
      <c r="Q251" s="62" t="str">
        <f t="shared" si="19"/>
        <v>Open File</v>
      </c>
      <c r="R251" s="55">
        <v>46151</v>
      </c>
      <c r="S251" s="67" t="s">
        <v>631</v>
      </c>
      <c r="T251" s="17">
        <f>IF(AND(D251&lt;&gt;"",RIGHT(D251,3)&lt;&gt;""),IF(COUNTIF($D$6:D251,D251)=1,1,0),0)</f>
        <v>1</v>
      </c>
      <c r="U251" s="17" t="str">
        <f t="shared" si="20"/>
        <v>MK.26.IV.028_SUB-01_Before</v>
      </c>
      <c r="V251" s="17" t="str">
        <f t="shared" si="21"/>
        <v>MK.26.IV.028_SUB-01_After</v>
      </c>
    </row>
    <row r="252" s="9" customFormat="1" hidden="1" customHeight="1" spans="1:22">
      <c r="A252" s="21"/>
      <c r="B252" s="54"/>
      <c r="C252" s="55">
        <v>46134</v>
      </c>
      <c r="D252" s="54" t="s">
        <v>1298</v>
      </c>
      <c r="E252" s="57" t="s">
        <v>25</v>
      </c>
      <c r="F252" s="58" t="s">
        <v>147</v>
      </c>
      <c r="G252" s="59" t="s">
        <v>1299</v>
      </c>
      <c r="H252" s="57" t="s">
        <v>1300</v>
      </c>
      <c r="I252" s="57" t="s">
        <v>29</v>
      </c>
      <c r="J252" s="60" t="str">
        <f t="shared" si="18"/>
        <v>Open File</v>
      </c>
      <c r="K252" s="61" t="s">
        <v>30</v>
      </c>
      <c r="L252" s="57" t="str">
        <f>_xlfn.DISPIMG("ID_7A7FDEA9A309468A8A27E0010BFE644E",1)</f>
        <v>=DISPIMG("ID_7A7FDEA9A309468A8A27E0010BFE644E",1)</v>
      </c>
      <c r="M252" s="57" t="str">
        <f t="shared" si="17"/>
        <v>COMPLETED</v>
      </c>
      <c r="N252" s="57" t="s">
        <v>1301</v>
      </c>
      <c r="O252" s="57" t="s">
        <v>1286</v>
      </c>
      <c r="P252" s="57" t="s">
        <v>57</v>
      </c>
      <c r="Q252" s="62" t="str">
        <f t="shared" si="19"/>
        <v>Open File</v>
      </c>
      <c r="R252" s="55">
        <v>46129</v>
      </c>
      <c r="S252" s="67" t="s">
        <v>1302</v>
      </c>
      <c r="T252" s="17">
        <f>IF(AND(D252&lt;&gt;"",RIGHT(D252,3)&lt;&gt;""),IF(COUNTIF($D$6:D252,D252)=1,1,0),0)</f>
        <v>1</v>
      </c>
      <c r="U252" s="17" t="str">
        <f t="shared" si="20"/>
        <v>MK.26.IV.029_SUB-01_Before</v>
      </c>
      <c r="V252" s="17" t="str">
        <f t="shared" si="21"/>
        <v>MK.26.IV.029_SUB-01_After</v>
      </c>
    </row>
    <row r="253" s="9" customFormat="1" hidden="1" customHeight="1" spans="1:22">
      <c r="A253" s="21"/>
      <c r="B253" s="54"/>
      <c r="C253" s="55">
        <v>46137</v>
      </c>
      <c r="D253" s="54" t="s">
        <v>1303</v>
      </c>
      <c r="E253" s="57" t="s">
        <v>25</v>
      </c>
      <c r="F253" s="58" t="s">
        <v>373</v>
      </c>
      <c r="G253" s="59" t="s">
        <v>1304</v>
      </c>
      <c r="H253" s="57" t="s">
        <v>1305</v>
      </c>
      <c r="I253" s="57" t="s">
        <v>29</v>
      </c>
      <c r="J253" s="60" t="str">
        <f t="shared" si="18"/>
        <v>Open File</v>
      </c>
      <c r="K253" s="61" t="s">
        <v>30</v>
      </c>
      <c r="L253" s="57" t="str">
        <f>_xlfn.DISPIMG("ID_D56742EB88454B2F88ABF2190AAF4677",1)</f>
        <v>=DISPIMG("ID_D56742EB88454B2F88ABF2190AAF4677",1)</v>
      </c>
      <c r="M253" s="57" t="str">
        <f t="shared" si="17"/>
        <v>ON-GOING</v>
      </c>
      <c r="N253" s="57" t="s">
        <v>1306</v>
      </c>
      <c r="O253" s="57"/>
      <c r="P253" s="57"/>
      <c r="Q253" s="65" t="str">
        <f t="shared" si="19"/>
        <v/>
      </c>
      <c r="R253" s="55"/>
      <c r="S253" s="67"/>
      <c r="T253" s="17">
        <f>IF(AND(D253&lt;&gt;"",RIGHT(D253,3)&lt;&gt;""),IF(COUNTIF($D$6:D253,D253)=1,1,0),0)</f>
        <v>1</v>
      </c>
      <c r="U253" s="17" t="str">
        <f t="shared" si="20"/>
        <v>MK.26.IV.030_SUB-01_Before</v>
      </c>
      <c r="V253" s="17" t="str">
        <f t="shared" si="21"/>
        <v>MK.26.IV.030_SUB-01_After</v>
      </c>
    </row>
    <row r="254" s="9" customFormat="1" hidden="1" customHeight="1" spans="1:22">
      <c r="A254" s="21"/>
      <c r="B254" s="54"/>
      <c r="C254" s="55">
        <v>46139</v>
      </c>
      <c r="D254" s="54" t="s">
        <v>1278</v>
      </c>
      <c r="E254" s="57" t="s">
        <v>34</v>
      </c>
      <c r="F254" s="58" t="s">
        <v>437</v>
      </c>
      <c r="G254" s="59" t="s">
        <v>1279</v>
      </c>
      <c r="H254" s="57" t="s">
        <v>1307</v>
      </c>
      <c r="I254" s="57" t="s">
        <v>29</v>
      </c>
      <c r="J254" s="60" t="str">
        <f t="shared" si="18"/>
        <v>Open File</v>
      </c>
      <c r="K254" s="61" t="s">
        <v>30</v>
      </c>
      <c r="L254" s="57" t="str">
        <f>_xlfn.DISPIMG("ID_BC1F1CAE82EC49479BA149392A83414E",1)</f>
        <v>=DISPIMG("ID_BC1F1CAE82EC49479BA149392A83414E",1)</v>
      </c>
      <c r="M254" s="57" t="str">
        <f t="shared" si="17"/>
        <v>COMPLETED</v>
      </c>
      <c r="N254" s="57" t="s">
        <v>1308</v>
      </c>
      <c r="O254" s="57" t="s">
        <v>1309</v>
      </c>
      <c r="P254" s="57" t="s">
        <v>29</v>
      </c>
      <c r="Q254" s="62" t="str">
        <f t="shared" si="19"/>
        <v>Open File</v>
      </c>
      <c r="R254" s="55">
        <v>46137</v>
      </c>
      <c r="S254" s="67" t="s">
        <v>1282</v>
      </c>
      <c r="T254" s="17">
        <f>IF(AND(D254&lt;&gt;"",RIGHT(D254,3)&lt;&gt;""),IF(COUNTIF($D$6:D254,D254)=1,1,0),0)</f>
        <v>0</v>
      </c>
      <c r="U254" s="17" t="str">
        <f t="shared" si="20"/>
        <v>MK.26.IV.026_SUB-02_Before</v>
      </c>
      <c r="V254" s="17" t="str">
        <f t="shared" si="21"/>
        <v>MK.26.IV.026_SUB-02_After</v>
      </c>
    </row>
    <row r="255" s="9" customFormat="1" hidden="1" customHeight="1" spans="1:22">
      <c r="A255" s="21"/>
      <c r="B255" s="54"/>
      <c r="C255" s="55">
        <v>46139</v>
      </c>
      <c r="D255" s="54" t="s">
        <v>1310</v>
      </c>
      <c r="E255" s="57" t="s">
        <v>25</v>
      </c>
      <c r="F255" s="58" t="s">
        <v>193</v>
      </c>
      <c r="G255" s="59" t="s">
        <v>1311</v>
      </c>
      <c r="H255" s="57"/>
      <c r="I255" s="57"/>
      <c r="J255" s="60" t="str">
        <f t="shared" si="18"/>
        <v/>
      </c>
      <c r="K255" s="61" t="s">
        <v>30</v>
      </c>
      <c r="L255" s="57" t="str">
        <f>_xlfn.DISPIMG("ID_4B486A577B46492781CB51EC7D9882FD",1)</f>
        <v>=DISPIMG("ID_4B486A577B46492781CB51EC7D9882FD",1)</v>
      </c>
      <c r="M255" s="57" t="str">
        <f t="shared" si="17"/>
        <v>ON-GOING</v>
      </c>
      <c r="N255" s="57" t="s">
        <v>1312</v>
      </c>
      <c r="O255" s="57"/>
      <c r="P255" s="57"/>
      <c r="Q255" s="65" t="str">
        <f t="shared" si="19"/>
        <v/>
      </c>
      <c r="R255" s="55"/>
      <c r="S255" s="67"/>
      <c r="T255" s="17">
        <f>IF(AND(D255&lt;&gt;"",RIGHT(D255,3)&lt;&gt;""),IF(COUNTIF($D$6:D255,D255)=1,1,0),0)</f>
        <v>1</v>
      </c>
      <c r="U255" s="17" t="str">
        <f t="shared" si="20"/>
        <v>MK.26.IV.033_SUB-01_Before</v>
      </c>
      <c r="V255" s="17" t="str">
        <f t="shared" si="21"/>
        <v>MK.26.IV.033_SUB-01_After</v>
      </c>
    </row>
    <row r="256" s="9" customFormat="1" hidden="1" customHeight="1" spans="1:22">
      <c r="A256" s="21"/>
      <c r="B256" s="54"/>
      <c r="C256" s="55">
        <v>46140</v>
      </c>
      <c r="D256" s="54" t="s">
        <v>1313</v>
      </c>
      <c r="E256" s="57" t="s">
        <v>25</v>
      </c>
      <c r="F256" s="58" t="s">
        <v>193</v>
      </c>
      <c r="G256" s="59" t="s">
        <v>1314</v>
      </c>
      <c r="H256" s="57" t="s">
        <v>1315</v>
      </c>
      <c r="I256" s="57" t="s">
        <v>29</v>
      </c>
      <c r="J256" s="60" t="str">
        <f t="shared" si="18"/>
        <v>Open File</v>
      </c>
      <c r="K256" s="61" t="s">
        <v>30</v>
      </c>
      <c r="L256" s="57" t="str">
        <f>_xlfn.DISPIMG("ID_988FFBCC588B4DAF9AE166C67D72411C",1)</f>
        <v>=DISPIMG("ID_988FFBCC588B4DAF9AE166C67D72411C",1)</v>
      </c>
      <c r="M256" s="57" t="str">
        <f t="shared" si="17"/>
        <v>COMPLETED</v>
      </c>
      <c r="N256" s="57" t="s">
        <v>1316</v>
      </c>
      <c r="O256" s="57" t="s">
        <v>1317</v>
      </c>
      <c r="P256" s="57" t="s">
        <v>29</v>
      </c>
      <c r="Q256" s="62" t="str">
        <f t="shared" si="19"/>
        <v>Open File</v>
      </c>
      <c r="R256" s="55">
        <v>46150</v>
      </c>
      <c r="S256" s="67" t="s">
        <v>1318</v>
      </c>
      <c r="T256" s="17">
        <f>IF(AND(D256&lt;&gt;"",RIGHT(D256,3)&lt;&gt;""),IF(COUNTIF($D$6:D256,D256)=1,1,0),0)</f>
        <v>1</v>
      </c>
      <c r="U256" s="17" t="str">
        <f t="shared" si="20"/>
        <v>MK.26.IV.034_SUB-01_Before</v>
      </c>
      <c r="V256" s="17" t="str">
        <f t="shared" si="21"/>
        <v>MK.26.IV.034_SUB-01_After</v>
      </c>
    </row>
    <row r="257" s="9" customFormat="1" hidden="1" customHeight="1" spans="1:22 16377:16384">
      <c r="A257" s="21"/>
      <c r="B257" s="54"/>
      <c r="C257" s="55">
        <v>46140</v>
      </c>
      <c r="D257" s="54" t="s">
        <v>1319</v>
      </c>
      <c r="E257" s="57" t="s">
        <v>25</v>
      </c>
      <c r="F257" s="58" t="s">
        <v>442</v>
      </c>
      <c r="G257" s="59" t="s">
        <v>1320</v>
      </c>
      <c r="H257" s="57" t="s">
        <v>1321</v>
      </c>
      <c r="I257" s="57" t="s">
        <v>29</v>
      </c>
      <c r="J257" s="60" t="str">
        <f t="shared" si="18"/>
        <v>Open File</v>
      </c>
      <c r="K257" s="61" t="s">
        <v>30</v>
      </c>
      <c r="L257" s="57" t="str">
        <f>_xlfn.DISPIMG("ID_5DF89A9D137F4129AD9CC65C3FD2B654",1)</f>
        <v>=DISPIMG("ID_5DF89A9D137F4129AD9CC65C3FD2B654",1)</v>
      </c>
      <c r="M257" s="57" t="str">
        <f t="shared" si="17"/>
        <v>COMPLETED</v>
      </c>
      <c r="N257" s="57" t="s">
        <v>1322</v>
      </c>
      <c r="O257" s="57" t="s">
        <v>1323</v>
      </c>
      <c r="P257" s="57" t="s">
        <v>29</v>
      </c>
      <c r="Q257" s="62" t="str">
        <f t="shared" si="19"/>
        <v>Open File</v>
      </c>
      <c r="R257" s="55">
        <v>46135</v>
      </c>
      <c r="S257" s="67" t="s">
        <v>1324</v>
      </c>
      <c r="T257" s="17">
        <f>IF(AND(D257&lt;&gt;"",RIGHT(D257,3)&lt;&gt;""),IF(COUNTIF($D$6:D257,D257)=1,1,0),0)</f>
        <v>1</v>
      </c>
      <c r="U257" s="17" t="str">
        <f t="shared" si="20"/>
        <v>MK.26.IV.035_SUB-01_Before</v>
      </c>
      <c r="V257" s="17" t="str">
        <f t="shared" si="21"/>
        <v>MK.26.IV.035_SUB-01_After</v>
      </c>
    </row>
    <row r="258" s="9" customFormat="1" hidden="1" customHeight="1" spans="1:22 16377:16384">
      <c r="A258" s="21"/>
      <c r="B258" s="54"/>
      <c r="C258" s="55">
        <v>46140</v>
      </c>
      <c r="D258" s="54" t="s">
        <v>1325</v>
      </c>
      <c r="E258" s="57" t="s">
        <v>25</v>
      </c>
      <c r="F258" s="58" t="s">
        <v>317</v>
      </c>
      <c r="G258" s="59" t="s">
        <v>1326</v>
      </c>
      <c r="H258" s="57" t="s">
        <v>1327</v>
      </c>
      <c r="I258" s="57" t="s">
        <v>29</v>
      </c>
      <c r="J258" s="60" t="str">
        <f t="shared" si="18"/>
        <v>Open File</v>
      </c>
      <c r="K258" s="61" t="s">
        <v>30</v>
      </c>
      <c r="L258" s="57" t="str">
        <f>_xlfn.DISPIMG("ID_1EC9667F454848D9AC5941CCA1EC7B08",1)</f>
        <v>=DISPIMG("ID_1EC9667F454848D9AC5941CCA1EC7B08",1)</v>
      </c>
      <c r="M258" s="57" t="str">
        <f t="shared" si="17"/>
        <v>COMPLETED</v>
      </c>
      <c r="N258" s="57" t="s">
        <v>1328</v>
      </c>
      <c r="O258" s="57" t="s">
        <v>1329</v>
      </c>
      <c r="P258" s="57" t="s">
        <v>29</v>
      </c>
      <c r="Q258" s="62" t="str">
        <f t="shared" si="19"/>
        <v>Open File</v>
      </c>
      <c r="R258" s="55">
        <v>46146</v>
      </c>
      <c r="S258" s="67" t="s">
        <v>1330</v>
      </c>
      <c r="T258" s="17">
        <f>IF(AND(D258&lt;&gt;"",RIGHT(D258,3)&lt;&gt;""),IF(COUNTIF($D$6:D258,D258)=1,1,0),0)</f>
        <v>1</v>
      </c>
      <c r="U258" s="17" t="str">
        <f t="shared" si="20"/>
        <v>MK.26.IV.036_SUB-01_Before</v>
      </c>
      <c r="V258" s="17" t="str">
        <f t="shared" si="21"/>
        <v>MK.26.IV.036_SUB-01_After</v>
      </c>
    </row>
    <row r="259" s="9" customFormat="1" hidden="1" customHeight="1" spans="1:22 16377:16384">
      <c r="A259" s="21"/>
      <c r="B259" s="54"/>
      <c r="C259" s="55">
        <v>46140</v>
      </c>
      <c r="D259" s="54" t="s">
        <v>1331</v>
      </c>
      <c r="E259" s="57" t="s">
        <v>25</v>
      </c>
      <c r="F259" s="58" t="s">
        <v>26</v>
      </c>
      <c r="G259" s="59" t="s">
        <v>1332</v>
      </c>
      <c r="H259" s="57" t="s">
        <v>1333</v>
      </c>
      <c r="I259" s="57" t="s">
        <v>57</v>
      </c>
      <c r="J259" s="60" t="str">
        <f t="shared" si="18"/>
        <v>Open File</v>
      </c>
      <c r="K259" s="61" t="s">
        <v>30</v>
      </c>
      <c r="L259" s="57" t="str">
        <f>_xlfn.DISPIMG("ID_76153B9240654699BFE21B7CBA5E698D",1)</f>
        <v>=DISPIMG("ID_76153B9240654699BFE21B7CBA5E698D",1)</v>
      </c>
      <c r="M259" s="57" t="str">
        <f t="shared" si="17"/>
        <v>COMPLETED</v>
      </c>
      <c r="N259" s="57" t="s">
        <v>1334</v>
      </c>
      <c r="O259" s="57" t="s">
        <v>1335</v>
      </c>
      <c r="P259" s="57" t="s">
        <v>57</v>
      </c>
      <c r="Q259" s="62" t="str">
        <f t="shared" si="19"/>
        <v>Open File</v>
      </c>
      <c r="R259" s="55">
        <v>46144</v>
      </c>
      <c r="S259" s="67" t="s">
        <v>1336</v>
      </c>
      <c r="T259" s="17">
        <f>IF(AND(D259&lt;&gt;"",RIGHT(D259,3)&lt;&gt;""),IF(COUNTIF($D$6:D259,D259)=1,1,0),0)</f>
        <v>1</v>
      </c>
      <c r="U259" s="17" t="str">
        <f t="shared" si="20"/>
        <v>MK.26.IV.037_SUB-01_Before</v>
      </c>
      <c r="V259" s="17" t="str">
        <f t="shared" si="21"/>
        <v>MK.26.IV.037_SUB-01_After</v>
      </c>
    </row>
    <row r="260" s="9" customFormat="1" hidden="1" customHeight="1" spans="1:22 16377:16384">
      <c r="A260" s="21"/>
      <c r="B260" s="54"/>
      <c r="C260" s="55">
        <v>46141</v>
      </c>
      <c r="D260" s="54" t="s">
        <v>1337</v>
      </c>
      <c r="E260" s="57" t="s">
        <v>25</v>
      </c>
      <c r="F260" s="58" t="s">
        <v>147</v>
      </c>
      <c r="G260" s="59" t="s">
        <v>904</v>
      </c>
      <c r="H260" s="57" t="s">
        <v>1338</v>
      </c>
      <c r="I260" s="57" t="s">
        <v>29</v>
      </c>
      <c r="J260" s="60" t="str">
        <f t="shared" si="18"/>
        <v>Open File</v>
      </c>
      <c r="K260" s="61" t="s">
        <v>30</v>
      </c>
      <c r="L260" s="57" t="str">
        <f>_xlfn.DISPIMG("ID_AE4B4A6C24B748D68E8ACC84D7A13921",1)</f>
        <v>=DISPIMG("ID_AE4B4A6C24B748D68E8ACC84D7A13921",1)</v>
      </c>
      <c r="M260" s="57" t="str">
        <f t="shared" si="17"/>
        <v>COMPLETED</v>
      </c>
      <c r="N260" s="57" t="s">
        <v>1339</v>
      </c>
      <c r="O260" s="57" t="s">
        <v>1340</v>
      </c>
      <c r="P260" s="57" t="s">
        <v>29</v>
      </c>
      <c r="Q260" s="62" t="str">
        <f t="shared" si="19"/>
        <v>Open File</v>
      </c>
      <c r="R260" s="55">
        <v>46141</v>
      </c>
      <c r="S260" s="67" t="s">
        <v>945</v>
      </c>
      <c r="T260" s="17">
        <f>IF(AND(D260&lt;&gt;"",RIGHT(D260,3)&lt;&gt;""),IF(COUNTIF($D$6:D260,D260)=1,1,0),0)</f>
        <v>1</v>
      </c>
      <c r="U260" s="17" t="str">
        <f t="shared" si="20"/>
        <v>MK.26.IV.038_SUB-01_Before</v>
      </c>
      <c r="V260" s="17" t="str">
        <f t="shared" si="21"/>
        <v>MK.26.IV.038_SUB-01_After</v>
      </c>
    </row>
    <row r="261" s="9" customFormat="1" hidden="1" customHeight="1" spans="1:22 16377:16384">
      <c r="A261" s="21"/>
      <c r="B261" s="54"/>
      <c r="C261" s="55">
        <v>46142</v>
      </c>
      <c r="D261" s="54" t="s">
        <v>1341</v>
      </c>
      <c r="E261" s="57" t="s">
        <v>25</v>
      </c>
      <c r="F261" s="58" t="s">
        <v>128</v>
      </c>
      <c r="G261" s="59" t="s">
        <v>1342</v>
      </c>
      <c r="H261" s="57" t="s">
        <v>1343</v>
      </c>
      <c r="I261" s="57" t="s">
        <v>29</v>
      </c>
      <c r="J261" s="60" t="str">
        <f t="shared" si="18"/>
        <v>Open File</v>
      </c>
      <c r="K261" s="61" t="s">
        <v>30</v>
      </c>
      <c r="L261" s="57" t="str">
        <f>_xlfn.DISPIMG("ID_42D3FAA6F5F6466F84D738E871CCB645",1)</f>
        <v>=DISPIMG("ID_42D3FAA6F5F6466F84D738E871CCB645",1)</v>
      </c>
      <c r="M261" s="57" t="str">
        <f t="shared" si="17"/>
        <v>COMPLETED</v>
      </c>
      <c r="N261" s="57" t="s">
        <v>1344</v>
      </c>
      <c r="O261" s="57" t="s">
        <v>1345</v>
      </c>
      <c r="P261" s="57" t="s">
        <v>57</v>
      </c>
      <c r="Q261" s="62" t="str">
        <f t="shared" si="19"/>
        <v>Open File</v>
      </c>
      <c r="R261" s="55">
        <v>46149</v>
      </c>
      <c r="S261" s="67" t="s">
        <v>1346</v>
      </c>
      <c r="T261" s="17">
        <f>IF(AND(D261&lt;&gt;"",RIGHT(D261,3)&lt;&gt;""),IF(COUNTIF($D$6:D261,D261)=1,1,0),0)</f>
        <v>1</v>
      </c>
      <c r="U261" s="17" t="str">
        <f t="shared" si="20"/>
        <v>MK.26.IV.039_SUB-01_Before</v>
      </c>
      <c r="V261" s="17" t="str">
        <f t="shared" si="21"/>
        <v>MK.26.IV.039_SUB-01_After</v>
      </c>
    </row>
    <row r="262" s="9" customFormat="1" hidden="1" customHeight="1" spans="1:22 16377:16384">
      <c r="A262" s="21"/>
      <c r="B262" s="54"/>
      <c r="C262" s="55">
        <v>46142</v>
      </c>
      <c r="D262" s="54" t="s">
        <v>1347</v>
      </c>
      <c r="E262" s="57" t="s">
        <v>25</v>
      </c>
      <c r="F262" s="58" t="s">
        <v>26</v>
      </c>
      <c r="G262" s="59" t="s">
        <v>1348</v>
      </c>
      <c r="H262" s="57" t="s">
        <v>1349</v>
      </c>
      <c r="I262" s="57" t="s">
        <v>29</v>
      </c>
      <c r="J262" s="60" t="str">
        <f t="shared" si="18"/>
        <v>Open File</v>
      </c>
      <c r="K262" s="61" t="s">
        <v>30</v>
      </c>
      <c r="L262" s="57" t="str">
        <f>_xlfn.DISPIMG("ID_CA59DEE20E5F4FF2AB3F930E7472A969",1)</f>
        <v>=DISPIMG("ID_CA59DEE20E5F4FF2AB3F930E7472A969",1)</v>
      </c>
      <c r="M262" s="57" t="str">
        <f t="shared" ref="M262:M325" si="22">IF(AND(N262&lt;&gt;"",Q262&lt;&gt;"",R262&lt;&gt;""),"COMPLETED",IF(N262&lt;&gt;"","ON-GOING",IF(L262&lt;&gt;"","REQUESTED","")))</f>
        <v>COMPLETED</v>
      </c>
      <c r="N262" s="57" t="s">
        <v>1350</v>
      </c>
      <c r="O262" s="57" t="s">
        <v>1351</v>
      </c>
      <c r="P262" s="57" t="s">
        <v>29</v>
      </c>
      <c r="Q262" s="62" t="str">
        <f t="shared" si="19"/>
        <v>Open File</v>
      </c>
      <c r="R262" s="55">
        <v>46142</v>
      </c>
      <c r="S262" s="67" t="s">
        <v>1352</v>
      </c>
      <c r="T262" s="17">
        <f>IF(AND(D262&lt;&gt;"",RIGHT(D262,3)&lt;&gt;""),IF(COUNTIF($D$6:D262,D262)=1,1,0),0)</f>
        <v>1</v>
      </c>
      <c r="U262" s="17" t="str">
        <f t="shared" si="20"/>
        <v>MK.26.IV.040_SUB-01_Before</v>
      </c>
      <c r="V262" s="17" t="str">
        <f t="shared" si="21"/>
        <v>MK.26.IV.040_SUB-01_After</v>
      </c>
    </row>
    <row r="263" s="9" customFormat="1" hidden="1" customHeight="1" spans="1:22 16377:16384">
      <c r="A263" s="21"/>
      <c r="B263" s="54"/>
      <c r="C263" s="55">
        <v>46144</v>
      </c>
      <c r="D263" s="54" t="s">
        <v>1353</v>
      </c>
      <c r="E263" s="57" t="s">
        <v>25</v>
      </c>
      <c r="F263" s="58" t="s">
        <v>317</v>
      </c>
      <c r="G263" s="59" t="s">
        <v>1018</v>
      </c>
      <c r="H263" s="57" t="s">
        <v>1354</v>
      </c>
      <c r="I263" s="57" t="s">
        <v>29</v>
      </c>
      <c r="J263" s="60" t="str">
        <f t="shared" si="18"/>
        <v>Open File</v>
      </c>
      <c r="K263" s="61" t="s">
        <v>30</v>
      </c>
      <c r="L263" s="57" t="str">
        <f>_xlfn.DISPIMG("ID_994515A5DB5F4B68BD0258A393F8EBEA",1)</f>
        <v>=DISPIMG("ID_994515A5DB5F4B68BD0258A393F8EBEA",1)</v>
      </c>
      <c r="M263" s="57" t="str">
        <f t="shared" si="22"/>
        <v>COMPLETED</v>
      </c>
      <c r="N263" s="57" t="s">
        <v>1355</v>
      </c>
      <c r="O263" s="57" t="s">
        <v>1356</v>
      </c>
      <c r="P263" s="57" t="s">
        <v>29</v>
      </c>
      <c r="Q263" s="62" t="str">
        <f t="shared" si="19"/>
        <v>Open File</v>
      </c>
      <c r="R263" s="55">
        <v>46146</v>
      </c>
      <c r="S263" s="67" t="s">
        <v>1287</v>
      </c>
      <c r="T263" s="17">
        <f>IF(AND(D263&lt;&gt;"",RIGHT(D263,3)&lt;&gt;""),IF(COUNTIF($D$6:D263,D263)=1,1,0),0)</f>
        <v>1</v>
      </c>
      <c r="U263" s="17" t="str">
        <f t="shared" si="20"/>
        <v>MK.26.V.001_SUB-01_Before</v>
      </c>
      <c r="V263" s="17" t="str">
        <f t="shared" si="21"/>
        <v>MK.26.V.001_SUB-01_After</v>
      </c>
    </row>
    <row r="264" s="9" customFormat="1" hidden="1" customHeight="1" spans="1:22 16377:16384">
      <c r="A264" s="21"/>
      <c r="B264" s="54"/>
      <c r="C264" s="55">
        <v>46146</v>
      </c>
      <c r="D264" s="54" t="s">
        <v>1353</v>
      </c>
      <c r="E264" s="57" t="s">
        <v>34</v>
      </c>
      <c r="F264" s="58" t="s">
        <v>317</v>
      </c>
      <c r="G264" s="59" t="s">
        <v>1018</v>
      </c>
      <c r="H264" s="57" t="s">
        <v>1357</v>
      </c>
      <c r="I264" s="57" t="s">
        <v>29</v>
      </c>
      <c r="J264" s="60" t="str">
        <f t="shared" si="18"/>
        <v>Open File</v>
      </c>
      <c r="K264" s="61" t="s">
        <v>30</v>
      </c>
      <c r="L264" s="57" t="str">
        <f>_xlfn.DISPIMG("ID_C2E611440B934E24BB4E483EFC663414",1)</f>
        <v>=DISPIMG("ID_C2E611440B934E24BB4E483EFC663414",1)</v>
      </c>
      <c r="M264" s="57" t="str">
        <f t="shared" si="22"/>
        <v>COMPLETED</v>
      </c>
      <c r="N264" s="57" t="s">
        <v>1358</v>
      </c>
      <c r="O264" s="57" t="s">
        <v>1359</v>
      </c>
      <c r="P264" s="57" t="s">
        <v>29</v>
      </c>
      <c r="Q264" s="62" t="str">
        <f t="shared" si="19"/>
        <v>Open File</v>
      </c>
      <c r="R264" s="55">
        <v>46146</v>
      </c>
      <c r="S264" s="67" t="s">
        <v>1287</v>
      </c>
      <c r="T264" s="17">
        <f>IF(AND(D264&lt;&gt;"",RIGHT(D264,3)&lt;&gt;""),IF(COUNTIF($D$6:D264,D264)=1,1,0),0)</f>
        <v>0</v>
      </c>
      <c r="U264" s="17" t="str">
        <f t="shared" si="20"/>
        <v>MK.26.V.001_SUB-02_Before</v>
      </c>
      <c r="V264" s="17" t="str">
        <f t="shared" si="21"/>
        <v>MK.26.V.001_SUB-02_After</v>
      </c>
    </row>
    <row r="265" s="9" customFormat="1" hidden="1" customHeight="1" spans="1:22 16377:16384">
      <c r="A265" s="21"/>
      <c r="B265" s="54"/>
      <c r="C265" s="55">
        <v>46147</v>
      </c>
      <c r="D265" s="54" t="s">
        <v>1278</v>
      </c>
      <c r="E265" s="57" t="s">
        <v>39</v>
      </c>
      <c r="F265" s="58" t="s">
        <v>437</v>
      </c>
      <c r="G265" s="59" t="s">
        <v>1360</v>
      </c>
      <c r="H265" s="57" t="s">
        <v>1361</v>
      </c>
      <c r="I265" s="57" t="s">
        <v>29</v>
      </c>
      <c r="J265" s="60" t="str">
        <f t="shared" ref="J265:J328" si="23">IF(H265&lt;&gt;"",HYPERLINK(_xlfn.CONCAT($H$4,H265,I265),"Open File"),"")</f>
        <v>Open File</v>
      </c>
      <c r="K265" s="61" t="s">
        <v>30</v>
      </c>
      <c r="L265" s="57" t="str">
        <f>_xlfn.DISPIMG("ID_4B044D41EA03459BBC85F560AB8930A5",1)</f>
        <v>=DISPIMG("ID_4B044D41EA03459BBC85F560AB8930A5",1)</v>
      </c>
      <c r="M265" s="57" t="str">
        <f t="shared" si="22"/>
        <v>COMPLETED</v>
      </c>
      <c r="N265" s="57" t="s">
        <v>1362</v>
      </c>
      <c r="O265" s="57" t="s">
        <v>1363</v>
      </c>
      <c r="P265" s="57" t="s">
        <v>57</v>
      </c>
      <c r="Q265" s="62" t="str">
        <f t="shared" ref="Q265:Q328" si="24">IF(O265&lt;&gt;"",HYPERLINK(_xlfn.CONCAT($O$4,O265,P265),"Open File"),"")</f>
        <v>Open File</v>
      </c>
      <c r="R265" s="55">
        <v>46151</v>
      </c>
      <c r="S265" s="67" t="s">
        <v>1282</v>
      </c>
      <c r="T265" s="17">
        <f>IF(AND(D265&lt;&gt;"",RIGHT(D265,3)&lt;&gt;""),IF(COUNTIF($D$6:D265,D265)=1,1,0),0)</f>
        <v>0</v>
      </c>
      <c r="U265" s="17" t="str">
        <f t="shared" si="20"/>
        <v>MK.26.IV.026_SUB-03_Before</v>
      </c>
      <c r="V265" s="17" t="str">
        <f t="shared" si="21"/>
        <v>MK.26.IV.026_SUB-03_After</v>
      </c>
    </row>
    <row r="266" s="9" customFormat="1" hidden="1" customHeight="1" spans="1:22 16377:16384">
      <c r="A266" s="21"/>
      <c r="B266" s="54"/>
      <c r="C266" s="75">
        <v>46147</v>
      </c>
      <c r="D266" s="76" t="s">
        <v>1364</v>
      </c>
      <c r="E266" s="69" t="s">
        <v>25</v>
      </c>
      <c r="F266" s="58" t="s">
        <v>26</v>
      </c>
      <c r="G266" s="77" t="s">
        <v>773</v>
      </c>
      <c r="H266" s="72"/>
      <c r="I266" s="57"/>
      <c r="J266" s="60" t="str">
        <f t="shared" si="23"/>
        <v/>
      </c>
      <c r="K266" s="61" t="s">
        <v>30</v>
      </c>
      <c r="L266" s="57" t="str">
        <f>_xlfn.DISPIMG("ID_A853323684E54355BFB232FEEFC27464",1)</f>
        <v>=DISPIMG("ID_A853323684E54355BFB232FEEFC27464",1)</v>
      </c>
      <c r="M266" s="57" t="str">
        <f t="shared" si="22"/>
        <v>ON-GOING</v>
      </c>
      <c r="N266" s="57" t="s">
        <v>1365</v>
      </c>
      <c r="O266" s="57"/>
      <c r="P266" s="57"/>
      <c r="Q266" s="65" t="str">
        <f t="shared" si="24"/>
        <v/>
      </c>
      <c r="R266" s="55"/>
      <c r="S266" s="67"/>
      <c r="T266" s="17">
        <f>IF(AND(D266&lt;&gt;"",RIGHT(D266,3)&lt;&gt;""),IF(COUNTIF($D$6:D266,D266)=1,1,0),0)</f>
        <v>1</v>
      </c>
      <c r="U266" s="17" t="str">
        <f t="shared" si="20"/>
        <v>MK.26.V.002_SUB-01_Before</v>
      </c>
      <c r="V266" s="17" t="str">
        <f t="shared" si="21"/>
        <v>MK.26.V.002_SUB-01_After</v>
      </c>
      <c r="XEW266" s="20"/>
      <c r="XEX266" s="20"/>
      <c r="XEY266" s="20"/>
      <c r="XEZ266" s="20"/>
      <c r="XFA266" s="20"/>
      <c r="XFB266" s="20"/>
      <c r="XFC266" s="20"/>
      <c r="XFD266" s="20"/>
    </row>
    <row r="267" s="9" customFormat="1" hidden="1" customHeight="1" spans="1:22 16377:16384">
      <c r="A267" s="21"/>
      <c r="B267" s="54"/>
      <c r="C267" s="55">
        <v>46147</v>
      </c>
      <c r="D267" s="54" t="s">
        <v>1366</v>
      </c>
      <c r="E267" s="57" t="s">
        <v>25</v>
      </c>
      <c r="F267" s="58" t="s">
        <v>26</v>
      </c>
      <c r="G267" s="59" t="s">
        <v>1367</v>
      </c>
      <c r="H267" s="57" t="s">
        <v>1368</v>
      </c>
      <c r="I267" s="57" t="s">
        <v>29</v>
      </c>
      <c r="J267" s="60" t="str">
        <f t="shared" si="23"/>
        <v>Open File</v>
      </c>
      <c r="K267" s="61" t="s">
        <v>30</v>
      </c>
      <c r="L267" s="57"/>
      <c r="M267" s="57" t="str">
        <f t="shared" si="22"/>
        <v>COMPLETED</v>
      </c>
      <c r="N267" s="57" t="s">
        <v>1369</v>
      </c>
      <c r="O267" s="57" t="s">
        <v>1370</v>
      </c>
      <c r="P267" s="57" t="s">
        <v>29</v>
      </c>
      <c r="Q267" s="62" t="str">
        <f t="shared" si="24"/>
        <v>Open File</v>
      </c>
      <c r="R267" s="55">
        <v>46154</v>
      </c>
      <c r="S267" s="67" t="s">
        <v>1371</v>
      </c>
      <c r="T267" s="17">
        <f>IF(AND(D267&lt;&gt;"",RIGHT(D267,3)&lt;&gt;""),IF(COUNTIF($D$6:D267,D267)=1,1,0),0)</f>
        <v>1</v>
      </c>
      <c r="U267" s="17" t="str">
        <f t="shared" si="20"/>
        <v>MK.26.V.003_SUB-01_Before</v>
      </c>
      <c r="V267" s="17" t="str">
        <f t="shared" si="21"/>
        <v>MK.26.V.003_SUB-01_After</v>
      </c>
      <c r="XEW267" s="20"/>
      <c r="XEX267" s="20"/>
      <c r="XEY267" s="20"/>
      <c r="XEZ267" s="20"/>
      <c r="XFA267" s="20"/>
      <c r="XFB267" s="20"/>
      <c r="XFC267" s="20"/>
      <c r="XFD267" s="20"/>
    </row>
    <row r="268" s="9" customFormat="1" hidden="1" customHeight="1" spans="1:22 16377:16384">
      <c r="A268" s="21"/>
      <c r="B268" s="54"/>
      <c r="C268" s="55">
        <v>46147</v>
      </c>
      <c r="D268" s="54" t="s">
        <v>1372</v>
      </c>
      <c r="E268" s="57" t="s">
        <v>25</v>
      </c>
      <c r="F268" s="58" t="s">
        <v>286</v>
      </c>
      <c r="G268" s="59" t="s">
        <v>1373</v>
      </c>
      <c r="H268" s="57" t="s">
        <v>1374</v>
      </c>
      <c r="I268" s="57" t="s">
        <v>29</v>
      </c>
      <c r="J268" s="60" t="str">
        <f t="shared" si="23"/>
        <v>Open File</v>
      </c>
      <c r="K268" s="61" t="s">
        <v>30</v>
      </c>
      <c r="L268" s="57" t="str">
        <f>_xlfn.DISPIMG("ID_AFFD7EFA26124FDA92F7A27CEDD41AFA",1)</f>
        <v>=DISPIMG("ID_AFFD7EFA26124FDA92F7A27CEDD41AFA",1)</v>
      </c>
      <c r="M268" s="57" t="str">
        <f t="shared" si="22"/>
        <v>COMPLETED</v>
      </c>
      <c r="N268" s="57" t="s">
        <v>1375</v>
      </c>
      <c r="O268" s="57" t="s">
        <v>1376</v>
      </c>
      <c r="P268" s="57" t="s">
        <v>29</v>
      </c>
      <c r="Q268" s="62" t="str">
        <f t="shared" si="24"/>
        <v>Open File</v>
      </c>
      <c r="R268" s="55">
        <v>46147</v>
      </c>
      <c r="S268" s="67" t="s">
        <v>1377</v>
      </c>
      <c r="T268" s="17">
        <f>IF(AND(D268&lt;&gt;"",RIGHT(D268,3)&lt;&gt;""),IF(COUNTIF($D$6:D268,D268)=1,1,0),0)</f>
        <v>1</v>
      </c>
      <c r="U268" s="17" t="str">
        <f t="shared" si="20"/>
        <v>MK.26.V.009_SUB-01_Before</v>
      </c>
      <c r="V268" s="17" t="str">
        <f t="shared" si="21"/>
        <v>MK.26.V.009_SUB-01_After</v>
      </c>
      <c r="XEW268" s="20"/>
      <c r="XEX268" s="20"/>
      <c r="XEY268" s="20"/>
      <c r="XEZ268" s="20"/>
      <c r="XFA268" s="20"/>
      <c r="XFB268" s="20"/>
      <c r="XFC268" s="20"/>
      <c r="XFD268" s="20"/>
    </row>
    <row r="269" s="9" customFormat="1" hidden="1" customHeight="1" spans="1:22 16377:16384">
      <c r="A269" s="21"/>
      <c r="B269" s="54"/>
      <c r="C269" s="55">
        <v>46150</v>
      </c>
      <c r="D269" s="54" t="s">
        <v>1378</v>
      </c>
      <c r="E269" s="57" t="s">
        <v>25</v>
      </c>
      <c r="F269" s="58" t="s">
        <v>437</v>
      </c>
      <c r="G269" s="59" t="s">
        <v>1379</v>
      </c>
      <c r="H269" s="57" t="s">
        <v>1380</v>
      </c>
      <c r="I269" s="57" t="s">
        <v>29</v>
      </c>
      <c r="J269" s="60" t="str">
        <f t="shared" si="23"/>
        <v>Open File</v>
      </c>
      <c r="K269" s="61" t="s">
        <v>30</v>
      </c>
      <c r="L269" s="57" t="str">
        <f>_xlfn.DISPIMG("ID_62B0062FFDED479A80627FC326A5318F",1)</f>
        <v>=DISPIMG("ID_62B0062FFDED479A80627FC326A5318F",1)</v>
      </c>
      <c r="M269" s="57" t="str">
        <f t="shared" si="22"/>
        <v>COMPLETED</v>
      </c>
      <c r="N269" s="57" t="s">
        <v>1381</v>
      </c>
      <c r="O269" s="73" t="s">
        <v>1382</v>
      </c>
      <c r="P269" s="57" t="s">
        <v>57</v>
      </c>
      <c r="Q269" s="62" t="str">
        <f t="shared" si="24"/>
        <v>Open File</v>
      </c>
      <c r="R269" s="55">
        <v>46140</v>
      </c>
      <c r="S269" s="67" t="s">
        <v>1383</v>
      </c>
      <c r="T269" s="17">
        <f>IF(AND(D269&lt;&gt;"",RIGHT(D269,3)&lt;&gt;""),IF(COUNTIF($D$6:D269,D269)=1,1,0),0)</f>
        <v>1</v>
      </c>
      <c r="U269" s="17" t="str">
        <f t="shared" si="20"/>
        <v>MK.26.V.006_SUB-01_Before</v>
      </c>
      <c r="V269" s="17" t="str">
        <f t="shared" si="21"/>
        <v>MK.26.V.006_SUB-01_After</v>
      </c>
      <c r="XEW269" s="20"/>
      <c r="XEX269" s="20"/>
      <c r="XEY269" s="20"/>
      <c r="XEZ269" s="20"/>
      <c r="XFA269" s="20"/>
      <c r="XFB269" s="20"/>
      <c r="XFC269" s="20"/>
      <c r="XFD269" s="20"/>
    </row>
    <row r="270" s="9" customFormat="1" hidden="1" customHeight="1" spans="1:22 16377:16384">
      <c r="A270" s="21"/>
      <c r="B270" s="54"/>
      <c r="C270" s="55">
        <v>46151</v>
      </c>
      <c r="D270" s="54" t="s">
        <v>1384</v>
      </c>
      <c r="E270" s="57" t="s">
        <v>25</v>
      </c>
      <c r="F270" s="58" t="s">
        <v>1088</v>
      </c>
      <c r="G270" s="59" t="s">
        <v>1385</v>
      </c>
      <c r="H270" s="57" t="s">
        <v>1386</v>
      </c>
      <c r="I270" s="57" t="s">
        <v>29</v>
      </c>
      <c r="J270" s="60" t="str">
        <f t="shared" si="23"/>
        <v>Open File</v>
      </c>
      <c r="K270" s="61" t="s">
        <v>30</v>
      </c>
      <c r="L270" s="57" t="str">
        <f>_xlfn.DISPIMG("ID_BC51251FADA649C88E21B38DC9536F93",1)</f>
        <v>=DISPIMG("ID_BC51251FADA649C88E21B38DC9536F93",1)</v>
      </c>
      <c r="M270" s="57" t="str">
        <f t="shared" si="22"/>
        <v>COMPLETED</v>
      </c>
      <c r="N270" s="57" t="s">
        <v>1387</v>
      </c>
      <c r="O270" s="57" t="s">
        <v>1388</v>
      </c>
      <c r="P270" s="57" t="s">
        <v>57</v>
      </c>
      <c r="Q270" s="62" t="str">
        <f t="shared" si="24"/>
        <v>Open File</v>
      </c>
      <c r="R270" s="55">
        <v>46153</v>
      </c>
      <c r="S270" s="67" t="s">
        <v>928</v>
      </c>
      <c r="T270" s="17">
        <f>IF(AND(D270&lt;&gt;"",RIGHT(D270,3)&lt;&gt;""),IF(COUNTIF($D$6:D270,D270)=1,1,0),0)</f>
        <v>1</v>
      </c>
      <c r="U270" s="17" t="str">
        <f t="shared" si="20"/>
        <v>MK.26.V.008_SUB-01_Before</v>
      </c>
      <c r="V270" s="17" t="str">
        <f t="shared" si="21"/>
        <v>MK.26.V.008_SUB-01_After</v>
      </c>
      <c r="XEW270" s="20"/>
      <c r="XEX270" s="20"/>
      <c r="XEY270" s="20"/>
      <c r="XEZ270" s="20"/>
      <c r="XFA270" s="20"/>
      <c r="XFB270" s="20"/>
      <c r="XFC270" s="20"/>
      <c r="XFD270" s="20"/>
    </row>
    <row r="271" s="9" customFormat="1" hidden="1" customHeight="1" spans="1:22 16377:16384">
      <c r="A271" s="21"/>
      <c r="B271" s="54"/>
      <c r="C271" s="55">
        <v>46151</v>
      </c>
      <c r="D271" s="54" t="s">
        <v>1389</v>
      </c>
      <c r="E271" s="57" t="s">
        <v>25</v>
      </c>
      <c r="F271" s="58" t="s">
        <v>1390</v>
      </c>
      <c r="G271" s="59" t="s">
        <v>1391</v>
      </c>
      <c r="H271" s="57" t="s">
        <v>1392</v>
      </c>
      <c r="I271" s="57" t="s">
        <v>29</v>
      </c>
      <c r="J271" s="60" t="str">
        <f t="shared" si="23"/>
        <v>Open File</v>
      </c>
      <c r="K271" s="61" t="s">
        <v>30</v>
      </c>
      <c r="L271" s="57" t="str">
        <f>_xlfn.DISPIMG("ID_07FC0E18097B4BF6B4AD80DBB621C010",1)</f>
        <v>=DISPIMG("ID_07FC0E18097B4BF6B4AD80DBB621C010",1)</v>
      </c>
      <c r="M271" s="57" t="str">
        <f t="shared" si="22"/>
        <v>COMPLETED</v>
      </c>
      <c r="N271" s="57" t="s">
        <v>1393</v>
      </c>
      <c r="O271" s="57" t="s">
        <v>1394</v>
      </c>
      <c r="P271" s="57" t="s">
        <v>29</v>
      </c>
      <c r="Q271" s="62" t="str">
        <f t="shared" si="24"/>
        <v>Open File</v>
      </c>
      <c r="R271" s="55">
        <v>46154</v>
      </c>
      <c r="S271" s="67" t="s">
        <v>1395</v>
      </c>
      <c r="T271" s="17">
        <f>IF(AND(D271&lt;&gt;"",RIGHT(D271,3)&lt;&gt;""),IF(COUNTIF($D$6:D271,D271)=1,1,0),0)</f>
        <v>1</v>
      </c>
      <c r="U271" s="17" t="str">
        <f t="shared" si="20"/>
        <v>MK.26.V.010_SUB-01_Before</v>
      </c>
      <c r="V271" s="17" t="str">
        <f t="shared" si="21"/>
        <v>MK.26.V.010_SUB-01_After</v>
      </c>
      <c r="XEW271" s="20"/>
      <c r="XEX271" s="20"/>
      <c r="XEY271" s="20"/>
      <c r="XEZ271" s="20"/>
      <c r="XFA271" s="20"/>
      <c r="XFB271" s="20"/>
      <c r="XFC271" s="20"/>
      <c r="XFD271" s="20"/>
    </row>
    <row r="272" s="9" customFormat="1" hidden="1" customHeight="1" spans="1:22 16377:16384">
      <c r="A272" s="21"/>
      <c r="B272" s="54"/>
      <c r="C272" s="55">
        <v>46151</v>
      </c>
      <c r="D272" s="54" t="s">
        <v>1396</v>
      </c>
      <c r="E272" s="57" t="s">
        <v>25</v>
      </c>
      <c r="F272" s="58" t="s">
        <v>205</v>
      </c>
      <c r="G272" s="59" t="s">
        <v>1397</v>
      </c>
      <c r="H272" s="57" t="s">
        <v>1398</v>
      </c>
      <c r="I272" s="57" t="s">
        <v>29</v>
      </c>
      <c r="J272" s="60" t="str">
        <f t="shared" si="23"/>
        <v>Open File</v>
      </c>
      <c r="K272" s="61" t="s">
        <v>30</v>
      </c>
      <c r="L272" s="57" t="str">
        <f>_xlfn.DISPIMG("ID_FDD3D238FD08496991D5CD90A08DBCEE",1)</f>
        <v>=DISPIMG("ID_FDD3D238FD08496991D5CD90A08DBCEE",1)</v>
      </c>
      <c r="M272" s="57" t="str">
        <f t="shared" si="22"/>
        <v>COMPLETED</v>
      </c>
      <c r="N272" s="57" t="s">
        <v>1399</v>
      </c>
      <c r="O272" s="57" t="s">
        <v>1400</v>
      </c>
      <c r="P272" s="57" t="s">
        <v>29</v>
      </c>
      <c r="Q272" s="62" t="str">
        <f t="shared" si="24"/>
        <v>Open File</v>
      </c>
      <c r="R272" s="55">
        <v>46151</v>
      </c>
      <c r="S272" s="67" t="s">
        <v>1401</v>
      </c>
      <c r="T272" s="17">
        <f>IF(AND(D272&lt;&gt;"",RIGHT(D272,3)&lt;&gt;""),IF(COUNTIF($D$6:D272,D272)=1,1,0),0)</f>
        <v>1</v>
      </c>
      <c r="U272" s="17" t="str">
        <f t="shared" si="20"/>
        <v>MK.26.V.022_SUB-01_Before</v>
      </c>
      <c r="V272" s="17" t="str">
        <f t="shared" si="21"/>
        <v>MK.26.V.022_SUB-01_After</v>
      </c>
      <c r="XEW272" s="20"/>
      <c r="XEX272" s="20"/>
      <c r="XEY272" s="20"/>
      <c r="XEZ272" s="20"/>
      <c r="XFA272" s="20"/>
      <c r="XFB272" s="20"/>
      <c r="XFC272" s="20"/>
      <c r="XFD272" s="20"/>
    </row>
    <row r="273" s="9" customFormat="1" hidden="1" customHeight="1" spans="1:22 16377:16384">
      <c r="A273" s="21"/>
      <c r="B273" s="54"/>
      <c r="C273" s="55">
        <v>46153</v>
      </c>
      <c r="D273" s="54" t="s">
        <v>1402</v>
      </c>
      <c r="E273" s="57" t="s">
        <v>25</v>
      </c>
      <c r="F273" s="58" t="s">
        <v>442</v>
      </c>
      <c r="G273" s="59" t="s">
        <v>431</v>
      </c>
      <c r="H273" s="57" t="s">
        <v>1403</v>
      </c>
      <c r="I273" s="57" t="s">
        <v>29</v>
      </c>
      <c r="J273" s="60" t="str">
        <f t="shared" si="23"/>
        <v>Open File</v>
      </c>
      <c r="K273" s="61" t="s">
        <v>30</v>
      </c>
      <c r="L273" s="57" t="str">
        <f>_xlfn.DISPIMG("ID_DC767C01449A449BBCA7760E6E661FF4",1)</f>
        <v>=DISPIMG("ID_DC767C01449A449BBCA7760E6E661FF4",1)</v>
      </c>
      <c r="M273" s="57" t="str">
        <f t="shared" si="22"/>
        <v>COMPLETED</v>
      </c>
      <c r="N273" s="57" t="s">
        <v>1404</v>
      </c>
      <c r="O273" s="57" t="s">
        <v>1405</v>
      </c>
      <c r="P273" s="57" t="s">
        <v>57</v>
      </c>
      <c r="Q273" s="62" t="str">
        <f t="shared" si="24"/>
        <v>Open File</v>
      </c>
      <c r="R273" s="55">
        <v>46190</v>
      </c>
      <c r="S273" s="67" t="s">
        <v>1406</v>
      </c>
      <c r="T273" s="17">
        <f>IF(AND(D273&lt;&gt;"",RIGHT(D273,3)&lt;&gt;""),IF(COUNTIF($D$6:D273,D273)=1,1,0),0)</f>
        <v>1</v>
      </c>
      <c r="U273" s="17" t="str">
        <f t="shared" si="20"/>
        <v>MK.26.V.007_SUB-01_Before</v>
      </c>
      <c r="V273" s="17" t="str">
        <f t="shared" si="21"/>
        <v>MK.26.V.007_SUB-01_After</v>
      </c>
      <c r="XEW273" s="20"/>
      <c r="XEX273" s="20"/>
      <c r="XEY273" s="20"/>
      <c r="XEZ273" s="20"/>
      <c r="XFA273" s="20"/>
      <c r="XFB273" s="20"/>
      <c r="XFC273" s="20"/>
      <c r="XFD273" s="20"/>
    </row>
    <row r="274" s="9" customFormat="1" hidden="1" customHeight="1" spans="1:22 16377:16384">
      <c r="A274" s="21"/>
      <c r="B274" s="54"/>
      <c r="C274" s="75">
        <v>46154</v>
      </c>
      <c r="D274" s="76" t="s">
        <v>1407</v>
      </c>
      <c r="E274" s="69" t="s">
        <v>25</v>
      </c>
      <c r="F274" s="58" t="s">
        <v>891</v>
      </c>
      <c r="G274" s="77" t="s">
        <v>1408</v>
      </c>
      <c r="H274" s="57" t="s">
        <v>1409</v>
      </c>
      <c r="I274" s="57" t="s">
        <v>29</v>
      </c>
      <c r="J274" s="60" t="str">
        <f t="shared" si="23"/>
        <v>Open File</v>
      </c>
      <c r="K274" s="61" t="s">
        <v>30</v>
      </c>
      <c r="L274" s="57" t="str">
        <f>_xlfn.DISPIMG("ID_33A34EB367574CAAB45A294FACCDABA5",1)</f>
        <v>=DISPIMG("ID_33A34EB367574CAAB45A294FACCDABA5",1)</v>
      </c>
      <c r="M274" s="57" t="str">
        <f t="shared" si="22"/>
        <v>ON-GOING</v>
      </c>
      <c r="N274" s="57" t="s">
        <v>1410</v>
      </c>
      <c r="O274" s="57"/>
      <c r="P274" s="57"/>
      <c r="Q274" s="65" t="str">
        <f t="shared" si="24"/>
        <v/>
      </c>
      <c r="R274" s="93" t="s">
        <v>1411</v>
      </c>
      <c r="S274" s="67"/>
      <c r="T274" s="17">
        <f>IF(AND(D274&lt;&gt;"",RIGHT(D274,3)&lt;&gt;""),IF(COUNTIF($D$6:D274,D274)=1,1,0),0)</f>
        <v>1</v>
      </c>
      <c r="U274" s="17" t="str">
        <f t="shared" si="20"/>
        <v>MK.26.V.011_SUB-01_Before</v>
      </c>
      <c r="V274" s="17" t="str">
        <f t="shared" si="21"/>
        <v>MK.26.V.011_SUB-01_After</v>
      </c>
      <c r="XEW274" s="20"/>
      <c r="XEX274" s="20"/>
      <c r="XEY274" s="20"/>
      <c r="XEZ274" s="20"/>
      <c r="XFA274" s="20"/>
      <c r="XFB274" s="20"/>
      <c r="XFC274" s="20"/>
      <c r="XFD274" s="20"/>
    </row>
    <row r="275" s="9" customFormat="1" hidden="1" customHeight="1" spans="1:22 16377:16384">
      <c r="A275" s="21"/>
      <c r="B275" s="54"/>
      <c r="C275" s="55">
        <v>46154</v>
      </c>
      <c r="D275" s="54" t="s">
        <v>1412</v>
      </c>
      <c r="E275" s="57" t="s">
        <v>25</v>
      </c>
      <c r="F275" s="58" t="s">
        <v>459</v>
      </c>
      <c r="G275" s="59" t="s">
        <v>1413</v>
      </c>
      <c r="H275" s="57" t="s">
        <v>1414</v>
      </c>
      <c r="I275" s="57" t="s">
        <v>57</v>
      </c>
      <c r="J275" s="60" t="str">
        <f t="shared" si="23"/>
        <v>Open File</v>
      </c>
      <c r="K275" s="61" t="s">
        <v>1415</v>
      </c>
      <c r="L275" s="57" t="str">
        <f>_xlfn.DISPIMG("ID_537FB9C9F79D4FE8AA42CDC7D9C14C84",1)</f>
        <v>=DISPIMG("ID_537FB9C9F79D4FE8AA42CDC7D9C14C84",1)</v>
      </c>
      <c r="M275" s="57" t="str">
        <f t="shared" si="22"/>
        <v>COMPLETED</v>
      </c>
      <c r="N275" s="57" t="s">
        <v>1416</v>
      </c>
      <c r="O275" s="57" t="s">
        <v>1417</v>
      </c>
      <c r="P275" s="57" t="s">
        <v>29</v>
      </c>
      <c r="Q275" s="62" t="str">
        <f t="shared" si="24"/>
        <v>Open File</v>
      </c>
      <c r="R275" s="55">
        <v>46154</v>
      </c>
      <c r="S275" s="67" t="s">
        <v>1418</v>
      </c>
      <c r="T275" s="17">
        <f>IF(AND(D275&lt;&gt;"",RIGHT(D275,3)&lt;&gt;""),IF(COUNTIF($D$6:D275,D275)=1,1,0),0)</f>
        <v>1</v>
      </c>
      <c r="U275" s="17" t="str">
        <f t="shared" si="20"/>
        <v>MK.26.V.019_SUB-01_Before</v>
      </c>
      <c r="V275" s="17" t="str">
        <f t="shared" si="21"/>
        <v>MK.26.V.019_SUB-01_After</v>
      </c>
      <c r="XEW275" s="20"/>
      <c r="XEX275" s="20"/>
      <c r="XEY275" s="20"/>
      <c r="XEZ275" s="20"/>
      <c r="XFA275" s="20"/>
      <c r="XFB275" s="20"/>
      <c r="XFC275" s="20"/>
      <c r="XFD275" s="20"/>
    </row>
    <row r="276" s="9" customFormat="1" hidden="1" customHeight="1" spans="1:22 16377:16384">
      <c r="A276" s="21"/>
      <c r="B276" s="54"/>
      <c r="C276" s="55">
        <v>46155</v>
      </c>
      <c r="D276" s="54" t="s">
        <v>1419</v>
      </c>
      <c r="E276" s="57" t="s">
        <v>25</v>
      </c>
      <c r="F276" s="58" t="s">
        <v>663</v>
      </c>
      <c r="G276" s="59" t="s">
        <v>1408</v>
      </c>
      <c r="H276" s="57" t="s">
        <v>1420</v>
      </c>
      <c r="I276" s="57" t="s">
        <v>29</v>
      </c>
      <c r="J276" s="60" t="str">
        <f t="shared" si="23"/>
        <v>Open File</v>
      </c>
      <c r="K276" s="61" t="s">
        <v>30</v>
      </c>
      <c r="L276" s="57" t="str">
        <f>_xlfn.DISPIMG("ID_70317D44B10B4445A41CF0ED60A44725",1)</f>
        <v>=DISPIMG("ID_70317D44B10B4445A41CF0ED60A44725",1)</v>
      </c>
      <c r="M276" s="57" t="str">
        <f t="shared" si="22"/>
        <v>COMPLETED</v>
      </c>
      <c r="N276" s="57" t="s">
        <v>1421</v>
      </c>
      <c r="O276" s="57" t="s">
        <v>1422</v>
      </c>
      <c r="P276" s="57" t="s">
        <v>29</v>
      </c>
      <c r="Q276" s="62" t="str">
        <f t="shared" si="24"/>
        <v>Open File</v>
      </c>
      <c r="R276" s="55">
        <v>46163</v>
      </c>
      <c r="S276" s="67" t="s">
        <v>1423</v>
      </c>
      <c r="T276" s="17">
        <f>IF(AND(D276&lt;&gt;"",RIGHT(D276,3)&lt;&gt;""),IF(COUNTIF($D$6:D276,D276)=1,1,0),0)</f>
        <v>1</v>
      </c>
      <c r="U276" s="17" t="str">
        <f t="shared" si="20"/>
        <v>MK.26.V.012_SUB-01_Before</v>
      </c>
      <c r="V276" s="17" t="str">
        <f t="shared" si="21"/>
        <v>MK.26.V.012_SUB-01_After</v>
      </c>
      <c r="XEW276" s="20"/>
      <c r="XEX276" s="20"/>
      <c r="XEY276" s="20"/>
      <c r="XEZ276" s="20"/>
      <c r="XFA276" s="20"/>
      <c r="XFB276" s="20"/>
      <c r="XFC276" s="20"/>
      <c r="XFD276" s="20"/>
    </row>
    <row r="277" s="9" customFormat="1" hidden="1" customHeight="1" spans="1:22 16377:16384">
      <c r="A277" s="21"/>
      <c r="B277" s="54"/>
      <c r="C277" s="55">
        <v>46155</v>
      </c>
      <c r="D277" s="54" t="s">
        <v>1424</v>
      </c>
      <c r="E277" s="57" t="s">
        <v>25</v>
      </c>
      <c r="F277" s="58" t="s">
        <v>80</v>
      </c>
      <c r="G277" s="59" t="s">
        <v>1425</v>
      </c>
      <c r="H277" s="57" t="s">
        <v>1426</v>
      </c>
      <c r="I277" s="57" t="s">
        <v>29</v>
      </c>
      <c r="J277" s="60" t="str">
        <f t="shared" si="23"/>
        <v>Open File</v>
      </c>
      <c r="K277" s="61" t="s">
        <v>30</v>
      </c>
      <c r="L277" s="57" t="str">
        <f>_xlfn.DISPIMG("ID_4F036AF2C6CE438EB43154FE1D6F981D",1)</f>
        <v>=DISPIMG("ID_4F036AF2C6CE438EB43154FE1D6F981D",1)</v>
      </c>
      <c r="M277" s="57" t="str">
        <f t="shared" si="22"/>
        <v>COMPLETED</v>
      </c>
      <c r="N277" s="57" t="s">
        <v>1427</v>
      </c>
      <c r="O277" s="57" t="s">
        <v>1428</v>
      </c>
      <c r="P277" s="57" t="s">
        <v>57</v>
      </c>
      <c r="Q277" s="62" t="str">
        <f t="shared" si="24"/>
        <v>Open File</v>
      </c>
      <c r="R277" s="55">
        <v>46155</v>
      </c>
      <c r="S277" s="67" t="s">
        <v>1429</v>
      </c>
      <c r="T277" s="17">
        <f>IF(AND(D277&lt;&gt;"",RIGHT(D277,3)&lt;&gt;""),IF(COUNTIF($D$6:D277,D277)=1,1,0),0)</f>
        <v>1</v>
      </c>
      <c r="U277" s="17" t="str">
        <f t="shared" si="20"/>
        <v>MK.26.V.013_SUB-01_Before</v>
      </c>
      <c r="V277" s="17" t="str">
        <f t="shared" si="21"/>
        <v>MK.26.V.013_SUB-01_After</v>
      </c>
      <c r="XEW277" s="20"/>
      <c r="XEX277" s="20"/>
      <c r="XEY277" s="20"/>
      <c r="XEZ277" s="20"/>
      <c r="XFA277" s="20"/>
      <c r="XFB277" s="20"/>
      <c r="XFC277" s="20"/>
      <c r="XFD277" s="20"/>
    </row>
    <row r="278" s="9" customFormat="1" hidden="1" customHeight="1" spans="1:22 16377:16384">
      <c r="A278" s="21"/>
      <c r="B278" s="54"/>
      <c r="C278" s="55">
        <v>46155</v>
      </c>
      <c r="D278" s="54" t="s">
        <v>1430</v>
      </c>
      <c r="E278" s="57" t="s">
        <v>25</v>
      </c>
      <c r="F278" s="58" t="s">
        <v>437</v>
      </c>
      <c r="G278" s="59" t="s">
        <v>1431</v>
      </c>
      <c r="H278" s="57" t="s">
        <v>1432</v>
      </c>
      <c r="I278" s="57" t="s">
        <v>29</v>
      </c>
      <c r="J278" s="60" t="str">
        <f t="shared" si="23"/>
        <v>Open File</v>
      </c>
      <c r="K278" s="61" t="s">
        <v>30</v>
      </c>
      <c r="L278" s="57" t="str">
        <f>_xlfn.DISPIMG("ID_32A785C2F8514EB1B880E77769E13A92",1)</f>
        <v>=DISPIMG("ID_32A785C2F8514EB1B880E77769E13A92",1)</v>
      </c>
      <c r="M278" s="57" t="str">
        <f t="shared" si="22"/>
        <v>COMPLETED</v>
      </c>
      <c r="N278" s="57" t="s">
        <v>1433</v>
      </c>
      <c r="O278" s="57" t="s">
        <v>1434</v>
      </c>
      <c r="P278" s="57" t="s">
        <v>29</v>
      </c>
      <c r="Q278" s="62" t="str">
        <f t="shared" si="24"/>
        <v>Open File</v>
      </c>
      <c r="R278" s="55">
        <v>46155</v>
      </c>
      <c r="S278" s="67" t="s">
        <v>1435</v>
      </c>
      <c r="T278" s="17">
        <f>IF(AND(D278&lt;&gt;"",RIGHT(D278,3)&lt;&gt;""),IF(COUNTIF($D$6:D278,D278)=1,1,0),0)</f>
        <v>1</v>
      </c>
      <c r="U278" s="17" t="str">
        <f t="shared" si="20"/>
        <v>MK.26.V.014_SUB-01_Before</v>
      </c>
      <c r="V278" s="17" t="str">
        <f t="shared" si="21"/>
        <v>MK.26.V.014_SUB-01_After</v>
      </c>
      <c r="XEW278" s="20"/>
      <c r="XEX278" s="20"/>
      <c r="XEY278" s="20"/>
      <c r="XEZ278" s="20"/>
      <c r="XFA278" s="20"/>
      <c r="XFB278" s="20"/>
      <c r="XFC278" s="20"/>
      <c r="XFD278" s="20"/>
    </row>
    <row r="279" s="9" customFormat="1" hidden="1" customHeight="1" spans="1:22 16377:16384">
      <c r="A279" s="21"/>
      <c r="B279" s="54"/>
      <c r="C279" s="55">
        <v>46157</v>
      </c>
      <c r="D279" s="54" t="s">
        <v>1436</v>
      </c>
      <c r="E279" s="57" t="s">
        <v>25</v>
      </c>
      <c r="F279" s="58" t="s">
        <v>299</v>
      </c>
      <c r="G279" s="59" t="s">
        <v>690</v>
      </c>
      <c r="H279" s="57" t="s">
        <v>1437</v>
      </c>
      <c r="I279" s="57" t="s">
        <v>29</v>
      </c>
      <c r="J279" s="60" t="str">
        <f t="shared" si="23"/>
        <v>Open File</v>
      </c>
      <c r="K279" s="61" t="s">
        <v>30</v>
      </c>
      <c r="L279" s="57" t="str">
        <f>_xlfn.DISPIMG("ID_6314C866E76049778A08DF6973CE2D63",1)</f>
        <v>=DISPIMG("ID_6314C866E76049778A08DF6973CE2D63",1)</v>
      </c>
      <c r="M279" s="57" t="str">
        <f t="shared" si="22"/>
        <v>COMPLETED</v>
      </c>
      <c r="N279" s="57" t="s">
        <v>1438</v>
      </c>
      <c r="O279" s="57" t="s">
        <v>1439</v>
      </c>
      <c r="P279" s="57" t="s">
        <v>29</v>
      </c>
      <c r="Q279" s="62" t="str">
        <f t="shared" si="24"/>
        <v>Open File</v>
      </c>
      <c r="R279" s="55">
        <v>46157</v>
      </c>
      <c r="S279" s="67" t="s">
        <v>1440</v>
      </c>
      <c r="T279" s="17">
        <f>IF(AND(D279&lt;&gt;"",RIGHT(D279,3)&lt;&gt;""),IF(COUNTIF($D$6:D279,D279)=1,1,0),0)</f>
        <v>1</v>
      </c>
      <c r="U279" s="17" t="str">
        <f t="shared" si="20"/>
        <v>MK.26.V.015_SUB-01_Before</v>
      </c>
      <c r="V279" s="17" t="str">
        <f t="shared" si="21"/>
        <v>MK.26.V.015_SUB-01_After</v>
      </c>
      <c r="XEW279" s="20"/>
      <c r="XEX279" s="20"/>
      <c r="XEY279" s="20"/>
      <c r="XEZ279" s="20"/>
      <c r="XFA279" s="20"/>
      <c r="XFB279" s="20"/>
      <c r="XFC279" s="20"/>
      <c r="XFD279" s="20"/>
    </row>
    <row r="280" s="9" customFormat="1" hidden="1" customHeight="1" spans="1:22 16377:16384">
      <c r="A280" s="21"/>
      <c r="B280" s="54"/>
      <c r="C280" s="55">
        <v>46157</v>
      </c>
      <c r="D280" s="54" t="s">
        <v>1441</v>
      </c>
      <c r="E280" s="57" t="s">
        <v>25</v>
      </c>
      <c r="F280" s="58" t="s">
        <v>373</v>
      </c>
      <c r="G280" s="59" t="s">
        <v>1442</v>
      </c>
      <c r="H280" s="57" t="s">
        <v>1443</v>
      </c>
      <c r="I280" s="57" t="s">
        <v>57</v>
      </c>
      <c r="J280" s="60" t="str">
        <f t="shared" si="23"/>
        <v>Open File</v>
      </c>
      <c r="K280" s="61" t="s">
        <v>1444</v>
      </c>
      <c r="L280" s="57" t="str">
        <f>_xlfn.DISPIMG("ID_AE3B3D111E024B818B02BD7D63033114",1)</f>
        <v>=DISPIMG("ID_AE3B3D111E024B818B02BD7D63033114",1)</v>
      </c>
      <c r="M280" s="57" t="str">
        <f t="shared" si="22"/>
        <v>COMPLETED</v>
      </c>
      <c r="N280" s="57" t="s">
        <v>1445</v>
      </c>
      <c r="O280" s="57" t="s">
        <v>1446</v>
      </c>
      <c r="P280" s="57" t="s">
        <v>29</v>
      </c>
      <c r="Q280" s="62" t="str">
        <f t="shared" si="24"/>
        <v>Open File</v>
      </c>
      <c r="R280" s="55">
        <v>46203</v>
      </c>
      <c r="S280" s="67" t="s">
        <v>1447</v>
      </c>
      <c r="T280" s="17">
        <f>IF(AND(D280&lt;&gt;"",RIGHT(D280,3)&lt;&gt;""),IF(COUNTIF($D$6:D280,D280)=1,1,0),0)</f>
        <v>1</v>
      </c>
      <c r="U280" s="17" t="str">
        <f t="shared" si="20"/>
        <v>MK.26.V.018_SUB-01_Before</v>
      </c>
      <c r="V280" s="17" t="str">
        <f t="shared" si="21"/>
        <v>MK.26.V.018_SUB-01_After</v>
      </c>
      <c r="XEW280" s="20"/>
      <c r="XEX280" s="20"/>
      <c r="XEY280" s="20"/>
      <c r="XEZ280" s="20"/>
      <c r="XFA280" s="20"/>
      <c r="XFB280" s="20"/>
      <c r="XFC280" s="20"/>
      <c r="XFD280" s="20"/>
    </row>
    <row r="281" s="9" customFormat="1" hidden="1" customHeight="1" spans="1:22 16377:16384">
      <c r="A281" s="21"/>
      <c r="B281" s="54"/>
      <c r="C281" s="55">
        <v>46157</v>
      </c>
      <c r="D281" s="54" t="s">
        <v>1448</v>
      </c>
      <c r="E281" s="57" t="s">
        <v>25</v>
      </c>
      <c r="F281" s="58" t="s">
        <v>299</v>
      </c>
      <c r="G281" s="59" t="s">
        <v>1449</v>
      </c>
      <c r="H281" s="57" t="s">
        <v>1450</v>
      </c>
      <c r="I281" s="57" t="s">
        <v>29</v>
      </c>
      <c r="J281" s="60" t="str">
        <f t="shared" si="23"/>
        <v>Open File</v>
      </c>
      <c r="K281" s="61" t="s">
        <v>395</v>
      </c>
      <c r="L281" s="57" t="str">
        <f>_xlfn.DISPIMG("ID_5C1B20961096403CA105D440A633A216",1)</f>
        <v>=DISPIMG("ID_5C1B20961096403CA105D440A633A216",1)</v>
      </c>
      <c r="M281" s="57" t="str">
        <f t="shared" si="22"/>
        <v>COMPLETED</v>
      </c>
      <c r="N281" s="57" t="s">
        <v>1451</v>
      </c>
      <c r="O281" s="57" t="s">
        <v>1452</v>
      </c>
      <c r="P281" s="57" t="s">
        <v>29</v>
      </c>
      <c r="Q281" s="62" t="str">
        <f t="shared" si="24"/>
        <v>Open File</v>
      </c>
      <c r="R281" s="55">
        <v>46157</v>
      </c>
      <c r="S281" s="67" t="s">
        <v>1453</v>
      </c>
      <c r="T281" s="17">
        <f>IF(AND(D281&lt;&gt;"",RIGHT(D281,3)&lt;&gt;""),IF(COUNTIF($D$6:D281,D281)=1,1,0),0)</f>
        <v>1</v>
      </c>
      <c r="U281" s="17" t="str">
        <f t="shared" si="20"/>
        <v>MK.26.V.021_SUB-01_Before</v>
      </c>
      <c r="V281" s="17" t="str">
        <f t="shared" si="21"/>
        <v>MK.26.V.021_SUB-01_After</v>
      </c>
      <c r="XEW281" s="20"/>
      <c r="XEX281" s="20"/>
      <c r="XEY281" s="20"/>
      <c r="XEZ281" s="20"/>
      <c r="XFA281" s="20"/>
      <c r="XFB281" s="20"/>
      <c r="XFC281" s="20"/>
      <c r="XFD281" s="20"/>
    </row>
    <row r="282" s="9" customFormat="1" hidden="1" customHeight="1" spans="1:22 16377:16384">
      <c r="A282" s="21"/>
      <c r="B282" s="54"/>
      <c r="C282" s="75">
        <v>46158</v>
      </c>
      <c r="D282" s="76" t="s">
        <v>1454</v>
      </c>
      <c r="E282" s="69" t="s">
        <v>25</v>
      </c>
      <c r="F282" s="58" t="s">
        <v>286</v>
      </c>
      <c r="G282" s="77" t="s">
        <v>1269</v>
      </c>
      <c r="H282" s="57"/>
      <c r="I282" s="57"/>
      <c r="J282" s="60" t="str">
        <f t="shared" si="23"/>
        <v/>
      </c>
      <c r="K282" s="61" t="s">
        <v>30</v>
      </c>
      <c r="L282" s="57" t="str">
        <f>_xlfn.DISPIMG("ID_1460072EB7724B8EA30C2D4E2FD30D6F",1)</f>
        <v>=DISPIMG("ID_1460072EB7724B8EA30C2D4E2FD30D6F",1)</v>
      </c>
      <c r="M282" s="57" t="str">
        <f t="shared" si="22"/>
        <v>ON-GOING</v>
      </c>
      <c r="N282" s="57" t="s">
        <v>1455</v>
      </c>
      <c r="O282" s="57"/>
      <c r="P282" s="57"/>
      <c r="Q282" s="65" t="str">
        <f t="shared" si="24"/>
        <v/>
      </c>
      <c r="R282" s="55"/>
      <c r="S282" s="67"/>
      <c r="T282" s="17">
        <f>IF(AND(D282&lt;&gt;"",RIGHT(D282,3)&lt;&gt;""),IF(COUNTIF($D$6:D282,D282)=1,1,0),0)</f>
        <v>1</v>
      </c>
      <c r="U282" s="17" t="str">
        <f t="shared" si="20"/>
        <v>MK.26.V.016_SUB-01_Before</v>
      </c>
      <c r="V282" s="17" t="str">
        <f t="shared" si="21"/>
        <v>MK.26.V.016_SUB-01_After</v>
      </c>
      <c r="XEW282" s="20"/>
      <c r="XEX282" s="20"/>
      <c r="XEY282" s="20"/>
      <c r="XEZ282" s="20"/>
      <c r="XFA282" s="20"/>
      <c r="XFB282" s="20"/>
      <c r="XFC282" s="20"/>
      <c r="XFD282" s="20"/>
    </row>
    <row r="283" s="9" customFormat="1" hidden="1" customHeight="1" spans="1:22 16377:16384">
      <c r="A283" s="21"/>
      <c r="B283" s="54"/>
      <c r="C283" s="55">
        <v>46160</v>
      </c>
      <c r="D283" s="54" t="s">
        <v>1456</v>
      </c>
      <c r="E283" s="57" t="s">
        <v>25</v>
      </c>
      <c r="F283" s="58" t="s">
        <v>286</v>
      </c>
      <c r="G283" s="59" t="s">
        <v>1408</v>
      </c>
      <c r="H283" s="57" t="s">
        <v>1457</v>
      </c>
      <c r="I283" s="57" t="s">
        <v>29</v>
      </c>
      <c r="J283" s="60" t="str">
        <f t="shared" si="23"/>
        <v>Open File</v>
      </c>
      <c r="K283" s="61" t="s">
        <v>30</v>
      </c>
      <c r="L283" s="57" t="str">
        <f>_xlfn.DISPIMG("ID_1FE9A8E684104F26A16540C5B2946A0C",1)</f>
        <v>=DISPIMG("ID_1FE9A8E684104F26A16540C5B2946A0C",1)</v>
      </c>
      <c r="M283" s="57" t="str">
        <f t="shared" si="22"/>
        <v>COMPLETED</v>
      </c>
      <c r="N283" s="57" t="s">
        <v>1458</v>
      </c>
      <c r="O283" s="57" t="s">
        <v>1459</v>
      </c>
      <c r="P283" s="57" t="s">
        <v>29</v>
      </c>
      <c r="Q283" s="62" t="str">
        <f t="shared" si="24"/>
        <v>Open File</v>
      </c>
      <c r="R283" s="55">
        <v>46160</v>
      </c>
      <c r="S283" s="67" t="s">
        <v>1423</v>
      </c>
      <c r="T283" s="17">
        <f>IF(AND(D283&lt;&gt;"",RIGHT(D283,3)&lt;&gt;""),IF(COUNTIF($D$6:D283,D283)=1,1,0),0)</f>
        <v>1</v>
      </c>
      <c r="U283" s="17" t="str">
        <f t="shared" si="20"/>
        <v>MK.26.V.017_SUB-01_Before</v>
      </c>
      <c r="V283" s="17" t="str">
        <f t="shared" si="21"/>
        <v>MK.26.V.017_SUB-01_After</v>
      </c>
      <c r="XEW283" s="20"/>
      <c r="XEX283" s="20"/>
      <c r="XEY283" s="20"/>
      <c r="XEZ283" s="20"/>
      <c r="XFA283" s="20"/>
      <c r="XFB283" s="20"/>
      <c r="XFC283" s="20"/>
      <c r="XFD283" s="20"/>
    </row>
    <row r="284" s="9" customFormat="1" hidden="1" customHeight="1" spans="1:22 16377:16384">
      <c r="A284" s="21"/>
      <c r="B284" s="54"/>
      <c r="C284" s="55">
        <v>46161</v>
      </c>
      <c r="D284" s="54" t="s">
        <v>1460</v>
      </c>
      <c r="E284" s="57" t="s">
        <v>25</v>
      </c>
      <c r="F284" s="58" t="s">
        <v>891</v>
      </c>
      <c r="G284" s="59" t="s">
        <v>1461</v>
      </c>
      <c r="H284" s="57" t="s">
        <v>1462</v>
      </c>
      <c r="I284" s="57" t="s">
        <v>29</v>
      </c>
      <c r="J284" s="60" t="str">
        <f t="shared" si="23"/>
        <v>Open File</v>
      </c>
      <c r="K284" s="61" t="s">
        <v>1274</v>
      </c>
      <c r="L284" s="57" t="str">
        <f>_xlfn.DISPIMG("ID_7770CF361E5245349B2B25CB7DFA691C",1)</f>
        <v>=DISPIMG("ID_7770CF361E5245349B2B25CB7DFA691C",1)</v>
      </c>
      <c r="M284" s="57" t="str">
        <f t="shared" si="22"/>
        <v>COMPLETED</v>
      </c>
      <c r="N284" s="57" t="s">
        <v>1463</v>
      </c>
      <c r="O284" s="57" t="s">
        <v>1464</v>
      </c>
      <c r="P284" s="57" t="s">
        <v>57</v>
      </c>
      <c r="Q284" s="62" t="str">
        <f t="shared" si="24"/>
        <v>Open File</v>
      </c>
      <c r="R284" s="55">
        <v>46161</v>
      </c>
      <c r="S284" s="67" t="s">
        <v>1465</v>
      </c>
      <c r="T284" s="17">
        <f>IF(AND(D284&lt;&gt;"",RIGHT(D284,3)&lt;&gt;""),IF(COUNTIF($D$6:D284,D284)=1,1,0),0)</f>
        <v>1</v>
      </c>
      <c r="U284" s="17" t="str">
        <f t="shared" si="20"/>
        <v>MK.26.V.020_SUB-01_Before</v>
      </c>
      <c r="V284" s="17" t="str">
        <f t="shared" si="21"/>
        <v>MK.26.V.020_SUB-01_After</v>
      </c>
      <c r="XEW284" s="20"/>
      <c r="XEX284" s="20"/>
      <c r="XEY284" s="20"/>
      <c r="XEZ284" s="20"/>
      <c r="XFA284" s="20"/>
      <c r="XFB284" s="20"/>
      <c r="XFC284" s="20"/>
      <c r="XFD284" s="20"/>
    </row>
    <row r="285" s="9" customFormat="1" hidden="1" customHeight="1" spans="1:22 16377:16384">
      <c r="A285" s="21"/>
      <c r="B285" s="54"/>
      <c r="C285" s="55">
        <v>46162</v>
      </c>
      <c r="D285" s="54" t="s">
        <v>1466</v>
      </c>
      <c r="E285" s="57" t="s">
        <v>25</v>
      </c>
      <c r="F285" s="58" t="s">
        <v>80</v>
      </c>
      <c r="G285" s="59" t="s">
        <v>1467</v>
      </c>
      <c r="H285" s="57" t="s">
        <v>1468</v>
      </c>
      <c r="I285" s="57" t="s">
        <v>29</v>
      </c>
      <c r="J285" s="60" t="str">
        <f t="shared" si="23"/>
        <v>Open File</v>
      </c>
      <c r="K285" s="61" t="s">
        <v>30</v>
      </c>
      <c r="L285" s="57" t="str">
        <f>_xlfn.DISPIMG("ID_9F73AC84B615485691D00374C9600B02",1)</f>
        <v>=DISPIMG("ID_9F73AC84B615485691D00374C9600B02",1)</v>
      </c>
      <c r="M285" s="57" t="str">
        <f t="shared" si="22"/>
        <v>COMPLETED</v>
      </c>
      <c r="N285" s="57" t="s">
        <v>1469</v>
      </c>
      <c r="O285" s="57" t="s">
        <v>1470</v>
      </c>
      <c r="P285" s="57" t="s">
        <v>29</v>
      </c>
      <c r="Q285" s="62" t="str">
        <f t="shared" si="24"/>
        <v>Open File</v>
      </c>
      <c r="R285" s="55">
        <v>46162</v>
      </c>
      <c r="S285" s="67" t="s">
        <v>1471</v>
      </c>
      <c r="T285" s="17">
        <f>IF(AND(D285&lt;&gt;"",RIGHT(D285,3)&lt;&gt;""),IF(COUNTIF($D$6:D285,D285)=1,1,0),0)</f>
        <v>1</v>
      </c>
      <c r="U285" s="17" t="str">
        <f t="shared" si="20"/>
        <v>MK.26.V.025_SUB-01_Before</v>
      </c>
      <c r="V285" s="17" t="str">
        <f t="shared" si="21"/>
        <v>MK.26.V.025_SUB-01_After</v>
      </c>
      <c r="XEW285" s="20"/>
      <c r="XEX285" s="20"/>
      <c r="XEY285" s="20"/>
      <c r="XEZ285" s="20"/>
      <c r="XFA285" s="20"/>
      <c r="XFB285" s="20"/>
      <c r="XFC285" s="20"/>
      <c r="XFD285" s="20"/>
    </row>
    <row r="286" s="9" customFormat="1" hidden="1" customHeight="1" spans="1:22 16377:16384">
      <c r="A286" s="21"/>
      <c r="B286" s="54"/>
      <c r="C286" s="55">
        <v>46162</v>
      </c>
      <c r="D286" s="54" t="s">
        <v>1472</v>
      </c>
      <c r="E286" s="57" t="s">
        <v>25</v>
      </c>
      <c r="F286" s="58" t="s">
        <v>437</v>
      </c>
      <c r="G286" s="59" t="s">
        <v>1473</v>
      </c>
      <c r="H286" s="57" t="s">
        <v>1474</v>
      </c>
      <c r="I286" s="57" t="s">
        <v>29</v>
      </c>
      <c r="J286" s="60" t="str">
        <f t="shared" si="23"/>
        <v>Open File</v>
      </c>
      <c r="K286" s="61" t="s">
        <v>30</v>
      </c>
      <c r="L286" s="57" t="str">
        <f>_xlfn.DISPIMG("ID_FBE6CC5FA5854BD7A9BD0620042F926A",1)</f>
        <v>=DISPIMG("ID_FBE6CC5FA5854BD7A9BD0620042F926A",1)</v>
      </c>
      <c r="M286" s="57" t="str">
        <f t="shared" si="22"/>
        <v>COMPLETED</v>
      </c>
      <c r="N286" s="57" t="s">
        <v>1475</v>
      </c>
      <c r="O286" s="57" t="s">
        <v>1476</v>
      </c>
      <c r="P286" s="57" t="s">
        <v>29</v>
      </c>
      <c r="Q286" s="62" t="str">
        <f t="shared" si="24"/>
        <v>Open File</v>
      </c>
      <c r="R286" s="55">
        <v>46203</v>
      </c>
      <c r="S286" s="59" t="s">
        <v>1477</v>
      </c>
      <c r="T286" s="17">
        <f>IF(AND(D286&lt;&gt;"",RIGHT(D286,3)&lt;&gt;""),IF(COUNTIF($D$6:D286,D286)=1,1,0),0)</f>
        <v>1</v>
      </c>
      <c r="U286" s="17" t="str">
        <f t="shared" si="20"/>
        <v>MK.26.V.027_SUB-01_Before</v>
      </c>
      <c r="V286" s="17" t="str">
        <f t="shared" si="21"/>
        <v>MK.26.V.027_SUB-01_After</v>
      </c>
      <c r="XEW286" s="20"/>
      <c r="XEX286" s="20"/>
      <c r="XEY286" s="20"/>
      <c r="XEZ286" s="20"/>
      <c r="XFA286" s="20"/>
      <c r="XFB286" s="20"/>
      <c r="XFC286" s="20"/>
      <c r="XFD286" s="20"/>
    </row>
    <row r="287" s="9" customFormat="1" hidden="1" customHeight="1" spans="1:22 16377:16384">
      <c r="A287" s="21"/>
      <c r="B287" s="54"/>
      <c r="C287" s="55">
        <v>46164</v>
      </c>
      <c r="D287" s="54" t="s">
        <v>1478</v>
      </c>
      <c r="E287" s="57" t="s">
        <v>25</v>
      </c>
      <c r="F287" s="58" t="s">
        <v>239</v>
      </c>
      <c r="G287" s="59" t="s">
        <v>1479</v>
      </c>
      <c r="H287" s="57" t="s">
        <v>1480</v>
      </c>
      <c r="I287" s="57" t="s">
        <v>29</v>
      </c>
      <c r="J287" s="60" t="str">
        <f t="shared" si="23"/>
        <v>Open File</v>
      </c>
      <c r="K287" s="61" t="s">
        <v>30</v>
      </c>
      <c r="L287" s="57" t="str">
        <f>_xlfn.DISPIMG("ID_8C617A23ACBC4EBBBA0A1B0F33D173EB",1)</f>
        <v>=DISPIMG("ID_8C617A23ACBC4EBBBA0A1B0F33D173EB",1)</v>
      </c>
      <c r="M287" s="57" t="str">
        <f t="shared" si="22"/>
        <v>COMPLETED</v>
      </c>
      <c r="N287" s="57" t="s">
        <v>1481</v>
      </c>
      <c r="O287" s="57" t="s">
        <v>1482</v>
      </c>
      <c r="P287" s="57" t="s">
        <v>29</v>
      </c>
      <c r="Q287" s="62" t="str">
        <f t="shared" si="24"/>
        <v>Open File</v>
      </c>
      <c r="R287" s="55">
        <v>46164</v>
      </c>
      <c r="S287" s="67" t="s">
        <v>1483</v>
      </c>
      <c r="T287" s="17">
        <f>IF(AND(D287&lt;&gt;"",RIGHT(D287,3)&lt;&gt;""),IF(COUNTIF($D$6:D287,D287)=1,1,0),0)</f>
        <v>1</v>
      </c>
      <c r="U287" s="17" t="str">
        <f t="shared" si="20"/>
        <v>MK.26.V.023_SUB-01_Before</v>
      </c>
      <c r="V287" s="17" t="str">
        <f t="shared" si="21"/>
        <v>MK.26.V.023_SUB-01_After</v>
      </c>
      <c r="XEW287" s="20"/>
      <c r="XEX287" s="20"/>
      <c r="XEY287" s="20"/>
      <c r="XEZ287" s="20"/>
      <c r="XFA287" s="20"/>
      <c r="XFB287" s="20"/>
      <c r="XFC287" s="20"/>
      <c r="XFD287" s="20"/>
    </row>
    <row r="288" s="9" customFormat="1" hidden="1" customHeight="1" spans="1:22 16377:16384">
      <c r="A288" s="21"/>
      <c r="B288" s="54"/>
      <c r="C288" s="55">
        <v>46164</v>
      </c>
      <c r="D288" s="54" t="s">
        <v>1484</v>
      </c>
      <c r="E288" s="57" t="s">
        <v>25</v>
      </c>
      <c r="F288" s="58" t="s">
        <v>80</v>
      </c>
      <c r="G288" s="59" t="s">
        <v>1485</v>
      </c>
      <c r="H288" s="57" t="s">
        <v>1486</v>
      </c>
      <c r="I288" s="57" t="s">
        <v>29</v>
      </c>
      <c r="J288" s="60" t="str">
        <f t="shared" si="23"/>
        <v>Open File</v>
      </c>
      <c r="K288" s="61" t="s">
        <v>30</v>
      </c>
      <c r="L288" s="57" t="str">
        <f>_xlfn.DISPIMG("ID_63A334CD751943309CE6947AAC3B6835",1)</f>
        <v>=DISPIMG("ID_63A334CD751943309CE6947AAC3B6835",1)</v>
      </c>
      <c r="M288" s="57" t="str">
        <f t="shared" si="22"/>
        <v>COMPLETED</v>
      </c>
      <c r="N288" s="57" t="s">
        <v>1487</v>
      </c>
      <c r="O288" s="57" t="s">
        <v>1488</v>
      </c>
      <c r="P288" s="57" t="s">
        <v>57</v>
      </c>
      <c r="Q288" s="62" t="str">
        <f t="shared" si="24"/>
        <v>Open File</v>
      </c>
      <c r="R288" s="55">
        <v>46167</v>
      </c>
      <c r="S288" s="67" t="s">
        <v>1489</v>
      </c>
      <c r="T288" s="17">
        <f>IF(AND(D288&lt;&gt;"",RIGHT(D288,3)&lt;&gt;""),IF(COUNTIF($D$6:D288,D288)=1,1,0),0)</f>
        <v>1</v>
      </c>
      <c r="U288" s="17" t="str">
        <f t="shared" si="20"/>
        <v>MK.26.V.024_SUB-01_Before</v>
      </c>
      <c r="V288" s="17" t="str">
        <f t="shared" si="21"/>
        <v>MK.26.V.024_SUB-01_After</v>
      </c>
      <c r="XEW288" s="20"/>
      <c r="XEX288" s="20"/>
      <c r="XEY288" s="20"/>
      <c r="XEZ288" s="20"/>
      <c r="XFA288" s="20"/>
      <c r="XFB288" s="20"/>
      <c r="XFC288" s="20"/>
      <c r="XFD288" s="20"/>
    </row>
    <row r="289" s="9" customFormat="1" hidden="1" customHeight="1" spans="1:22 16377:16384">
      <c r="A289" s="21"/>
      <c r="B289" s="54"/>
      <c r="C289" s="55">
        <v>46164</v>
      </c>
      <c r="D289" s="54" t="s">
        <v>1484</v>
      </c>
      <c r="E289" s="57" t="s">
        <v>34</v>
      </c>
      <c r="F289" s="58" t="s">
        <v>80</v>
      </c>
      <c r="G289" s="59" t="s">
        <v>1485</v>
      </c>
      <c r="H289" s="57" t="s">
        <v>1490</v>
      </c>
      <c r="I289" s="57" t="s">
        <v>29</v>
      </c>
      <c r="J289" s="60" t="str">
        <f t="shared" si="23"/>
        <v>Open File</v>
      </c>
      <c r="K289" s="61" t="s">
        <v>30</v>
      </c>
      <c r="L289" s="57" t="str">
        <f>_xlfn.DISPIMG("ID_468CAF2216B34B7887A843F97F575E13",1)</f>
        <v>=DISPIMG("ID_468CAF2216B34B7887A843F97F575E13",1)</v>
      </c>
      <c r="M289" s="57" t="str">
        <f t="shared" si="22"/>
        <v>COMPLETED</v>
      </c>
      <c r="N289" s="57" t="s">
        <v>1491</v>
      </c>
      <c r="O289" s="57" t="s">
        <v>1492</v>
      </c>
      <c r="P289" s="57" t="s">
        <v>57</v>
      </c>
      <c r="Q289" s="62" t="str">
        <f t="shared" si="24"/>
        <v>Open File</v>
      </c>
      <c r="R289" s="55">
        <v>46167</v>
      </c>
      <c r="S289" s="67" t="s">
        <v>1489</v>
      </c>
      <c r="T289" s="17">
        <f>IF(AND(D289&lt;&gt;"",RIGHT(D289,3)&lt;&gt;""),IF(COUNTIF($D$6:D289,D289)=1,1,0),0)</f>
        <v>0</v>
      </c>
      <c r="U289" s="17" t="str">
        <f t="shared" si="20"/>
        <v>MK.26.V.024_SUB-02_Before</v>
      </c>
      <c r="V289" s="17" t="str">
        <f t="shared" si="21"/>
        <v>MK.26.V.024_SUB-02_After</v>
      </c>
      <c r="XEW289" s="20"/>
      <c r="XEX289" s="20"/>
      <c r="XEY289" s="20"/>
      <c r="XEZ289" s="20"/>
      <c r="XFA289" s="20"/>
      <c r="XFB289" s="20"/>
      <c r="XFC289" s="20"/>
      <c r="XFD289" s="20"/>
    </row>
    <row r="290" s="9" customFormat="1" hidden="1" customHeight="1" spans="1:22 16377:16384">
      <c r="A290" s="21"/>
      <c r="B290" s="54"/>
      <c r="C290" s="55">
        <v>46168</v>
      </c>
      <c r="D290" s="54" t="s">
        <v>1493</v>
      </c>
      <c r="E290" s="57" t="s">
        <v>25</v>
      </c>
      <c r="F290" s="58" t="s">
        <v>140</v>
      </c>
      <c r="G290" s="59" t="s">
        <v>1494</v>
      </c>
      <c r="H290" s="57" t="s">
        <v>1495</v>
      </c>
      <c r="I290" s="57" t="s">
        <v>29</v>
      </c>
      <c r="J290" s="60" t="str">
        <f t="shared" si="23"/>
        <v>Open File</v>
      </c>
      <c r="K290" s="61" t="s">
        <v>30</v>
      </c>
      <c r="L290" s="57" t="str">
        <f>_xlfn.DISPIMG("ID_06D61DC7632E49B48B3445F378C30B52",1)</f>
        <v>=DISPIMG("ID_06D61DC7632E49B48B3445F378C30B52",1)</v>
      </c>
      <c r="M290" s="57" t="str">
        <f t="shared" si="22"/>
        <v>COMPLETED</v>
      </c>
      <c r="N290" s="57" t="s">
        <v>1496</v>
      </c>
      <c r="O290" s="57" t="s">
        <v>1497</v>
      </c>
      <c r="P290" s="57" t="s">
        <v>29</v>
      </c>
      <c r="Q290" s="62" t="str">
        <f t="shared" si="24"/>
        <v>Open File</v>
      </c>
      <c r="R290" s="55">
        <v>46168</v>
      </c>
      <c r="S290" s="67" t="s">
        <v>1498</v>
      </c>
      <c r="T290" s="17">
        <f>IF(AND(D290&lt;&gt;"",RIGHT(D290,3)&lt;&gt;""),IF(COUNTIF($D$6:D290,D290)=1,1,0),0)</f>
        <v>1</v>
      </c>
      <c r="U290" s="17" t="str">
        <f t="shared" si="20"/>
        <v>MK.26.V.030_SUB-01_Before</v>
      </c>
      <c r="V290" s="17" t="str">
        <f t="shared" si="21"/>
        <v>MK.26.V.030_SUB-01_After</v>
      </c>
      <c r="XEW290" s="20"/>
      <c r="XEX290" s="20"/>
      <c r="XEY290" s="20"/>
      <c r="XEZ290" s="20"/>
      <c r="XFA290" s="20"/>
      <c r="XFB290" s="20"/>
      <c r="XFC290" s="20"/>
      <c r="XFD290" s="20"/>
    </row>
    <row r="291" s="9" customFormat="1" customHeight="1" spans="1:22 16377:16384">
      <c r="A291" s="21"/>
      <c r="B291" s="54"/>
      <c r="C291" s="55">
        <v>46171</v>
      </c>
      <c r="D291" s="54" t="s">
        <v>1499</v>
      </c>
      <c r="E291" s="57" t="s">
        <v>25</v>
      </c>
      <c r="F291" s="58" t="s">
        <v>72</v>
      </c>
      <c r="G291" s="59" t="s">
        <v>1500</v>
      </c>
      <c r="H291" s="57" t="s">
        <v>1501</v>
      </c>
      <c r="I291" s="57" t="s">
        <v>29</v>
      </c>
      <c r="J291" s="60" t="str">
        <f t="shared" si="23"/>
        <v>Open File</v>
      </c>
      <c r="K291" s="61" t="s">
        <v>30</v>
      </c>
      <c r="L291" s="57" t="str">
        <f>_xlfn.DISPIMG("ID_320E23F2072B4F6CA1711D376042A45A",1)</f>
        <v>=DISPIMG("ID_320E23F2072B4F6CA1711D376042A45A",1)</v>
      </c>
      <c r="M291" s="57" t="str">
        <f t="shared" si="22"/>
        <v>COMPLETED</v>
      </c>
      <c r="N291" s="57" t="s">
        <v>1502</v>
      </c>
      <c r="O291" s="57" t="s">
        <v>1503</v>
      </c>
      <c r="P291" s="57" t="s">
        <v>29</v>
      </c>
      <c r="Q291" s="62" t="str">
        <f t="shared" si="24"/>
        <v>Open File</v>
      </c>
      <c r="R291" s="55">
        <v>46171</v>
      </c>
      <c r="S291" s="67" t="s">
        <v>1504</v>
      </c>
      <c r="T291" s="17">
        <f>IF(AND(D291&lt;&gt;"",RIGHT(D291,3)&lt;&gt;""),IF(COUNTIF($D$6:D291,D291)=1,1,0),0)</f>
        <v>1</v>
      </c>
      <c r="U291" s="17" t="str">
        <f t="shared" si="20"/>
        <v>MK.26.V.028_SUB-01_Before</v>
      </c>
      <c r="V291" s="17" t="str">
        <f t="shared" si="21"/>
        <v>MK.26.V.028_SUB-01_After</v>
      </c>
      <c r="XEW291" s="20"/>
      <c r="XEX291" s="20"/>
      <c r="XEY291" s="20"/>
      <c r="XEZ291" s="20"/>
      <c r="XFA291" s="20"/>
      <c r="XFB291" s="20"/>
      <c r="XFC291" s="20"/>
      <c r="XFD291" s="20"/>
    </row>
    <row r="292" s="9" customFormat="1" hidden="1" customHeight="1" spans="1:22 16377:16384">
      <c r="A292" s="21"/>
      <c r="B292" s="54"/>
      <c r="C292" s="55">
        <v>46171</v>
      </c>
      <c r="D292" s="54" t="s">
        <v>1505</v>
      </c>
      <c r="E292" s="57" t="s">
        <v>25</v>
      </c>
      <c r="F292" s="58" t="s">
        <v>80</v>
      </c>
      <c r="G292" s="59" t="s">
        <v>1506</v>
      </c>
      <c r="H292" s="57" t="s">
        <v>1507</v>
      </c>
      <c r="I292" s="57" t="s">
        <v>29</v>
      </c>
      <c r="J292" s="60" t="str">
        <f t="shared" si="23"/>
        <v>Open File</v>
      </c>
      <c r="K292" s="61" t="s">
        <v>30</v>
      </c>
      <c r="L292" s="57" t="str">
        <f>_xlfn.DISPIMG("ID_3233DFDB3593497194944791F842686C",1)</f>
        <v>=DISPIMG("ID_3233DFDB3593497194944791F842686C",1)</v>
      </c>
      <c r="M292" s="57" t="str">
        <f t="shared" si="22"/>
        <v>COMPLETED</v>
      </c>
      <c r="N292" s="57" t="s">
        <v>1508</v>
      </c>
      <c r="O292" s="57" t="s">
        <v>1509</v>
      </c>
      <c r="P292" s="57" t="s">
        <v>29</v>
      </c>
      <c r="Q292" s="62" t="str">
        <f t="shared" si="24"/>
        <v>Open File</v>
      </c>
      <c r="R292" s="55">
        <v>46171</v>
      </c>
      <c r="S292" s="67" t="s">
        <v>1510</v>
      </c>
      <c r="T292" s="17">
        <f>IF(AND(D292&lt;&gt;"",RIGHT(D292,3)&lt;&gt;""),IF(COUNTIF($D$6:D292,D292)=1,1,0),0)</f>
        <v>1</v>
      </c>
      <c r="U292" s="17" t="str">
        <f t="shared" si="20"/>
        <v>MK.26.V.029_SUB-01_Before</v>
      </c>
      <c r="V292" s="17" t="str">
        <f t="shared" si="21"/>
        <v>MK.26.V.029_SUB-01_After</v>
      </c>
      <c r="XEW292" s="20"/>
      <c r="XEX292" s="20"/>
      <c r="XEY292" s="20"/>
      <c r="XEZ292" s="20"/>
      <c r="XFA292" s="20"/>
      <c r="XFB292" s="20"/>
      <c r="XFC292" s="20"/>
      <c r="XFD292" s="20"/>
    </row>
    <row r="293" s="9" customFormat="1" hidden="1" customHeight="1" spans="1:22 16377:16384">
      <c r="A293" s="21"/>
      <c r="B293" s="54"/>
      <c r="C293" s="55">
        <v>46171</v>
      </c>
      <c r="D293" s="54" t="s">
        <v>1511</v>
      </c>
      <c r="E293" s="57" t="s">
        <v>25</v>
      </c>
      <c r="F293" s="58" t="s">
        <v>459</v>
      </c>
      <c r="G293" s="59" t="s">
        <v>1512</v>
      </c>
      <c r="H293" s="57" t="s">
        <v>1513</v>
      </c>
      <c r="I293" s="57" t="s">
        <v>29</v>
      </c>
      <c r="J293" s="60" t="str">
        <f t="shared" si="23"/>
        <v>Open File</v>
      </c>
      <c r="K293" s="61" t="s">
        <v>30</v>
      </c>
      <c r="L293" s="57" t="str">
        <f>_xlfn.DISPIMG("ID_D3591793F4994800A9B14262DBC1B7D2",1)</f>
        <v>=DISPIMG("ID_D3591793F4994800A9B14262DBC1B7D2",1)</v>
      </c>
      <c r="M293" s="57" t="str">
        <f t="shared" si="22"/>
        <v>COMPLETED</v>
      </c>
      <c r="N293" s="57" t="s">
        <v>1514</v>
      </c>
      <c r="O293" s="57" t="s">
        <v>1515</v>
      </c>
      <c r="P293" s="57" t="s">
        <v>29</v>
      </c>
      <c r="Q293" s="62" t="str">
        <f t="shared" si="24"/>
        <v>Open File</v>
      </c>
      <c r="R293" s="55">
        <v>46172</v>
      </c>
      <c r="S293" s="67" t="s">
        <v>1516</v>
      </c>
      <c r="T293" s="17">
        <f>IF(AND(D293&lt;&gt;"",RIGHT(D293,3)&lt;&gt;""),IF(COUNTIF($D$6:D293,D293)=1,1,0),0)</f>
        <v>1</v>
      </c>
      <c r="U293" s="17" t="str">
        <f t="shared" si="20"/>
        <v>MK.26.V.031_SUB-01_Before</v>
      </c>
      <c r="V293" s="17" t="str">
        <f t="shared" si="21"/>
        <v>MK.26.V.031_SUB-01_After</v>
      </c>
      <c r="XEW293" s="20"/>
      <c r="XEX293" s="20"/>
      <c r="XEY293" s="20"/>
      <c r="XEZ293" s="20"/>
      <c r="XFA293" s="20"/>
      <c r="XFB293" s="20"/>
      <c r="XFC293" s="20"/>
      <c r="XFD293" s="20"/>
    </row>
    <row r="294" s="9" customFormat="1" hidden="1" customHeight="1" spans="1:22 16377:16384">
      <c r="A294" s="21"/>
      <c r="B294" s="54"/>
      <c r="C294" s="55">
        <v>46172</v>
      </c>
      <c r="D294" s="54" t="s">
        <v>1517</v>
      </c>
      <c r="E294" s="57" t="s">
        <v>25</v>
      </c>
      <c r="F294" s="58" t="s">
        <v>252</v>
      </c>
      <c r="G294" s="59" t="s">
        <v>431</v>
      </c>
      <c r="H294" s="57" t="s">
        <v>1518</v>
      </c>
      <c r="I294" s="57" t="s">
        <v>29</v>
      </c>
      <c r="J294" s="60" t="str">
        <f t="shared" si="23"/>
        <v>Open File</v>
      </c>
      <c r="K294" s="61" t="s">
        <v>30</v>
      </c>
      <c r="L294" s="57" t="str">
        <f>_xlfn.DISPIMG("ID_470F23AB2C0746E4B3D2457515396DBE",1)</f>
        <v>=DISPIMG("ID_470F23AB2C0746E4B3D2457515396DBE",1)</v>
      </c>
      <c r="M294" s="57" t="str">
        <f t="shared" si="22"/>
        <v>COMPLETED</v>
      </c>
      <c r="N294" s="57" t="s">
        <v>1519</v>
      </c>
      <c r="O294" s="57" t="s">
        <v>1520</v>
      </c>
      <c r="P294" s="57" t="s">
        <v>29</v>
      </c>
      <c r="Q294" s="62" t="str">
        <f t="shared" si="24"/>
        <v>Open File</v>
      </c>
      <c r="R294" s="55">
        <v>46178</v>
      </c>
      <c r="S294" s="67" t="s">
        <v>673</v>
      </c>
      <c r="T294" s="17">
        <f>IF(AND(D294&lt;&gt;"",RIGHT(D294,3)&lt;&gt;""),IF(COUNTIF($D$6:D294,D294)=1,1,0),0)</f>
        <v>1</v>
      </c>
      <c r="U294" s="17" t="str">
        <f t="shared" si="20"/>
        <v>MK.26.V.026_SUB-01_Before</v>
      </c>
      <c r="V294" s="17" t="str">
        <f t="shared" si="21"/>
        <v>MK.26.V.026_SUB-01_After</v>
      </c>
      <c r="XEW294" s="20"/>
      <c r="XEX294" s="20"/>
      <c r="XEY294" s="20"/>
      <c r="XEZ294" s="20"/>
      <c r="XFA294" s="20"/>
      <c r="XFB294" s="20"/>
      <c r="XFC294" s="20"/>
      <c r="XFD294" s="20"/>
    </row>
    <row r="295" s="9" customFormat="1" hidden="1" customHeight="1" spans="1:22 16377:16384">
      <c r="A295" s="21"/>
      <c r="B295" s="54"/>
      <c r="C295" s="55">
        <v>46175</v>
      </c>
      <c r="D295" s="54" t="s">
        <v>1521</v>
      </c>
      <c r="E295" s="57" t="s">
        <v>25</v>
      </c>
      <c r="F295" s="58" t="s">
        <v>80</v>
      </c>
      <c r="G295" s="59" t="s">
        <v>1522</v>
      </c>
      <c r="H295" s="57" t="s">
        <v>1523</v>
      </c>
      <c r="I295" s="57" t="s">
        <v>29</v>
      </c>
      <c r="J295" s="60" t="str">
        <f t="shared" si="23"/>
        <v>Open File</v>
      </c>
      <c r="K295" s="61" t="s">
        <v>30</v>
      </c>
      <c r="L295" s="57" t="str">
        <f>_xlfn.DISPIMG("ID_0486E1AF57FB4499BBE52A6C277CC664",1)</f>
        <v>=DISPIMG("ID_0486E1AF57FB4499BBE52A6C277CC664",1)</v>
      </c>
      <c r="M295" s="57" t="str">
        <f t="shared" si="22"/>
        <v>COMPLETED</v>
      </c>
      <c r="N295" s="57" t="s">
        <v>1524</v>
      </c>
      <c r="O295" s="57" t="s">
        <v>1525</v>
      </c>
      <c r="P295" s="57" t="s">
        <v>29</v>
      </c>
      <c r="Q295" s="62" t="str">
        <f t="shared" si="24"/>
        <v>Open File</v>
      </c>
      <c r="R295" s="55">
        <v>46175</v>
      </c>
      <c r="S295" s="67" t="s">
        <v>1526</v>
      </c>
      <c r="T295" s="17">
        <f>IF(AND(D295&lt;&gt;"",RIGHT(D295,3)&lt;&gt;""),IF(COUNTIF($D$6:D295,D295)=1,1,0),0)</f>
        <v>1</v>
      </c>
      <c r="U295" s="17" t="str">
        <f t="shared" si="20"/>
        <v>MK.26.VI.001_SUB-01_Before</v>
      </c>
      <c r="V295" s="17" t="str">
        <f t="shared" si="21"/>
        <v>MK.26.VI.001_SUB-01_After</v>
      </c>
      <c r="XEW295" s="20"/>
      <c r="XEX295" s="20"/>
      <c r="XEY295" s="20"/>
      <c r="XEZ295" s="20"/>
      <c r="XFA295" s="20"/>
      <c r="XFB295" s="20"/>
      <c r="XFC295" s="20"/>
      <c r="XFD295" s="20"/>
    </row>
    <row r="296" s="9" customFormat="1" hidden="1" customHeight="1" spans="1:22 16377:16384">
      <c r="A296" s="21"/>
      <c r="B296" s="54"/>
      <c r="C296" s="55">
        <v>46175</v>
      </c>
      <c r="D296" s="54" t="s">
        <v>1527</v>
      </c>
      <c r="E296" s="57" t="s">
        <v>25</v>
      </c>
      <c r="F296" s="58" t="s">
        <v>459</v>
      </c>
      <c r="G296" s="59" t="s">
        <v>374</v>
      </c>
      <c r="H296" s="57" t="s">
        <v>1528</v>
      </c>
      <c r="I296" s="57" t="s">
        <v>29</v>
      </c>
      <c r="J296" s="60" t="str">
        <f t="shared" si="23"/>
        <v>Open File</v>
      </c>
      <c r="K296" s="61" t="s">
        <v>30</v>
      </c>
      <c r="L296" s="57" t="str">
        <f>_xlfn.DISPIMG("ID_9E9C449E81E9470A9092E913ECE33D8B",1)</f>
        <v>=DISPIMG("ID_9E9C449E81E9470A9092E913ECE33D8B",1)</v>
      </c>
      <c r="M296" s="57" t="str">
        <f t="shared" si="22"/>
        <v>COMPLETED</v>
      </c>
      <c r="N296" s="57" t="s">
        <v>1529</v>
      </c>
      <c r="O296" s="57" t="s">
        <v>1530</v>
      </c>
      <c r="P296" s="57" t="s">
        <v>29</v>
      </c>
      <c r="Q296" s="62" t="str">
        <f t="shared" si="24"/>
        <v>Open File</v>
      </c>
      <c r="R296" s="55">
        <v>46175</v>
      </c>
      <c r="S296" s="67" t="s">
        <v>1531</v>
      </c>
      <c r="T296" s="17">
        <f>IF(AND(D296&lt;&gt;"",RIGHT(D296,3)&lt;&gt;""),IF(COUNTIF($D$6:D296,D296)=1,1,0),0)</f>
        <v>1</v>
      </c>
      <c r="U296" s="17" t="str">
        <f t="shared" si="20"/>
        <v>MK.26.VI.002_SUB-01_Before</v>
      </c>
      <c r="V296" s="17" t="str">
        <f t="shared" si="21"/>
        <v>MK.26.VI.002_SUB-01_After</v>
      </c>
      <c r="XEW296" s="20"/>
      <c r="XEX296" s="20"/>
      <c r="XEY296" s="20"/>
      <c r="XEZ296" s="20"/>
      <c r="XFA296" s="20"/>
      <c r="XFB296" s="20"/>
      <c r="XFC296" s="20"/>
      <c r="XFD296" s="20"/>
    </row>
    <row r="297" s="9" customFormat="1" hidden="1" customHeight="1" spans="1:22 16377:16384">
      <c r="A297" s="21"/>
      <c r="B297" s="54"/>
      <c r="C297" s="55">
        <v>46175</v>
      </c>
      <c r="D297" s="54" t="s">
        <v>1532</v>
      </c>
      <c r="E297" s="57" t="s">
        <v>25</v>
      </c>
      <c r="F297" s="58" t="s">
        <v>205</v>
      </c>
      <c r="G297" s="59" t="s">
        <v>1533</v>
      </c>
      <c r="H297" s="57" t="s">
        <v>1534</v>
      </c>
      <c r="I297" s="57" t="s">
        <v>29</v>
      </c>
      <c r="J297" s="60" t="str">
        <f t="shared" si="23"/>
        <v>Open File</v>
      </c>
      <c r="K297" s="61" t="s">
        <v>1274</v>
      </c>
      <c r="L297" s="57" t="str">
        <f>_xlfn.DISPIMG("ID_0A762796F66D45458A5DFD0FCEDBE278",1)</f>
        <v>=DISPIMG("ID_0A762796F66D45458A5DFD0FCEDBE278",1)</v>
      </c>
      <c r="M297" s="57" t="str">
        <f t="shared" si="22"/>
        <v>COMPLETED</v>
      </c>
      <c r="N297" s="57" t="s">
        <v>1535</v>
      </c>
      <c r="O297" s="57" t="s">
        <v>1536</v>
      </c>
      <c r="P297" s="57" t="s">
        <v>57</v>
      </c>
      <c r="Q297" s="62" t="str">
        <f t="shared" si="24"/>
        <v>Open File</v>
      </c>
      <c r="R297" s="55">
        <v>46175</v>
      </c>
      <c r="S297" s="67" t="s">
        <v>1537</v>
      </c>
      <c r="T297" s="17">
        <f>IF(AND(D297&lt;&gt;"",RIGHT(D297,3)&lt;&gt;""),IF(COUNTIF($D$6:D297,D297)=1,1,0),0)</f>
        <v>1</v>
      </c>
      <c r="U297" s="17" t="str">
        <f t="shared" si="20"/>
        <v>MK.26.VI.004_SUB-01_Before</v>
      </c>
      <c r="V297" s="17" t="str">
        <f t="shared" si="21"/>
        <v>MK.26.VI.004_SUB-01_After</v>
      </c>
      <c r="XEW297" s="20"/>
      <c r="XEX297" s="20"/>
      <c r="XEY297" s="20"/>
      <c r="XEZ297" s="20"/>
      <c r="XFA297" s="20"/>
      <c r="XFB297" s="20"/>
      <c r="XFC297" s="20"/>
      <c r="XFD297" s="20"/>
    </row>
    <row r="298" s="9" customFormat="1" hidden="1" customHeight="1" spans="1:22 16377:16384">
      <c r="A298" s="21"/>
      <c r="B298" s="54"/>
      <c r="C298" s="55">
        <v>46176</v>
      </c>
      <c r="D298" s="54" t="s">
        <v>1538</v>
      </c>
      <c r="E298" s="57" t="s">
        <v>25</v>
      </c>
      <c r="F298" s="58" t="s">
        <v>459</v>
      </c>
      <c r="G298" s="59" t="s">
        <v>1539</v>
      </c>
      <c r="H298" s="57" t="s">
        <v>1540</v>
      </c>
      <c r="I298" s="57" t="s">
        <v>57</v>
      </c>
      <c r="J298" s="60" t="str">
        <f t="shared" si="23"/>
        <v>Open File</v>
      </c>
      <c r="K298" s="61" t="s">
        <v>30</v>
      </c>
      <c r="L298" s="57" t="str">
        <f>_xlfn.DISPIMG("ID_105A9ACC689C4FFD843E84FB3D7CB9E5",1)</f>
        <v>=DISPIMG("ID_105A9ACC689C4FFD843E84FB3D7CB9E5",1)</v>
      </c>
      <c r="M298" s="57" t="str">
        <f t="shared" si="22"/>
        <v>COMPLETED</v>
      </c>
      <c r="N298" s="57" t="s">
        <v>1541</v>
      </c>
      <c r="O298" s="57" t="s">
        <v>1542</v>
      </c>
      <c r="P298" s="57" t="s">
        <v>29</v>
      </c>
      <c r="Q298" s="62" t="str">
        <f t="shared" si="24"/>
        <v>Open File</v>
      </c>
      <c r="R298" s="55">
        <v>46178</v>
      </c>
      <c r="S298" s="67" t="s">
        <v>1543</v>
      </c>
      <c r="T298" s="17">
        <f>IF(AND(D298&lt;&gt;"",RIGHT(D298,3)&lt;&gt;""),IF(COUNTIF($D$6:D298,D298)=1,1,0),0)</f>
        <v>1</v>
      </c>
      <c r="U298" s="17" t="str">
        <f t="shared" si="20"/>
        <v>MK.26.VI.003_SUB-01_Before</v>
      </c>
      <c r="V298" s="17" t="str">
        <f t="shared" si="21"/>
        <v>MK.26.VI.003_SUB-01_After</v>
      </c>
      <c r="XEW298" s="20"/>
      <c r="XEX298" s="20"/>
      <c r="XEY298" s="20"/>
      <c r="XEZ298" s="20"/>
      <c r="XFA298" s="20"/>
      <c r="XFB298" s="20"/>
      <c r="XFC298" s="20"/>
      <c r="XFD298" s="20"/>
    </row>
    <row r="299" s="9" customFormat="1" customHeight="1" spans="1:22 16377:16384">
      <c r="A299" s="21"/>
      <c r="B299" s="54"/>
      <c r="C299" s="55">
        <v>46176</v>
      </c>
      <c r="D299" s="54" t="s">
        <v>1544</v>
      </c>
      <c r="E299" s="57" t="s">
        <v>25</v>
      </c>
      <c r="F299" s="58" t="s">
        <v>72</v>
      </c>
      <c r="G299" s="59" t="s">
        <v>1545</v>
      </c>
      <c r="H299" s="57" t="s">
        <v>1546</v>
      </c>
      <c r="I299" s="57" t="s">
        <v>29</v>
      </c>
      <c r="J299" s="60" t="str">
        <f t="shared" si="23"/>
        <v>Open File</v>
      </c>
      <c r="K299" s="61" t="s">
        <v>30</v>
      </c>
      <c r="L299" s="57" t="str">
        <f>_xlfn.DISPIMG("ID_70EA5477BD984E62AF74BDF54ADA836B",1)</f>
        <v>=DISPIMG("ID_70EA5477BD984E62AF74BDF54ADA836B",1)</v>
      </c>
      <c r="M299" s="57" t="str">
        <f t="shared" si="22"/>
        <v>COMPLETED</v>
      </c>
      <c r="N299" s="57" t="s">
        <v>1547</v>
      </c>
      <c r="O299" s="57" t="s">
        <v>1548</v>
      </c>
      <c r="P299" s="57" t="s">
        <v>29</v>
      </c>
      <c r="Q299" s="62" t="str">
        <f t="shared" si="24"/>
        <v>Open File</v>
      </c>
      <c r="R299" s="55">
        <v>46177</v>
      </c>
      <c r="S299" s="67" t="s">
        <v>1549</v>
      </c>
      <c r="T299" s="17">
        <f>IF(AND(D299&lt;&gt;"",RIGHT(D299,3)&lt;&gt;""),IF(COUNTIF($D$6:D299,D299)=1,1,0),0)</f>
        <v>1</v>
      </c>
      <c r="U299" s="17" t="str">
        <f t="shared" si="20"/>
        <v>MK.26.VI.005_SUB-01_Before</v>
      </c>
      <c r="V299" s="17" t="str">
        <f t="shared" si="21"/>
        <v>MK.26.VI.005_SUB-01_After</v>
      </c>
      <c r="XEW299" s="20"/>
      <c r="XEX299" s="20"/>
      <c r="XEY299" s="20"/>
      <c r="XEZ299" s="20"/>
      <c r="XFA299" s="20"/>
      <c r="XFB299" s="20"/>
      <c r="XFC299" s="20"/>
      <c r="XFD299" s="20"/>
    </row>
    <row r="300" s="9" customFormat="1" hidden="1" customHeight="1" spans="1:22 16377:16384">
      <c r="A300" s="21"/>
      <c r="B300" s="54"/>
      <c r="C300" s="55">
        <v>46179</v>
      </c>
      <c r="D300" s="54" t="s">
        <v>1550</v>
      </c>
      <c r="E300" s="57" t="s">
        <v>25</v>
      </c>
      <c r="F300" s="58" t="s">
        <v>205</v>
      </c>
      <c r="G300" s="59" t="s">
        <v>1551</v>
      </c>
      <c r="H300" s="57" t="s">
        <v>1552</v>
      </c>
      <c r="I300" s="57" t="s">
        <v>29</v>
      </c>
      <c r="J300" s="60" t="str">
        <f t="shared" si="23"/>
        <v>Open File</v>
      </c>
      <c r="K300" s="61" t="s">
        <v>30</v>
      </c>
      <c r="L300" s="57" t="str">
        <f>_xlfn.DISPIMG("ID_49F7F1A8F5594DCD945E731C0BB17103",1)</f>
        <v>=DISPIMG("ID_49F7F1A8F5594DCD945E731C0BB17103",1)</v>
      </c>
      <c r="M300" s="57" t="str">
        <f t="shared" si="22"/>
        <v>COMPLETED</v>
      </c>
      <c r="N300" s="57" t="s">
        <v>1553</v>
      </c>
      <c r="O300" s="57" t="s">
        <v>1554</v>
      </c>
      <c r="P300" s="57" t="s">
        <v>57</v>
      </c>
      <c r="Q300" s="62" t="str">
        <f t="shared" si="24"/>
        <v>Open File</v>
      </c>
      <c r="R300" s="55">
        <v>46179</v>
      </c>
      <c r="S300" s="67" t="s">
        <v>1555</v>
      </c>
      <c r="T300" s="17">
        <f>IF(AND(D300&lt;&gt;"",RIGHT(D300,3)&lt;&gt;""),IF(COUNTIF($D$6:D300,D300)=1,1,0),0)</f>
        <v>1</v>
      </c>
      <c r="U300" s="17" t="str">
        <f t="shared" si="20"/>
        <v>MK.26.VI.006_SUB-01_Before</v>
      </c>
      <c r="V300" s="17" t="str">
        <f t="shared" si="21"/>
        <v>MK.26.VI.006_SUB-01_After</v>
      </c>
      <c r="XEW300" s="20"/>
      <c r="XEX300" s="20"/>
      <c r="XEY300" s="20"/>
      <c r="XEZ300" s="20"/>
      <c r="XFA300" s="20"/>
      <c r="XFB300" s="20"/>
      <c r="XFC300" s="20"/>
      <c r="XFD300" s="20"/>
    </row>
    <row r="301" s="9" customFormat="1" hidden="1" customHeight="1" spans="1:22 16377:16384">
      <c r="A301" s="21"/>
      <c r="B301" s="54"/>
      <c r="C301" s="55">
        <v>46179</v>
      </c>
      <c r="D301" s="54" t="s">
        <v>1556</v>
      </c>
      <c r="E301" s="57" t="s">
        <v>25</v>
      </c>
      <c r="F301" s="58" t="s">
        <v>205</v>
      </c>
      <c r="G301" s="59" t="s">
        <v>1557</v>
      </c>
      <c r="H301" s="57" t="s">
        <v>1558</v>
      </c>
      <c r="I301" s="57" t="s">
        <v>29</v>
      </c>
      <c r="J301" s="60" t="str">
        <f t="shared" si="23"/>
        <v>Open File</v>
      </c>
      <c r="K301" s="61" t="s">
        <v>30</v>
      </c>
      <c r="L301" s="57" t="str">
        <f>_xlfn.DISPIMG("ID_8E6639C60CB141CCBA856E188F3957F3",1)</f>
        <v>=DISPIMG("ID_8E6639C60CB141CCBA856E188F3957F3",1)</v>
      </c>
      <c r="M301" s="57" t="str">
        <f t="shared" si="22"/>
        <v>COMPLETED</v>
      </c>
      <c r="N301" s="57" t="s">
        <v>1559</v>
      </c>
      <c r="O301" s="57" t="s">
        <v>1560</v>
      </c>
      <c r="P301" s="57" t="s">
        <v>29</v>
      </c>
      <c r="Q301" s="62" t="str">
        <f t="shared" si="24"/>
        <v>Open File</v>
      </c>
      <c r="R301" s="55">
        <v>46179</v>
      </c>
      <c r="S301" s="67" t="s">
        <v>1561</v>
      </c>
      <c r="T301" s="17">
        <f>IF(AND(D301&lt;&gt;"",RIGHT(D301,3)&lt;&gt;""),IF(COUNTIF($D$6:D301,D301)=1,1,0),0)</f>
        <v>1</v>
      </c>
      <c r="U301" s="17" t="str">
        <f t="shared" si="20"/>
        <v>MK.26.VI.007_SUB-01_Before</v>
      </c>
      <c r="V301" s="17" t="str">
        <f t="shared" si="21"/>
        <v>MK.26.VI.007_SUB-01_After</v>
      </c>
      <c r="XEW301" s="20"/>
      <c r="XEX301" s="20"/>
      <c r="XEY301" s="20"/>
      <c r="XEZ301" s="20"/>
      <c r="XFA301" s="20"/>
      <c r="XFB301" s="20"/>
      <c r="XFC301" s="20"/>
      <c r="XFD301" s="20"/>
    </row>
    <row r="302" s="9" customFormat="1" customHeight="1" spans="1:22 16377:16384">
      <c r="A302" s="21"/>
      <c r="B302" s="54"/>
      <c r="C302" s="75">
        <v>46179</v>
      </c>
      <c r="D302" s="76" t="s">
        <v>1562</v>
      </c>
      <c r="E302" s="69" t="s">
        <v>25</v>
      </c>
      <c r="F302" s="58" t="s">
        <v>72</v>
      </c>
      <c r="G302" s="77" t="s">
        <v>1563</v>
      </c>
      <c r="H302" s="57" t="s">
        <v>1564</v>
      </c>
      <c r="I302" s="57" t="s">
        <v>57</v>
      </c>
      <c r="J302" s="60" t="str">
        <f t="shared" si="23"/>
        <v>Open File</v>
      </c>
      <c r="K302" s="61" t="s">
        <v>30</v>
      </c>
      <c r="L302" s="57" t="str">
        <f>_xlfn.DISPIMG("ID_12CB3D8003BB478CB3958ACCD62AC962",1)</f>
        <v>=DISPIMG("ID_12CB3D8003BB478CB3958ACCD62AC962",1)</v>
      </c>
      <c r="M302" s="57" t="str">
        <f t="shared" si="22"/>
        <v>ON-GOING</v>
      </c>
      <c r="N302" s="57" t="s">
        <v>1565</v>
      </c>
      <c r="O302" s="57"/>
      <c r="P302" s="57"/>
      <c r="Q302" s="65" t="str">
        <f t="shared" si="24"/>
        <v/>
      </c>
      <c r="R302" s="55"/>
      <c r="S302" s="67"/>
      <c r="T302" s="17">
        <f>IF(AND(D302&lt;&gt;"",RIGHT(D302,3)&lt;&gt;""),IF(COUNTIF($D$6:D302,D302)=1,1,0),0)</f>
        <v>1</v>
      </c>
      <c r="U302" s="17" t="str">
        <f t="shared" si="20"/>
        <v>MK.26.VI.008_SUB-01_Before</v>
      </c>
      <c r="V302" s="17" t="str">
        <f t="shared" si="21"/>
        <v>MK.26.VI.008_SUB-01_After</v>
      </c>
      <c r="XEW302" s="20"/>
      <c r="XEX302" s="20"/>
      <c r="XEY302" s="20"/>
      <c r="XEZ302" s="20"/>
      <c r="XFA302" s="20"/>
      <c r="XFB302" s="20"/>
      <c r="XFC302" s="20"/>
      <c r="XFD302" s="20"/>
    </row>
    <row r="303" s="9" customFormat="1" hidden="1" customHeight="1" spans="1:22 16377:16384">
      <c r="A303" s="21"/>
      <c r="B303" s="54"/>
      <c r="C303" s="55">
        <v>46182</v>
      </c>
      <c r="D303" s="54" t="s">
        <v>1566</v>
      </c>
      <c r="E303" s="57" t="s">
        <v>25</v>
      </c>
      <c r="F303" s="58" t="s">
        <v>147</v>
      </c>
      <c r="G303" s="59" t="s">
        <v>1567</v>
      </c>
      <c r="H303" s="57" t="s">
        <v>1568</v>
      </c>
      <c r="I303" s="57" t="s">
        <v>29</v>
      </c>
      <c r="J303" s="60" t="str">
        <f t="shared" si="23"/>
        <v>Open File</v>
      </c>
      <c r="K303" s="57" t="s">
        <v>30</v>
      </c>
      <c r="L303" s="57" t="str">
        <f>_xlfn.DISPIMG("ID_65EDB52C78F04A07967B18A741BA0676",1)</f>
        <v>=DISPIMG("ID_65EDB52C78F04A07967B18A741BA0676",1)</v>
      </c>
      <c r="M303" s="57" t="str">
        <f t="shared" si="22"/>
        <v>COMPLETED</v>
      </c>
      <c r="N303" s="57" t="s">
        <v>1569</v>
      </c>
      <c r="O303" s="57" t="s">
        <v>1570</v>
      </c>
      <c r="P303" s="57" t="s">
        <v>29</v>
      </c>
      <c r="Q303" s="62" t="str">
        <f t="shared" si="24"/>
        <v>Open File</v>
      </c>
      <c r="R303" s="55">
        <v>46182</v>
      </c>
      <c r="S303" s="67" t="s">
        <v>1571</v>
      </c>
      <c r="T303" s="17">
        <f>IF(AND(D303&lt;&gt;"",RIGHT(D303,3)&lt;&gt;""),IF(COUNTIF($D$6:D303,D303)=1,1,0),0)</f>
        <v>1</v>
      </c>
      <c r="U303" s="17" t="str">
        <f t="shared" si="20"/>
        <v>MK.26.VI.009_SUB-01_Before</v>
      </c>
      <c r="V303" s="17" t="str">
        <f t="shared" si="21"/>
        <v>MK.26.VI.009_SUB-01_After</v>
      </c>
      <c r="XEW303" s="20"/>
      <c r="XEX303" s="20"/>
      <c r="XEY303" s="20"/>
      <c r="XEZ303" s="20"/>
      <c r="XFA303" s="20"/>
      <c r="XFB303" s="20"/>
      <c r="XFC303" s="20"/>
      <c r="XFD303" s="20"/>
    </row>
    <row r="304" s="9" customFormat="1" hidden="1" customHeight="1" spans="1:22 16377:16384">
      <c r="A304" s="21"/>
      <c r="B304" s="54"/>
      <c r="C304" s="55">
        <v>46182</v>
      </c>
      <c r="D304" s="54" t="s">
        <v>1572</v>
      </c>
      <c r="E304" s="57" t="s">
        <v>25</v>
      </c>
      <c r="F304" s="58" t="s">
        <v>437</v>
      </c>
      <c r="G304" s="59" t="s">
        <v>1573</v>
      </c>
      <c r="H304" s="57" t="s">
        <v>1574</v>
      </c>
      <c r="I304" s="57" t="s">
        <v>29</v>
      </c>
      <c r="J304" s="60" t="str">
        <f t="shared" si="23"/>
        <v>Open File</v>
      </c>
      <c r="K304" s="61" t="s">
        <v>30</v>
      </c>
      <c r="L304" s="57" t="str">
        <f>_xlfn.DISPIMG("ID_A018E87B3E654DCE909499BAE43A6DAB",1)</f>
        <v>=DISPIMG("ID_A018E87B3E654DCE909499BAE43A6DAB",1)</v>
      </c>
      <c r="M304" s="57" t="str">
        <f t="shared" si="22"/>
        <v>COMPLETED</v>
      </c>
      <c r="N304" s="57" t="s">
        <v>1575</v>
      </c>
      <c r="O304" s="57" t="s">
        <v>1576</v>
      </c>
      <c r="P304" s="57" t="s">
        <v>29</v>
      </c>
      <c r="Q304" s="62" t="str">
        <f t="shared" si="24"/>
        <v>Open File</v>
      </c>
      <c r="R304" s="55">
        <v>46203</v>
      </c>
      <c r="S304" s="67" t="s">
        <v>1577</v>
      </c>
      <c r="T304" s="17">
        <f>IF(AND(D304&lt;&gt;"",RIGHT(D304,3)&lt;&gt;""),IF(COUNTIF($D$6:D304,D304)=1,1,0),0)</f>
        <v>1</v>
      </c>
      <c r="U304" s="17" t="str">
        <f t="shared" si="20"/>
        <v>MK.26.VI.011_SUB-01_Before</v>
      </c>
      <c r="V304" s="17" t="str">
        <f t="shared" si="21"/>
        <v>MK.26.VI.011_SUB-01_After</v>
      </c>
      <c r="XEW304" s="20"/>
      <c r="XEX304" s="20"/>
      <c r="XEY304" s="20"/>
      <c r="XEZ304" s="20"/>
      <c r="XFA304" s="20"/>
      <c r="XFB304" s="20"/>
      <c r="XFC304" s="20"/>
      <c r="XFD304" s="20"/>
    </row>
    <row r="305" s="9" customFormat="1" hidden="1" customHeight="1" spans="1:22 16377:16384">
      <c r="A305" s="21"/>
      <c r="B305" s="54"/>
      <c r="C305" s="75">
        <v>46182</v>
      </c>
      <c r="D305" s="76" t="s">
        <v>1578</v>
      </c>
      <c r="E305" s="69" t="s">
        <v>25</v>
      </c>
      <c r="F305" s="58" t="s">
        <v>373</v>
      </c>
      <c r="G305" s="77" t="s">
        <v>1579</v>
      </c>
      <c r="H305" s="57" t="s">
        <v>1580</v>
      </c>
      <c r="I305" s="57" t="s">
        <v>29</v>
      </c>
      <c r="J305" s="60" t="str">
        <f t="shared" si="23"/>
        <v>Open File</v>
      </c>
      <c r="K305" s="61" t="s">
        <v>30</v>
      </c>
      <c r="L305" s="72"/>
      <c r="M305" s="57" t="str">
        <f t="shared" si="22"/>
        <v>ON-GOING</v>
      </c>
      <c r="N305" s="72" t="s">
        <v>1581</v>
      </c>
      <c r="O305" s="57"/>
      <c r="P305" s="57"/>
      <c r="Q305" s="65" t="str">
        <f t="shared" si="24"/>
        <v/>
      </c>
      <c r="R305" s="55"/>
      <c r="S305" s="67"/>
      <c r="T305" s="17">
        <f>IF(AND(D305&lt;&gt;"",RIGHT(D305,3)&lt;&gt;""),IF(COUNTIF($D$6:D305,D305)=1,1,0),0)</f>
        <v>1</v>
      </c>
      <c r="U305" s="17" t="str">
        <f t="shared" si="20"/>
        <v>MK.26.VI.012_SUB-01_Before</v>
      </c>
      <c r="V305" s="17" t="str">
        <f t="shared" si="21"/>
        <v>MK.26.VI.012_SUB-01_After</v>
      </c>
      <c r="XEW305" s="20"/>
      <c r="XEX305" s="20"/>
      <c r="XEY305" s="20"/>
      <c r="XEZ305" s="20"/>
      <c r="XFA305" s="20"/>
      <c r="XFB305" s="20"/>
      <c r="XFC305" s="20"/>
      <c r="XFD305" s="20"/>
    </row>
    <row r="306" s="9" customFormat="1" hidden="1" customHeight="1" spans="1:22 16377:16384">
      <c r="A306" s="21"/>
      <c r="B306" s="54"/>
      <c r="C306" s="55">
        <v>46182</v>
      </c>
      <c r="D306" s="54" t="s">
        <v>1582</v>
      </c>
      <c r="E306" s="57" t="s">
        <v>25</v>
      </c>
      <c r="F306" s="58" t="s">
        <v>80</v>
      </c>
      <c r="G306" s="59" t="s">
        <v>1583</v>
      </c>
      <c r="H306" s="57" t="s">
        <v>1584</v>
      </c>
      <c r="I306" s="57" t="s">
        <v>29</v>
      </c>
      <c r="J306" s="60" t="str">
        <f t="shared" si="23"/>
        <v>Open File</v>
      </c>
      <c r="K306" s="61" t="s">
        <v>30</v>
      </c>
      <c r="L306" s="57" t="str">
        <f>_xlfn.DISPIMG("ID_352FD8EB78DC4DC08609C78EE0D1FFA8",1)</f>
        <v>=DISPIMG("ID_352FD8EB78DC4DC08609C78EE0D1FFA8",1)</v>
      </c>
      <c r="M306" s="57" t="str">
        <f t="shared" si="22"/>
        <v>COMPLETED</v>
      </c>
      <c r="N306" s="57" t="s">
        <v>1585</v>
      </c>
      <c r="O306" s="57" t="s">
        <v>1586</v>
      </c>
      <c r="P306" s="57" t="s">
        <v>29</v>
      </c>
      <c r="Q306" s="62" t="str">
        <f t="shared" si="24"/>
        <v>Open File</v>
      </c>
      <c r="R306" s="55">
        <v>46185</v>
      </c>
      <c r="S306" s="67" t="s">
        <v>1587</v>
      </c>
      <c r="T306" s="17">
        <f>IF(AND(D306&lt;&gt;"",RIGHT(D306,3)&lt;&gt;""),IF(COUNTIF($D$6:D306,D306)=1,1,0),0)</f>
        <v>1</v>
      </c>
      <c r="U306" s="17" t="str">
        <f t="shared" si="20"/>
        <v>MK.26.VI.013_SUB-01_Before</v>
      </c>
      <c r="V306" s="17" t="str">
        <f t="shared" si="21"/>
        <v>MK.26.VI.013_SUB-01_After</v>
      </c>
      <c r="XEW306" s="20"/>
      <c r="XEX306" s="20"/>
      <c r="XEY306" s="20"/>
      <c r="XEZ306" s="20"/>
      <c r="XFA306" s="20"/>
      <c r="XFB306" s="20"/>
      <c r="XFC306" s="20"/>
      <c r="XFD306" s="20"/>
    </row>
    <row r="307" s="9" customFormat="1" hidden="1" customHeight="1" spans="1:22 16377:16384">
      <c r="A307" s="21"/>
      <c r="B307" s="54"/>
      <c r="C307" s="55">
        <v>46183</v>
      </c>
      <c r="D307" s="54" t="s">
        <v>1588</v>
      </c>
      <c r="E307" s="57" t="s">
        <v>25</v>
      </c>
      <c r="F307" s="58" t="s">
        <v>26</v>
      </c>
      <c r="G307" s="59" t="s">
        <v>904</v>
      </c>
      <c r="H307" s="57" t="s">
        <v>1589</v>
      </c>
      <c r="I307" s="57" t="s">
        <v>29</v>
      </c>
      <c r="J307" s="60" t="str">
        <f t="shared" si="23"/>
        <v>Open File</v>
      </c>
      <c r="K307" s="61" t="s">
        <v>30</v>
      </c>
      <c r="L307" s="57" t="str">
        <f>_xlfn.DISPIMG("ID_A56FCD41C9E14813B362E4FB61824F97",1)</f>
        <v>=DISPIMG("ID_A56FCD41C9E14813B362E4FB61824F97",1)</v>
      </c>
      <c r="M307" s="57" t="str">
        <f t="shared" si="22"/>
        <v>COMPLETED</v>
      </c>
      <c r="N307" s="57" t="s">
        <v>1590</v>
      </c>
      <c r="O307" s="57" t="s">
        <v>1591</v>
      </c>
      <c r="P307" s="57" t="s">
        <v>29</v>
      </c>
      <c r="Q307" s="62" t="str">
        <f t="shared" si="24"/>
        <v>Open File</v>
      </c>
      <c r="R307" s="55">
        <v>46183</v>
      </c>
      <c r="S307" s="67" t="s">
        <v>908</v>
      </c>
      <c r="T307" s="17">
        <f>IF(AND(D307&lt;&gt;"",RIGHT(D307,3)&lt;&gt;""),IF(COUNTIF($D$6:D307,D307)=1,1,0),0)</f>
        <v>1</v>
      </c>
      <c r="U307" s="17" t="str">
        <f t="shared" si="20"/>
        <v>MK.26.VI.010_SUB-01_Before</v>
      </c>
      <c r="V307" s="17" t="str">
        <f t="shared" si="21"/>
        <v>MK.26.VI.010_SUB-01_After</v>
      </c>
      <c r="XEW307" s="20"/>
      <c r="XEX307" s="20"/>
      <c r="XEY307" s="20"/>
      <c r="XEZ307" s="20"/>
      <c r="XFA307" s="20"/>
      <c r="XFB307" s="20"/>
      <c r="XFC307" s="20"/>
      <c r="XFD307" s="20"/>
    </row>
    <row r="308" s="9" customFormat="1" hidden="1" customHeight="1" spans="1:22 16377:16384">
      <c r="A308" s="21"/>
      <c r="B308" s="54"/>
      <c r="C308" s="55">
        <v>46184</v>
      </c>
      <c r="D308" s="54" t="s">
        <v>1592</v>
      </c>
      <c r="E308" s="57" t="s">
        <v>25</v>
      </c>
      <c r="F308" s="58" t="s">
        <v>193</v>
      </c>
      <c r="G308" s="59" t="s">
        <v>1593</v>
      </c>
      <c r="H308" s="57" t="s">
        <v>1594</v>
      </c>
      <c r="I308" s="57" t="s">
        <v>29</v>
      </c>
      <c r="J308" s="60" t="str">
        <f t="shared" si="23"/>
        <v>Open File</v>
      </c>
      <c r="K308" s="61" t="s">
        <v>30</v>
      </c>
      <c r="L308" s="57" t="str">
        <f>_xlfn.DISPIMG("ID_03FA7CD57E3F4C018CD03EC97183965D",1)</f>
        <v>=DISPIMG("ID_03FA7CD57E3F4C018CD03EC97183965D",1)</v>
      </c>
      <c r="M308" s="57" t="str">
        <f t="shared" si="22"/>
        <v>COMPLETED</v>
      </c>
      <c r="N308" s="57" t="s">
        <v>1595</v>
      </c>
      <c r="O308" s="57" t="s">
        <v>1596</v>
      </c>
      <c r="P308" s="57" t="s">
        <v>29</v>
      </c>
      <c r="Q308" s="65" t="str">
        <f t="shared" si="24"/>
        <v>Open File</v>
      </c>
      <c r="R308" s="55">
        <v>46191</v>
      </c>
      <c r="S308" s="67" t="s">
        <v>1597</v>
      </c>
      <c r="T308" s="17">
        <f>IF(AND(D308&lt;&gt;"",RIGHT(D308,3)&lt;&gt;""),IF(COUNTIF($D$6:D308,D308)=1,1,0),0)</f>
        <v>1</v>
      </c>
      <c r="U308" s="17" t="str">
        <f t="shared" si="20"/>
        <v>MK.26.VI.014_SUB-01_Before</v>
      </c>
      <c r="V308" s="17" t="str">
        <f t="shared" si="21"/>
        <v>MK.26.VI.014_SUB-01_After</v>
      </c>
      <c r="XEW308" s="20"/>
      <c r="XEX308" s="20"/>
      <c r="XEY308" s="20"/>
      <c r="XEZ308" s="20"/>
      <c r="XFA308" s="20"/>
      <c r="XFB308" s="20"/>
      <c r="XFC308" s="20"/>
      <c r="XFD308" s="20"/>
    </row>
    <row r="309" s="9" customFormat="1" hidden="1" customHeight="1" spans="1:22 16377:16384">
      <c r="A309" s="21"/>
      <c r="B309" s="54"/>
      <c r="C309" s="75">
        <v>46186</v>
      </c>
      <c r="D309" s="76" t="s">
        <v>1598</v>
      </c>
      <c r="E309" s="69" t="s">
        <v>25</v>
      </c>
      <c r="F309" s="58" t="s">
        <v>299</v>
      </c>
      <c r="G309" s="77" t="s">
        <v>1599</v>
      </c>
      <c r="H309" s="57" t="s">
        <v>1600</v>
      </c>
      <c r="I309" s="57" t="s">
        <v>29</v>
      </c>
      <c r="J309" s="60" t="str">
        <f t="shared" si="23"/>
        <v>Open File</v>
      </c>
      <c r="K309" s="61" t="s">
        <v>30</v>
      </c>
      <c r="L309" s="57" t="str">
        <f>_xlfn.DISPIMG("ID_DA05AA3579DB43BFB1F4F254EE2414D1",1)</f>
        <v>=DISPIMG("ID_DA05AA3579DB43BFB1F4F254EE2414D1",1)</v>
      </c>
      <c r="M309" s="57" t="str">
        <f t="shared" si="22"/>
        <v>ON-GOING</v>
      </c>
      <c r="N309" s="57" t="s">
        <v>1601</v>
      </c>
      <c r="O309" s="57"/>
      <c r="P309" s="57"/>
      <c r="Q309" s="65" t="str">
        <f t="shared" si="24"/>
        <v/>
      </c>
      <c r="R309" s="55"/>
      <c r="S309" s="67"/>
      <c r="T309" s="17">
        <f>IF(AND(D309&lt;&gt;"",RIGHT(D309,3)&lt;&gt;""),IF(COUNTIF($D$6:D309,D309)=1,1,0),0)</f>
        <v>1</v>
      </c>
      <c r="U309" s="17" t="str">
        <f t="shared" ref="U309:U340" si="25">IF(AND(D309&lt;&gt;"",E309&lt;&gt;""),_xlfn.CONCAT(SUBSTITUTE(D309,"/","."),"_",E309,"_Before"),"")</f>
        <v>MK.26.VI.015_SUB-01_Before</v>
      </c>
      <c r="V309" s="17" t="str">
        <f t="shared" ref="V309:V340" si="26">IF(AND(D309&lt;&gt;"",E309&lt;&gt;""),_xlfn.CONCAT(SUBSTITUTE(D309,"/","."),"_",E309,"_After"),"")</f>
        <v>MK.26.VI.015_SUB-01_After</v>
      </c>
      <c r="XEW309" s="20"/>
      <c r="XEX309" s="20"/>
      <c r="XEY309" s="20"/>
      <c r="XEZ309" s="20"/>
      <c r="XFA309" s="20"/>
      <c r="XFB309" s="20"/>
      <c r="XFC309" s="20"/>
      <c r="XFD309" s="20"/>
    </row>
    <row r="310" s="9" customFormat="1" hidden="1" customHeight="1" spans="1:22 16377:16384">
      <c r="A310" s="21"/>
      <c r="B310" s="54"/>
      <c r="C310" s="55">
        <v>46186</v>
      </c>
      <c r="D310" s="54" t="s">
        <v>1602</v>
      </c>
      <c r="E310" s="57" t="s">
        <v>25</v>
      </c>
      <c r="F310" s="58" t="s">
        <v>299</v>
      </c>
      <c r="G310" s="59" t="s">
        <v>1533</v>
      </c>
      <c r="H310" s="57" t="s">
        <v>1603</v>
      </c>
      <c r="I310" s="57" t="s">
        <v>29</v>
      </c>
      <c r="J310" s="60" t="str">
        <f t="shared" si="23"/>
        <v>Open File</v>
      </c>
      <c r="K310" s="61" t="s">
        <v>1274</v>
      </c>
      <c r="L310" s="57"/>
      <c r="M310" s="57" t="str">
        <f t="shared" si="22"/>
        <v>COMPLETED</v>
      </c>
      <c r="N310" s="57" t="s">
        <v>1604</v>
      </c>
      <c r="O310" s="57" t="s">
        <v>1605</v>
      </c>
      <c r="P310" s="57" t="s">
        <v>57</v>
      </c>
      <c r="Q310" s="65" t="str">
        <f t="shared" si="24"/>
        <v>Open File</v>
      </c>
      <c r="R310" s="55">
        <v>46186</v>
      </c>
      <c r="S310" s="67" t="s">
        <v>1606</v>
      </c>
      <c r="T310" s="17">
        <f>IF(AND(D310&lt;&gt;"",RIGHT(D310,3)&lt;&gt;""),IF(COUNTIF($D$6:D310,D310)=1,1,0),0)</f>
        <v>1</v>
      </c>
      <c r="U310" s="17" t="str">
        <f t="shared" si="25"/>
        <v>MK.26.VI.018_SUB-01_Before</v>
      </c>
      <c r="V310" s="17" t="str">
        <f t="shared" si="26"/>
        <v>MK.26.VI.018_SUB-01_After</v>
      </c>
      <c r="XEW310" s="20"/>
      <c r="XEX310" s="20"/>
      <c r="XEY310" s="20"/>
      <c r="XEZ310" s="20"/>
      <c r="XFA310" s="20"/>
      <c r="XFB310" s="20"/>
      <c r="XFC310" s="20"/>
      <c r="XFD310" s="20"/>
    </row>
    <row r="311" s="9" customFormat="1" customHeight="1" spans="1:22 16377:16384">
      <c r="A311" s="21"/>
      <c r="B311" s="54"/>
      <c r="C311" s="55">
        <v>46186</v>
      </c>
      <c r="D311" s="54" t="s">
        <v>1607</v>
      </c>
      <c r="E311" s="57" t="s">
        <v>25</v>
      </c>
      <c r="F311" s="58" t="s">
        <v>72</v>
      </c>
      <c r="G311" s="59" t="s">
        <v>1608</v>
      </c>
      <c r="H311" s="57" t="s">
        <v>1609</v>
      </c>
      <c r="I311" s="57" t="s">
        <v>29</v>
      </c>
      <c r="J311" s="60" t="str">
        <f t="shared" si="23"/>
        <v>Open File</v>
      </c>
      <c r="K311" s="61" t="s">
        <v>30</v>
      </c>
      <c r="L311" s="57" t="str">
        <f>_xlfn.DISPIMG("ID_9D2FE59782C644C5B69E356C396018EA",1)</f>
        <v>=DISPIMG("ID_9D2FE59782C644C5B69E356C396018EA",1)</v>
      </c>
      <c r="M311" s="57" t="str">
        <f t="shared" si="22"/>
        <v>COMPLETED</v>
      </c>
      <c r="N311" s="94" t="s">
        <v>1610</v>
      </c>
      <c r="O311" s="57" t="s">
        <v>1611</v>
      </c>
      <c r="P311" s="57" t="s">
        <v>29</v>
      </c>
      <c r="Q311" s="62" t="str">
        <f t="shared" si="24"/>
        <v>Open File</v>
      </c>
      <c r="R311" s="55">
        <v>46203</v>
      </c>
      <c r="S311" s="67" t="s">
        <v>1612</v>
      </c>
      <c r="T311" s="17">
        <f>IF(AND(D311&lt;&gt;"",RIGHT(D311,3)&lt;&gt;""),IF(COUNTIF($D$6:D311,D311)=1,1,0),0)</f>
        <v>1</v>
      </c>
      <c r="U311" s="17" t="str">
        <f t="shared" si="25"/>
        <v>MK.26.VI.019_SUB-01_Before</v>
      </c>
      <c r="V311" s="17" t="str">
        <f t="shared" si="26"/>
        <v>MK.26.VI.019_SUB-01_After</v>
      </c>
      <c r="XEW311" s="20"/>
      <c r="XEX311" s="20"/>
      <c r="XEY311" s="20"/>
      <c r="XEZ311" s="20"/>
      <c r="XFA311" s="20"/>
      <c r="XFB311" s="20"/>
      <c r="XFC311" s="20"/>
      <c r="XFD311" s="20"/>
    </row>
    <row r="312" s="9" customFormat="1" hidden="1" customHeight="1" spans="1:22 16377:16384">
      <c r="A312" s="21"/>
      <c r="B312" s="54"/>
      <c r="C312" s="55">
        <v>46190</v>
      </c>
      <c r="D312" s="54" t="s">
        <v>1566</v>
      </c>
      <c r="E312" s="57" t="s">
        <v>34</v>
      </c>
      <c r="F312" s="58" t="s">
        <v>147</v>
      </c>
      <c r="G312" s="59" t="s">
        <v>1567</v>
      </c>
      <c r="H312" s="57" t="s">
        <v>1613</v>
      </c>
      <c r="I312" s="57" t="s">
        <v>29</v>
      </c>
      <c r="J312" s="60" t="str">
        <f t="shared" si="23"/>
        <v>Open File</v>
      </c>
      <c r="K312" s="61" t="s">
        <v>30</v>
      </c>
      <c r="L312" s="57" t="str">
        <f>_xlfn.DISPIMG("ID_CD641009BD284B39978CF94527C1DA5A",1)</f>
        <v>=DISPIMG("ID_CD641009BD284B39978CF94527C1DA5A",1)</v>
      </c>
      <c r="M312" s="57" t="str">
        <f t="shared" si="22"/>
        <v>COMPLETED</v>
      </c>
      <c r="N312" s="57" t="s">
        <v>1614</v>
      </c>
      <c r="O312" s="57" t="s">
        <v>1615</v>
      </c>
      <c r="P312" s="57" t="s">
        <v>29</v>
      </c>
      <c r="Q312" s="62" t="str">
        <f t="shared" si="24"/>
        <v>Open File</v>
      </c>
      <c r="R312" s="55">
        <v>46182</v>
      </c>
      <c r="S312" s="67" t="s">
        <v>1571</v>
      </c>
      <c r="T312" s="17">
        <f>IF(AND(D312&lt;&gt;"",RIGHT(D312,3)&lt;&gt;""),IF(COUNTIF($D$6:D312,D312)=1,1,0),0)</f>
        <v>0</v>
      </c>
      <c r="U312" s="17" t="str">
        <f t="shared" si="25"/>
        <v>MK.26.VI.009_SUB-02_Before</v>
      </c>
      <c r="V312" s="17" t="str">
        <f t="shared" si="26"/>
        <v>MK.26.VI.009_SUB-02_After</v>
      </c>
      <c r="XEW312" s="20"/>
      <c r="XEX312" s="20"/>
      <c r="XEY312" s="20"/>
      <c r="XEZ312" s="20"/>
      <c r="XFA312" s="20"/>
      <c r="XFB312" s="20"/>
      <c r="XFC312" s="20"/>
      <c r="XFD312" s="20"/>
    </row>
    <row r="313" s="9" customFormat="1" hidden="1" customHeight="1" spans="1:22 16377:16384">
      <c r="A313" s="21"/>
      <c r="B313" s="54"/>
      <c r="C313" s="55">
        <v>46190</v>
      </c>
      <c r="D313" s="54" t="s">
        <v>1616</v>
      </c>
      <c r="E313" s="57" t="s">
        <v>25</v>
      </c>
      <c r="F313" s="58" t="s">
        <v>459</v>
      </c>
      <c r="G313" s="59" t="s">
        <v>1617</v>
      </c>
      <c r="H313" s="57" t="s">
        <v>1618</v>
      </c>
      <c r="I313" s="57" t="s">
        <v>29</v>
      </c>
      <c r="J313" s="60" t="str">
        <f t="shared" si="23"/>
        <v>Open File</v>
      </c>
      <c r="K313" s="61" t="s">
        <v>30</v>
      </c>
      <c r="L313" s="57" t="str">
        <f>_xlfn.DISPIMG("ID_DC5D84FCE24D4D93901AF4B13065BF87",1)</f>
        <v>=DISPIMG("ID_DC5D84FCE24D4D93901AF4B13065BF87",1)</v>
      </c>
      <c r="M313" s="57" t="str">
        <f t="shared" si="22"/>
        <v>COMPLETED</v>
      </c>
      <c r="N313" s="57" t="s">
        <v>1619</v>
      </c>
      <c r="O313" s="57" t="s">
        <v>1620</v>
      </c>
      <c r="P313" s="57" t="s">
        <v>29</v>
      </c>
      <c r="Q313" s="65" t="str">
        <f t="shared" si="24"/>
        <v>Open File</v>
      </c>
      <c r="R313" s="55">
        <v>46190</v>
      </c>
      <c r="S313" s="67" t="s">
        <v>1621</v>
      </c>
      <c r="T313" s="17">
        <f>IF(AND(D313&lt;&gt;"",RIGHT(D313,3)&lt;&gt;""),IF(COUNTIF($D$6:D313,D313)=1,1,0),0)</f>
        <v>1</v>
      </c>
      <c r="U313" s="17" t="str">
        <f t="shared" si="25"/>
        <v>MK.26.VI.016_SUB-01_Before</v>
      </c>
      <c r="V313" s="17" t="str">
        <f t="shared" si="26"/>
        <v>MK.26.VI.016_SUB-01_After</v>
      </c>
      <c r="XEW313" s="20"/>
      <c r="XEX313" s="20"/>
      <c r="XEY313" s="20"/>
      <c r="XEZ313" s="20"/>
      <c r="XFA313" s="20"/>
      <c r="XFB313" s="20"/>
      <c r="XFC313" s="20"/>
      <c r="XFD313" s="20"/>
    </row>
    <row r="314" s="9" customFormat="1" hidden="1" customHeight="1" spans="1:22 16377:16384">
      <c r="A314" s="21"/>
      <c r="B314" s="54"/>
      <c r="C314" s="55">
        <v>46190</v>
      </c>
      <c r="D314" s="54" t="s">
        <v>1622</v>
      </c>
      <c r="E314" s="57" t="s">
        <v>25</v>
      </c>
      <c r="F314" s="58" t="s">
        <v>442</v>
      </c>
      <c r="G314" s="59" t="s">
        <v>1623</v>
      </c>
      <c r="H314" s="57" t="s">
        <v>1624</v>
      </c>
      <c r="I314" s="57" t="s">
        <v>29</v>
      </c>
      <c r="J314" s="60" t="str">
        <f t="shared" si="23"/>
        <v>Open File</v>
      </c>
      <c r="K314" s="61" t="s">
        <v>30</v>
      </c>
      <c r="L314" s="57" t="str">
        <f>_xlfn.DISPIMG("ID_2DB970BBA3A9495BA9BE0C4DE21E6B01",1)</f>
        <v>=DISPIMG("ID_2DB970BBA3A9495BA9BE0C4DE21E6B01",1)</v>
      </c>
      <c r="M314" s="57" t="str">
        <f t="shared" si="22"/>
        <v>COMPLETED</v>
      </c>
      <c r="N314" s="57" t="s">
        <v>1625</v>
      </c>
      <c r="O314" s="57" t="s">
        <v>1626</v>
      </c>
      <c r="P314" s="57" t="s">
        <v>57</v>
      </c>
      <c r="Q314" s="62" t="str">
        <f t="shared" si="24"/>
        <v>Open File</v>
      </c>
      <c r="R314" s="55">
        <v>46190</v>
      </c>
      <c r="S314" s="67" t="s">
        <v>1627</v>
      </c>
      <c r="T314" s="17">
        <f>IF(AND(D314&lt;&gt;"",RIGHT(D314,3)&lt;&gt;""),IF(COUNTIF($D$6:D314,D314)=1,1,0),0)</f>
        <v>1</v>
      </c>
      <c r="U314" s="17" t="str">
        <f t="shared" si="25"/>
        <v>MK.26.VI.017_SUB-01_Before</v>
      </c>
      <c r="V314" s="17" t="str">
        <f t="shared" si="26"/>
        <v>MK.26.VI.017_SUB-01_After</v>
      </c>
      <c r="XEW314" s="20"/>
      <c r="XEX314" s="20"/>
      <c r="XEY314" s="20"/>
      <c r="XEZ314" s="20"/>
      <c r="XFA314" s="20"/>
      <c r="XFB314" s="20"/>
      <c r="XFC314" s="20"/>
      <c r="XFD314" s="20"/>
    </row>
    <row r="315" s="9" customFormat="1" customHeight="1" spans="1:22 16377:16384">
      <c r="A315" s="21"/>
      <c r="B315" s="54"/>
      <c r="C315" s="55">
        <v>46191</v>
      </c>
      <c r="D315" s="54" t="s">
        <v>1628</v>
      </c>
      <c r="E315" s="57" t="s">
        <v>25</v>
      </c>
      <c r="F315" s="58" t="s">
        <v>72</v>
      </c>
      <c r="G315" s="59" t="s">
        <v>1629</v>
      </c>
      <c r="H315" s="57" t="s">
        <v>1630</v>
      </c>
      <c r="I315" s="57" t="s">
        <v>29</v>
      </c>
      <c r="J315" s="60" t="str">
        <f t="shared" si="23"/>
        <v>Open File</v>
      </c>
      <c r="K315" s="61" t="s">
        <v>30</v>
      </c>
      <c r="L315" s="57" t="str">
        <f>_xlfn.DISPIMG("ID_26FCCEFA702D421AA4EFE9F81AFBC5EE",1)</f>
        <v>=DISPIMG("ID_26FCCEFA702D421AA4EFE9F81AFBC5EE",1)</v>
      </c>
      <c r="M315" s="57" t="str">
        <f t="shared" si="22"/>
        <v>COMPLETED</v>
      </c>
      <c r="N315" s="57" t="s">
        <v>1631</v>
      </c>
      <c r="O315" s="57" t="s">
        <v>1632</v>
      </c>
      <c r="P315" s="57" t="s">
        <v>29</v>
      </c>
      <c r="Q315" s="62" t="str">
        <f t="shared" si="24"/>
        <v>Open File</v>
      </c>
      <c r="R315" s="55">
        <v>46191</v>
      </c>
      <c r="S315" s="67" t="s">
        <v>1633</v>
      </c>
      <c r="T315" s="17">
        <f>IF(AND(D315&lt;&gt;"",RIGHT(D315,3)&lt;&gt;""),IF(COUNTIF($D$6:D315,D315)=1,1,0),0)</f>
        <v>1</v>
      </c>
      <c r="U315" s="17" t="str">
        <f t="shared" si="25"/>
        <v>MK.26.VI.020_SUB-01_Before</v>
      </c>
      <c r="V315" s="17" t="str">
        <f t="shared" si="26"/>
        <v>MK.26.VI.020_SUB-01_After</v>
      </c>
      <c r="XEW315" s="20"/>
      <c r="XEX315" s="20"/>
      <c r="XEY315" s="20"/>
      <c r="XEZ315" s="20"/>
      <c r="XFA315" s="20"/>
      <c r="XFB315" s="20"/>
      <c r="XFC315" s="20"/>
      <c r="XFD315" s="20"/>
    </row>
    <row r="316" s="9" customFormat="1" hidden="1" customHeight="1" spans="1:22 16377:16384">
      <c r="A316" s="21"/>
      <c r="B316" s="54"/>
      <c r="C316" s="55">
        <v>46192</v>
      </c>
      <c r="D316" s="54" t="s">
        <v>1634</v>
      </c>
      <c r="E316" s="57" t="s">
        <v>25</v>
      </c>
      <c r="F316" s="58" t="s">
        <v>310</v>
      </c>
      <c r="G316" s="59" t="s">
        <v>1635</v>
      </c>
      <c r="H316" s="57" t="s">
        <v>1636</v>
      </c>
      <c r="I316" s="57" t="s">
        <v>29</v>
      </c>
      <c r="J316" s="60" t="str">
        <f t="shared" si="23"/>
        <v>Open File</v>
      </c>
      <c r="K316" s="61" t="s">
        <v>30</v>
      </c>
      <c r="L316" s="57" t="str">
        <f>_xlfn.DISPIMG("ID_500A90C7412E49B19A4C30CCF3025465",1)</f>
        <v>=DISPIMG("ID_500A90C7412E49B19A4C30CCF3025465",1)</v>
      </c>
      <c r="M316" s="57" t="str">
        <f t="shared" si="22"/>
        <v>COMPLETED</v>
      </c>
      <c r="N316" s="57" t="s">
        <v>1637</v>
      </c>
      <c r="O316" s="57" t="s">
        <v>1638</v>
      </c>
      <c r="P316" s="57" t="s">
        <v>29</v>
      </c>
      <c r="Q316" s="62" t="str">
        <f t="shared" si="24"/>
        <v>Open File</v>
      </c>
      <c r="R316" s="55">
        <v>46193</v>
      </c>
      <c r="S316" s="67" t="s">
        <v>1639</v>
      </c>
      <c r="T316" s="17">
        <f>IF(AND(D316&lt;&gt;"",RIGHT(D316,3)&lt;&gt;""),IF(COUNTIF($D$6:D316,D316)=1,1,0),0)</f>
        <v>1</v>
      </c>
      <c r="U316" s="17" t="str">
        <f t="shared" si="25"/>
        <v>MK.26.VI.021_SUB-01_Before</v>
      </c>
      <c r="V316" s="17" t="str">
        <f t="shared" si="26"/>
        <v>MK.26.VI.021_SUB-01_After</v>
      </c>
      <c r="XEW316" s="20"/>
      <c r="XEX316" s="20"/>
      <c r="XEY316" s="20"/>
      <c r="XEZ316" s="20"/>
      <c r="XFA316" s="20"/>
      <c r="XFB316" s="20"/>
      <c r="XFC316" s="20"/>
      <c r="XFD316" s="20"/>
    </row>
    <row r="317" s="9" customFormat="1" customHeight="1" spans="1:22 16377:16384">
      <c r="A317" s="21"/>
      <c r="B317" s="54"/>
      <c r="C317" s="55">
        <v>46197</v>
      </c>
      <c r="D317" s="54" t="s">
        <v>1640</v>
      </c>
      <c r="E317" s="57" t="s">
        <v>25</v>
      </c>
      <c r="F317" s="58" t="s">
        <v>72</v>
      </c>
      <c r="G317" s="59" t="s">
        <v>1641</v>
      </c>
      <c r="H317" s="57" t="s">
        <v>1642</v>
      </c>
      <c r="I317" s="57" t="s">
        <v>29</v>
      </c>
      <c r="J317" s="60" t="str">
        <f t="shared" si="23"/>
        <v>Open File</v>
      </c>
      <c r="K317" s="61" t="s">
        <v>30</v>
      </c>
      <c r="L317" s="57" t="str">
        <f>_xlfn.DISPIMG("ID_0BBF671BA6E646E9BF7192860AD6F0C2",1)</f>
        <v>=DISPIMG("ID_0BBF671BA6E646E9BF7192860AD6F0C2",1)</v>
      </c>
      <c r="M317" s="57" t="str">
        <f t="shared" si="22"/>
        <v>COMPLETED</v>
      </c>
      <c r="N317" s="57" t="s">
        <v>1643</v>
      </c>
      <c r="O317" s="57" t="s">
        <v>1644</v>
      </c>
      <c r="P317" s="57" t="s">
        <v>29</v>
      </c>
      <c r="Q317" s="62" t="str">
        <f t="shared" si="24"/>
        <v>Open File</v>
      </c>
      <c r="R317" s="55">
        <v>46197</v>
      </c>
      <c r="S317" s="67" t="s">
        <v>1645</v>
      </c>
      <c r="T317" s="17">
        <f>IF(AND(D317&lt;&gt;"",RIGHT(D317,3)&lt;&gt;""),IF(COUNTIF($D$6:D317,D317)=1,1,0),0)</f>
        <v>1</v>
      </c>
      <c r="U317" s="17" t="str">
        <f t="shared" si="25"/>
        <v>MK.26.VI.022_SUB-01_Before</v>
      </c>
      <c r="V317" s="17" t="str">
        <f t="shared" si="26"/>
        <v>MK.26.VI.022_SUB-01_After</v>
      </c>
      <c r="XEW317" s="20"/>
      <c r="XEX317" s="20"/>
      <c r="XEY317" s="20"/>
      <c r="XEZ317" s="20"/>
      <c r="XFA317" s="20"/>
      <c r="XFB317" s="20"/>
      <c r="XFC317" s="20"/>
      <c r="XFD317" s="20"/>
    </row>
    <row r="318" s="9" customFormat="1" hidden="1" customHeight="1" spans="1:22 16377:16384">
      <c r="A318" s="21"/>
      <c r="B318" s="54"/>
      <c r="C318" s="55">
        <v>46202</v>
      </c>
      <c r="D318" s="54" t="s">
        <v>1646</v>
      </c>
      <c r="E318" s="57" t="s">
        <v>25</v>
      </c>
      <c r="F318" s="58" t="s">
        <v>317</v>
      </c>
      <c r="G318" s="59" t="s">
        <v>1647</v>
      </c>
      <c r="H318" s="57" t="s">
        <v>1648</v>
      </c>
      <c r="I318" s="57" t="s">
        <v>29</v>
      </c>
      <c r="J318" s="60" t="str">
        <f t="shared" si="23"/>
        <v>Open File</v>
      </c>
      <c r="K318" s="61" t="s">
        <v>30</v>
      </c>
      <c r="L318" s="57" t="str">
        <f>_xlfn.DISPIMG("ID_49CB982B4E934293A2989715931C2761",1)</f>
        <v>=DISPIMG("ID_49CB982B4E934293A2989715931C2761",1)</v>
      </c>
      <c r="M318" s="57" t="str">
        <f t="shared" si="22"/>
        <v>COMPLETED</v>
      </c>
      <c r="N318" s="57" t="s">
        <v>1649</v>
      </c>
      <c r="O318" s="57" t="s">
        <v>1650</v>
      </c>
      <c r="P318" s="57" t="s">
        <v>29</v>
      </c>
      <c r="Q318" s="65" t="str">
        <f t="shared" si="24"/>
        <v>Open File</v>
      </c>
      <c r="R318" s="55">
        <v>46202</v>
      </c>
      <c r="S318" s="67" t="s">
        <v>1651</v>
      </c>
      <c r="T318" s="17">
        <f>IF(AND(D318&lt;&gt;"",RIGHT(D318,3)&lt;&gt;""),IF(COUNTIF($D$6:D318,D318)=1,1,0),0)</f>
        <v>1</v>
      </c>
      <c r="U318" s="17" t="str">
        <f t="shared" si="25"/>
        <v>MK.26.VI.024_SUB-01_Before</v>
      </c>
      <c r="V318" s="17" t="str">
        <f t="shared" si="26"/>
        <v>MK.26.VI.024_SUB-01_After</v>
      </c>
      <c r="XEW318" s="20"/>
      <c r="XEX318" s="20"/>
      <c r="XEY318" s="20"/>
      <c r="XEZ318" s="20"/>
      <c r="XFA318" s="20"/>
      <c r="XFB318" s="20"/>
      <c r="XFC318" s="20"/>
      <c r="XFD318" s="20"/>
    </row>
    <row r="319" s="9" customFormat="1" hidden="1" customHeight="1" spans="1:22 16377:16384">
      <c r="A319" s="21"/>
      <c r="B319" s="54"/>
      <c r="C319" s="55">
        <v>46203</v>
      </c>
      <c r="D319" s="54" t="s">
        <v>1652</v>
      </c>
      <c r="E319" s="57" t="s">
        <v>25</v>
      </c>
      <c r="F319" s="58" t="s">
        <v>140</v>
      </c>
      <c r="G319" s="59" t="s">
        <v>904</v>
      </c>
      <c r="H319" s="57" t="s">
        <v>1653</v>
      </c>
      <c r="I319" s="57" t="s">
        <v>29</v>
      </c>
      <c r="J319" s="60" t="str">
        <f t="shared" si="23"/>
        <v>Open File</v>
      </c>
      <c r="K319" s="61" t="s">
        <v>30</v>
      </c>
      <c r="L319" s="57" t="str">
        <f>_xlfn.DISPIMG("ID_6A374C3CF6A24776915D1E09C2A86387",1)</f>
        <v>=DISPIMG("ID_6A374C3CF6A24776915D1E09C2A86387",1)</v>
      </c>
      <c r="M319" s="57" t="str">
        <f t="shared" si="22"/>
        <v>COMPLETED</v>
      </c>
      <c r="N319" s="57" t="s">
        <v>1654</v>
      </c>
      <c r="O319" s="57" t="s">
        <v>1655</v>
      </c>
      <c r="P319" s="57" t="s">
        <v>29</v>
      </c>
      <c r="Q319" s="62" t="str">
        <f t="shared" si="24"/>
        <v>Open File</v>
      </c>
      <c r="R319" s="55">
        <v>46203</v>
      </c>
      <c r="S319" s="67" t="s">
        <v>908</v>
      </c>
      <c r="T319" s="17">
        <f>IF(AND(D319&lt;&gt;"",RIGHT(D319,3)&lt;&gt;""),IF(COUNTIF($D$6:D319,D319)=1,1,0),0)</f>
        <v>1</v>
      </c>
      <c r="U319" s="17" t="str">
        <f t="shared" si="25"/>
        <v>MK.26.VI.023_SUB-01_Before</v>
      </c>
      <c r="V319" s="17" t="str">
        <f t="shared" si="26"/>
        <v>MK.26.VI.023_SUB-01_After</v>
      </c>
    </row>
    <row r="320" s="9" customFormat="1" hidden="1" customHeight="1" spans="1:22 16377:16384">
      <c r="A320" s="21"/>
      <c r="B320" s="54"/>
      <c r="C320" s="55">
        <v>46205</v>
      </c>
      <c r="D320" s="54" t="s">
        <v>1656</v>
      </c>
      <c r="E320" s="57" t="s">
        <v>25</v>
      </c>
      <c r="F320" s="58" t="s">
        <v>442</v>
      </c>
      <c r="G320" s="59" t="s">
        <v>1657</v>
      </c>
      <c r="H320" s="57" t="s">
        <v>1658</v>
      </c>
      <c r="I320" s="57" t="s">
        <v>29</v>
      </c>
      <c r="J320" s="60" t="str">
        <f t="shared" si="23"/>
        <v>Open File</v>
      </c>
      <c r="K320" s="61" t="s">
        <v>30</v>
      </c>
      <c r="L320" s="57" t="str">
        <f>_xlfn.DISPIMG("ID_3DA354467D49442FBADDB9787F7ECAD1",1)</f>
        <v>=DISPIMG("ID_3DA354467D49442FBADDB9787F7ECAD1",1)</v>
      </c>
      <c r="M320" s="57" t="str">
        <f t="shared" si="22"/>
        <v>COMPLETED</v>
      </c>
      <c r="N320" s="57" t="s">
        <v>1659</v>
      </c>
      <c r="O320" s="57" t="s">
        <v>1660</v>
      </c>
      <c r="P320" s="57" t="s">
        <v>29</v>
      </c>
      <c r="Q320" s="65" t="str">
        <f t="shared" si="24"/>
        <v>Open File</v>
      </c>
      <c r="R320" s="55">
        <v>46217</v>
      </c>
      <c r="S320" s="67" t="s">
        <v>1661</v>
      </c>
      <c r="T320" s="17">
        <f>IF(AND(D320&lt;&gt;"",RIGHT(D320,3)&lt;&gt;""),IF(COUNTIF($D$6:D320,D320)=1,1,0),0)</f>
        <v>1</v>
      </c>
      <c r="U320" s="17" t="str">
        <f t="shared" si="25"/>
        <v>MK.26.VII.002_SUB-01_Before</v>
      </c>
      <c r="V320" s="17" t="str">
        <f t="shared" si="26"/>
        <v>MK.26.VII.002_SUB-01_After</v>
      </c>
    </row>
    <row r="321" s="9" customFormat="1" hidden="1" customHeight="1" spans="1:22">
      <c r="A321" s="21"/>
      <c r="B321" s="54"/>
      <c r="C321" s="55">
        <v>46205</v>
      </c>
      <c r="D321" s="54" t="s">
        <v>1656</v>
      </c>
      <c r="E321" s="57" t="s">
        <v>34</v>
      </c>
      <c r="F321" s="58" t="s">
        <v>442</v>
      </c>
      <c r="G321" s="59" t="s">
        <v>1657</v>
      </c>
      <c r="H321" s="57" t="s">
        <v>1662</v>
      </c>
      <c r="I321" s="57" t="s">
        <v>29</v>
      </c>
      <c r="J321" s="60" t="str">
        <f t="shared" si="23"/>
        <v>Open File</v>
      </c>
      <c r="K321" s="61" t="s">
        <v>30</v>
      </c>
      <c r="L321" s="57" t="str">
        <f>_xlfn.DISPIMG("ID_E01E80BB350A47BF9A4B0980FA17CF3F",1)</f>
        <v>=DISPIMG("ID_E01E80BB350A47BF9A4B0980FA17CF3F",1)</v>
      </c>
      <c r="M321" s="57" t="str">
        <f t="shared" si="22"/>
        <v>COMPLETED</v>
      </c>
      <c r="N321" s="57" t="s">
        <v>1663</v>
      </c>
      <c r="O321" s="57" t="s">
        <v>1664</v>
      </c>
      <c r="P321" s="57" t="s">
        <v>29</v>
      </c>
      <c r="Q321" s="65" t="str">
        <f t="shared" si="24"/>
        <v>Open File</v>
      </c>
      <c r="R321" s="55">
        <v>46217</v>
      </c>
      <c r="S321" s="67" t="s">
        <v>1661</v>
      </c>
      <c r="T321" s="17">
        <f>IF(AND(D321&lt;&gt;"",RIGHT(D321,3)&lt;&gt;""),IF(COUNTIF($D$6:D321,D321)=1,1,0),0)</f>
        <v>0</v>
      </c>
      <c r="U321" s="17" t="str">
        <f t="shared" si="25"/>
        <v>MK.26.VII.002_SUB-02_Before</v>
      </c>
      <c r="V321" s="17" t="str">
        <f t="shared" si="26"/>
        <v>MK.26.VII.002_SUB-02_After</v>
      </c>
    </row>
    <row r="322" s="9" customFormat="1" hidden="1" customHeight="1" spans="1:22">
      <c r="A322" s="21"/>
      <c r="B322" s="54"/>
      <c r="C322" s="55">
        <v>46206</v>
      </c>
      <c r="D322" s="54" t="s">
        <v>1665</v>
      </c>
      <c r="E322" s="57" t="s">
        <v>25</v>
      </c>
      <c r="F322" s="58" t="s">
        <v>96</v>
      </c>
      <c r="G322" s="59" t="s">
        <v>1666</v>
      </c>
      <c r="H322" s="57" t="s">
        <v>1667</v>
      </c>
      <c r="I322" s="57" t="s">
        <v>57</v>
      </c>
      <c r="J322" s="60" t="str">
        <f t="shared" si="23"/>
        <v>Open File</v>
      </c>
      <c r="K322" s="61" t="s">
        <v>30</v>
      </c>
      <c r="L322" s="57" t="str">
        <f>_xlfn.DISPIMG("ID_F6DD33F36E4F4C8FB3E1A1CAE7AE4300",1)</f>
        <v>=DISPIMG("ID_F6DD33F36E4F4C8FB3E1A1CAE7AE4300",1)</v>
      </c>
      <c r="M322" s="57" t="str">
        <f t="shared" si="22"/>
        <v>COMPLETED</v>
      </c>
      <c r="N322" s="57" t="s">
        <v>1668</v>
      </c>
      <c r="O322" s="57" t="s">
        <v>1669</v>
      </c>
      <c r="P322" s="57" t="s">
        <v>29</v>
      </c>
      <c r="Q322" s="62" t="str">
        <f t="shared" si="24"/>
        <v>Open File</v>
      </c>
      <c r="R322" s="55">
        <v>46207</v>
      </c>
      <c r="S322" s="67" t="s">
        <v>1670</v>
      </c>
      <c r="T322" s="17">
        <f>IF(AND(D322&lt;&gt;"",RIGHT(D322,3)&lt;&gt;""),IF(COUNTIF($D$6:D322,D322)=1,1,0),0)</f>
        <v>1</v>
      </c>
      <c r="U322" s="17" t="str">
        <f t="shared" si="25"/>
        <v>MK.26.VII.001_SUB-01_Before</v>
      </c>
      <c r="V322" s="17" t="str">
        <f t="shared" si="26"/>
        <v>MK.26.VII.001_SUB-01_After</v>
      </c>
    </row>
    <row r="323" s="9" customFormat="1" hidden="1" customHeight="1" spans="1:22">
      <c r="A323" s="21"/>
      <c r="B323" s="54"/>
      <c r="C323" s="55">
        <v>46207</v>
      </c>
      <c r="D323" s="54" t="s">
        <v>1656</v>
      </c>
      <c r="E323" s="57" t="s">
        <v>39</v>
      </c>
      <c r="F323" s="58" t="s">
        <v>442</v>
      </c>
      <c r="G323" s="59" t="s">
        <v>1671</v>
      </c>
      <c r="H323" s="57" t="s">
        <v>1672</v>
      </c>
      <c r="I323" s="57" t="s">
        <v>29</v>
      </c>
      <c r="J323" s="60" t="str">
        <f t="shared" si="23"/>
        <v>Open File</v>
      </c>
      <c r="K323" s="61" t="s">
        <v>30</v>
      </c>
      <c r="L323" s="57" t="str">
        <f>_xlfn.DISPIMG("ID_49ADBCE47BB64191AF2062EC17A60B26",1)</f>
        <v>=DISPIMG("ID_49ADBCE47BB64191AF2062EC17A60B26",1)</v>
      </c>
      <c r="M323" s="57" t="str">
        <f t="shared" si="22"/>
        <v>COMPLETED</v>
      </c>
      <c r="N323" s="57" t="s">
        <v>1673</v>
      </c>
      <c r="O323" s="57" t="s">
        <v>1674</v>
      </c>
      <c r="P323" s="57" t="s">
        <v>29</v>
      </c>
      <c r="Q323" s="62" t="str">
        <f t="shared" si="24"/>
        <v>Open File</v>
      </c>
      <c r="R323" s="55">
        <v>46217</v>
      </c>
      <c r="S323" s="67" t="s">
        <v>1661</v>
      </c>
      <c r="T323" s="17">
        <f>IF(AND(D323&lt;&gt;"",RIGHT(D323,3)&lt;&gt;""),IF(COUNTIF($D$6:D323,D323)=1,1,0),0)</f>
        <v>0</v>
      </c>
      <c r="U323" s="17" t="str">
        <f t="shared" si="25"/>
        <v>MK.26.VII.002_SUB-03_Before</v>
      </c>
      <c r="V323" s="17" t="str">
        <f t="shared" si="26"/>
        <v>MK.26.VII.002_SUB-03_After</v>
      </c>
    </row>
    <row r="324" s="9" customFormat="1" hidden="1" customHeight="1" spans="1:22">
      <c r="A324" s="21"/>
      <c r="B324" s="54"/>
      <c r="C324" s="55">
        <v>46207</v>
      </c>
      <c r="D324" s="54" t="s">
        <v>1675</v>
      </c>
      <c r="E324" s="57" t="s">
        <v>25</v>
      </c>
      <c r="F324" s="58" t="s">
        <v>891</v>
      </c>
      <c r="G324" s="59" t="s">
        <v>1676</v>
      </c>
      <c r="H324" s="57" t="s">
        <v>1677</v>
      </c>
      <c r="I324" s="57" t="s">
        <v>29</v>
      </c>
      <c r="J324" s="60" t="str">
        <f t="shared" si="23"/>
        <v>Open File</v>
      </c>
      <c r="K324" s="61" t="s">
        <v>30</v>
      </c>
      <c r="L324" s="57" t="str">
        <f>_xlfn.DISPIMG("ID_4F1E4B8F992A4614BF0EF09E70B0B65C",1)</f>
        <v>=DISPIMG("ID_4F1E4B8F992A4614BF0EF09E70B0B65C",1)</v>
      </c>
      <c r="M324" s="57" t="str">
        <f t="shared" si="22"/>
        <v>COMPLETED</v>
      </c>
      <c r="N324" s="57" t="s">
        <v>1678</v>
      </c>
      <c r="O324" s="57" t="s">
        <v>1679</v>
      </c>
      <c r="P324" s="57" t="s">
        <v>29</v>
      </c>
      <c r="Q324" s="62" t="str">
        <f t="shared" si="24"/>
        <v>Open File</v>
      </c>
      <c r="R324" s="55">
        <v>46209</v>
      </c>
      <c r="S324" s="67" t="s">
        <v>1680</v>
      </c>
      <c r="T324" s="17">
        <f>IF(AND(D324&lt;&gt;"",RIGHT(D324,3)&lt;&gt;""),IF(COUNTIF($D$6:D324,D324)=1,1,0),0)</f>
        <v>1</v>
      </c>
      <c r="U324" s="17" t="str">
        <f t="shared" si="25"/>
        <v>MK.26.VII.004_SUB-01_Before</v>
      </c>
      <c r="V324" s="17" t="str">
        <f t="shared" si="26"/>
        <v>MK.26.VII.004_SUB-01_After</v>
      </c>
    </row>
    <row r="325" s="9" customFormat="1" hidden="1" customHeight="1" spans="1:22">
      <c r="A325" s="21"/>
      <c r="B325" s="54"/>
      <c r="C325" s="55">
        <v>46207</v>
      </c>
      <c r="D325" s="54" t="s">
        <v>1681</v>
      </c>
      <c r="E325" s="57" t="s">
        <v>25</v>
      </c>
      <c r="F325" s="58" t="s">
        <v>517</v>
      </c>
      <c r="G325" s="59" t="s">
        <v>1676</v>
      </c>
      <c r="H325" s="57" t="s">
        <v>1682</v>
      </c>
      <c r="I325" s="57" t="s">
        <v>29</v>
      </c>
      <c r="J325" s="60" t="str">
        <f t="shared" si="23"/>
        <v>Open File</v>
      </c>
      <c r="K325" s="61" t="s">
        <v>30</v>
      </c>
      <c r="L325" s="57" t="str">
        <f>_xlfn.DISPIMG("ID_ED6CD12DD8F54AA888E6C0E0B1C4E9F9",1)</f>
        <v>=DISPIMG("ID_ED6CD12DD8F54AA888E6C0E0B1C4E9F9",1)</v>
      </c>
      <c r="M325" s="57" t="str">
        <f t="shared" si="22"/>
        <v>COMPLETED</v>
      </c>
      <c r="N325" s="57" t="s">
        <v>1683</v>
      </c>
      <c r="O325" s="57" t="s">
        <v>1684</v>
      </c>
      <c r="P325" s="57" t="s">
        <v>29</v>
      </c>
      <c r="Q325" s="65" t="str">
        <f t="shared" si="24"/>
        <v>Open File</v>
      </c>
      <c r="R325" s="55">
        <v>46209</v>
      </c>
      <c r="S325" s="67" t="s">
        <v>1680</v>
      </c>
      <c r="T325" s="17">
        <f>IF(AND(D325&lt;&gt;"",RIGHT(D325,3)&lt;&gt;""),IF(COUNTIF($D$6:D325,D325)=1,1,0),0)</f>
        <v>1</v>
      </c>
      <c r="U325" s="17" t="str">
        <f t="shared" si="25"/>
        <v>MK.26.VII.005_SUB-01_Before</v>
      </c>
      <c r="V325" s="17" t="str">
        <f t="shared" si="26"/>
        <v>MK.26.VII.005_SUB-01_After</v>
      </c>
    </row>
    <row r="326" s="9" customFormat="1" hidden="1" customHeight="1" spans="1:22">
      <c r="A326" s="21"/>
      <c r="B326" s="54"/>
      <c r="C326" s="79">
        <v>46209</v>
      </c>
      <c r="D326" s="80" t="s">
        <v>1685</v>
      </c>
      <c r="E326" s="73" t="s">
        <v>25</v>
      </c>
      <c r="F326" s="81" t="s">
        <v>239</v>
      </c>
      <c r="G326" s="82" t="s">
        <v>1373</v>
      </c>
      <c r="H326" s="73" t="s">
        <v>1686</v>
      </c>
      <c r="I326" s="73" t="s">
        <v>29</v>
      </c>
      <c r="J326" s="83" t="str">
        <f t="shared" si="23"/>
        <v>Open File</v>
      </c>
      <c r="K326" s="84" t="s">
        <v>30</v>
      </c>
      <c r="L326" s="73" t="str">
        <f>_xlfn.DISPIMG("ID_5F33B0D657F1494589B2A30E53D7C478",1)</f>
        <v>=DISPIMG("ID_5F33B0D657F1494589B2A30E53D7C478",1)</v>
      </c>
      <c r="M326" s="73" t="str">
        <f t="shared" ref="M326:M389" si="27">IF(AND(N326&lt;&gt;"",Q326&lt;&gt;"",R326&lt;&gt;""),"COMPLETED",IF(N326&lt;&gt;"","ON-GOING",IF(L326&lt;&gt;"","REQUESTED","")))</f>
        <v>COMPLETED</v>
      </c>
      <c r="N326" s="73" t="s">
        <v>1687</v>
      </c>
      <c r="O326" s="57" t="s">
        <v>1688</v>
      </c>
      <c r="P326" s="57" t="s">
        <v>29</v>
      </c>
      <c r="Q326" s="62" t="str">
        <f t="shared" si="24"/>
        <v>Open File</v>
      </c>
      <c r="R326" s="55">
        <v>46209</v>
      </c>
      <c r="S326" s="67" t="s">
        <v>1689</v>
      </c>
      <c r="T326" s="17">
        <f>IF(AND(D326&lt;&gt;"",RIGHT(D326,3)&lt;&gt;""),IF(COUNTIF($D$6:D326,D326)=1,1,0),0)</f>
        <v>1</v>
      </c>
      <c r="U326" s="17" t="str">
        <f t="shared" si="25"/>
        <v>MK.26.VII.003_SUB-01_Before</v>
      </c>
      <c r="V326" s="17" t="str">
        <f t="shared" si="26"/>
        <v>MK.26.VII.003_SUB-01_After</v>
      </c>
    </row>
    <row r="327" s="9" customFormat="1" hidden="1" customHeight="1" spans="1:22">
      <c r="A327" s="21"/>
      <c r="B327" s="54"/>
      <c r="C327" s="79">
        <v>46209</v>
      </c>
      <c r="D327" s="80" t="s">
        <v>1685</v>
      </c>
      <c r="E327" s="73" t="s">
        <v>34</v>
      </c>
      <c r="F327" s="81" t="s">
        <v>239</v>
      </c>
      <c r="G327" s="82" t="s">
        <v>1373</v>
      </c>
      <c r="H327" s="73" t="s">
        <v>1690</v>
      </c>
      <c r="I327" s="73" t="s">
        <v>29</v>
      </c>
      <c r="J327" s="83" t="str">
        <f t="shared" si="23"/>
        <v>Open File</v>
      </c>
      <c r="K327" s="84" t="s">
        <v>30</v>
      </c>
      <c r="L327" s="73" t="str">
        <f>_xlfn.DISPIMG("ID_4137BC798EFF48AB80F0C8FD14E8983D",1)</f>
        <v>=DISPIMG("ID_4137BC798EFF48AB80F0C8FD14E8983D",1)</v>
      </c>
      <c r="M327" s="73" t="str">
        <f t="shared" si="27"/>
        <v>COMPLETED</v>
      </c>
      <c r="N327" s="73" t="s">
        <v>1691</v>
      </c>
      <c r="O327" s="57" t="s">
        <v>1692</v>
      </c>
      <c r="P327" s="57" t="s">
        <v>29</v>
      </c>
      <c r="Q327" s="65" t="str">
        <f t="shared" si="24"/>
        <v>Open File</v>
      </c>
      <c r="R327" s="55">
        <v>46211</v>
      </c>
      <c r="S327" s="67" t="s">
        <v>1689</v>
      </c>
      <c r="T327" s="17">
        <f>IF(AND(D327&lt;&gt;"",RIGHT(D327,3)&lt;&gt;""),IF(COUNTIF($D$6:D327,D327)=1,1,0),0)</f>
        <v>0</v>
      </c>
      <c r="U327" s="17" t="str">
        <f t="shared" si="25"/>
        <v>MK.26.VII.003_SUB-02_Before</v>
      </c>
      <c r="V327" s="17" t="str">
        <f t="shared" si="26"/>
        <v>MK.26.VII.003_SUB-02_After</v>
      </c>
    </row>
    <row r="328" s="9" customFormat="1" hidden="1" customHeight="1" spans="1:22">
      <c r="A328" s="21"/>
      <c r="B328" s="54"/>
      <c r="C328" s="75">
        <v>46209</v>
      </c>
      <c r="D328" s="76" t="s">
        <v>1693</v>
      </c>
      <c r="E328" s="69" t="s">
        <v>25</v>
      </c>
      <c r="F328" s="58" t="s">
        <v>193</v>
      </c>
      <c r="G328" s="77" t="s">
        <v>1694</v>
      </c>
      <c r="H328" s="57" t="s">
        <v>1695</v>
      </c>
      <c r="I328" s="57" t="s">
        <v>29</v>
      </c>
      <c r="J328" s="60" t="str">
        <f t="shared" si="23"/>
        <v>Open File</v>
      </c>
      <c r="K328" s="61" t="s">
        <v>30</v>
      </c>
      <c r="L328" s="57" t="str">
        <f>_xlfn.DISPIMG("ID_DEB7F4F98FEC44B9AFB94D4A74523B32",1)</f>
        <v>=DISPIMG("ID_DEB7F4F98FEC44B9AFB94D4A74523B32",1)</v>
      </c>
      <c r="M328" s="57" t="str">
        <f t="shared" si="27"/>
        <v>ON-GOING</v>
      </c>
      <c r="N328" s="57" t="s">
        <v>1696</v>
      </c>
      <c r="O328" s="57"/>
      <c r="P328" s="57"/>
      <c r="Q328" s="65" t="str">
        <f t="shared" si="24"/>
        <v/>
      </c>
      <c r="R328" s="55"/>
      <c r="S328" s="67"/>
      <c r="T328" s="17">
        <f>IF(AND(D328&lt;&gt;"",RIGHT(D328,3)&lt;&gt;""),IF(COUNTIF($D$6:D328,D328)=1,1,0),0)</f>
        <v>1</v>
      </c>
      <c r="U328" s="17" t="str">
        <f t="shared" si="25"/>
        <v>MK.26.VII.011_SUB-01_Before</v>
      </c>
      <c r="V328" s="17" t="str">
        <f t="shared" si="26"/>
        <v>MK.26.VII.011_SUB-01_After</v>
      </c>
    </row>
    <row r="329" s="9" customFormat="1" hidden="1" customHeight="1" spans="1:22">
      <c r="A329" s="21"/>
      <c r="B329" s="54"/>
      <c r="C329" s="55">
        <v>46212</v>
      </c>
      <c r="D329" s="54" t="s">
        <v>1697</v>
      </c>
      <c r="E329" s="57" t="s">
        <v>25</v>
      </c>
      <c r="F329" s="58" t="s">
        <v>373</v>
      </c>
      <c r="G329" s="59" t="s">
        <v>1698</v>
      </c>
      <c r="H329" s="57" t="s">
        <v>1699</v>
      </c>
      <c r="I329" s="57" t="s">
        <v>29</v>
      </c>
      <c r="J329" s="60" t="str">
        <f t="shared" ref="J329:J342" si="28">IF(H329&lt;&gt;"",HYPERLINK(_xlfn.CONCAT($H$4,H329,I329),"Open File"),"")</f>
        <v>Open File</v>
      </c>
      <c r="K329" s="61" t="s">
        <v>30</v>
      </c>
      <c r="L329" s="57" t="str">
        <f>_xlfn.DISPIMG("ID_F37C53FD0226493CA00DFF598AC6BDF7",1)</f>
        <v>=DISPIMG("ID_F37C53FD0226493CA00DFF598AC6BDF7",1)</v>
      </c>
      <c r="M329" s="57" t="str">
        <f t="shared" si="27"/>
        <v>COMPLETED</v>
      </c>
      <c r="N329" s="57" t="s">
        <v>1700</v>
      </c>
      <c r="O329" s="57" t="s">
        <v>1701</v>
      </c>
      <c r="P329" s="57" t="s">
        <v>57</v>
      </c>
      <c r="Q329" s="62" t="str">
        <f t="shared" ref="Q329:Q342" si="29">IF(O329&lt;&gt;"",HYPERLINK(_xlfn.CONCAT($O$4,O329,P329),"Open File"),"")</f>
        <v>Open File</v>
      </c>
      <c r="R329" s="55">
        <v>46219</v>
      </c>
      <c r="S329" s="67" t="s">
        <v>1702</v>
      </c>
      <c r="T329" s="17">
        <f>IF(AND(D329&lt;&gt;"",RIGHT(D329,3)&lt;&gt;""),IF(COUNTIF($D$6:D329,D329)=1,1,0),0)</f>
        <v>1</v>
      </c>
      <c r="U329" s="17" t="str">
        <f t="shared" si="25"/>
        <v>MK.26.VII.010_SUB-01_Before</v>
      </c>
      <c r="V329" s="17" t="str">
        <f t="shared" si="26"/>
        <v>MK.26.VII.010_SUB-01_After</v>
      </c>
    </row>
    <row r="330" s="9" customFormat="1" hidden="1" customHeight="1" spans="1:22">
      <c r="A330" s="21"/>
      <c r="B330" s="54"/>
      <c r="C330" s="55">
        <v>46216</v>
      </c>
      <c r="D330" s="54" t="s">
        <v>1703</v>
      </c>
      <c r="E330" s="57" t="s">
        <v>25</v>
      </c>
      <c r="F330" s="58" t="s">
        <v>373</v>
      </c>
      <c r="G330" s="59" t="s">
        <v>1704</v>
      </c>
      <c r="H330" s="57" t="s">
        <v>1705</v>
      </c>
      <c r="I330" s="57" t="s">
        <v>29</v>
      </c>
      <c r="J330" s="60" t="str">
        <f t="shared" si="28"/>
        <v>Open File</v>
      </c>
      <c r="K330" s="61" t="s">
        <v>30</v>
      </c>
      <c r="L330" s="57" t="str">
        <f>_xlfn.DISPIMG("ID_43D8CF6AC28940B0BC71C97681598703",1)</f>
        <v>=DISPIMG("ID_43D8CF6AC28940B0BC71C97681598703",1)</v>
      </c>
      <c r="M330" s="57" t="str">
        <f t="shared" si="27"/>
        <v>COMPLETED</v>
      </c>
      <c r="N330" s="57" t="s">
        <v>1706</v>
      </c>
      <c r="O330" s="57" t="s">
        <v>1707</v>
      </c>
      <c r="P330" s="57" t="s">
        <v>29</v>
      </c>
      <c r="Q330" s="65" t="str">
        <f t="shared" si="29"/>
        <v>Open File</v>
      </c>
      <c r="R330" s="55">
        <v>46216</v>
      </c>
      <c r="S330" s="67" t="s">
        <v>1708</v>
      </c>
      <c r="T330" s="17">
        <f>IF(AND(D330&lt;&gt;"",RIGHT(D330,3)&lt;&gt;""),IF(COUNTIF($D$6:D330,D330)=1,1,0),0)</f>
        <v>1</v>
      </c>
      <c r="U330" s="17" t="str">
        <f t="shared" si="25"/>
        <v>MK.26.VII.009_SUB-01_Before</v>
      </c>
      <c r="V330" s="17" t="str">
        <f t="shared" si="26"/>
        <v>MK.26.VII.009_SUB-01_After</v>
      </c>
    </row>
    <row r="331" s="9" customFormat="1" hidden="1" customHeight="1" spans="1:22">
      <c r="A331" s="21"/>
      <c r="B331" s="54"/>
      <c r="C331" s="55">
        <v>46217</v>
      </c>
      <c r="D331" s="54" t="s">
        <v>1709</v>
      </c>
      <c r="E331" s="57" t="s">
        <v>25</v>
      </c>
      <c r="F331" s="58" t="s">
        <v>317</v>
      </c>
      <c r="G331" s="59" t="s">
        <v>1710</v>
      </c>
      <c r="H331" s="57" t="s">
        <v>1711</v>
      </c>
      <c r="I331" s="57" t="s">
        <v>29</v>
      </c>
      <c r="J331" s="60" t="str">
        <f t="shared" si="28"/>
        <v>Open File</v>
      </c>
      <c r="K331" s="61" t="s">
        <v>30</v>
      </c>
      <c r="L331" s="57" t="str">
        <f>_xlfn.DISPIMG("ID_F94E2E3F8C5F4323B2009CAC1445E641",1)</f>
        <v>=DISPIMG("ID_F94E2E3F8C5F4323B2009CAC1445E641",1)</v>
      </c>
      <c r="M331" s="57" t="str">
        <f t="shared" si="27"/>
        <v>COMPLETED</v>
      </c>
      <c r="N331" s="57" t="s">
        <v>1712</v>
      </c>
      <c r="O331" s="57" t="s">
        <v>1713</v>
      </c>
      <c r="P331" s="57" t="s">
        <v>29</v>
      </c>
      <c r="Q331" s="65" t="str">
        <f t="shared" si="29"/>
        <v>Open File</v>
      </c>
      <c r="R331" s="55">
        <v>46217</v>
      </c>
      <c r="S331" s="67" t="s">
        <v>919</v>
      </c>
      <c r="T331" s="17">
        <f>IF(AND(D331&lt;&gt;"",RIGHT(D331,3)&lt;&gt;""),IF(COUNTIF($D$6:D331,D331)=1,1,0),0)</f>
        <v>1</v>
      </c>
      <c r="U331" s="17" t="str">
        <f t="shared" si="25"/>
        <v>MK.26.VII.007_SUB-01_Before</v>
      </c>
      <c r="V331" s="17" t="str">
        <f t="shared" si="26"/>
        <v>MK.26.VII.007_SUB-01_After</v>
      </c>
    </row>
    <row r="332" s="9" customFormat="1" hidden="1" customHeight="1" spans="1:22">
      <c r="A332" s="21"/>
      <c r="B332" s="54"/>
      <c r="C332" s="85">
        <v>46217</v>
      </c>
      <c r="D332" s="54" t="s">
        <v>1714</v>
      </c>
      <c r="E332" s="57" t="s">
        <v>25</v>
      </c>
      <c r="F332" s="58" t="s">
        <v>373</v>
      </c>
      <c r="G332" s="59" t="s">
        <v>1715</v>
      </c>
      <c r="H332" s="57" t="s">
        <v>1716</v>
      </c>
      <c r="I332" s="57" t="s">
        <v>29</v>
      </c>
      <c r="J332" s="60" t="str">
        <f t="shared" si="28"/>
        <v>Open File</v>
      </c>
      <c r="K332" s="61" t="s">
        <v>30</v>
      </c>
      <c r="L332" s="57" t="str">
        <f>_xlfn.DISPIMG("ID_FD9E441D3F8A41098E947D65B05CAE3F",1)</f>
        <v>=DISPIMG("ID_FD9E441D3F8A41098E947D65B05CAE3F",1)</v>
      </c>
      <c r="M332" s="57" t="str">
        <f t="shared" si="27"/>
        <v>COMPLETED</v>
      </c>
      <c r="N332" s="57" t="s">
        <v>1706</v>
      </c>
      <c r="O332" s="57" t="s">
        <v>1717</v>
      </c>
      <c r="P332" s="57" t="s">
        <v>29</v>
      </c>
      <c r="Q332" s="62" t="str">
        <f t="shared" si="29"/>
        <v>Open File</v>
      </c>
      <c r="R332" s="55">
        <v>46218</v>
      </c>
      <c r="S332" s="67" t="s">
        <v>1718</v>
      </c>
      <c r="T332" s="17">
        <f>IF(AND(D332&lt;&gt;"",RIGHT(D332,3)&lt;&gt;""),IF(COUNTIF($D$6:D332,D332)=1,1,0),0)</f>
        <v>1</v>
      </c>
      <c r="U332" s="17" t="str">
        <f t="shared" si="25"/>
        <v>MK.26.VII.014_SUB-01_Before</v>
      </c>
      <c r="V332" s="17" t="str">
        <f t="shared" si="26"/>
        <v>MK.26.VII.014_SUB-01_After</v>
      </c>
    </row>
    <row r="333" s="9" customFormat="1" hidden="1" customHeight="1" spans="1:22">
      <c r="A333" s="21"/>
      <c r="B333" s="54"/>
      <c r="C333" s="55">
        <v>46217</v>
      </c>
      <c r="D333" s="54" t="s">
        <v>1719</v>
      </c>
      <c r="E333" s="57" t="s">
        <v>25</v>
      </c>
      <c r="F333" s="58" t="s">
        <v>310</v>
      </c>
      <c r="G333" s="59" t="s">
        <v>1720</v>
      </c>
      <c r="H333" s="57" t="s">
        <v>1721</v>
      </c>
      <c r="I333" s="57" t="s">
        <v>29</v>
      </c>
      <c r="J333" s="60" t="str">
        <f t="shared" si="28"/>
        <v>Open File</v>
      </c>
      <c r="K333" s="61" t="s">
        <v>30</v>
      </c>
      <c r="L333" s="57" t="str">
        <f>_xlfn.DISPIMG("ID_55508212E9AA4C0BBB06B40252130E68",1)</f>
        <v>=DISPIMG("ID_55508212E9AA4C0BBB06B40252130E68",1)</v>
      </c>
      <c r="M333" s="57" t="str">
        <f t="shared" si="27"/>
        <v>COMPLETED</v>
      </c>
      <c r="N333" s="57" t="s">
        <v>1722</v>
      </c>
      <c r="O333" s="57" t="s">
        <v>1723</v>
      </c>
      <c r="P333" s="57" t="s">
        <v>29</v>
      </c>
      <c r="Q333" s="65" t="str">
        <f t="shared" si="29"/>
        <v>Open File</v>
      </c>
      <c r="R333" s="55">
        <v>46219</v>
      </c>
      <c r="S333" s="67" t="s">
        <v>1724</v>
      </c>
      <c r="T333" s="17">
        <f>IF(AND(D333&lt;&gt;"",RIGHT(D333,3)&lt;&gt;""),IF(COUNTIF($D$6:D333,D333)=1,1,0),0)</f>
        <v>1</v>
      </c>
      <c r="U333" s="17" t="str">
        <f t="shared" si="25"/>
        <v>MK.26.VII.015_SUB-01_Before</v>
      </c>
      <c r="V333" s="17" t="str">
        <f t="shared" si="26"/>
        <v>MK.26.VII.015_SUB-01_After</v>
      </c>
    </row>
    <row r="334" s="9" customFormat="1" hidden="1" customHeight="1" spans="1:22">
      <c r="A334" s="21"/>
      <c r="B334" s="54"/>
      <c r="C334" s="55">
        <v>46219</v>
      </c>
      <c r="D334" s="54" t="s">
        <v>1725</v>
      </c>
      <c r="E334" s="57" t="s">
        <v>25</v>
      </c>
      <c r="F334" s="58" t="s">
        <v>147</v>
      </c>
      <c r="G334" s="59" t="s">
        <v>1726</v>
      </c>
      <c r="H334" s="57" t="s">
        <v>1727</v>
      </c>
      <c r="I334" s="57" t="s">
        <v>29</v>
      </c>
      <c r="J334" s="60" t="str">
        <f t="shared" si="28"/>
        <v>Open File</v>
      </c>
      <c r="K334" s="61" t="s">
        <v>12</v>
      </c>
      <c r="L334" s="57" t="str">
        <f>_xlfn.DISPIMG("ID_8265BA34EED34404826D3C9BECE0CAD8",1)</f>
        <v>=DISPIMG("ID_8265BA34EED34404826D3C9BECE0CAD8",1)</v>
      </c>
      <c r="M334" s="57" t="str">
        <f t="shared" si="27"/>
        <v>COMPLETED</v>
      </c>
      <c r="N334" s="57" t="s">
        <v>1728</v>
      </c>
      <c r="O334" s="57" t="s">
        <v>1729</v>
      </c>
      <c r="P334" s="57" t="s">
        <v>29</v>
      </c>
      <c r="Q334" s="65" t="str">
        <f t="shared" si="29"/>
        <v>Open File</v>
      </c>
      <c r="R334" s="55">
        <v>46219</v>
      </c>
      <c r="S334" s="59" t="s">
        <v>1447</v>
      </c>
      <c r="T334" s="17">
        <f>IF(AND(D334&lt;&gt;"",RIGHT(D334,3)&lt;&gt;""),IF(COUNTIF($D$6:D334,D334)=1,1,0),0)</f>
        <v>1</v>
      </c>
      <c r="U334" s="17" t="str">
        <f t="shared" si="25"/>
        <v>MK.26.VII.012_SUB-01_Before</v>
      </c>
      <c r="V334" s="17" t="str">
        <f t="shared" si="26"/>
        <v>MK.26.VII.012_SUB-01_After</v>
      </c>
    </row>
    <row r="335" s="9" customFormat="1" hidden="1" customHeight="1" spans="1:22">
      <c r="A335" s="21"/>
      <c r="B335" s="54"/>
      <c r="C335" s="55">
        <v>46219</v>
      </c>
      <c r="D335" s="54" t="s">
        <v>1730</v>
      </c>
      <c r="E335" s="57" t="s">
        <v>25</v>
      </c>
      <c r="F335" s="58" t="s">
        <v>317</v>
      </c>
      <c r="G335" s="59" t="s">
        <v>1731</v>
      </c>
      <c r="H335" s="57" t="s">
        <v>1732</v>
      </c>
      <c r="I335" s="57" t="s">
        <v>29</v>
      </c>
      <c r="J335" s="60" t="str">
        <f t="shared" si="28"/>
        <v>Open File</v>
      </c>
      <c r="K335" s="61" t="s">
        <v>30</v>
      </c>
      <c r="L335" s="57" t="str">
        <f>_xlfn.DISPIMG("ID_967758B0C3A54B1B8FB814B56836163B",1)</f>
        <v>=DISPIMG("ID_967758B0C3A54B1B8FB814B56836163B",1)</v>
      </c>
      <c r="M335" s="57" t="str">
        <f t="shared" si="27"/>
        <v>COMPLETED</v>
      </c>
      <c r="N335" s="57" t="s">
        <v>1733</v>
      </c>
      <c r="O335" s="57" t="s">
        <v>1734</v>
      </c>
      <c r="P335" s="57" t="s">
        <v>29</v>
      </c>
      <c r="Q335" s="62" t="str">
        <f t="shared" si="29"/>
        <v>Open File</v>
      </c>
      <c r="R335" s="55">
        <v>46219</v>
      </c>
      <c r="S335" s="67" t="s">
        <v>1735</v>
      </c>
      <c r="T335" s="17">
        <f>IF(AND(D335&lt;&gt;"",RIGHT(D335,3)&lt;&gt;""),IF(COUNTIF($D$6:D335,D335)=1,1,0),0)</f>
        <v>1</v>
      </c>
      <c r="U335" s="17" t="str">
        <f t="shared" si="25"/>
        <v>MK.26.VII.013_SUB-01_Before</v>
      </c>
      <c r="V335" s="17" t="str">
        <f t="shared" si="26"/>
        <v>MK.26.VII.013_SUB-01_After</v>
      </c>
    </row>
    <row r="336" s="9" customFormat="1" hidden="1" customHeight="1" spans="1:22">
      <c r="A336" s="21"/>
      <c r="B336" s="54"/>
      <c r="C336" s="55">
        <v>46219</v>
      </c>
      <c r="D336" s="54" t="s">
        <v>1736</v>
      </c>
      <c r="E336" s="57" t="s">
        <v>25</v>
      </c>
      <c r="F336" s="58" t="s">
        <v>310</v>
      </c>
      <c r="G336" s="59" t="s">
        <v>1737</v>
      </c>
      <c r="H336" s="57" t="s">
        <v>1738</v>
      </c>
      <c r="I336" s="57" t="s">
        <v>29</v>
      </c>
      <c r="J336" s="60" t="str">
        <f t="shared" si="28"/>
        <v>Open File</v>
      </c>
      <c r="K336" s="61" t="s">
        <v>30</v>
      </c>
      <c r="L336" s="57" t="str">
        <f>_xlfn.DISPIMG("ID_49CC121852F84EB6BC0619B7979C8574",1)</f>
        <v>=DISPIMG("ID_49CC121852F84EB6BC0619B7979C8574",1)</v>
      </c>
      <c r="M336" s="57" t="str">
        <f t="shared" si="27"/>
        <v>COMPLETED</v>
      </c>
      <c r="N336" s="57" t="s">
        <v>1739</v>
      </c>
      <c r="O336" s="57" t="s">
        <v>1740</v>
      </c>
      <c r="P336" s="57" t="s">
        <v>29</v>
      </c>
      <c r="Q336" s="62" t="str">
        <f t="shared" si="29"/>
        <v>Open File</v>
      </c>
      <c r="R336" s="55">
        <v>46223</v>
      </c>
      <c r="S336" s="67" t="s">
        <v>1741</v>
      </c>
      <c r="T336" s="17">
        <f>IF(AND(D336&lt;&gt;"",RIGHT(D336,3)&lt;&gt;""),IF(COUNTIF($D$6:D336,D336)=1,1,0),0)</f>
        <v>1</v>
      </c>
      <c r="U336" s="17" t="str">
        <f t="shared" si="25"/>
        <v>MK.26.VII.016_SUB-01_Before</v>
      </c>
      <c r="V336" s="17" t="str">
        <f t="shared" si="26"/>
        <v>MK.26.VII.016_SUB-01_After</v>
      </c>
    </row>
    <row r="337" s="9" customFormat="1" hidden="1" customHeight="1" spans="1:1024 1025:16384">
      <c r="A337" s="21"/>
      <c r="B337" s="54"/>
      <c r="C337" s="55">
        <v>46220</v>
      </c>
      <c r="D337" s="54" t="s">
        <v>1742</v>
      </c>
      <c r="E337" s="57" t="s">
        <v>25</v>
      </c>
      <c r="F337" s="58" t="s">
        <v>286</v>
      </c>
      <c r="G337" s="59" t="s">
        <v>1743</v>
      </c>
      <c r="H337" s="57" t="s">
        <v>1744</v>
      </c>
      <c r="I337" s="57" t="s">
        <v>29</v>
      </c>
      <c r="J337" s="60" t="str">
        <f t="shared" si="28"/>
        <v>Open File</v>
      </c>
      <c r="K337" s="61" t="s">
        <v>30</v>
      </c>
      <c r="L337" s="57" t="str">
        <f>_xlfn.DISPIMG("ID_AA3E87D53F004593A05A34E25423CF80",1)</f>
        <v>=DISPIMG("ID_AA3E87D53F004593A05A34E25423CF80",1)</v>
      </c>
      <c r="M337" s="57" t="str">
        <f t="shared" si="27"/>
        <v>COMPLETED</v>
      </c>
      <c r="N337" s="57" t="s">
        <v>1745</v>
      </c>
      <c r="O337" s="57" t="s">
        <v>1746</v>
      </c>
      <c r="P337" s="57" t="s">
        <v>29</v>
      </c>
      <c r="Q337" s="62" t="str">
        <f t="shared" si="29"/>
        <v>Open File</v>
      </c>
      <c r="R337" s="55">
        <v>46223</v>
      </c>
      <c r="S337" s="67" t="s">
        <v>1747</v>
      </c>
      <c r="T337" s="17">
        <f>IF(AND(D337&lt;&gt;"",RIGHT(D337,3)&lt;&gt;""),IF(COUNTIF($D$6:D337,D337)=1,1,0),0)</f>
        <v>1</v>
      </c>
      <c r="U337" s="17" t="str">
        <f t="shared" si="25"/>
        <v>MK.26.VII.017_SUB-01_Before</v>
      </c>
      <c r="V337" s="17" t="str">
        <f t="shared" si="26"/>
        <v>MK.26.VII.017_SUB-01_After</v>
      </c>
    </row>
    <row r="338" s="9" customFormat="1" hidden="1" customHeight="1" spans="1:1024 1025:16384">
      <c r="A338" s="21"/>
      <c r="B338" s="54"/>
      <c r="C338" s="55">
        <v>46223</v>
      </c>
      <c r="D338" s="54" t="s">
        <v>1748</v>
      </c>
      <c r="E338" s="57" t="s">
        <v>25</v>
      </c>
      <c r="F338" s="58" t="s">
        <v>80</v>
      </c>
      <c r="G338" s="59" t="s">
        <v>1749</v>
      </c>
      <c r="H338" s="57" t="s">
        <v>1750</v>
      </c>
      <c r="I338" s="57" t="s">
        <v>29</v>
      </c>
      <c r="J338" s="60" t="str">
        <f t="shared" si="28"/>
        <v>Open File</v>
      </c>
      <c r="K338" s="61" t="s">
        <v>30</v>
      </c>
      <c r="L338" s="57" t="str">
        <f>_xlfn.DISPIMG("ID_10BA4F22C14740168650242929180BCC",1)</f>
        <v>=DISPIMG("ID_10BA4F22C14740168650242929180BCC",1)</v>
      </c>
      <c r="M338" s="57" t="str">
        <f t="shared" si="27"/>
        <v>COMPLETED</v>
      </c>
      <c r="N338" s="57" t="s">
        <v>1751</v>
      </c>
      <c r="O338" s="57" t="s">
        <v>1752</v>
      </c>
      <c r="P338" s="57" t="s">
        <v>29</v>
      </c>
      <c r="Q338" s="62" t="str">
        <f t="shared" si="29"/>
        <v>Open File</v>
      </c>
      <c r="R338" s="55">
        <v>46223</v>
      </c>
      <c r="S338" s="67" t="s">
        <v>1753</v>
      </c>
      <c r="T338" s="17">
        <f>IF(AND(D338&lt;&gt;"",RIGHT(D338,3)&lt;&gt;""),IF(COUNTIF($D$6:D338,D338)=1,1,0),0)</f>
        <v>1</v>
      </c>
      <c r="U338" s="17" t="str">
        <f t="shared" si="25"/>
        <v>MK.26.VII.019_SUB-01_Before</v>
      </c>
      <c r="V338" s="17" t="str">
        <f t="shared" si="26"/>
        <v>MK.26.VII.019_SUB-01_After</v>
      </c>
    </row>
    <row r="339" s="9" customFormat="1" hidden="1" customHeight="1" spans="1:1024 1025:16384">
      <c r="A339" s="21"/>
      <c r="B339" s="54"/>
      <c r="C339" s="55">
        <v>46225</v>
      </c>
      <c r="D339" s="54" t="s">
        <v>1754</v>
      </c>
      <c r="E339" s="57" t="s">
        <v>25</v>
      </c>
      <c r="F339" s="58" t="s">
        <v>193</v>
      </c>
      <c r="G339" s="59" t="s">
        <v>1755</v>
      </c>
      <c r="H339" s="57" t="s">
        <v>1756</v>
      </c>
      <c r="I339" s="57" t="s">
        <v>29</v>
      </c>
      <c r="J339" s="60" t="str">
        <f t="shared" si="28"/>
        <v>Open File</v>
      </c>
      <c r="K339" s="61" t="s">
        <v>30</v>
      </c>
      <c r="L339" s="57" t="str">
        <f>_xlfn.DISPIMG("ID_17EABF07DC364BFAB2476C24570FFE16",1)</f>
        <v>=DISPIMG("ID_17EABF07DC364BFAB2476C24570FFE16",1)</v>
      </c>
      <c r="M339" s="57" t="str">
        <f t="shared" si="27"/>
        <v>COMPLETED</v>
      </c>
      <c r="N339" s="57" t="s">
        <v>1757</v>
      </c>
      <c r="O339" s="57" t="s">
        <v>1758</v>
      </c>
      <c r="P339" s="57" t="s">
        <v>29</v>
      </c>
      <c r="Q339" s="65" t="str">
        <f t="shared" si="29"/>
        <v>Open File</v>
      </c>
      <c r="R339" s="55">
        <v>46225</v>
      </c>
      <c r="S339" s="67" t="s">
        <v>1759</v>
      </c>
      <c r="T339" s="17">
        <f>IF(AND(D339&lt;&gt;"",RIGHT(D339,3)&lt;&gt;""),IF(COUNTIF($D$6:D339,D339)=1,1,0),0)</f>
        <v>1</v>
      </c>
      <c r="U339" s="17" t="str">
        <f t="shared" si="25"/>
        <v>MK.26.VII.020_SUB-01_Before</v>
      </c>
      <c r="V339" s="17" t="str">
        <f t="shared" si="26"/>
        <v>MK.26.VII.020_SUB-01_After</v>
      </c>
    </row>
    <row r="340" s="9" customFormat="1" hidden="1" customHeight="1" spans="1:1024 1025:16384">
      <c r="A340" s="21"/>
      <c r="B340" s="54"/>
      <c r="C340" s="55">
        <v>46226</v>
      </c>
      <c r="D340" s="54" t="s">
        <v>1760</v>
      </c>
      <c r="E340" s="57" t="s">
        <v>25</v>
      </c>
      <c r="F340" s="58" t="s">
        <v>459</v>
      </c>
      <c r="G340" s="59" t="s">
        <v>1761</v>
      </c>
      <c r="H340" s="57" t="s">
        <v>1762</v>
      </c>
      <c r="I340" s="57" t="s">
        <v>29</v>
      </c>
      <c r="J340" s="60" t="str">
        <f t="shared" si="28"/>
        <v>Open File</v>
      </c>
      <c r="K340" s="61" t="s">
        <v>30</v>
      </c>
      <c r="L340" s="86" t="str">
        <f>_xlfn.DISPIMG("ID_7FE0EAE3301747EDAB0C489C07C3966F",1)</f>
        <v>=DISPIMG("ID_7FE0EAE3301747EDAB0C489C07C3966F",1)</v>
      </c>
      <c r="M340" s="57" t="str">
        <f t="shared" si="27"/>
        <v>COMPLETED</v>
      </c>
      <c r="N340" s="57" t="s">
        <v>1763</v>
      </c>
      <c r="O340" s="57" t="s">
        <v>1764</v>
      </c>
      <c r="P340" s="57" t="s">
        <v>29</v>
      </c>
      <c r="Q340" s="62" t="str">
        <f t="shared" si="29"/>
        <v>Open File</v>
      </c>
      <c r="R340" s="55">
        <v>46226</v>
      </c>
      <c r="S340" s="67" t="s">
        <v>1765</v>
      </c>
      <c r="T340" s="17">
        <f>IF(AND(D340&lt;&gt;"",RIGHT(D340,3)&lt;&gt;""),IF(COUNTIF($D$6:D340,D340)=1,1,0),0)</f>
        <v>1</v>
      </c>
      <c r="U340" s="17" t="str">
        <f t="shared" si="25"/>
        <v>MK.26.VII.021_SUB-01_Before</v>
      </c>
      <c r="V340" s="17" t="str">
        <f t="shared" si="26"/>
        <v>MK.26.VII.021_SUB-01_After</v>
      </c>
    </row>
    <row r="341" s="9" customFormat="1" hidden="1" customHeight="1" spans="1:1024 1025:16384">
      <c r="A341" s="21"/>
      <c r="B341" s="54"/>
      <c r="C341" s="55">
        <v>46231</v>
      </c>
      <c r="D341" s="54" t="s">
        <v>1766</v>
      </c>
      <c r="E341" s="57" t="s">
        <v>25</v>
      </c>
      <c r="F341" s="58" t="s">
        <v>299</v>
      </c>
      <c r="G341" s="59" t="s">
        <v>1767</v>
      </c>
      <c r="H341" s="57"/>
      <c r="I341" s="57" t="s">
        <v>29</v>
      </c>
      <c r="J341" s="60" t="str">
        <f t="shared" si="28"/>
        <v/>
      </c>
      <c r="K341" s="61" t="s">
        <v>30</v>
      </c>
      <c r="L341" s="57" t="str">
        <f>_xlfn.DISPIMG("ID_79C3345198D6464D8E09A927344D8110",1)</f>
        <v>=DISPIMG("ID_79C3345198D6464D8E09A927344D8110",1)</v>
      </c>
      <c r="M341" s="57" t="str">
        <f t="shared" si="27"/>
        <v>ON-GOING</v>
      </c>
      <c r="N341" s="57" t="s">
        <v>1768</v>
      </c>
      <c r="O341" s="57"/>
      <c r="P341" s="57"/>
      <c r="Q341" s="62" t="str">
        <f t="shared" si="29"/>
        <v/>
      </c>
      <c r="R341" s="55"/>
      <c r="S341" s="67"/>
      <c r="T341" s="17"/>
      <c r="U341" s="17"/>
      <c r="V341" s="17"/>
    </row>
    <row r="342" s="9" customFormat="1" hidden="1" customHeight="1" spans="1:1024 1025:16384">
      <c r="A342" s="21"/>
      <c r="B342" s="54"/>
      <c r="C342" s="55">
        <v>46232</v>
      </c>
      <c r="D342" s="54" t="s">
        <v>1769</v>
      </c>
      <c r="E342" s="57" t="s">
        <v>25</v>
      </c>
      <c r="F342" s="58" t="s">
        <v>442</v>
      </c>
      <c r="G342" s="59" t="s">
        <v>1770</v>
      </c>
      <c r="H342" s="57"/>
      <c r="I342" s="57"/>
      <c r="J342" s="60" t="str">
        <f t="shared" si="28"/>
        <v/>
      </c>
      <c r="K342" s="61" t="s">
        <v>30</v>
      </c>
      <c r="L342" s="57" t="str">
        <f>_xlfn.DISPIMG("ID_F455CB023B784C71B63A57F312155972",1)</f>
        <v>=DISPIMG("ID_F455CB023B784C71B63A57F312155972",1)</v>
      </c>
      <c r="M342" s="57" t="str">
        <f t="shared" si="27"/>
        <v>ON-GOING</v>
      </c>
      <c r="N342" s="57" t="s">
        <v>1771</v>
      </c>
      <c r="O342" s="57"/>
      <c r="P342" s="57"/>
      <c r="Q342" s="62" t="str">
        <f t="shared" si="29"/>
        <v/>
      </c>
      <c r="R342" s="55"/>
      <c r="S342" s="67"/>
      <c r="T342" s="17">
        <f>IF(AND(D342&lt;&gt;"",RIGHT(D342,3)&lt;&gt;""),IF(COUNTIF($D$6:D342,D342)=1,1,0),0)</f>
        <v>1</v>
      </c>
      <c r="U342" s="17" t="str">
        <f>IF(AND(D342&lt;&gt;"",E342&lt;&gt;""),_xlfn.CONCAT(SUBSTITUTE(D342,"/","."),"_",E342,"_Before"),"")</f>
        <v>MK.26.VII.023_SUB-01_Before</v>
      </c>
      <c r="V342" s="17" t="str">
        <f>IF(AND(D342&lt;&gt;"",E342&lt;&gt;""),_xlfn.CONCAT(SUBSTITUTE(D342,"/","."),"_",E342,"_After"),"")</f>
        <v>MK.26.VII.023_SUB-01_After</v>
      </c>
    </row>
    <row r="343" s="9" customFormat="1" customHeight="1" spans="1:1024 1025:16384">
      <c r="A343" s="21"/>
      <c r="B343" s="54"/>
      <c r="C343" s="55">
        <v>46231</v>
      </c>
      <c r="D343" s="54" t="s">
        <v>1772</v>
      </c>
      <c r="E343" s="57" t="s">
        <v>25</v>
      </c>
      <c r="F343" s="58" t="s">
        <v>72</v>
      </c>
      <c r="G343" s="59" t="s">
        <v>1773</v>
      </c>
      <c r="H343" s="57" t="s">
        <v>1774</v>
      </c>
      <c r="I343" s="57" t="s">
        <v>29</v>
      </c>
      <c r="J343" s="60" t="str">
        <f t="shared" ref="J326:J389" si="30">IF(H343&lt;&gt;"",HYPERLINK(_xlfn.CONCAT($H$4,H343,I343),"Open File"),"")</f>
        <v>Open File</v>
      </c>
      <c r="K343" s="61" t="s">
        <v>30</v>
      </c>
      <c r="L343" s="57" t="str">
        <f>_xlfn.DISPIMG("ID_AAF082FB190A496884733D356C156E6C",1)</f>
        <v>=DISPIMG("ID_AAF082FB190A496884733D356C156E6C",1)</v>
      </c>
      <c r="M343" s="57" t="str">
        <f t="shared" si="27"/>
        <v>COMPLETED</v>
      </c>
      <c r="N343" s="57" t="s">
        <v>1775</v>
      </c>
      <c r="O343" s="57" t="s">
        <v>1776</v>
      </c>
      <c r="P343" s="57" t="s">
        <v>29</v>
      </c>
      <c r="Q343" s="65" t="str">
        <f t="shared" ref="Q326:Q389" si="31">IF(O343&lt;&gt;"",HYPERLINK(_xlfn.CONCAT($O$4,O343,P343),"Open File"),"")</f>
        <v>Open File</v>
      </c>
      <c r="R343" s="55">
        <v>46240</v>
      </c>
      <c r="S343" s="67" t="s">
        <v>1777</v>
      </c>
      <c r="T343" s="17">
        <f>IF(AND(D343&lt;&gt;"",RIGHT(D343,3)&lt;&gt;""),IF(COUNTIF($D$6:D343,D343)=1,1,0),0)</f>
        <v>1</v>
      </c>
      <c r="U343" s="17" t="str">
        <f t="shared" ref="U326:U389" si="32">IF(AND(D343&lt;&gt;"",E343&lt;&gt;""),_xlfn.CONCAT(SUBSTITUTE(D343,"/","."),"_",E343,"_Before"),"")</f>
        <v>MK.26.VII.024_SUB-01_Before</v>
      </c>
      <c r="V343" s="17" t="str">
        <f t="shared" ref="V326:V389" si="33">IF(AND(D343&lt;&gt;"",E343&lt;&gt;""),_xlfn.CONCAT(SUBSTITUTE(D343,"/","."),"_",E343,"_After"),"")</f>
        <v>MK.26.VII.024_SUB-01_After</v>
      </c>
    </row>
    <row r="344" s="9" customFormat="1" hidden="1" customHeight="1" spans="1:1024 1025:16384">
      <c r="A344" s="21"/>
      <c r="B344" s="54"/>
      <c r="C344" s="55">
        <v>46226</v>
      </c>
      <c r="D344" s="54" t="s">
        <v>1778</v>
      </c>
      <c r="E344" s="57" t="s">
        <v>25</v>
      </c>
      <c r="F344" s="58" t="s">
        <v>459</v>
      </c>
      <c r="G344" s="59" t="s">
        <v>1767</v>
      </c>
      <c r="H344" s="57" t="s">
        <v>1779</v>
      </c>
      <c r="I344" s="57" t="s">
        <v>29</v>
      </c>
      <c r="J344" s="60" t="str">
        <f t="shared" si="30"/>
        <v>Open File</v>
      </c>
      <c r="K344" s="61" t="s">
        <v>30</v>
      </c>
      <c r="L344" s="57" t="str">
        <f>_xlfn.DISPIMG("ID_9BA523129E2F4229995CCF95A356E54D",1)</f>
        <v>=DISPIMG("ID_9BA523129E2F4229995CCF95A356E54D",1)</v>
      </c>
      <c r="M344" s="57" t="str">
        <f t="shared" si="27"/>
        <v>COMPLETED</v>
      </c>
      <c r="N344" s="57" t="s">
        <v>1780</v>
      </c>
      <c r="O344" s="57" t="s">
        <v>1781</v>
      </c>
      <c r="P344" s="57" t="s">
        <v>29</v>
      </c>
      <c r="Q344" s="65" t="str">
        <f t="shared" si="31"/>
        <v>Open File</v>
      </c>
      <c r="R344" s="55">
        <v>46228</v>
      </c>
      <c r="S344" s="67" t="s">
        <v>470</v>
      </c>
      <c r="T344" s="17">
        <f>IF(AND(D344&lt;&gt;"",RIGHT(D344,3)&lt;&gt;""),IF(COUNTIF($D$6:D344,D344)=1,1,0),0)</f>
        <v>1</v>
      </c>
      <c r="U344" s="17" t="str">
        <f t="shared" si="32"/>
        <v>MK.26.VII.025_SUB-01_Before</v>
      </c>
      <c r="V344" s="17" t="str">
        <f t="shared" si="33"/>
        <v>MK.26.VII.025_SUB-01_After</v>
      </c>
    </row>
    <row r="345" s="9" customFormat="1" hidden="1" customHeight="1" spans="1:1024 1025:16384">
      <c r="A345" s="21"/>
      <c r="B345" s="54"/>
      <c r="C345" s="55">
        <v>46228</v>
      </c>
      <c r="D345" s="54" t="s">
        <v>1782</v>
      </c>
      <c r="E345" s="57" t="s">
        <v>25</v>
      </c>
      <c r="F345" s="58" t="s">
        <v>437</v>
      </c>
      <c r="G345" s="59" t="s">
        <v>1783</v>
      </c>
      <c r="H345" s="57" t="s">
        <v>1784</v>
      </c>
      <c r="I345" s="57" t="s">
        <v>29</v>
      </c>
      <c r="J345" s="60" t="str">
        <f t="shared" si="30"/>
        <v>Open File</v>
      </c>
      <c r="K345" s="61" t="s">
        <v>30</v>
      </c>
      <c r="L345" s="57" t="str">
        <f>_xlfn.DISPIMG("ID_3F42F0ED2C2B4B1F8578008467AAAFFC",1)</f>
        <v>=DISPIMG("ID_3F42F0ED2C2B4B1F8578008467AAAFFC",1)</v>
      </c>
      <c r="M345" s="57" t="str">
        <f t="shared" si="27"/>
        <v>COMPLETED</v>
      </c>
      <c r="N345" s="57" t="s">
        <v>1785</v>
      </c>
      <c r="O345" s="57" t="s">
        <v>1786</v>
      </c>
      <c r="P345" s="57" t="s">
        <v>29</v>
      </c>
      <c r="Q345" s="65" t="str">
        <f t="shared" si="31"/>
        <v>Open File</v>
      </c>
      <c r="R345" s="55">
        <v>46228</v>
      </c>
      <c r="S345" s="67" t="s">
        <v>1787</v>
      </c>
      <c r="T345" s="17">
        <f>IF(AND(D345&lt;&gt;"",RIGHT(D345,3)&lt;&gt;""),IF(COUNTIF($D$6:D345,D345)=1,1,0),0)</f>
        <v>1</v>
      </c>
      <c r="U345" s="17" t="str">
        <f t="shared" si="32"/>
        <v>MK.26.VII.026_SUB-01_Before</v>
      </c>
      <c r="V345" s="17" t="str">
        <f t="shared" si="33"/>
        <v>MK.26.VII.026_SUB-01_After</v>
      </c>
    </row>
    <row r="346" s="9" customFormat="1" hidden="1" customHeight="1" spans="1:1024 1025:16384">
      <c r="A346" s="21"/>
      <c r="B346" s="54"/>
      <c r="C346" s="55">
        <v>46226</v>
      </c>
      <c r="D346" s="54" t="s">
        <v>1788</v>
      </c>
      <c r="E346" s="57" t="s">
        <v>25</v>
      </c>
      <c r="F346" s="58" t="s">
        <v>205</v>
      </c>
      <c r="G346" s="59" t="s">
        <v>1789</v>
      </c>
      <c r="H346" s="57" t="s">
        <v>1790</v>
      </c>
      <c r="I346" s="57" t="s">
        <v>57</v>
      </c>
      <c r="J346" s="60" t="str">
        <f t="shared" si="30"/>
        <v>Open File</v>
      </c>
      <c r="K346" s="61" t="s">
        <v>30</v>
      </c>
      <c r="L346" s="57"/>
      <c r="M346" s="57" t="str">
        <f t="shared" si="27"/>
        <v>COMPLETED</v>
      </c>
      <c r="N346" s="72" t="s">
        <v>76</v>
      </c>
      <c r="O346" s="57" t="s">
        <v>1791</v>
      </c>
      <c r="P346" s="57" t="s">
        <v>57</v>
      </c>
      <c r="Q346" s="65" t="str">
        <f t="shared" si="31"/>
        <v>Open File</v>
      </c>
      <c r="R346" s="55">
        <v>46227</v>
      </c>
      <c r="S346" s="67" t="s">
        <v>1792</v>
      </c>
      <c r="T346" s="17">
        <f>IF(AND(D346&lt;&gt;"",RIGHT(D346,3)&lt;&gt;""),IF(COUNTIF($D$6:D346,D346)=1,1,0),0)</f>
        <v>1</v>
      </c>
      <c r="U346" s="17" t="str">
        <f t="shared" si="32"/>
        <v>MK.26.VII.027_SUB-01_Before</v>
      </c>
      <c r="V346" s="17" t="str">
        <f t="shared" si="33"/>
        <v>MK.26.VII.027_SUB-01_After</v>
      </c>
    </row>
    <row r="347" s="9" customFormat="1" ht="19.1" hidden="1" customHeight="1" spans="1:1024 1025:16384">
      <c r="A347" s="21"/>
      <c r="B347" s="54"/>
      <c r="C347" s="55">
        <v>46231</v>
      </c>
      <c r="D347" s="54" t="s">
        <v>1793</v>
      </c>
      <c r="E347" s="57" t="s">
        <v>25</v>
      </c>
      <c r="F347" s="58" t="s">
        <v>26</v>
      </c>
      <c r="G347" s="59" t="s">
        <v>374</v>
      </c>
      <c r="H347" s="57" t="s">
        <v>1794</v>
      </c>
      <c r="I347" s="57" t="s">
        <v>29</v>
      </c>
      <c r="J347" s="60" t="str">
        <f t="shared" si="30"/>
        <v>Open File</v>
      </c>
      <c r="K347" s="61" t="s">
        <v>30</v>
      </c>
      <c r="L347" s="57" t="str">
        <f>_xlfn.DISPIMG("ID_B3BCD2B87D834B4C8CB26966F2EB8506",1)</f>
        <v>=DISPIMG("ID_B3BCD2B87D834B4C8CB26966F2EB8506",1)</v>
      </c>
      <c r="M347" s="57" t="str">
        <f t="shared" si="27"/>
        <v>COMPLETED</v>
      </c>
      <c r="N347" s="57" t="s">
        <v>1795</v>
      </c>
      <c r="O347" s="57" t="s">
        <v>1796</v>
      </c>
      <c r="P347" s="57" t="s">
        <v>29</v>
      </c>
      <c r="Q347" s="65" t="str">
        <f t="shared" si="31"/>
        <v>Open File</v>
      </c>
      <c r="R347" s="55">
        <v>46231</v>
      </c>
      <c r="S347" s="67" t="s">
        <v>1797</v>
      </c>
      <c r="T347" s="17">
        <f>IF(AND(D347&lt;&gt;"",RIGHT(D347,3)&lt;&gt;""),IF(COUNTIF($D$6:D347,D347)=1,1,0),0)</f>
        <v>1</v>
      </c>
      <c r="U347" s="17" t="str">
        <f t="shared" si="32"/>
        <v>MK.26.VII.028_SUB-01_Before</v>
      </c>
      <c r="V347" s="17" t="str">
        <f t="shared" si="33"/>
        <v>MK.26.VII.028_SUB-01_After</v>
      </c>
    </row>
    <row r="348" s="9" customFormat="1" ht="19.1" hidden="1" customHeight="1" spans="1:1024 1025:16384">
      <c r="A348" s="87"/>
      <c r="B348" s="88"/>
      <c r="C348" s="55">
        <v>46233</v>
      </c>
      <c r="D348" s="54" t="s">
        <v>1798</v>
      </c>
      <c r="E348" s="57" t="s">
        <v>25</v>
      </c>
      <c r="F348" s="58" t="s">
        <v>373</v>
      </c>
      <c r="G348" s="59" t="s">
        <v>1799</v>
      </c>
      <c r="H348" s="86" t="s">
        <v>1800</v>
      </c>
      <c r="I348" s="86" t="s">
        <v>29</v>
      </c>
      <c r="J348" s="60" t="str">
        <f t="shared" si="30"/>
        <v>Open File</v>
      </c>
      <c r="K348" s="89" t="s">
        <v>30</v>
      </c>
      <c r="L348" s="86" t="str">
        <f>_xlfn.DISPIMG("ID_E81D99CEA40049EF824F30C488A13742",1)</f>
        <v>=DISPIMG("ID_E81D99CEA40049EF824F30C488A13742",1)</v>
      </c>
      <c r="M348" s="57" t="str">
        <f t="shared" si="27"/>
        <v>COMPLETED</v>
      </c>
      <c r="N348" s="57" t="s">
        <v>1801</v>
      </c>
      <c r="O348" s="57" t="s">
        <v>1802</v>
      </c>
      <c r="P348" s="57" t="s">
        <v>29</v>
      </c>
      <c r="Q348" s="65" t="str">
        <f t="shared" si="31"/>
        <v>Open File</v>
      </c>
      <c r="R348" s="90">
        <v>46264</v>
      </c>
      <c r="S348" s="91" t="s">
        <v>1803</v>
      </c>
      <c r="T348" s="17">
        <f>IF(AND(D348&lt;&gt;"",RIGHT(D348,3)&lt;&gt;""),IF(COUNTIF($D$6:D348,D348)=1,1,0),0)</f>
        <v>1</v>
      </c>
      <c r="U348" s="17" t="str">
        <f t="shared" si="32"/>
        <v>MK.26.VII.029_SUB-01_Before</v>
      </c>
      <c r="V348" s="17" t="str">
        <f t="shared" si="33"/>
        <v>MK.26.VII.029_SUB-01_After</v>
      </c>
      <c r="W348" s="92"/>
      <c r="X348" s="92"/>
      <c r="Y348" s="92"/>
      <c r="Z348" s="92"/>
      <c r="AA348" s="92"/>
      <c r="AB348" s="92"/>
      <c r="AC348" s="92"/>
      <c r="AD348" s="92"/>
      <c r="AE348" s="92"/>
      <c r="AF348" s="92"/>
      <c r="AG348" s="92"/>
      <c r="AH348" s="92"/>
      <c r="AI348" s="92"/>
      <c r="AJ348" s="92"/>
      <c r="AK348" s="92"/>
      <c r="AL348" s="92"/>
      <c r="AM348" s="92"/>
      <c r="AN348" s="92"/>
      <c r="AO348" s="92"/>
      <c r="AP348" s="92"/>
      <c r="AQ348" s="92"/>
      <c r="AR348" s="92"/>
      <c r="AS348" s="92"/>
      <c r="AT348" s="92"/>
      <c r="AU348" s="92"/>
      <c r="AV348" s="92"/>
      <c r="AW348" s="92"/>
      <c r="AX348" s="92"/>
      <c r="AY348" s="92"/>
      <c r="AZ348" s="92"/>
      <c r="BA348" s="92"/>
      <c r="BB348" s="92"/>
      <c r="BC348" s="92"/>
      <c r="BD348" s="92"/>
      <c r="BE348" s="92"/>
      <c r="BF348" s="92"/>
      <c r="BG348" s="92"/>
      <c r="BH348" s="92"/>
      <c r="BI348" s="92"/>
      <c r="BJ348" s="92"/>
      <c r="BK348" s="92"/>
      <c r="BL348" s="92"/>
      <c r="BM348" s="92"/>
      <c r="BN348" s="92"/>
      <c r="BO348" s="92"/>
      <c r="BP348" s="92"/>
      <c r="BQ348" s="92"/>
      <c r="BR348" s="92"/>
      <c r="BS348" s="92"/>
      <c r="BT348" s="92"/>
      <c r="BU348" s="92"/>
      <c r="BV348" s="92"/>
      <c r="BW348" s="92"/>
      <c r="BX348" s="92"/>
      <c r="BY348" s="92"/>
      <c r="BZ348" s="92"/>
      <c r="CA348" s="92"/>
      <c r="CB348" s="92"/>
      <c r="CC348" s="92"/>
      <c r="CD348" s="92"/>
      <c r="CE348" s="92"/>
      <c r="CF348" s="92"/>
      <c r="CG348" s="92"/>
      <c r="CH348" s="92"/>
      <c r="CI348" s="92"/>
      <c r="CJ348" s="92"/>
      <c r="CK348" s="92"/>
      <c r="CL348" s="92"/>
      <c r="CM348" s="92"/>
      <c r="CN348" s="92"/>
      <c r="CO348" s="92"/>
      <c r="CP348" s="92"/>
      <c r="CQ348" s="92"/>
      <c r="CR348" s="92"/>
      <c r="CS348" s="92"/>
      <c r="CT348" s="92"/>
      <c r="CU348" s="92"/>
      <c r="CV348" s="92"/>
      <c r="CW348" s="92"/>
      <c r="CX348" s="92"/>
      <c r="CY348" s="92"/>
      <c r="CZ348" s="92"/>
      <c r="DA348" s="92"/>
      <c r="DB348" s="92"/>
      <c r="DC348" s="92"/>
      <c r="DD348" s="92"/>
      <c r="DE348" s="92"/>
      <c r="DF348" s="92"/>
      <c r="DG348" s="92"/>
      <c r="DH348" s="92"/>
      <c r="DI348" s="92"/>
      <c r="DJ348" s="92"/>
      <c r="DK348" s="92"/>
      <c r="DL348" s="92"/>
      <c r="DM348" s="92"/>
      <c r="DN348" s="92"/>
      <c r="DO348" s="92"/>
      <c r="DP348" s="92"/>
      <c r="DQ348" s="92"/>
      <c r="DR348" s="92"/>
      <c r="DS348" s="92"/>
      <c r="DT348" s="92"/>
      <c r="DU348" s="92"/>
      <c r="DV348" s="92"/>
      <c r="DW348" s="92"/>
      <c r="DX348" s="92"/>
      <c r="DY348" s="92"/>
      <c r="DZ348" s="92"/>
      <c r="EA348" s="92"/>
      <c r="EB348" s="92"/>
      <c r="EC348" s="92"/>
      <c r="ED348" s="92"/>
      <c r="EE348" s="92"/>
      <c r="EF348" s="92"/>
      <c r="EG348" s="92"/>
      <c r="EH348" s="92"/>
      <c r="EI348" s="92"/>
      <c r="EJ348" s="92"/>
      <c r="EK348" s="92"/>
      <c r="EL348" s="92"/>
      <c r="EM348" s="92"/>
      <c r="EN348" s="92"/>
      <c r="EO348" s="92"/>
      <c r="EP348" s="92"/>
      <c r="EQ348" s="92"/>
      <c r="ER348" s="92"/>
      <c r="ES348" s="92"/>
      <c r="ET348" s="92"/>
      <c r="EU348" s="92"/>
      <c r="EV348" s="92"/>
      <c r="EW348" s="92"/>
      <c r="EX348" s="92"/>
      <c r="EY348" s="92"/>
      <c r="EZ348" s="92"/>
      <c r="FA348" s="92"/>
      <c r="FB348" s="92"/>
      <c r="FC348" s="92"/>
      <c r="FD348" s="92"/>
      <c r="FE348" s="92"/>
      <c r="FF348" s="92"/>
      <c r="FG348" s="92"/>
      <c r="FH348" s="92"/>
      <c r="FI348" s="92"/>
      <c r="FJ348" s="92"/>
      <c r="FK348" s="92"/>
      <c r="FL348" s="92"/>
      <c r="FM348" s="92"/>
      <c r="FN348" s="92"/>
      <c r="FO348" s="92"/>
      <c r="FP348" s="92"/>
      <c r="FQ348" s="92"/>
      <c r="FR348" s="92"/>
      <c r="FS348" s="92"/>
      <c r="FT348" s="92"/>
      <c r="FU348" s="92"/>
      <c r="FV348" s="92"/>
      <c r="FW348" s="92"/>
      <c r="FX348" s="92"/>
      <c r="FY348" s="92"/>
      <c r="FZ348" s="92"/>
      <c r="GA348" s="92"/>
      <c r="GB348" s="92"/>
      <c r="GC348" s="92"/>
      <c r="GD348" s="92"/>
      <c r="GE348" s="92"/>
      <c r="GF348" s="92"/>
      <c r="GG348" s="92"/>
      <c r="GH348" s="92"/>
      <c r="GI348" s="92"/>
      <c r="GJ348" s="92"/>
      <c r="GK348" s="92"/>
      <c r="GL348" s="92"/>
      <c r="GM348" s="92"/>
      <c r="GN348" s="92"/>
      <c r="GO348" s="92"/>
      <c r="GP348" s="92"/>
      <c r="GQ348" s="92"/>
      <c r="GR348" s="92"/>
      <c r="GS348" s="92"/>
      <c r="GT348" s="92"/>
      <c r="GU348" s="92"/>
      <c r="GV348" s="92"/>
      <c r="GW348" s="92"/>
      <c r="GX348" s="92"/>
      <c r="GY348" s="92"/>
      <c r="GZ348" s="92"/>
      <c r="HA348" s="92"/>
      <c r="HB348" s="92"/>
      <c r="HC348" s="92"/>
      <c r="HD348" s="92"/>
      <c r="HE348" s="92"/>
      <c r="HF348" s="92"/>
      <c r="HG348" s="92"/>
      <c r="HH348" s="92"/>
      <c r="HI348" s="92"/>
      <c r="HJ348" s="92"/>
      <c r="HK348" s="92"/>
      <c r="HL348" s="92"/>
      <c r="HM348" s="92"/>
      <c r="HN348" s="92"/>
      <c r="HO348" s="92"/>
      <c r="HP348" s="92"/>
      <c r="HQ348" s="92"/>
      <c r="HR348" s="92"/>
      <c r="HS348" s="92"/>
      <c r="HT348" s="92"/>
      <c r="HU348" s="92"/>
      <c r="HV348" s="92"/>
      <c r="HW348" s="92"/>
      <c r="HX348" s="92"/>
      <c r="HY348" s="92"/>
      <c r="HZ348" s="92"/>
      <c r="IA348" s="92"/>
      <c r="IB348" s="92"/>
      <c r="IC348" s="92"/>
      <c r="ID348" s="92"/>
      <c r="IE348" s="92"/>
      <c r="IF348" s="92"/>
      <c r="IG348" s="92"/>
      <c r="IH348" s="92"/>
      <c r="II348" s="92"/>
      <c r="IJ348" s="92"/>
      <c r="IK348" s="92"/>
      <c r="IL348" s="92"/>
      <c r="IM348" s="92"/>
      <c r="IN348" s="92"/>
      <c r="IO348" s="92"/>
      <c r="IP348" s="92"/>
      <c r="IQ348" s="92"/>
      <c r="IR348" s="92"/>
      <c r="IS348" s="92"/>
      <c r="IT348" s="92"/>
      <c r="IU348" s="92"/>
      <c r="IV348" s="92"/>
      <c r="IW348" s="92"/>
      <c r="IX348" s="92"/>
      <c r="IY348" s="92"/>
      <c r="IZ348" s="92"/>
      <c r="JA348" s="92"/>
      <c r="JB348" s="92"/>
      <c r="JC348" s="92"/>
      <c r="JD348" s="92"/>
      <c r="JE348" s="92"/>
      <c r="JF348" s="92"/>
      <c r="JG348" s="92"/>
      <c r="JH348" s="92"/>
      <c r="JI348" s="92"/>
      <c r="JJ348" s="92"/>
      <c r="JK348" s="92"/>
      <c r="JL348" s="92"/>
      <c r="JM348" s="92"/>
      <c r="JN348" s="92"/>
      <c r="JO348" s="92"/>
      <c r="JP348" s="92"/>
      <c r="JQ348" s="92"/>
      <c r="JR348" s="92"/>
      <c r="JS348" s="92"/>
      <c r="JT348" s="92"/>
      <c r="JU348" s="92"/>
      <c r="JV348" s="92"/>
      <c r="JW348" s="92"/>
      <c r="JX348" s="92"/>
      <c r="JY348" s="92"/>
      <c r="JZ348" s="92"/>
      <c r="KA348" s="92"/>
      <c r="KB348" s="92"/>
      <c r="KC348" s="92"/>
      <c r="KD348" s="92"/>
      <c r="KE348" s="92"/>
      <c r="KF348" s="92"/>
      <c r="KG348" s="92"/>
      <c r="KH348" s="92"/>
      <c r="KI348" s="92"/>
      <c r="KJ348" s="92"/>
      <c r="KK348" s="92"/>
      <c r="KL348" s="92"/>
      <c r="KM348" s="92"/>
      <c r="KN348" s="92"/>
      <c r="KO348" s="92"/>
      <c r="KP348" s="92"/>
      <c r="KQ348" s="92"/>
      <c r="KR348" s="92"/>
      <c r="KS348" s="92"/>
      <c r="KT348" s="92"/>
      <c r="KU348" s="92"/>
      <c r="KV348" s="92"/>
      <c r="KW348" s="92"/>
      <c r="KX348" s="92"/>
      <c r="KY348" s="92"/>
      <c r="KZ348" s="92"/>
      <c r="LA348" s="92"/>
      <c r="LB348" s="92"/>
      <c r="LC348" s="92"/>
      <c r="LD348" s="92"/>
      <c r="LE348" s="92"/>
      <c r="LF348" s="92"/>
      <c r="LG348" s="92"/>
      <c r="LH348" s="92"/>
      <c r="LI348" s="92"/>
      <c r="LJ348" s="92"/>
      <c r="LK348" s="92"/>
      <c r="LL348" s="92"/>
      <c r="LM348" s="92"/>
      <c r="LN348" s="92"/>
      <c r="LO348" s="92"/>
      <c r="LP348" s="92"/>
      <c r="LQ348" s="92"/>
      <c r="LR348" s="92"/>
      <c r="LS348" s="92"/>
      <c r="LT348" s="92"/>
      <c r="LU348" s="92"/>
      <c r="LV348" s="92"/>
      <c r="LW348" s="92"/>
      <c r="LX348" s="92"/>
      <c r="LY348" s="92"/>
      <c r="LZ348" s="92"/>
      <c r="MA348" s="92"/>
      <c r="MB348" s="92"/>
      <c r="MC348" s="92"/>
      <c r="MD348" s="92"/>
      <c r="ME348" s="92"/>
      <c r="MF348" s="92"/>
      <c r="MG348" s="92"/>
      <c r="MH348" s="92"/>
      <c r="MI348" s="92"/>
      <c r="MJ348" s="92"/>
      <c r="MK348" s="92"/>
      <c r="ML348" s="92"/>
      <c r="MM348" s="92"/>
      <c r="MN348" s="92"/>
      <c r="MO348" s="92"/>
      <c r="MP348" s="92"/>
      <c r="MQ348" s="92"/>
      <c r="MR348" s="92"/>
      <c r="MS348" s="92"/>
      <c r="MT348" s="92"/>
      <c r="MU348" s="92"/>
      <c r="MV348" s="92"/>
      <c r="MW348" s="92"/>
      <c r="MX348" s="92"/>
      <c r="MY348" s="92"/>
      <c r="MZ348" s="92"/>
      <c r="NA348" s="92"/>
      <c r="NB348" s="92"/>
      <c r="NC348" s="92"/>
      <c r="ND348" s="92"/>
      <c r="NE348" s="92"/>
      <c r="NF348" s="92"/>
      <c r="NG348" s="92"/>
      <c r="NH348" s="92"/>
      <c r="NI348" s="92"/>
      <c r="NJ348" s="92"/>
      <c r="NK348" s="92"/>
      <c r="NL348" s="92"/>
      <c r="NM348" s="92"/>
      <c r="NN348" s="92"/>
      <c r="NO348" s="92"/>
      <c r="NP348" s="92"/>
      <c r="NQ348" s="92"/>
      <c r="NR348" s="92"/>
      <c r="NS348" s="92"/>
      <c r="NT348" s="92"/>
      <c r="NU348" s="92"/>
      <c r="NV348" s="92"/>
      <c r="NW348" s="92"/>
      <c r="NX348" s="92"/>
      <c r="NY348" s="92"/>
      <c r="NZ348" s="92"/>
      <c r="OA348" s="92"/>
      <c r="OB348" s="92"/>
      <c r="OC348" s="92"/>
      <c r="OD348" s="92"/>
      <c r="OE348" s="92"/>
      <c r="OF348" s="92"/>
      <c r="OG348" s="92"/>
      <c r="OH348" s="92"/>
      <c r="OI348" s="92"/>
      <c r="OJ348" s="92"/>
      <c r="OK348" s="92"/>
      <c r="OL348" s="92"/>
      <c r="OM348" s="92"/>
      <c r="ON348" s="92"/>
      <c r="OO348" s="92"/>
      <c r="OP348" s="92"/>
      <c r="OQ348" s="92"/>
      <c r="OR348" s="92"/>
      <c r="OS348" s="92"/>
      <c r="OT348" s="92"/>
      <c r="OU348" s="92"/>
      <c r="OV348" s="92"/>
      <c r="OW348" s="92"/>
      <c r="OX348" s="92"/>
      <c r="OY348" s="92"/>
      <c r="OZ348" s="92"/>
      <c r="PA348" s="92"/>
      <c r="PB348" s="92"/>
      <c r="PC348" s="92"/>
      <c r="PD348" s="92"/>
      <c r="PE348" s="92"/>
      <c r="PF348" s="92"/>
      <c r="PG348" s="92"/>
      <c r="PH348" s="92"/>
      <c r="PI348" s="92"/>
      <c r="PJ348" s="92"/>
      <c r="PK348" s="92"/>
      <c r="PL348" s="92"/>
      <c r="PM348" s="92"/>
      <c r="PN348" s="92"/>
      <c r="PO348" s="92"/>
      <c r="PP348" s="92"/>
      <c r="PQ348" s="92"/>
      <c r="PR348" s="92"/>
      <c r="PS348" s="92"/>
      <c r="PT348" s="92"/>
      <c r="PU348" s="92"/>
      <c r="PV348" s="92"/>
      <c r="PW348" s="92"/>
      <c r="PX348" s="92"/>
      <c r="PY348" s="92"/>
      <c r="PZ348" s="92"/>
      <c r="QA348" s="92"/>
      <c r="QB348" s="92"/>
      <c r="QC348" s="92"/>
      <c r="QD348" s="92"/>
      <c r="QE348" s="92"/>
      <c r="QF348" s="92"/>
      <c r="QG348" s="92"/>
      <c r="QH348" s="92"/>
      <c r="QI348" s="92"/>
      <c r="QJ348" s="92"/>
      <c r="QK348" s="92"/>
      <c r="QL348" s="92"/>
      <c r="QM348" s="92"/>
      <c r="QN348" s="92"/>
      <c r="QO348" s="92"/>
      <c r="QP348" s="92"/>
      <c r="QQ348" s="92"/>
      <c r="QR348" s="92"/>
      <c r="QS348" s="92"/>
      <c r="QT348" s="92"/>
      <c r="QU348" s="92"/>
      <c r="QV348" s="92"/>
      <c r="QW348" s="92"/>
      <c r="QX348" s="92"/>
      <c r="QY348" s="92"/>
      <c r="QZ348" s="92"/>
      <c r="RA348" s="92"/>
      <c r="RB348" s="92"/>
      <c r="RC348" s="92"/>
      <c r="RD348" s="92"/>
      <c r="RE348" s="92"/>
      <c r="RF348" s="92"/>
      <c r="RG348" s="92"/>
      <c r="RH348" s="92"/>
      <c r="RI348" s="92"/>
      <c r="RJ348" s="92"/>
      <c r="RK348" s="92"/>
      <c r="RL348" s="92"/>
      <c r="RM348" s="92"/>
      <c r="RN348" s="92"/>
      <c r="RO348" s="92"/>
      <c r="RP348" s="92"/>
      <c r="RQ348" s="92"/>
      <c r="RR348" s="92"/>
      <c r="RS348" s="92"/>
      <c r="RT348" s="92"/>
      <c r="RU348" s="92"/>
      <c r="RV348" s="92"/>
      <c r="RW348" s="92"/>
      <c r="RX348" s="92"/>
      <c r="RY348" s="92"/>
      <c r="RZ348" s="92"/>
      <c r="SA348" s="92"/>
      <c r="SB348" s="92"/>
      <c r="SC348" s="92"/>
      <c r="SD348" s="92"/>
      <c r="SE348" s="92"/>
      <c r="SF348" s="92"/>
      <c r="SG348" s="92"/>
      <c r="SH348" s="92"/>
      <c r="SI348" s="92"/>
      <c r="SJ348" s="92"/>
      <c r="SK348" s="92"/>
      <c r="SL348" s="92"/>
      <c r="SM348" s="92"/>
      <c r="SN348" s="92"/>
      <c r="SO348" s="92"/>
      <c r="SP348" s="92"/>
      <c r="SQ348" s="92"/>
      <c r="SR348" s="92"/>
      <c r="SS348" s="92"/>
      <c r="ST348" s="92"/>
      <c r="SU348" s="92"/>
      <c r="SV348" s="92"/>
      <c r="SW348" s="92"/>
      <c r="SX348" s="92"/>
      <c r="SY348" s="92"/>
      <c r="SZ348" s="92"/>
      <c r="TA348" s="92"/>
      <c r="TB348" s="92"/>
      <c r="TC348" s="92"/>
      <c r="TD348" s="92"/>
      <c r="TE348" s="92"/>
      <c r="TF348" s="92"/>
      <c r="TG348" s="92"/>
      <c r="TH348" s="92"/>
      <c r="TI348" s="92"/>
      <c r="TJ348" s="92"/>
      <c r="TK348" s="92"/>
      <c r="TL348" s="92"/>
      <c r="TM348" s="92"/>
      <c r="TN348" s="92"/>
      <c r="TO348" s="92"/>
      <c r="TP348" s="92"/>
      <c r="TQ348" s="92"/>
      <c r="TR348" s="92"/>
      <c r="TS348" s="92"/>
      <c r="TT348" s="92"/>
      <c r="TU348" s="92"/>
      <c r="TV348" s="92"/>
      <c r="TW348" s="92"/>
      <c r="TX348" s="92"/>
      <c r="TY348" s="92"/>
      <c r="TZ348" s="92"/>
      <c r="UA348" s="92"/>
      <c r="UB348" s="92"/>
      <c r="UC348" s="92"/>
      <c r="UD348" s="92"/>
      <c r="UE348" s="92"/>
      <c r="UF348" s="92"/>
      <c r="UG348" s="92"/>
      <c r="UH348" s="92"/>
      <c r="UI348" s="92"/>
      <c r="UJ348" s="92"/>
      <c r="UK348" s="92"/>
      <c r="UL348" s="92"/>
      <c r="UM348" s="92"/>
      <c r="UN348" s="92"/>
      <c r="UO348" s="92"/>
      <c r="UP348" s="92"/>
      <c r="UQ348" s="92"/>
      <c r="UR348" s="92"/>
      <c r="US348" s="92"/>
      <c r="UT348" s="92"/>
      <c r="UU348" s="92"/>
      <c r="UV348" s="92"/>
      <c r="UW348" s="92"/>
      <c r="UX348" s="92"/>
      <c r="UY348" s="92"/>
      <c r="UZ348" s="92"/>
      <c r="VA348" s="92"/>
      <c r="VB348" s="92"/>
      <c r="VC348" s="92"/>
      <c r="VD348" s="92"/>
      <c r="VE348" s="92"/>
      <c r="VF348" s="92"/>
      <c r="VG348" s="92"/>
      <c r="VH348" s="92"/>
      <c r="VI348" s="92"/>
      <c r="VJ348" s="92"/>
      <c r="VK348" s="92"/>
      <c r="VL348" s="92"/>
      <c r="VM348" s="92"/>
      <c r="VN348" s="92"/>
      <c r="VO348" s="92"/>
      <c r="VP348" s="92"/>
      <c r="VQ348" s="92"/>
      <c r="VR348" s="92"/>
      <c r="VS348" s="92"/>
      <c r="VT348" s="92"/>
      <c r="VU348" s="92"/>
      <c r="VV348" s="92"/>
      <c r="VW348" s="92"/>
      <c r="VX348" s="92"/>
      <c r="VY348" s="92"/>
      <c r="VZ348" s="92"/>
      <c r="WA348" s="92"/>
      <c r="WB348" s="92"/>
      <c r="WC348" s="92"/>
      <c r="WD348" s="92"/>
      <c r="WE348" s="92"/>
      <c r="WF348" s="92"/>
      <c r="WG348" s="92"/>
      <c r="WH348" s="92"/>
      <c r="WI348" s="92"/>
      <c r="WJ348" s="92"/>
      <c r="WK348" s="92"/>
      <c r="WL348" s="92"/>
      <c r="WM348" s="92"/>
      <c r="WN348" s="92"/>
      <c r="WO348" s="92"/>
      <c r="WP348" s="92"/>
      <c r="WQ348" s="92"/>
      <c r="WR348" s="92"/>
      <c r="WS348" s="92"/>
      <c r="WT348" s="92"/>
      <c r="WU348" s="92"/>
      <c r="WV348" s="92"/>
      <c r="WW348" s="92"/>
      <c r="WX348" s="92"/>
      <c r="WY348" s="92"/>
      <c r="WZ348" s="92"/>
      <c r="XA348" s="92"/>
      <c r="XB348" s="92"/>
      <c r="XC348" s="92"/>
      <c r="XD348" s="92"/>
      <c r="XE348" s="92"/>
      <c r="XF348" s="92"/>
      <c r="XG348" s="92"/>
      <c r="XH348" s="92"/>
      <c r="XI348" s="92"/>
      <c r="XJ348" s="92"/>
      <c r="XK348" s="92"/>
      <c r="XL348" s="92"/>
      <c r="XM348" s="92"/>
      <c r="XN348" s="92"/>
      <c r="XO348" s="92"/>
      <c r="XP348" s="92"/>
      <c r="XQ348" s="92"/>
      <c r="XR348" s="92"/>
      <c r="XS348" s="92"/>
      <c r="XT348" s="92"/>
      <c r="XU348" s="92"/>
      <c r="XV348" s="92"/>
      <c r="XW348" s="92"/>
      <c r="XX348" s="92"/>
      <c r="XY348" s="92"/>
      <c r="XZ348" s="92"/>
      <c r="YA348" s="92"/>
      <c r="YB348" s="92"/>
      <c r="YC348" s="92"/>
      <c r="YD348" s="92"/>
      <c r="YE348" s="92"/>
      <c r="YF348" s="92"/>
      <c r="YG348" s="92"/>
      <c r="YH348" s="92"/>
      <c r="YI348" s="92"/>
      <c r="YJ348" s="92"/>
      <c r="YK348" s="92"/>
      <c r="YL348" s="92"/>
      <c r="YM348" s="92"/>
      <c r="YN348" s="92"/>
      <c r="YO348" s="92"/>
      <c r="YP348" s="92"/>
      <c r="YQ348" s="92"/>
      <c r="YR348" s="92"/>
      <c r="YS348" s="92"/>
      <c r="YT348" s="92"/>
      <c r="YU348" s="92"/>
      <c r="YV348" s="92"/>
      <c r="YW348" s="92"/>
      <c r="YX348" s="92"/>
      <c r="YY348" s="92"/>
      <c r="YZ348" s="92"/>
      <c r="ZA348" s="92"/>
      <c r="ZB348" s="92"/>
      <c r="ZC348" s="92"/>
      <c r="ZD348" s="92"/>
      <c r="ZE348" s="92"/>
      <c r="ZF348" s="92"/>
      <c r="ZG348" s="92"/>
      <c r="ZH348" s="92"/>
      <c r="ZI348" s="92"/>
      <c r="ZJ348" s="92"/>
      <c r="ZK348" s="92"/>
      <c r="ZL348" s="92"/>
      <c r="ZM348" s="92"/>
      <c r="ZN348" s="92"/>
      <c r="ZO348" s="92"/>
      <c r="ZP348" s="92"/>
      <c r="ZQ348" s="92"/>
      <c r="ZR348" s="92"/>
      <c r="ZS348" s="92"/>
      <c r="ZT348" s="92"/>
      <c r="ZU348" s="92"/>
      <c r="ZV348" s="92"/>
      <c r="ZW348" s="92"/>
      <c r="ZX348" s="92"/>
      <c r="ZY348" s="92"/>
      <c r="ZZ348" s="92"/>
      <c r="AAA348" s="92"/>
      <c r="AAB348" s="92"/>
      <c r="AAC348" s="92"/>
      <c r="AAD348" s="92"/>
      <c r="AAE348" s="92"/>
      <c r="AAF348" s="92"/>
      <c r="AAG348" s="92"/>
      <c r="AAH348" s="92"/>
      <c r="AAI348" s="92"/>
      <c r="AAJ348" s="92"/>
      <c r="AAK348" s="92"/>
      <c r="AAL348" s="92"/>
      <c r="AAM348" s="92"/>
      <c r="AAN348" s="92"/>
      <c r="AAO348" s="92"/>
      <c r="AAP348" s="92"/>
      <c r="AAQ348" s="92"/>
      <c r="AAR348" s="92"/>
      <c r="AAS348" s="92"/>
      <c r="AAT348" s="92"/>
      <c r="AAU348" s="92"/>
      <c r="AAV348" s="92"/>
      <c r="AAW348" s="92"/>
      <c r="AAX348" s="92"/>
      <c r="AAY348" s="92"/>
      <c r="AAZ348" s="92"/>
      <c r="ABA348" s="92"/>
      <c r="ABB348" s="92"/>
      <c r="ABC348" s="92"/>
      <c r="ABD348" s="92"/>
      <c r="ABE348" s="92"/>
      <c r="ABF348" s="92"/>
      <c r="ABG348" s="92"/>
      <c r="ABH348" s="92"/>
      <c r="ABI348" s="92"/>
      <c r="ABJ348" s="92"/>
      <c r="ABK348" s="92"/>
      <c r="ABL348" s="92"/>
      <c r="ABM348" s="92"/>
      <c r="ABN348" s="92"/>
      <c r="ABO348" s="92"/>
      <c r="ABP348" s="92"/>
      <c r="ABQ348" s="92"/>
      <c r="ABR348" s="92"/>
      <c r="ABS348" s="92"/>
      <c r="ABT348" s="92"/>
      <c r="ABU348" s="92"/>
      <c r="ABV348" s="92"/>
      <c r="ABW348" s="92"/>
      <c r="ABX348" s="92"/>
      <c r="ABY348" s="92"/>
      <c r="ABZ348" s="92"/>
      <c r="ACA348" s="92"/>
      <c r="ACB348" s="92"/>
      <c r="ACC348" s="92"/>
      <c r="ACD348" s="92"/>
      <c r="ACE348" s="92"/>
      <c r="ACF348" s="92"/>
      <c r="ACG348" s="92"/>
      <c r="ACH348" s="92"/>
      <c r="ACI348" s="92"/>
      <c r="ACJ348" s="92"/>
      <c r="ACK348" s="92"/>
      <c r="ACL348" s="92"/>
      <c r="ACM348" s="92"/>
      <c r="ACN348" s="92"/>
      <c r="ACO348" s="92"/>
      <c r="ACP348" s="92"/>
      <c r="ACQ348" s="92"/>
      <c r="ACR348" s="92"/>
      <c r="ACS348" s="92"/>
      <c r="ACT348" s="92"/>
      <c r="ACU348" s="92"/>
      <c r="ACV348" s="92"/>
      <c r="ACW348" s="92"/>
      <c r="ACX348" s="92"/>
      <c r="ACY348" s="92"/>
      <c r="ACZ348" s="92"/>
      <c r="ADA348" s="92"/>
      <c r="ADB348" s="92"/>
      <c r="ADC348" s="92"/>
      <c r="ADD348" s="92"/>
      <c r="ADE348" s="92"/>
      <c r="ADF348" s="92"/>
      <c r="ADG348" s="92"/>
      <c r="ADH348" s="92"/>
      <c r="ADI348" s="92"/>
      <c r="ADJ348" s="92"/>
      <c r="ADK348" s="92"/>
      <c r="ADL348" s="92"/>
      <c r="ADM348" s="92"/>
      <c r="ADN348" s="92"/>
      <c r="ADO348" s="92"/>
      <c r="ADP348" s="92"/>
      <c r="ADQ348" s="92"/>
      <c r="ADR348" s="92"/>
      <c r="ADS348" s="92"/>
      <c r="ADT348" s="92"/>
      <c r="ADU348" s="92"/>
      <c r="ADV348" s="92"/>
      <c r="ADW348" s="92"/>
      <c r="ADX348" s="92"/>
      <c r="ADY348" s="92"/>
      <c r="ADZ348" s="92"/>
      <c r="AEA348" s="92"/>
      <c r="AEB348" s="92"/>
      <c r="AEC348" s="92"/>
      <c r="AED348" s="92"/>
      <c r="AEE348" s="92"/>
      <c r="AEF348" s="92"/>
      <c r="AEG348" s="92"/>
      <c r="AEH348" s="92"/>
      <c r="AEI348" s="92"/>
      <c r="AEJ348" s="92"/>
      <c r="AEK348" s="92"/>
      <c r="AEL348" s="92"/>
      <c r="AEM348" s="92"/>
      <c r="AEN348" s="92"/>
      <c r="AEO348" s="92"/>
      <c r="AEP348" s="92"/>
      <c r="AEQ348" s="92"/>
      <c r="AER348" s="92"/>
      <c r="AES348" s="92"/>
      <c r="AET348" s="92"/>
      <c r="AEU348" s="92"/>
      <c r="AEV348" s="92"/>
      <c r="AEW348" s="92"/>
      <c r="AEX348" s="92"/>
      <c r="AEY348" s="92"/>
      <c r="AEZ348" s="92"/>
      <c r="AFA348" s="92"/>
      <c r="AFB348" s="92"/>
      <c r="AFC348" s="92"/>
      <c r="AFD348" s="92"/>
      <c r="AFE348" s="92"/>
      <c r="AFF348" s="92"/>
      <c r="AFG348" s="92"/>
      <c r="AFH348" s="92"/>
      <c r="AFI348" s="92"/>
      <c r="AFJ348" s="92"/>
      <c r="AFK348" s="92"/>
      <c r="AFL348" s="92"/>
      <c r="AFM348" s="92"/>
      <c r="AFN348" s="92"/>
      <c r="AFO348" s="92"/>
      <c r="AFP348" s="92"/>
      <c r="AFQ348" s="92"/>
      <c r="AFR348" s="92"/>
      <c r="AFS348" s="92"/>
      <c r="AFT348" s="92"/>
      <c r="AFU348" s="92"/>
      <c r="AFV348" s="92"/>
      <c r="AFW348" s="92"/>
      <c r="AFX348" s="92"/>
      <c r="AFY348" s="92"/>
      <c r="AFZ348" s="92"/>
      <c r="AGA348" s="92"/>
      <c r="AGB348" s="92"/>
      <c r="AGC348" s="92"/>
      <c r="AGD348" s="92"/>
      <c r="AGE348" s="92"/>
      <c r="AGF348" s="92"/>
      <c r="AGG348" s="92"/>
      <c r="AGH348" s="92"/>
      <c r="AGI348" s="92"/>
      <c r="AGJ348" s="92"/>
      <c r="AGK348" s="92"/>
      <c r="AGL348" s="92"/>
      <c r="AGM348" s="92"/>
      <c r="AGN348" s="92"/>
      <c r="AGO348" s="92"/>
      <c r="AGP348" s="92"/>
      <c r="AGQ348" s="92"/>
      <c r="AGR348" s="92"/>
      <c r="AGS348" s="92"/>
      <c r="AGT348" s="92"/>
      <c r="AGU348" s="92"/>
      <c r="AGV348" s="92"/>
      <c r="AGW348" s="92"/>
      <c r="AGX348" s="92"/>
      <c r="AGY348" s="92"/>
      <c r="AGZ348" s="92"/>
      <c r="AHA348" s="92"/>
      <c r="AHB348" s="92"/>
      <c r="AHC348" s="92"/>
      <c r="AHD348" s="92"/>
      <c r="AHE348" s="92"/>
      <c r="AHF348" s="92"/>
      <c r="AHG348" s="92"/>
      <c r="AHH348" s="92"/>
      <c r="AHI348" s="92"/>
      <c r="AHJ348" s="92"/>
      <c r="AHK348" s="92"/>
      <c r="AHL348" s="92"/>
      <c r="AHM348" s="92"/>
      <c r="AHN348" s="92"/>
      <c r="AHO348" s="92"/>
      <c r="AHP348" s="92"/>
      <c r="AHQ348" s="92"/>
      <c r="AHR348" s="92"/>
      <c r="AHS348" s="92"/>
      <c r="AHT348" s="92"/>
      <c r="AHU348" s="92"/>
      <c r="AHV348" s="92"/>
      <c r="AHW348" s="92"/>
      <c r="AHX348" s="92"/>
      <c r="AHY348" s="92"/>
      <c r="AHZ348" s="92"/>
      <c r="AIA348" s="92"/>
      <c r="AIB348" s="92"/>
      <c r="AIC348" s="92"/>
      <c r="AID348" s="92"/>
      <c r="AIE348" s="92"/>
      <c r="AIF348" s="92"/>
      <c r="AIG348" s="92"/>
      <c r="AIH348" s="92"/>
      <c r="AII348" s="92"/>
      <c r="AIJ348" s="92"/>
      <c r="AIK348" s="92"/>
      <c r="AIL348" s="92"/>
      <c r="AIM348" s="92"/>
      <c r="AIN348" s="92"/>
      <c r="AIO348" s="92"/>
      <c r="AIP348" s="92"/>
      <c r="AIQ348" s="92"/>
      <c r="AIR348" s="92"/>
      <c r="AIS348" s="92"/>
      <c r="AIT348" s="92"/>
      <c r="AIU348" s="92"/>
      <c r="AIV348" s="92"/>
      <c r="AIW348" s="92"/>
      <c r="AIX348" s="92"/>
      <c r="AIY348" s="92"/>
      <c r="AIZ348" s="92"/>
      <c r="AJA348" s="92"/>
      <c r="AJB348" s="92"/>
      <c r="AJC348" s="92"/>
      <c r="AJD348" s="92"/>
      <c r="AJE348" s="92"/>
      <c r="AJF348" s="92"/>
      <c r="AJG348" s="92"/>
      <c r="AJH348" s="92"/>
      <c r="AJI348" s="92"/>
      <c r="AJJ348" s="92"/>
      <c r="AJK348" s="92"/>
      <c r="AJL348" s="92"/>
      <c r="AJM348" s="92"/>
      <c r="AJN348" s="92"/>
      <c r="AJO348" s="92"/>
      <c r="AJP348" s="92"/>
      <c r="AJQ348" s="92"/>
      <c r="AJR348" s="92"/>
      <c r="AJS348" s="92"/>
      <c r="AJT348" s="92"/>
      <c r="AJU348" s="92"/>
      <c r="AJV348" s="92"/>
      <c r="AJW348" s="92"/>
      <c r="AJX348" s="92"/>
      <c r="AJY348" s="92"/>
      <c r="AJZ348" s="92"/>
      <c r="AKA348" s="92"/>
      <c r="AKB348" s="92"/>
      <c r="AKC348" s="92"/>
      <c r="AKD348" s="92"/>
      <c r="AKE348" s="92"/>
      <c r="AKF348" s="92"/>
      <c r="AKG348" s="92"/>
      <c r="AKH348" s="92"/>
      <c r="AKI348" s="92"/>
      <c r="AKJ348" s="92"/>
      <c r="AKK348" s="92"/>
      <c r="AKL348" s="92"/>
      <c r="AKM348" s="92"/>
      <c r="AKN348" s="92"/>
      <c r="AKO348" s="92"/>
      <c r="AKP348" s="92"/>
      <c r="AKQ348" s="92"/>
      <c r="AKR348" s="92"/>
      <c r="AKS348" s="92"/>
      <c r="AKT348" s="92"/>
      <c r="AKU348" s="92"/>
      <c r="AKV348" s="92"/>
      <c r="AKW348" s="92"/>
      <c r="AKX348" s="92"/>
      <c r="AKY348" s="92"/>
      <c r="AKZ348" s="92"/>
      <c r="ALA348" s="92"/>
      <c r="ALB348" s="92"/>
      <c r="ALC348" s="92"/>
      <c r="ALD348" s="92"/>
      <c r="ALE348" s="92"/>
      <c r="ALF348" s="92"/>
      <c r="ALG348" s="92"/>
      <c r="ALH348" s="92"/>
      <c r="ALI348" s="92"/>
      <c r="ALJ348" s="92"/>
      <c r="ALK348" s="92"/>
      <c r="ALL348" s="92"/>
      <c r="ALM348" s="92"/>
      <c r="ALN348" s="92"/>
      <c r="ALO348" s="92"/>
      <c r="ALP348" s="92"/>
      <c r="ALQ348" s="92"/>
      <c r="ALR348" s="92"/>
      <c r="ALS348" s="92"/>
      <c r="ALT348" s="92"/>
      <c r="ALU348" s="92"/>
      <c r="ALV348" s="92"/>
      <c r="ALW348" s="92"/>
      <c r="ALX348" s="92"/>
      <c r="ALY348" s="92"/>
      <c r="ALZ348" s="92"/>
      <c r="AMA348" s="92"/>
      <c r="AMB348" s="92"/>
      <c r="AMC348" s="92"/>
      <c r="AMD348" s="92"/>
      <c r="AME348" s="92"/>
      <c r="AMF348" s="92"/>
      <c r="AMG348" s="92"/>
      <c r="AMH348" s="92"/>
      <c r="AMI348" s="92"/>
      <c r="AMJ348" s="92"/>
      <c r="AMK348" s="92"/>
      <c r="AML348" s="92"/>
      <c r="AMM348" s="92"/>
      <c r="AMN348" s="92"/>
      <c r="AMO348" s="92"/>
      <c r="AMP348" s="92"/>
      <c r="AMQ348" s="92"/>
      <c r="AMR348" s="92"/>
      <c r="AMS348" s="92"/>
      <c r="AMT348" s="92"/>
      <c r="AMU348" s="92"/>
      <c r="AMV348" s="92"/>
      <c r="AMW348" s="92"/>
      <c r="AMX348" s="92"/>
      <c r="AMY348" s="92"/>
      <c r="AMZ348" s="92"/>
      <c r="ANA348" s="92"/>
      <c r="ANB348" s="92"/>
      <c r="ANC348" s="92"/>
      <c r="AND348" s="92"/>
      <c r="ANE348" s="92"/>
      <c r="ANF348" s="92"/>
      <c r="ANG348" s="92"/>
      <c r="ANH348" s="92"/>
      <c r="ANI348" s="92"/>
      <c r="ANJ348" s="92"/>
      <c r="ANK348" s="92"/>
      <c r="ANL348" s="92"/>
      <c r="ANM348" s="92"/>
      <c r="ANN348" s="92"/>
      <c r="ANO348" s="92"/>
      <c r="ANP348" s="92"/>
      <c r="ANQ348" s="92"/>
      <c r="ANR348" s="92"/>
      <c r="ANS348" s="92"/>
      <c r="ANT348" s="92"/>
      <c r="ANU348" s="92"/>
      <c r="ANV348" s="92"/>
      <c r="ANW348" s="92"/>
      <c r="ANX348" s="92"/>
      <c r="ANY348" s="92"/>
      <c r="ANZ348" s="92"/>
      <c r="AOA348" s="92"/>
      <c r="AOB348" s="92"/>
      <c r="AOC348" s="92"/>
      <c r="AOD348" s="92"/>
      <c r="AOE348" s="92"/>
      <c r="AOF348" s="92"/>
      <c r="AOG348" s="92"/>
      <c r="AOH348" s="92"/>
      <c r="AOI348" s="92"/>
      <c r="AOJ348" s="92"/>
      <c r="AOK348" s="92"/>
      <c r="AOL348" s="92"/>
      <c r="AOM348" s="92"/>
      <c r="AON348" s="92"/>
      <c r="AOO348" s="92"/>
      <c r="AOP348" s="92"/>
      <c r="AOQ348" s="92"/>
      <c r="AOR348" s="92"/>
      <c r="AOS348" s="92"/>
      <c r="AOT348" s="92"/>
      <c r="AOU348" s="92"/>
      <c r="AOV348" s="92"/>
      <c r="AOW348" s="92"/>
      <c r="AOX348" s="92"/>
      <c r="AOY348" s="92"/>
      <c r="AOZ348" s="92"/>
      <c r="APA348" s="92"/>
      <c r="APB348" s="92"/>
      <c r="APC348" s="92"/>
      <c r="APD348" s="92"/>
      <c r="APE348" s="92"/>
      <c r="APF348" s="92"/>
      <c r="APG348" s="92"/>
      <c r="APH348" s="92"/>
      <c r="API348" s="92"/>
      <c r="APJ348" s="92"/>
      <c r="APK348" s="92"/>
      <c r="APL348" s="92"/>
      <c r="APM348" s="92"/>
      <c r="APN348" s="92"/>
      <c r="APO348" s="92"/>
      <c r="APP348" s="92"/>
      <c r="APQ348" s="92"/>
      <c r="APR348" s="92"/>
      <c r="APS348" s="92"/>
      <c r="APT348" s="92"/>
      <c r="APU348" s="92"/>
      <c r="APV348" s="92"/>
      <c r="APW348" s="92"/>
      <c r="APX348" s="92"/>
      <c r="APY348" s="92"/>
      <c r="APZ348" s="92"/>
      <c r="AQA348" s="92"/>
      <c r="AQB348" s="92"/>
      <c r="AQC348" s="92"/>
      <c r="AQD348" s="92"/>
      <c r="AQE348" s="92"/>
      <c r="AQF348" s="92"/>
      <c r="AQG348" s="92"/>
      <c r="AQH348" s="92"/>
      <c r="AQI348" s="92"/>
      <c r="AQJ348" s="92"/>
      <c r="AQK348" s="92"/>
      <c r="AQL348" s="92"/>
      <c r="AQM348" s="92"/>
      <c r="AQN348" s="92"/>
      <c r="AQO348" s="92"/>
      <c r="AQP348" s="92"/>
      <c r="AQQ348" s="92"/>
      <c r="AQR348" s="92"/>
      <c r="AQS348" s="92"/>
      <c r="AQT348" s="92"/>
      <c r="AQU348" s="92"/>
      <c r="AQV348" s="92"/>
      <c r="AQW348" s="92"/>
      <c r="AQX348" s="92"/>
      <c r="AQY348" s="92"/>
      <c r="AQZ348" s="92"/>
      <c r="ARA348" s="92"/>
      <c r="ARB348" s="92"/>
      <c r="ARC348" s="92"/>
      <c r="ARD348" s="92"/>
      <c r="ARE348" s="92"/>
      <c r="ARF348" s="92"/>
      <c r="ARG348" s="92"/>
      <c r="ARH348" s="92"/>
      <c r="ARI348" s="92"/>
      <c r="ARJ348" s="92"/>
      <c r="ARK348" s="92"/>
      <c r="ARL348" s="92"/>
      <c r="ARM348" s="92"/>
      <c r="ARN348" s="92"/>
      <c r="ARO348" s="92"/>
      <c r="ARP348" s="92"/>
      <c r="ARQ348" s="92"/>
      <c r="ARR348" s="92"/>
      <c r="ARS348" s="92"/>
      <c r="ART348" s="92"/>
      <c r="ARU348" s="92"/>
      <c r="ARV348" s="92"/>
      <c r="ARW348" s="92"/>
      <c r="ARX348" s="92"/>
      <c r="ARY348" s="92"/>
      <c r="ARZ348" s="92"/>
      <c r="ASA348" s="92"/>
      <c r="ASB348" s="92"/>
      <c r="ASC348" s="92"/>
      <c r="ASD348" s="92"/>
      <c r="ASE348" s="92"/>
      <c r="ASF348" s="92"/>
      <c r="ASG348" s="92"/>
      <c r="ASH348" s="92"/>
      <c r="ASI348" s="92"/>
      <c r="ASJ348" s="92"/>
      <c r="ASK348" s="92"/>
      <c r="ASL348" s="92"/>
      <c r="ASM348" s="92"/>
      <c r="ASN348" s="92"/>
      <c r="ASO348" s="92"/>
      <c r="ASP348" s="92"/>
      <c r="ASQ348" s="92"/>
      <c r="ASR348" s="92"/>
      <c r="ASS348" s="92"/>
      <c r="AST348" s="92"/>
      <c r="ASU348" s="92"/>
      <c r="ASV348" s="92"/>
      <c r="ASW348" s="92"/>
      <c r="ASX348" s="92"/>
      <c r="ASY348" s="92"/>
      <c r="ASZ348" s="92"/>
      <c r="ATA348" s="92"/>
      <c r="ATB348" s="92"/>
      <c r="ATC348" s="92"/>
      <c r="ATD348" s="92"/>
      <c r="ATE348" s="92"/>
      <c r="ATF348" s="92"/>
      <c r="ATG348" s="92"/>
      <c r="ATH348" s="92"/>
      <c r="ATI348" s="92"/>
      <c r="ATJ348" s="92"/>
      <c r="ATK348" s="92"/>
      <c r="ATL348" s="92"/>
      <c r="ATM348" s="92"/>
      <c r="ATN348" s="92"/>
      <c r="ATO348" s="92"/>
      <c r="ATP348" s="92"/>
      <c r="ATQ348" s="92"/>
      <c r="ATR348" s="92"/>
      <c r="ATS348" s="92"/>
      <c r="ATT348" s="92"/>
      <c r="ATU348" s="92"/>
      <c r="ATV348" s="92"/>
      <c r="ATW348" s="92"/>
      <c r="ATX348" s="92"/>
      <c r="ATY348" s="92"/>
      <c r="ATZ348" s="92"/>
      <c r="AUA348" s="92"/>
      <c r="AUB348" s="92"/>
      <c r="AUC348" s="92"/>
      <c r="AUD348" s="92"/>
      <c r="AUE348" s="92"/>
      <c r="AUF348" s="92"/>
      <c r="AUG348" s="92"/>
      <c r="AUH348" s="92"/>
      <c r="AUI348" s="92"/>
      <c r="AUJ348" s="92"/>
      <c r="AUK348" s="92"/>
      <c r="AUL348" s="92"/>
      <c r="AUM348" s="92"/>
      <c r="AUN348" s="92"/>
      <c r="AUO348" s="92"/>
      <c r="AUP348" s="92"/>
      <c r="AUQ348" s="92"/>
      <c r="AUR348" s="92"/>
      <c r="AUS348" s="92"/>
      <c r="AUT348" s="92"/>
      <c r="AUU348" s="92"/>
      <c r="AUV348" s="92"/>
      <c r="AUW348" s="92"/>
      <c r="AUX348" s="92"/>
      <c r="AUY348" s="92"/>
      <c r="AUZ348" s="92"/>
      <c r="AVA348" s="92"/>
      <c r="AVB348" s="92"/>
      <c r="AVC348" s="92"/>
      <c r="AVD348" s="92"/>
      <c r="AVE348" s="92"/>
      <c r="AVF348" s="92"/>
      <c r="AVG348" s="92"/>
      <c r="AVH348" s="92"/>
      <c r="AVI348" s="92"/>
      <c r="AVJ348" s="92"/>
      <c r="AVK348" s="92"/>
      <c r="AVL348" s="92"/>
      <c r="AVM348" s="92"/>
      <c r="AVN348" s="92"/>
      <c r="AVO348" s="92"/>
      <c r="AVP348" s="92"/>
      <c r="AVQ348" s="92"/>
      <c r="AVR348" s="92"/>
      <c r="AVS348" s="92"/>
      <c r="AVT348" s="92"/>
      <c r="AVU348" s="92"/>
      <c r="AVV348" s="92"/>
      <c r="AVW348" s="92"/>
      <c r="AVX348" s="92"/>
      <c r="AVY348" s="92"/>
      <c r="AVZ348" s="92"/>
      <c r="AWA348" s="92"/>
      <c r="AWB348" s="92"/>
      <c r="AWC348" s="92"/>
      <c r="AWD348" s="92"/>
      <c r="AWE348" s="92"/>
      <c r="AWF348" s="92"/>
      <c r="AWG348" s="92"/>
      <c r="AWH348" s="92"/>
      <c r="AWI348" s="92"/>
      <c r="AWJ348" s="92"/>
      <c r="AWK348" s="92"/>
      <c r="AWL348" s="92"/>
      <c r="AWM348" s="92"/>
      <c r="AWN348" s="92"/>
      <c r="AWO348" s="92"/>
      <c r="AWP348" s="92"/>
      <c r="AWQ348" s="92"/>
      <c r="AWR348" s="92"/>
      <c r="AWS348" s="92"/>
      <c r="AWT348" s="92"/>
      <c r="AWU348" s="92"/>
      <c r="AWV348" s="92"/>
      <c r="AWW348" s="92"/>
      <c r="AWX348" s="92"/>
      <c r="AWY348" s="92"/>
      <c r="AWZ348" s="92"/>
      <c r="AXA348" s="92"/>
      <c r="AXB348" s="92"/>
      <c r="AXC348" s="92"/>
      <c r="AXD348" s="92"/>
      <c r="AXE348" s="92"/>
      <c r="AXF348" s="92"/>
      <c r="AXG348" s="92"/>
      <c r="AXH348" s="92"/>
      <c r="AXI348" s="92"/>
      <c r="AXJ348" s="92"/>
      <c r="AXK348" s="92"/>
      <c r="AXL348" s="92"/>
      <c r="AXM348" s="92"/>
      <c r="AXN348" s="92"/>
      <c r="AXO348" s="92"/>
      <c r="AXP348" s="92"/>
      <c r="AXQ348" s="92"/>
      <c r="AXR348" s="92"/>
      <c r="AXS348" s="92"/>
      <c r="AXT348" s="92"/>
      <c r="AXU348" s="92"/>
      <c r="AXV348" s="92"/>
      <c r="AXW348" s="92"/>
      <c r="AXX348" s="92"/>
      <c r="AXY348" s="92"/>
      <c r="AXZ348" s="92"/>
      <c r="AYA348" s="92"/>
      <c r="AYB348" s="92"/>
      <c r="AYC348" s="92"/>
      <c r="AYD348" s="92"/>
      <c r="AYE348" s="92"/>
      <c r="AYF348" s="92"/>
      <c r="AYG348" s="92"/>
      <c r="AYH348" s="92"/>
      <c r="AYI348" s="92"/>
      <c r="AYJ348" s="92"/>
      <c r="AYK348" s="92"/>
      <c r="AYL348" s="92"/>
      <c r="AYM348" s="92"/>
      <c r="AYN348" s="92"/>
      <c r="AYO348" s="92"/>
      <c r="AYP348" s="92"/>
      <c r="AYQ348" s="92"/>
      <c r="AYR348" s="92"/>
      <c r="AYS348" s="92"/>
      <c r="AYT348" s="92"/>
      <c r="AYU348" s="92"/>
      <c r="AYV348" s="92"/>
      <c r="AYW348" s="92"/>
      <c r="AYX348" s="92"/>
      <c r="AYY348" s="92"/>
      <c r="AYZ348" s="92"/>
      <c r="AZA348" s="92"/>
      <c r="AZB348" s="92"/>
      <c r="AZC348" s="92"/>
      <c r="AZD348" s="92"/>
      <c r="AZE348" s="92"/>
      <c r="AZF348" s="92"/>
      <c r="AZG348" s="92"/>
      <c r="AZH348" s="92"/>
      <c r="AZI348" s="92"/>
      <c r="AZJ348" s="92"/>
      <c r="AZK348" s="92"/>
      <c r="AZL348" s="92"/>
      <c r="AZM348" s="92"/>
      <c r="AZN348" s="92"/>
      <c r="AZO348" s="92"/>
      <c r="AZP348" s="92"/>
      <c r="AZQ348" s="92"/>
      <c r="AZR348" s="92"/>
      <c r="AZS348" s="92"/>
      <c r="AZT348" s="92"/>
      <c r="AZU348" s="92"/>
      <c r="AZV348" s="92"/>
      <c r="AZW348" s="92"/>
      <c r="AZX348" s="92"/>
      <c r="AZY348" s="92"/>
      <c r="AZZ348" s="92"/>
      <c r="BAA348" s="92"/>
      <c r="BAB348" s="92"/>
      <c r="BAC348" s="92"/>
      <c r="BAD348" s="92"/>
      <c r="BAE348" s="92"/>
      <c r="BAF348" s="92"/>
      <c r="BAG348" s="92"/>
      <c r="BAH348" s="92"/>
      <c r="BAI348" s="92"/>
      <c r="BAJ348" s="92"/>
      <c r="BAK348" s="92"/>
      <c r="BAL348" s="92"/>
      <c r="BAM348" s="92"/>
      <c r="BAN348" s="92"/>
      <c r="BAO348" s="92"/>
      <c r="BAP348" s="92"/>
      <c r="BAQ348" s="92"/>
      <c r="BAR348" s="92"/>
      <c r="BAS348" s="92"/>
      <c r="BAT348" s="92"/>
      <c r="BAU348" s="92"/>
      <c r="BAV348" s="92"/>
      <c r="BAW348" s="92"/>
      <c r="BAX348" s="92"/>
      <c r="BAY348" s="92"/>
      <c r="BAZ348" s="92"/>
      <c r="BBA348" s="92"/>
      <c r="BBB348" s="92"/>
      <c r="BBC348" s="92"/>
      <c r="BBD348" s="92"/>
      <c r="BBE348" s="92"/>
      <c r="BBF348" s="92"/>
      <c r="BBG348" s="92"/>
      <c r="BBH348" s="92"/>
      <c r="BBI348" s="92"/>
      <c r="BBJ348" s="92"/>
      <c r="BBK348" s="92"/>
      <c r="BBL348" s="92"/>
      <c r="BBM348" s="92"/>
      <c r="BBN348" s="92"/>
      <c r="BBO348" s="92"/>
      <c r="BBP348" s="92"/>
      <c r="BBQ348" s="92"/>
      <c r="BBR348" s="92"/>
      <c r="BBS348" s="92"/>
      <c r="BBT348" s="92"/>
      <c r="BBU348" s="92"/>
      <c r="BBV348" s="92"/>
      <c r="BBW348" s="92"/>
      <c r="BBX348" s="92"/>
      <c r="BBY348" s="92"/>
      <c r="BBZ348" s="92"/>
      <c r="BCA348" s="92"/>
      <c r="BCB348" s="92"/>
      <c r="BCC348" s="92"/>
      <c r="BCD348" s="92"/>
      <c r="BCE348" s="92"/>
      <c r="BCF348" s="92"/>
      <c r="BCG348" s="92"/>
      <c r="BCH348" s="92"/>
      <c r="BCI348" s="92"/>
      <c r="BCJ348" s="92"/>
      <c r="BCK348" s="92"/>
      <c r="BCL348" s="92"/>
      <c r="BCM348" s="92"/>
      <c r="BCN348" s="92"/>
      <c r="BCO348" s="92"/>
      <c r="BCP348" s="92"/>
      <c r="BCQ348" s="92"/>
      <c r="BCR348" s="92"/>
      <c r="BCS348" s="92"/>
      <c r="BCT348" s="92"/>
      <c r="BCU348" s="92"/>
      <c r="BCV348" s="92"/>
      <c r="BCW348" s="92"/>
      <c r="BCX348" s="92"/>
      <c r="BCY348" s="92"/>
      <c r="BCZ348" s="92"/>
      <c r="BDA348" s="92"/>
      <c r="BDB348" s="92"/>
      <c r="BDC348" s="92"/>
      <c r="BDD348" s="92"/>
      <c r="BDE348" s="92"/>
      <c r="BDF348" s="92"/>
      <c r="BDG348" s="92"/>
      <c r="BDH348" s="92"/>
      <c r="BDI348" s="92"/>
      <c r="BDJ348" s="92"/>
      <c r="BDK348" s="92"/>
      <c r="BDL348" s="92"/>
      <c r="BDM348" s="92"/>
      <c r="BDN348" s="92"/>
      <c r="BDO348" s="92"/>
      <c r="BDP348" s="92"/>
      <c r="BDQ348" s="92"/>
      <c r="BDR348" s="92"/>
      <c r="BDS348" s="92"/>
      <c r="BDT348" s="92"/>
      <c r="BDU348" s="92"/>
      <c r="BDV348" s="92"/>
      <c r="BDW348" s="92"/>
      <c r="BDX348" s="92"/>
      <c r="BDY348" s="92"/>
      <c r="BDZ348" s="92"/>
      <c r="BEA348" s="92"/>
      <c r="BEB348" s="92"/>
      <c r="BEC348" s="92"/>
      <c r="BED348" s="92"/>
      <c r="BEE348" s="92"/>
      <c r="BEF348" s="92"/>
      <c r="BEG348" s="92"/>
      <c r="BEH348" s="92"/>
      <c r="BEI348" s="92"/>
      <c r="BEJ348" s="92"/>
      <c r="BEK348" s="92"/>
      <c r="BEL348" s="92"/>
      <c r="BEM348" s="92"/>
      <c r="BEN348" s="92"/>
      <c r="BEO348" s="92"/>
      <c r="BEP348" s="92"/>
      <c r="BEQ348" s="92"/>
      <c r="BER348" s="92"/>
      <c r="BES348" s="92"/>
      <c r="BET348" s="92"/>
      <c r="BEU348" s="92"/>
      <c r="BEV348" s="92"/>
      <c r="BEW348" s="92"/>
      <c r="BEX348" s="92"/>
      <c r="BEY348" s="92"/>
      <c r="BEZ348" s="92"/>
      <c r="BFA348" s="92"/>
      <c r="BFB348" s="92"/>
      <c r="BFC348" s="92"/>
      <c r="BFD348" s="92"/>
      <c r="BFE348" s="92"/>
      <c r="BFF348" s="92"/>
      <c r="BFG348" s="92"/>
      <c r="BFH348" s="92"/>
      <c r="BFI348" s="92"/>
      <c r="BFJ348" s="92"/>
      <c r="BFK348" s="92"/>
      <c r="BFL348" s="92"/>
      <c r="BFM348" s="92"/>
      <c r="BFN348" s="92"/>
      <c r="BFO348" s="92"/>
      <c r="BFP348" s="92"/>
      <c r="BFQ348" s="92"/>
      <c r="BFR348" s="92"/>
      <c r="BFS348" s="92"/>
      <c r="BFT348" s="92"/>
      <c r="BFU348" s="92"/>
      <c r="BFV348" s="92"/>
      <c r="BFW348" s="92"/>
      <c r="BFX348" s="92"/>
      <c r="BFY348" s="92"/>
      <c r="BFZ348" s="92"/>
      <c r="BGA348" s="92"/>
      <c r="BGB348" s="92"/>
      <c r="BGC348" s="92"/>
      <c r="BGD348" s="92"/>
      <c r="BGE348" s="92"/>
      <c r="BGF348" s="92"/>
      <c r="BGG348" s="92"/>
      <c r="BGH348" s="92"/>
      <c r="BGI348" s="92"/>
      <c r="BGJ348" s="92"/>
      <c r="BGK348" s="92"/>
      <c r="BGL348" s="92"/>
      <c r="BGM348" s="92"/>
      <c r="BGN348" s="92"/>
      <c r="BGO348" s="92"/>
      <c r="BGP348" s="92"/>
      <c r="BGQ348" s="92"/>
      <c r="BGR348" s="92"/>
      <c r="BGS348" s="92"/>
      <c r="BGT348" s="92"/>
      <c r="BGU348" s="92"/>
      <c r="BGV348" s="92"/>
      <c r="BGW348" s="92"/>
      <c r="BGX348" s="92"/>
      <c r="BGY348" s="92"/>
      <c r="BGZ348" s="92"/>
      <c r="BHA348" s="92"/>
      <c r="BHB348" s="92"/>
      <c r="BHC348" s="92"/>
      <c r="BHD348" s="92"/>
      <c r="BHE348" s="92"/>
      <c r="BHF348" s="92"/>
      <c r="BHG348" s="92"/>
      <c r="BHH348" s="92"/>
      <c r="BHI348" s="92"/>
      <c r="BHJ348" s="92"/>
      <c r="BHK348" s="92"/>
      <c r="BHL348" s="92"/>
      <c r="BHM348" s="92"/>
      <c r="BHN348" s="92"/>
      <c r="BHO348" s="92"/>
      <c r="BHP348" s="92"/>
      <c r="BHQ348" s="92"/>
      <c r="BHR348" s="92"/>
      <c r="BHS348" s="92"/>
      <c r="BHT348" s="92"/>
      <c r="BHU348" s="92"/>
      <c r="BHV348" s="92"/>
      <c r="BHW348" s="92"/>
      <c r="BHX348" s="92"/>
      <c r="BHY348" s="92"/>
      <c r="BHZ348" s="92"/>
      <c r="BIA348" s="92"/>
      <c r="BIB348" s="92"/>
      <c r="BIC348" s="92"/>
      <c r="BID348" s="92"/>
      <c r="BIE348" s="92"/>
      <c r="BIF348" s="92"/>
      <c r="BIG348" s="92"/>
      <c r="BIH348" s="92"/>
      <c r="BII348" s="92"/>
      <c r="BIJ348" s="92"/>
      <c r="BIK348" s="92"/>
      <c r="BIL348" s="92"/>
      <c r="BIM348" s="92"/>
      <c r="BIN348" s="92"/>
      <c r="BIO348" s="92"/>
      <c r="BIP348" s="92"/>
      <c r="BIQ348" s="92"/>
      <c r="BIR348" s="92"/>
      <c r="BIS348" s="92"/>
      <c r="BIT348" s="92"/>
      <c r="BIU348" s="92"/>
      <c r="BIV348" s="92"/>
      <c r="BIW348" s="92"/>
      <c r="BIX348" s="92"/>
      <c r="BIY348" s="92"/>
      <c r="BIZ348" s="92"/>
      <c r="BJA348" s="92"/>
      <c r="BJB348" s="92"/>
      <c r="BJC348" s="92"/>
      <c r="BJD348" s="92"/>
      <c r="BJE348" s="92"/>
      <c r="BJF348" s="92"/>
      <c r="BJG348" s="92"/>
      <c r="BJH348" s="92"/>
      <c r="BJI348" s="92"/>
      <c r="BJJ348" s="92"/>
      <c r="BJK348" s="92"/>
      <c r="BJL348" s="92"/>
      <c r="BJM348" s="92"/>
      <c r="BJN348" s="92"/>
      <c r="BJO348" s="92"/>
      <c r="BJP348" s="92"/>
      <c r="BJQ348" s="92"/>
      <c r="BJR348" s="92"/>
      <c r="BJS348" s="92"/>
      <c r="BJT348" s="92"/>
      <c r="BJU348" s="92"/>
      <c r="BJV348" s="92"/>
      <c r="BJW348" s="92"/>
      <c r="BJX348" s="92"/>
      <c r="BJY348" s="92"/>
      <c r="BJZ348" s="92"/>
      <c r="BKA348" s="92"/>
      <c r="BKB348" s="92"/>
      <c r="BKC348" s="92"/>
      <c r="BKD348" s="92"/>
      <c r="BKE348" s="92"/>
      <c r="BKF348" s="92"/>
      <c r="BKG348" s="92"/>
      <c r="BKH348" s="92"/>
      <c r="BKI348" s="92"/>
      <c r="BKJ348" s="92"/>
      <c r="BKK348" s="92"/>
      <c r="BKL348" s="92"/>
      <c r="BKM348" s="92"/>
      <c r="BKN348" s="92"/>
      <c r="BKO348" s="92"/>
      <c r="BKP348" s="92"/>
      <c r="BKQ348" s="92"/>
      <c r="BKR348" s="92"/>
      <c r="BKS348" s="92"/>
      <c r="BKT348" s="92"/>
      <c r="BKU348" s="92"/>
      <c r="BKV348" s="92"/>
      <c r="BKW348" s="92"/>
      <c r="BKX348" s="92"/>
      <c r="BKY348" s="92"/>
      <c r="BKZ348" s="92"/>
      <c r="BLA348" s="92"/>
      <c r="BLB348" s="92"/>
      <c r="BLC348" s="92"/>
      <c r="BLD348" s="92"/>
      <c r="BLE348" s="92"/>
      <c r="BLF348" s="92"/>
      <c r="BLG348" s="92"/>
      <c r="BLH348" s="92"/>
      <c r="BLI348" s="92"/>
      <c r="BLJ348" s="92"/>
      <c r="BLK348" s="92"/>
      <c r="BLL348" s="92"/>
      <c r="BLM348" s="92"/>
      <c r="BLN348" s="92"/>
      <c r="BLO348" s="92"/>
      <c r="BLP348" s="92"/>
      <c r="BLQ348" s="92"/>
      <c r="BLR348" s="92"/>
      <c r="BLS348" s="92"/>
      <c r="BLT348" s="92"/>
      <c r="BLU348" s="92"/>
      <c r="BLV348" s="92"/>
      <c r="BLW348" s="92"/>
      <c r="BLX348" s="92"/>
      <c r="BLY348" s="92"/>
      <c r="BLZ348" s="92"/>
      <c r="BMA348" s="92"/>
      <c r="BMB348" s="92"/>
      <c r="BMC348" s="92"/>
      <c r="BMD348" s="92"/>
      <c r="BME348" s="92"/>
      <c r="BMF348" s="92"/>
      <c r="BMG348" s="92"/>
      <c r="BMH348" s="92"/>
      <c r="BMI348" s="92"/>
      <c r="BMJ348" s="92"/>
      <c r="BMK348" s="92"/>
      <c r="BML348" s="92"/>
      <c r="BMM348" s="92"/>
      <c r="BMN348" s="92"/>
      <c r="BMO348" s="92"/>
      <c r="BMP348" s="92"/>
      <c r="BMQ348" s="92"/>
      <c r="BMR348" s="92"/>
      <c r="BMS348" s="92"/>
      <c r="BMT348" s="92"/>
      <c r="BMU348" s="92"/>
      <c r="BMV348" s="92"/>
      <c r="BMW348" s="92"/>
      <c r="BMX348" s="92"/>
      <c r="BMY348" s="92"/>
      <c r="BMZ348" s="92"/>
      <c r="BNA348" s="92"/>
      <c r="BNB348" s="92"/>
      <c r="BNC348" s="92"/>
      <c r="BND348" s="92"/>
      <c r="BNE348" s="92"/>
      <c r="BNF348" s="92"/>
      <c r="BNG348" s="92"/>
      <c r="BNH348" s="92"/>
      <c r="BNI348" s="92"/>
      <c r="BNJ348" s="92"/>
      <c r="BNK348" s="92"/>
      <c r="BNL348" s="92"/>
      <c r="BNM348" s="92"/>
      <c r="BNN348" s="92"/>
      <c r="BNO348" s="92"/>
      <c r="BNP348" s="92"/>
      <c r="BNQ348" s="92"/>
      <c r="BNR348" s="92"/>
      <c r="BNS348" s="92"/>
      <c r="BNT348" s="92"/>
      <c r="BNU348" s="92"/>
      <c r="BNV348" s="92"/>
      <c r="BNW348" s="92"/>
      <c r="BNX348" s="92"/>
      <c r="BNY348" s="92"/>
      <c r="BNZ348" s="92"/>
      <c r="BOA348" s="92"/>
      <c r="BOB348" s="92"/>
      <c r="BOC348" s="92"/>
      <c r="BOD348" s="92"/>
      <c r="BOE348" s="92"/>
      <c r="BOF348" s="92"/>
      <c r="BOG348" s="92"/>
      <c r="BOH348" s="92"/>
      <c r="BOI348" s="92"/>
      <c r="BOJ348" s="92"/>
      <c r="BOK348" s="92"/>
      <c r="BOL348" s="92"/>
      <c r="BOM348" s="92"/>
      <c r="BON348" s="92"/>
      <c r="BOO348" s="92"/>
      <c r="BOP348" s="92"/>
      <c r="BOQ348" s="92"/>
      <c r="BOR348" s="92"/>
      <c r="BOS348" s="92"/>
      <c r="BOT348" s="92"/>
      <c r="BOU348" s="92"/>
      <c r="BOV348" s="92"/>
      <c r="BOW348" s="92"/>
      <c r="BOX348" s="92"/>
      <c r="BOY348" s="92"/>
      <c r="BOZ348" s="92"/>
      <c r="BPA348" s="92"/>
      <c r="BPB348" s="92"/>
      <c r="BPC348" s="92"/>
      <c r="BPD348" s="92"/>
      <c r="BPE348" s="92"/>
      <c r="BPF348" s="92"/>
      <c r="BPG348" s="92"/>
      <c r="BPH348" s="92"/>
      <c r="BPI348" s="92"/>
      <c r="BPJ348" s="92"/>
      <c r="BPK348" s="92"/>
      <c r="BPL348" s="92"/>
      <c r="BPM348" s="92"/>
      <c r="BPN348" s="92"/>
      <c r="BPO348" s="92"/>
      <c r="BPP348" s="92"/>
      <c r="BPQ348" s="92"/>
      <c r="BPR348" s="92"/>
      <c r="BPS348" s="92"/>
      <c r="BPT348" s="92"/>
      <c r="BPU348" s="92"/>
      <c r="BPV348" s="92"/>
      <c r="BPW348" s="92"/>
      <c r="BPX348" s="92"/>
      <c r="BPY348" s="92"/>
      <c r="BPZ348" s="92"/>
      <c r="BQA348" s="92"/>
      <c r="BQB348" s="92"/>
      <c r="BQC348" s="92"/>
      <c r="BQD348" s="92"/>
      <c r="BQE348" s="92"/>
      <c r="BQF348" s="92"/>
      <c r="BQG348" s="92"/>
      <c r="BQH348" s="92"/>
      <c r="BQI348" s="92"/>
      <c r="BQJ348" s="92"/>
      <c r="BQK348" s="92"/>
      <c r="BQL348" s="92"/>
      <c r="BQM348" s="92"/>
      <c r="BQN348" s="92"/>
      <c r="BQO348" s="92"/>
      <c r="BQP348" s="92"/>
      <c r="BQQ348" s="92"/>
      <c r="BQR348" s="92"/>
      <c r="BQS348" s="92"/>
      <c r="BQT348" s="92"/>
      <c r="BQU348" s="92"/>
      <c r="BQV348" s="92"/>
      <c r="BQW348" s="92"/>
      <c r="BQX348" s="92"/>
      <c r="BQY348" s="92"/>
      <c r="BQZ348" s="92"/>
      <c r="BRA348" s="92"/>
      <c r="BRB348" s="92"/>
      <c r="BRC348" s="92"/>
      <c r="BRD348" s="92"/>
      <c r="BRE348" s="92"/>
      <c r="BRF348" s="92"/>
      <c r="BRG348" s="92"/>
      <c r="BRH348" s="92"/>
      <c r="BRI348" s="92"/>
      <c r="BRJ348" s="92"/>
      <c r="BRK348" s="92"/>
      <c r="BRL348" s="92"/>
      <c r="BRM348" s="92"/>
      <c r="BRN348" s="92"/>
      <c r="BRO348" s="92"/>
      <c r="BRP348" s="92"/>
      <c r="BRQ348" s="92"/>
      <c r="BRR348" s="92"/>
      <c r="BRS348" s="92"/>
      <c r="BRT348" s="92"/>
      <c r="BRU348" s="92"/>
      <c r="BRV348" s="92"/>
      <c r="BRW348" s="92"/>
      <c r="BRX348" s="92"/>
      <c r="BRY348" s="92"/>
      <c r="BRZ348" s="92"/>
      <c r="BSA348" s="92"/>
      <c r="BSB348" s="92"/>
      <c r="BSC348" s="92"/>
      <c r="BSD348" s="92"/>
      <c r="BSE348" s="92"/>
      <c r="BSF348" s="92"/>
      <c r="BSG348" s="92"/>
      <c r="BSH348" s="92"/>
      <c r="BSI348" s="92"/>
      <c r="BSJ348" s="92"/>
      <c r="BSK348" s="92"/>
      <c r="BSL348" s="92"/>
      <c r="BSM348" s="92"/>
      <c r="BSN348" s="92"/>
      <c r="BSO348" s="92"/>
      <c r="BSP348" s="92"/>
      <c r="BSQ348" s="92"/>
      <c r="BSR348" s="92"/>
      <c r="BSS348" s="92"/>
      <c r="BST348" s="92"/>
      <c r="BSU348" s="92"/>
      <c r="BSV348" s="92"/>
      <c r="BSW348" s="92"/>
      <c r="BSX348" s="92"/>
      <c r="BSY348" s="92"/>
      <c r="BSZ348" s="92"/>
      <c r="BTA348" s="92"/>
      <c r="BTB348" s="92"/>
      <c r="BTC348" s="92"/>
      <c r="BTD348" s="92"/>
      <c r="BTE348" s="92"/>
      <c r="BTF348" s="92"/>
      <c r="BTG348" s="92"/>
      <c r="BTH348" s="92"/>
      <c r="BTI348" s="92"/>
      <c r="BTJ348" s="92"/>
      <c r="BTK348" s="92"/>
      <c r="BTL348" s="92"/>
      <c r="BTM348" s="92"/>
      <c r="BTN348" s="92"/>
      <c r="BTO348" s="92"/>
      <c r="BTP348" s="92"/>
      <c r="BTQ348" s="92"/>
      <c r="BTR348" s="92"/>
      <c r="BTS348" s="92"/>
      <c r="BTT348" s="92"/>
      <c r="BTU348" s="92"/>
      <c r="BTV348" s="92"/>
      <c r="BTW348" s="92"/>
      <c r="BTX348" s="92"/>
      <c r="BTY348" s="92"/>
      <c r="BTZ348" s="92"/>
      <c r="BUA348" s="92"/>
      <c r="BUB348" s="92"/>
      <c r="BUC348" s="92"/>
      <c r="BUD348" s="92"/>
      <c r="BUE348" s="92"/>
      <c r="BUF348" s="92"/>
      <c r="BUG348" s="92"/>
      <c r="BUH348" s="92"/>
      <c r="BUI348" s="92"/>
      <c r="BUJ348" s="92"/>
      <c r="BUK348" s="92"/>
      <c r="BUL348" s="92"/>
      <c r="BUM348" s="92"/>
      <c r="BUN348" s="92"/>
      <c r="BUO348" s="92"/>
      <c r="BUP348" s="92"/>
      <c r="BUQ348" s="92"/>
      <c r="BUR348" s="92"/>
      <c r="BUS348" s="92"/>
      <c r="BUT348" s="92"/>
      <c r="BUU348" s="92"/>
      <c r="BUV348" s="92"/>
      <c r="BUW348" s="92"/>
      <c r="BUX348" s="92"/>
      <c r="BUY348" s="92"/>
      <c r="BUZ348" s="92"/>
      <c r="BVA348" s="92"/>
      <c r="BVB348" s="92"/>
      <c r="BVC348" s="92"/>
      <c r="BVD348" s="92"/>
      <c r="BVE348" s="92"/>
      <c r="BVF348" s="92"/>
      <c r="BVG348" s="92"/>
      <c r="BVH348" s="92"/>
      <c r="BVI348" s="92"/>
      <c r="BVJ348" s="92"/>
      <c r="BVK348" s="92"/>
      <c r="BVL348" s="92"/>
      <c r="BVM348" s="92"/>
      <c r="BVN348" s="92"/>
      <c r="BVO348" s="92"/>
      <c r="BVP348" s="92"/>
      <c r="BVQ348" s="92"/>
      <c r="BVR348" s="92"/>
      <c r="BVS348" s="92"/>
      <c r="BVT348" s="92"/>
      <c r="BVU348" s="92"/>
      <c r="BVV348" s="92"/>
      <c r="BVW348" s="92"/>
      <c r="BVX348" s="92"/>
      <c r="BVY348" s="92"/>
      <c r="BVZ348" s="92"/>
      <c r="BWA348" s="92"/>
      <c r="BWB348" s="92"/>
      <c r="BWC348" s="92"/>
      <c r="BWD348" s="92"/>
      <c r="BWE348" s="92"/>
      <c r="BWF348" s="92"/>
      <c r="BWG348" s="92"/>
      <c r="BWH348" s="92"/>
      <c r="BWI348" s="92"/>
      <c r="BWJ348" s="92"/>
      <c r="BWK348" s="92"/>
      <c r="BWL348" s="92"/>
      <c r="BWM348" s="92"/>
      <c r="BWN348" s="92"/>
      <c r="BWO348" s="92"/>
      <c r="BWP348" s="92"/>
      <c r="BWQ348" s="92"/>
      <c r="BWR348" s="92"/>
      <c r="BWS348" s="92"/>
      <c r="BWT348" s="92"/>
      <c r="BWU348" s="92"/>
      <c r="BWV348" s="92"/>
      <c r="BWW348" s="92"/>
      <c r="BWX348" s="92"/>
      <c r="BWY348" s="92"/>
      <c r="BWZ348" s="92"/>
      <c r="BXA348" s="92"/>
      <c r="BXB348" s="92"/>
      <c r="BXC348" s="92"/>
      <c r="BXD348" s="92"/>
      <c r="BXE348" s="92"/>
      <c r="BXF348" s="92"/>
      <c r="BXG348" s="92"/>
      <c r="BXH348" s="92"/>
      <c r="BXI348" s="92"/>
      <c r="BXJ348" s="92"/>
      <c r="BXK348" s="92"/>
      <c r="BXL348" s="92"/>
      <c r="BXM348" s="92"/>
      <c r="BXN348" s="92"/>
      <c r="BXO348" s="92"/>
      <c r="BXP348" s="92"/>
      <c r="BXQ348" s="92"/>
      <c r="BXR348" s="92"/>
      <c r="BXS348" s="92"/>
      <c r="BXT348" s="92"/>
      <c r="BXU348" s="92"/>
      <c r="BXV348" s="92"/>
      <c r="BXW348" s="92"/>
      <c r="BXX348" s="92"/>
      <c r="BXY348" s="92"/>
      <c r="BXZ348" s="92"/>
      <c r="BYA348" s="92"/>
      <c r="BYB348" s="92"/>
      <c r="BYC348" s="92"/>
      <c r="BYD348" s="92"/>
      <c r="BYE348" s="92"/>
      <c r="BYF348" s="92"/>
      <c r="BYG348" s="92"/>
      <c r="BYH348" s="92"/>
      <c r="BYI348" s="92"/>
      <c r="BYJ348" s="92"/>
      <c r="BYK348" s="92"/>
      <c r="BYL348" s="92"/>
      <c r="BYM348" s="92"/>
      <c r="BYN348" s="92"/>
      <c r="BYO348" s="92"/>
      <c r="BYP348" s="92"/>
      <c r="BYQ348" s="92"/>
      <c r="BYR348" s="92"/>
      <c r="BYS348" s="92"/>
      <c r="BYT348" s="92"/>
      <c r="BYU348" s="92"/>
      <c r="BYV348" s="92"/>
      <c r="BYW348" s="92"/>
      <c r="BYX348" s="92"/>
      <c r="BYY348" s="92"/>
      <c r="BYZ348" s="92"/>
      <c r="BZA348" s="92"/>
      <c r="BZB348" s="92"/>
      <c r="BZC348" s="92"/>
      <c r="BZD348" s="92"/>
      <c r="BZE348" s="92"/>
      <c r="BZF348" s="92"/>
      <c r="BZG348" s="92"/>
      <c r="BZH348" s="92"/>
      <c r="BZI348" s="92"/>
      <c r="BZJ348" s="92"/>
      <c r="BZK348" s="92"/>
      <c r="BZL348" s="92"/>
      <c r="BZM348" s="92"/>
      <c r="BZN348" s="92"/>
      <c r="BZO348" s="92"/>
      <c r="BZP348" s="92"/>
      <c r="BZQ348" s="92"/>
      <c r="BZR348" s="92"/>
      <c r="BZS348" s="92"/>
      <c r="BZT348" s="92"/>
      <c r="BZU348" s="92"/>
      <c r="BZV348" s="92"/>
      <c r="BZW348" s="92"/>
      <c r="BZX348" s="92"/>
      <c r="BZY348" s="92"/>
      <c r="BZZ348" s="92"/>
      <c r="CAA348" s="92"/>
      <c r="CAB348" s="92"/>
      <c r="CAC348" s="92"/>
      <c r="CAD348" s="92"/>
      <c r="CAE348" s="92"/>
      <c r="CAF348" s="92"/>
      <c r="CAG348" s="92"/>
      <c r="CAH348" s="92"/>
      <c r="CAI348" s="92"/>
      <c r="CAJ348" s="92"/>
      <c r="CAK348" s="92"/>
      <c r="CAL348" s="92"/>
      <c r="CAM348" s="92"/>
      <c r="CAN348" s="92"/>
      <c r="CAO348" s="92"/>
      <c r="CAP348" s="92"/>
      <c r="CAQ348" s="92"/>
      <c r="CAR348" s="92"/>
      <c r="CAS348" s="92"/>
      <c r="CAT348" s="92"/>
      <c r="CAU348" s="92"/>
      <c r="CAV348" s="92"/>
      <c r="CAW348" s="92"/>
      <c r="CAX348" s="92"/>
      <c r="CAY348" s="92"/>
      <c r="CAZ348" s="92"/>
      <c r="CBA348" s="92"/>
      <c r="CBB348" s="92"/>
      <c r="CBC348" s="92"/>
      <c r="CBD348" s="92"/>
      <c r="CBE348" s="92"/>
      <c r="CBF348" s="92"/>
      <c r="CBG348" s="92"/>
      <c r="CBH348" s="92"/>
      <c r="CBI348" s="92"/>
      <c r="CBJ348" s="92"/>
      <c r="CBK348" s="92"/>
      <c r="CBL348" s="92"/>
      <c r="CBM348" s="92"/>
      <c r="CBN348" s="92"/>
      <c r="CBO348" s="92"/>
      <c r="CBP348" s="92"/>
      <c r="CBQ348" s="92"/>
      <c r="CBR348" s="92"/>
      <c r="CBS348" s="92"/>
      <c r="CBT348" s="92"/>
      <c r="CBU348" s="92"/>
      <c r="CBV348" s="92"/>
      <c r="CBW348" s="92"/>
      <c r="CBX348" s="92"/>
      <c r="CBY348" s="92"/>
      <c r="CBZ348" s="92"/>
      <c r="CCA348" s="92"/>
      <c r="CCB348" s="92"/>
      <c r="CCC348" s="92"/>
      <c r="CCD348" s="92"/>
      <c r="CCE348" s="92"/>
      <c r="CCF348" s="92"/>
      <c r="CCG348" s="92"/>
      <c r="CCH348" s="92"/>
      <c r="CCI348" s="92"/>
      <c r="CCJ348" s="92"/>
      <c r="CCK348" s="92"/>
      <c r="CCL348" s="92"/>
      <c r="CCM348" s="92"/>
      <c r="CCN348" s="92"/>
      <c r="CCO348" s="92"/>
      <c r="CCP348" s="92"/>
      <c r="CCQ348" s="92"/>
      <c r="CCR348" s="92"/>
      <c r="CCS348" s="92"/>
      <c r="CCT348" s="92"/>
      <c r="CCU348" s="92"/>
      <c r="CCV348" s="92"/>
      <c r="CCW348" s="92"/>
      <c r="CCX348" s="92"/>
      <c r="CCY348" s="92"/>
      <c r="CCZ348" s="92"/>
      <c r="CDA348" s="92"/>
      <c r="CDB348" s="92"/>
      <c r="CDC348" s="92"/>
      <c r="CDD348" s="92"/>
      <c r="CDE348" s="92"/>
      <c r="CDF348" s="92"/>
      <c r="CDG348" s="92"/>
      <c r="CDH348" s="92"/>
      <c r="CDI348" s="92"/>
      <c r="CDJ348" s="92"/>
      <c r="CDK348" s="92"/>
      <c r="CDL348" s="92"/>
      <c r="CDM348" s="92"/>
      <c r="CDN348" s="92"/>
      <c r="CDO348" s="92"/>
      <c r="CDP348" s="92"/>
      <c r="CDQ348" s="92"/>
      <c r="CDR348" s="92"/>
      <c r="CDS348" s="92"/>
      <c r="CDT348" s="92"/>
      <c r="CDU348" s="92"/>
      <c r="CDV348" s="92"/>
      <c r="CDW348" s="92"/>
      <c r="CDX348" s="92"/>
      <c r="CDY348" s="92"/>
      <c r="CDZ348" s="92"/>
      <c r="CEA348" s="92"/>
      <c r="CEB348" s="92"/>
      <c r="CEC348" s="92"/>
      <c r="CED348" s="92"/>
      <c r="CEE348" s="92"/>
      <c r="CEF348" s="92"/>
      <c r="CEG348" s="92"/>
      <c r="CEH348" s="92"/>
      <c r="CEI348" s="92"/>
      <c r="CEJ348" s="92"/>
      <c r="CEK348" s="92"/>
      <c r="CEL348" s="92"/>
      <c r="CEM348" s="92"/>
      <c r="CEN348" s="92"/>
      <c r="CEO348" s="92"/>
      <c r="CEP348" s="92"/>
      <c r="CEQ348" s="92"/>
      <c r="CER348" s="92"/>
      <c r="CES348" s="92"/>
      <c r="CET348" s="92"/>
      <c r="CEU348" s="92"/>
      <c r="CEV348" s="92"/>
      <c r="CEW348" s="92"/>
      <c r="CEX348" s="92"/>
      <c r="CEY348" s="92"/>
      <c r="CEZ348" s="92"/>
      <c r="CFA348" s="92"/>
      <c r="CFB348" s="92"/>
      <c r="CFC348" s="92"/>
      <c r="CFD348" s="92"/>
      <c r="CFE348" s="92"/>
      <c r="CFF348" s="92"/>
      <c r="CFG348" s="92"/>
      <c r="CFH348" s="92"/>
      <c r="CFI348" s="92"/>
      <c r="CFJ348" s="92"/>
      <c r="CFK348" s="92"/>
      <c r="CFL348" s="92"/>
      <c r="CFM348" s="92"/>
      <c r="CFN348" s="92"/>
      <c r="CFO348" s="92"/>
      <c r="CFP348" s="92"/>
      <c r="CFQ348" s="92"/>
      <c r="CFR348" s="92"/>
      <c r="CFS348" s="92"/>
      <c r="CFT348" s="92"/>
      <c r="CFU348" s="92"/>
      <c r="CFV348" s="92"/>
      <c r="CFW348" s="92"/>
      <c r="CFX348" s="92"/>
      <c r="CFY348" s="92"/>
      <c r="CFZ348" s="92"/>
      <c r="CGA348" s="92"/>
      <c r="CGB348" s="92"/>
      <c r="CGC348" s="92"/>
      <c r="CGD348" s="92"/>
      <c r="CGE348" s="92"/>
      <c r="CGF348" s="92"/>
      <c r="CGG348" s="92"/>
      <c r="CGH348" s="92"/>
      <c r="CGI348" s="92"/>
      <c r="CGJ348" s="92"/>
      <c r="CGK348" s="92"/>
      <c r="CGL348" s="92"/>
      <c r="CGM348" s="92"/>
      <c r="CGN348" s="92"/>
      <c r="CGO348" s="92"/>
      <c r="CGP348" s="92"/>
      <c r="CGQ348" s="92"/>
      <c r="CGR348" s="92"/>
      <c r="CGS348" s="92"/>
      <c r="CGT348" s="92"/>
      <c r="CGU348" s="92"/>
      <c r="CGV348" s="92"/>
      <c r="CGW348" s="92"/>
      <c r="CGX348" s="92"/>
      <c r="CGY348" s="92"/>
      <c r="CGZ348" s="92"/>
      <c r="CHA348" s="92"/>
      <c r="CHB348" s="92"/>
      <c r="CHC348" s="92"/>
      <c r="CHD348" s="92"/>
      <c r="CHE348" s="92"/>
      <c r="CHF348" s="92"/>
      <c r="CHG348" s="92"/>
      <c r="CHH348" s="92"/>
      <c r="CHI348" s="92"/>
      <c r="CHJ348" s="92"/>
      <c r="CHK348" s="92"/>
      <c r="CHL348" s="92"/>
      <c r="CHM348" s="92"/>
      <c r="CHN348" s="92"/>
      <c r="CHO348" s="92"/>
      <c r="CHP348" s="92"/>
      <c r="CHQ348" s="92"/>
      <c r="CHR348" s="92"/>
      <c r="CHS348" s="92"/>
      <c r="CHT348" s="92"/>
      <c r="CHU348" s="92"/>
      <c r="CHV348" s="92"/>
      <c r="CHW348" s="92"/>
      <c r="CHX348" s="92"/>
      <c r="CHY348" s="92"/>
      <c r="CHZ348" s="92"/>
      <c r="CIA348" s="92"/>
      <c r="CIB348" s="92"/>
      <c r="CIC348" s="92"/>
      <c r="CID348" s="92"/>
      <c r="CIE348" s="92"/>
      <c r="CIF348" s="92"/>
      <c r="CIG348" s="92"/>
      <c r="CIH348" s="92"/>
      <c r="CII348" s="92"/>
      <c r="CIJ348" s="92"/>
      <c r="CIK348" s="92"/>
      <c r="CIL348" s="92"/>
      <c r="CIM348" s="92"/>
      <c r="CIN348" s="92"/>
      <c r="CIO348" s="92"/>
      <c r="CIP348" s="92"/>
      <c r="CIQ348" s="92"/>
      <c r="CIR348" s="92"/>
      <c r="CIS348" s="92"/>
      <c r="CIT348" s="92"/>
      <c r="CIU348" s="92"/>
      <c r="CIV348" s="92"/>
      <c r="CIW348" s="92"/>
      <c r="CIX348" s="92"/>
      <c r="CIY348" s="92"/>
      <c r="CIZ348" s="92"/>
      <c r="CJA348" s="92"/>
      <c r="CJB348" s="92"/>
      <c r="CJC348" s="92"/>
      <c r="CJD348" s="92"/>
      <c r="CJE348" s="92"/>
      <c r="CJF348" s="92"/>
      <c r="CJG348" s="92"/>
      <c r="CJH348" s="92"/>
      <c r="CJI348" s="92"/>
      <c r="CJJ348" s="92"/>
      <c r="CJK348" s="92"/>
      <c r="CJL348" s="92"/>
      <c r="CJM348" s="92"/>
      <c r="CJN348" s="92"/>
      <c r="CJO348" s="92"/>
      <c r="CJP348" s="92"/>
      <c r="CJQ348" s="92"/>
      <c r="CJR348" s="92"/>
      <c r="CJS348" s="92"/>
      <c r="CJT348" s="92"/>
      <c r="CJU348" s="92"/>
      <c r="CJV348" s="92"/>
      <c r="CJW348" s="92"/>
      <c r="CJX348" s="92"/>
      <c r="CJY348" s="92"/>
      <c r="CJZ348" s="92"/>
      <c r="CKA348" s="92"/>
      <c r="CKB348" s="92"/>
      <c r="CKC348" s="92"/>
      <c r="CKD348" s="92"/>
      <c r="CKE348" s="92"/>
      <c r="CKF348" s="92"/>
      <c r="CKG348" s="92"/>
      <c r="CKH348" s="92"/>
      <c r="CKI348" s="92"/>
      <c r="CKJ348" s="92"/>
      <c r="CKK348" s="92"/>
      <c r="CKL348" s="92"/>
      <c r="CKM348" s="92"/>
      <c r="CKN348" s="92"/>
      <c r="CKO348" s="92"/>
      <c r="CKP348" s="92"/>
      <c r="CKQ348" s="92"/>
      <c r="CKR348" s="92"/>
      <c r="CKS348" s="92"/>
      <c r="CKT348" s="92"/>
      <c r="CKU348" s="92"/>
      <c r="CKV348" s="92"/>
      <c r="CKW348" s="92"/>
      <c r="CKX348" s="92"/>
      <c r="CKY348" s="92"/>
      <c r="CKZ348" s="92"/>
      <c r="CLA348" s="92"/>
      <c r="CLB348" s="92"/>
      <c r="CLC348" s="92"/>
      <c r="CLD348" s="92"/>
      <c r="CLE348" s="92"/>
      <c r="CLF348" s="92"/>
      <c r="CLG348" s="92"/>
      <c r="CLH348" s="92"/>
      <c r="CLI348" s="92"/>
      <c r="CLJ348" s="92"/>
      <c r="CLK348" s="92"/>
      <c r="CLL348" s="92"/>
      <c r="CLM348" s="92"/>
      <c r="CLN348" s="92"/>
      <c r="CLO348" s="92"/>
      <c r="CLP348" s="92"/>
      <c r="CLQ348" s="92"/>
      <c r="CLR348" s="92"/>
      <c r="CLS348" s="92"/>
      <c r="CLT348" s="92"/>
      <c r="CLU348" s="92"/>
      <c r="CLV348" s="92"/>
      <c r="CLW348" s="92"/>
      <c r="CLX348" s="92"/>
      <c r="CLY348" s="92"/>
      <c r="CLZ348" s="92"/>
      <c r="CMA348" s="92"/>
      <c r="CMB348" s="92"/>
      <c r="CMC348" s="92"/>
      <c r="CMD348" s="92"/>
      <c r="CME348" s="92"/>
      <c r="CMF348" s="92"/>
      <c r="CMG348" s="92"/>
      <c r="CMH348" s="92"/>
      <c r="CMI348" s="92"/>
      <c r="CMJ348" s="92"/>
      <c r="CMK348" s="92"/>
      <c r="CML348" s="92"/>
      <c r="CMM348" s="92"/>
      <c r="CMN348" s="92"/>
      <c r="CMO348" s="92"/>
      <c r="CMP348" s="92"/>
      <c r="CMQ348" s="92"/>
      <c r="CMR348" s="92"/>
      <c r="CMS348" s="92"/>
      <c r="CMT348" s="92"/>
      <c r="CMU348" s="92"/>
      <c r="CMV348" s="92"/>
      <c r="CMW348" s="92"/>
      <c r="CMX348" s="92"/>
      <c r="CMY348" s="92"/>
      <c r="CMZ348" s="92"/>
      <c r="CNA348" s="92"/>
      <c r="CNB348" s="92"/>
      <c r="CNC348" s="92"/>
      <c r="CND348" s="92"/>
      <c r="CNE348" s="92"/>
      <c r="CNF348" s="92"/>
      <c r="CNG348" s="92"/>
      <c r="CNH348" s="92"/>
      <c r="CNI348" s="92"/>
      <c r="CNJ348" s="92"/>
      <c r="CNK348" s="92"/>
      <c r="CNL348" s="92"/>
      <c r="CNM348" s="92"/>
      <c r="CNN348" s="92"/>
      <c r="CNO348" s="92"/>
      <c r="CNP348" s="92"/>
      <c r="CNQ348" s="92"/>
      <c r="CNR348" s="92"/>
      <c r="CNS348" s="92"/>
      <c r="CNT348" s="92"/>
      <c r="CNU348" s="92"/>
      <c r="CNV348" s="92"/>
      <c r="CNW348" s="92"/>
      <c r="CNX348" s="92"/>
      <c r="CNY348" s="92"/>
      <c r="CNZ348" s="92"/>
      <c r="COA348" s="92"/>
      <c r="COB348" s="92"/>
      <c r="COC348" s="92"/>
      <c r="COD348" s="92"/>
      <c r="COE348" s="92"/>
      <c r="COF348" s="92"/>
      <c r="COG348" s="92"/>
      <c r="COH348" s="92"/>
      <c r="COI348" s="92"/>
      <c r="COJ348" s="92"/>
      <c r="COK348" s="92"/>
      <c r="COL348" s="92"/>
      <c r="COM348" s="92"/>
      <c r="CON348" s="92"/>
      <c r="COO348" s="92"/>
      <c r="COP348" s="92"/>
      <c r="COQ348" s="92"/>
      <c r="COR348" s="92"/>
      <c r="COS348" s="92"/>
      <c r="COT348" s="92"/>
      <c r="COU348" s="92"/>
      <c r="COV348" s="92"/>
      <c r="COW348" s="92"/>
      <c r="COX348" s="92"/>
      <c r="COY348" s="92"/>
      <c r="COZ348" s="92"/>
      <c r="CPA348" s="92"/>
      <c r="CPB348" s="92"/>
      <c r="CPC348" s="92"/>
      <c r="CPD348" s="92"/>
      <c r="CPE348" s="92"/>
      <c r="CPF348" s="92"/>
      <c r="CPG348" s="92"/>
      <c r="CPH348" s="92"/>
      <c r="CPI348" s="92"/>
      <c r="CPJ348" s="92"/>
      <c r="CPK348" s="92"/>
      <c r="CPL348" s="92"/>
      <c r="CPM348" s="92"/>
      <c r="CPN348" s="92"/>
      <c r="CPO348" s="92"/>
      <c r="CPP348" s="92"/>
      <c r="CPQ348" s="92"/>
      <c r="CPR348" s="92"/>
      <c r="CPS348" s="92"/>
      <c r="CPT348" s="92"/>
      <c r="CPU348" s="92"/>
      <c r="CPV348" s="92"/>
      <c r="CPW348" s="92"/>
      <c r="CPX348" s="92"/>
      <c r="CPY348" s="92"/>
      <c r="CPZ348" s="92"/>
      <c r="CQA348" s="92"/>
      <c r="CQB348" s="92"/>
      <c r="CQC348" s="92"/>
      <c r="CQD348" s="92"/>
      <c r="CQE348" s="92"/>
      <c r="CQF348" s="92"/>
      <c r="CQG348" s="92"/>
      <c r="CQH348" s="92"/>
      <c r="CQI348" s="92"/>
      <c r="CQJ348" s="92"/>
      <c r="CQK348" s="92"/>
      <c r="CQL348" s="92"/>
      <c r="CQM348" s="92"/>
      <c r="CQN348" s="92"/>
      <c r="CQO348" s="92"/>
      <c r="CQP348" s="92"/>
      <c r="CQQ348" s="92"/>
      <c r="CQR348" s="92"/>
      <c r="CQS348" s="92"/>
      <c r="CQT348" s="92"/>
      <c r="CQU348" s="92"/>
      <c r="CQV348" s="92"/>
      <c r="CQW348" s="92"/>
      <c r="CQX348" s="92"/>
      <c r="CQY348" s="92"/>
      <c r="CQZ348" s="92"/>
      <c r="CRA348" s="92"/>
      <c r="CRB348" s="92"/>
      <c r="CRC348" s="92"/>
      <c r="CRD348" s="92"/>
      <c r="CRE348" s="92"/>
      <c r="CRF348" s="92"/>
      <c r="CRG348" s="92"/>
      <c r="CRH348" s="92"/>
      <c r="CRI348" s="92"/>
      <c r="CRJ348" s="92"/>
      <c r="CRK348" s="92"/>
      <c r="CRL348" s="92"/>
      <c r="CRM348" s="92"/>
      <c r="CRN348" s="92"/>
      <c r="CRO348" s="92"/>
      <c r="CRP348" s="92"/>
      <c r="CRQ348" s="92"/>
      <c r="CRR348" s="92"/>
      <c r="CRS348" s="92"/>
      <c r="CRT348" s="92"/>
      <c r="CRU348" s="92"/>
      <c r="CRV348" s="92"/>
      <c r="CRW348" s="92"/>
      <c r="CRX348" s="92"/>
      <c r="CRY348" s="92"/>
      <c r="CRZ348" s="92"/>
      <c r="CSA348" s="92"/>
      <c r="CSB348" s="92"/>
      <c r="CSC348" s="92"/>
      <c r="CSD348" s="92"/>
      <c r="CSE348" s="92"/>
      <c r="CSF348" s="92"/>
      <c r="CSG348" s="92"/>
      <c r="CSH348" s="92"/>
      <c r="CSI348" s="92"/>
      <c r="CSJ348" s="92"/>
      <c r="CSK348" s="92"/>
      <c r="CSL348" s="92"/>
      <c r="CSM348" s="92"/>
      <c r="CSN348" s="92"/>
      <c r="CSO348" s="92"/>
      <c r="CSP348" s="92"/>
      <c r="CSQ348" s="92"/>
      <c r="CSR348" s="92"/>
      <c r="CSS348" s="92"/>
      <c r="CST348" s="92"/>
      <c r="CSU348" s="92"/>
      <c r="CSV348" s="92"/>
      <c r="CSW348" s="92"/>
      <c r="CSX348" s="92"/>
      <c r="CSY348" s="92"/>
      <c r="CSZ348" s="92"/>
      <c r="CTA348" s="92"/>
      <c r="CTB348" s="92"/>
      <c r="CTC348" s="92"/>
      <c r="CTD348" s="92"/>
      <c r="CTE348" s="92"/>
      <c r="CTF348" s="92"/>
      <c r="CTG348" s="92"/>
      <c r="CTH348" s="92"/>
      <c r="CTI348" s="92"/>
      <c r="CTJ348" s="92"/>
      <c r="CTK348" s="92"/>
      <c r="CTL348" s="92"/>
      <c r="CTM348" s="92"/>
      <c r="CTN348" s="92"/>
      <c r="CTO348" s="92"/>
      <c r="CTP348" s="92"/>
      <c r="CTQ348" s="92"/>
      <c r="CTR348" s="92"/>
      <c r="CTS348" s="92"/>
      <c r="CTT348" s="92"/>
      <c r="CTU348" s="92"/>
      <c r="CTV348" s="92"/>
      <c r="CTW348" s="92"/>
      <c r="CTX348" s="92"/>
      <c r="CTY348" s="92"/>
      <c r="CTZ348" s="92"/>
      <c r="CUA348" s="92"/>
      <c r="CUB348" s="92"/>
      <c r="CUC348" s="92"/>
      <c r="CUD348" s="92"/>
      <c r="CUE348" s="92"/>
      <c r="CUF348" s="92"/>
      <c r="CUG348" s="92"/>
      <c r="CUH348" s="92"/>
      <c r="CUI348" s="92"/>
      <c r="CUJ348" s="92"/>
      <c r="CUK348" s="92"/>
      <c r="CUL348" s="92"/>
      <c r="CUM348" s="92"/>
      <c r="CUN348" s="92"/>
      <c r="CUO348" s="92"/>
      <c r="CUP348" s="92"/>
      <c r="CUQ348" s="92"/>
      <c r="CUR348" s="92"/>
      <c r="CUS348" s="92"/>
      <c r="CUT348" s="92"/>
      <c r="CUU348" s="92"/>
      <c r="CUV348" s="92"/>
      <c r="CUW348" s="92"/>
      <c r="CUX348" s="92"/>
      <c r="CUY348" s="92"/>
      <c r="CUZ348" s="92"/>
      <c r="CVA348" s="92"/>
      <c r="CVB348" s="92"/>
      <c r="CVC348" s="92"/>
      <c r="CVD348" s="92"/>
      <c r="CVE348" s="92"/>
      <c r="CVF348" s="92"/>
      <c r="CVG348" s="92"/>
      <c r="CVH348" s="92"/>
      <c r="CVI348" s="92"/>
      <c r="CVJ348" s="92"/>
      <c r="CVK348" s="92"/>
      <c r="CVL348" s="92"/>
      <c r="CVM348" s="92"/>
      <c r="CVN348" s="92"/>
      <c r="CVO348" s="92"/>
      <c r="CVP348" s="92"/>
      <c r="CVQ348" s="92"/>
      <c r="CVR348" s="92"/>
      <c r="CVS348" s="92"/>
      <c r="CVT348" s="92"/>
      <c r="CVU348" s="92"/>
      <c r="CVV348" s="92"/>
      <c r="CVW348" s="92"/>
      <c r="CVX348" s="92"/>
      <c r="CVY348" s="92"/>
      <c r="CVZ348" s="92"/>
      <c r="CWA348" s="92"/>
      <c r="CWB348" s="92"/>
      <c r="CWC348" s="92"/>
      <c r="CWD348" s="92"/>
      <c r="CWE348" s="92"/>
      <c r="CWF348" s="92"/>
      <c r="CWG348" s="92"/>
      <c r="CWH348" s="92"/>
      <c r="CWI348" s="92"/>
      <c r="CWJ348" s="92"/>
      <c r="CWK348" s="92"/>
      <c r="CWL348" s="92"/>
      <c r="CWM348" s="92"/>
      <c r="CWN348" s="92"/>
      <c r="CWO348" s="92"/>
      <c r="CWP348" s="92"/>
      <c r="CWQ348" s="92"/>
      <c r="CWR348" s="92"/>
      <c r="CWS348" s="92"/>
      <c r="CWT348" s="92"/>
      <c r="CWU348" s="92"/>
      <c r="CWV348" s="92"/>
      <c r="CWW348" s="92"/>
      <c r="CWX348" s="92"/>
      <c r="CWY348" s="92"/>
      <c r="CWZ348" s="92"/>
      <c r="CXA348" s="92"/>
      <c r="CXB348" s="92"/>
      <c r="CXC348" s="92"/>
      <c r="CXD348" s="92"/>
      <c r="CXE348" s="92"/>
      <c r="CXF348" s="92"/>
      <c r="CXG348" s="92"/>
      <c r="CXH348" s="92"/>
      <c r="CXI348" s="92"/>
      <c r="CXJ348" s="92"/>
      <c r="CXK348" s="92"/>
      <c r="CXL348" s="92"/>
      <c r="CXM348" s="92"/>
      <c r="CXN348" s="92"/>
      <c r="CXO348" s="92"/>
      <c r="CXP348" s="92"/>
      <c r="CXQ348" s="92"/>
      <c r="CXR348" s="92"/>
      <c r="CXS348" s="92"/>
      <c r="CXT348" s="92"/>
      <c r="CXU348" s="92"/>
      <c r="CXV348" s="92"/>
      <c r="CXW348" s="92"/>
      <c r="CXX348" s="92"/>
      <c r="CXY348" s="92"/>
      <c r="CXZ348" s="92"/>
      <c r="CYA348" s="92"/>
      <c r="CYB348" s="92"/>
      <c r="CYC348" s="92"/>
      <c r="CYD348" s="92"/>
      <c r="CYE348" s="92"/>
      <c r="CYF348" s="92"/>
      <c r="CYG348" s="92"/>
      <c r="CYH348" s="92"/>
      <c r="CYI348" s="92"/>
      <c r="CYJ348" s="92"/>
      <c r="CYK348" s="92"/>
      <c r="CYL348" s="92"/>
      <c r="CYM348" s="92"/>
      <c r="CYN348" s="92"/>
      <c r="CYO348" s="92"/>
      <c r="CYP348" s="92"/>
      <c r="CYQ348" s="92"/>
      <c r="CYR348" s="92"/>
      <c r="CYS348" s="92"/>
      <c r="CYT348" s="92"/>
      <c r="CYU348" s="92"/>
      <c r="CYV348" s="92"/>
      <c r="CYW348" s="92"/>
      <c r="CYX348" s="92"/>
      <c r="CYY348" s="92"/>
      <c r="CYZ348" s="92"/>
      <c r="CZA348" s="92"/>
      <c r="CZB348" s="92"/>
      <c r="CZC348" s="92"/>
      <c r="CZD348" s="92"/>
      <c r="CZE348" s="92"/>
      <c r="CZF348" s="92"/>
      <c r="CZG348" s="92"/>
      <c r="CZH348" s="92"/>
      <c r="CZI348" s="92"/>
      <c r="CZJ348" s="92"/>
      <c r="CZK348" s="92"/>
      <c r="CZL348" s="92"/>
      <c r="CZM348" s="92"/>
      <c r="CZN348" s="92"/>
      <c r="CZO348" s="92"/>
      <c r="CZP348" s="92"/>
      <c r="CZQ348" s="92"/>
      <c r="CZR348" s="92"/>
      <c r="CZS348" s="92"/>
      <c r="CZT348" s="92"/>
      <c r="CZU348" s="92"/>
      <c r="CZV348" s="92"/>
      <c r="CZW348" s="92"/>
      <c r="CZX348" s="92"/>
      <c r="CZY348" s="92"/>
      <c r="CZZ348" s="92"/>
      <c r="DAA348" s="92"/>
      <c r="DAB348" s="92"/>
      <c r="DAC348" s="92"/>
      <c r="DAD348" s="92"/>
      <c r="DAE348" s="92"/>
      <c r="DAF348" s="92"/>
      <c r="DAG348" s="92"/>
      <c r="DAH348" s="92"/>
      <c r="DAI348" s="92"/>
      <c r="DAJ348" s="92"/>
      <c r="DAK348" s="92"/>
      <c r="DAL348" s="92"/>
      <c r="DAM348" s="92"/>
      <c r="DAN348" s="92"/>
      <c r="DAO348" s="92"/>
      <c r="DAP348" s="92"/>
      <c r="DAQ348" s="92"/>
      <c r="DAR348" s="92"/>
      <c r="DAS348" s="92"/>
      <c r="DAT348" s="92"/>
      <c r="DAU348" s="92"/>
      <c r="DAV348" s="92"/>
      <c r="DAW348" s="92"/>
      <c r="DAX348" s="92"/>
      <c r="DAY348" s="92"/>
      <c r="DAZ348" s="92"/>
      <c r="DBA348" s="92"/>
      <c r="DBB348" s="92"/>
      <c r="DBC348" s="92"/>
      <c r="DBD348" s="92"/>
      <c r="DBE348" s="92"/>
      <c r="DBF348" s="92"/>
      <c r="DBG348" s="92"/>
      <c r="DBH348" s="92"/>
      <c r="DBI348" s="92"/>
      <c r="DBJ348" s="92"/>
      <c r="DBK348" s="92"/>
      <c r="DBL348" s="92"/>
      <c r="DBM348" s="92"/>
      <c r="DBN348" s="92"/>
      <c r="DBO348" s="92"/>
      <c r="DBP348" s="92"/>
      <c r="DBQ348" s="92"/>
      <c r="DBR348" s="92"/>
      <c r="DBS348" s="92"/>
      <c r="DBT348" s="92"/>
      <c r="DBU348" s="92"/>
      <c r="DBV348" s="92"/>
      <c r="DBW348" s="92"/>
      <c r="DBX348" s="92"/>
      <c r="DBY348" s="92"/>
      <c r="DBZ348" s="92"/>
      <c r="DCA348" s="92"/>
      <c r="DCB348" s="92"/>
      <c r="DCC348" s="92"/>
      <c r="DCD348" s="92"/>
      <c r="DCE348" s="92"/>
      <c r="DCF348" s="92"/>
      <c r="DCG348" s="92"/>
      <c r="DCH348" s="92"/>
      <c r="DCI348" s="92"/>
      <c r="DCJ348" s="92"/>
      <c r="DCK348" s="92"/>
      <c r="DCL348" s="92"/>
      <c r="DCM348" s="92"/>
      <c r="DCN348" s="92"/>
      <c r="DCO348" s="92"/>
      <c r="DCP348" s="92"/>
      <c r="DCQ348" s="92"/>
      <c r="DCR348" s="92"/>
      <c r="DCS348" s="92"/>
      <c r="DCT348" s="92"/>
      <c r="DCU348" s="92"/>
      <c r="DCV348" s="92"/>
      <c r="DCW348" s="92"/>
      <c r="DCX348" s="92"/>
      <c r="DCY348" s="92"/>
      <c r="DCZ348" s="92"/>
      <c r="DDA348" s="92"/>
      <c r="DDB348" s="92"/>
      <c r="DDC348" s="92"/>
      <c r="DDD348" s="92"/>
      <c r="DDE348" s="92"/>
      <c r="DDF348" s="92"/>
      <c r="DDG348" s="92"/>
      <c r="DDH348" s="92"/>
      <c r="DDI348" s="92"/>
      <c r="DDJ348" s="92"/>
      <c r="DDK348" s="92"/>
      <c r="DDL348" s="92"/>
      <c r="DDM348" s="92"/>
      <c r="DDN348" s="92"/>
      <c r="DDO348" s="92"/>
      <c r="DDP348" s="92"/>
      <c r="DDQ348" s="92"/>
      <c r="DDR348" s="92"/>
      <c r="DDS348" s="92"/>
      <c r="DDT348" s="92"/>
      <c r="DDU348" s="92"/>
      <c r="DDV348" s="92"/>
      <c r="DDW348" s="92"/>
      <c r="DDX348" s="92"/>
      <c r="DDY348" s="92"/>
      <c r="DDZ348" s="92"/>
      <c r="DEA348" s="92"/>
      <c r="DEB348" s="92"/>
      <c r="DEC348" s="92"/>
      <c r="DED348" s="92"/>
      <c r="DEE348" s="92"/>
      <c r="DEF348" s="92"/>
      <c r="DEG348" s="92"/>
      <c r="DEH348" s="92"/>
      <c r="DEI348" s="92"/>
      <c r="DEJ348" s="92"/>
      <c r="DEK348" s="92"/>
      <c r="DEL348" s="92"/>
      <c r="DEM348" s="92"/>
      <c r="DEN348" s="92"/>
      <c r="DEO348" s="92"/>
      <c r="DEP348" s="92"/>
      <c r="DEQ348" s="92"/>
      <c r="DER348" s="92"/>
      <c r="DES348" s="92"/>
      <c r="DET348" s="92"/>
      <c r="DEU348" s="92"/>
      <c r="DEV348" s="92"/>
      <c r="DEW348" s="92"/>
      <c r="DEX348" s="92"/>
      <c r="DEY348" s="92"/>
      <c r="DEZ348" s="92"/>
      <c r="DFA348" s="92"/>
      <c r="DFB348" s="92"/>
      <c r="DFC348" s="92"/>
      <c r="DFD348" s="92"/>
      <c r="DFE348" s="92"/>
      <c r="DFF348" s="92"/>
      <c r="DFG348" s="92"/>
      <c r="DFH348" s="92"/>
      <c r="DFI348" s="92"/>
      <c r="DFJ348" s="92"/>
      <c r="DFK348" s="92"/>
      <c r="DFL348" s="92"/>
      <c r="DFM348" s="92"/>
      <c r="DFN348" s="92"/>
      <c r="DFO348" s="92"/>
      <c r="DFP348" s="92"/>
      <c r="DFQ348" s="92"/>
      <c r="DFR348" s="92"/>
      <c r="DFS348" s="92"/>
      <c r="DFT348" s="92"/>
      <c r="DFU348" s="92"/>
      <c r="DFV348" s="92"/>
      <c r="DFW348" s="92"/>
      <c r="DFX348" s="92"/>
      <c r="DFY348" s="92"/>
      <c r="DFZ348" s="92"/>
      <c r="DGA348" s="92"/>
      <c r="DGB348" s="92"/>
      <c r="DGC348" s="92"/>
      <c r="DGD348" s="92"/>
      <c r="DGE348" s="92"/>
      <c r="DGF348" s="92"/>
      <c r="DGG348" s="92"/>
      <c r="DGH348" s="92"/>
      <c r="DGI348" s="92"/>
      <c r="DGJ348" s="92"/>
      <c r="DGK348" s="92"/>
      <c r="DGL348" s="92"/>
      <c r="DGM348" s="92"/>
      <c r="DGN348" s="92"/>
      <c r="DGO348" s="92"/>
      <c r="DGP348" s="92"/>
      <c r="DGQ348" s="92"/>
      <c r="DGR348" s="92"/>
      <c r="DGS348" s="92"/>
      <c r="DGT348" s="92"/>
      <c r="DGU348" s="92"/>
      <c r="DGV348" s="92"/>
      <c r="DGW348" s="92"/>
      <c r="DGX348" s="92"/>
      <c r="DGY348" s="92"/>
      <c r="DGZ348" s="92"/>
      <c r="DHA348" s="92"/>
      <c r="DHB348" s="92"/>
      <c r="DHC348" s="92"/>
      <c r="DHD348" s="92"/>
      <c r="DHE348" s="92"/>
      <c r="DHF348" s="92"/>
      <c r="DHG348" s="92"/>
      <c r="DHH348" s="92"/>
      <c r="DHI348" s="92"/>
      <c r="DHJ348" s="92"/>
      <c r="DHK348" s="92"/>
      <c r="DHL348" s="92"/>
      <c r="DHM348" s="92"/>
      <c r="DHN348" s="92"/>
      <c r="DHO348" s="92"/>
      <c r="DHP348" s="92"/>
      <c r="DHQ348" s="92"/>
      <c r="DHR348" s="92"/>
      <c r="DHS348" s="92"/>
      <c r="DHT348" s="92"/>
      <c r="DHU348" s="92"/>
      <c r="DHV348" s="92"/>
      <c r="DHW348" s="92"/>
      <c r="DHX348" s="92"/>
      <c r="DHY348" s="92"/>
      <c r="DHZ348" s="92"/>
      <c r="DIA348" s="92"/>
      <c r="DIB348" s="92"/>
      <c r="DIC348" s="92"/>
      <c r="DID348" s="92"/>
      <c r="DIE348" s="92"/>
      <c r="DIF348" s="92"/>
      <c r="DIG348" s="92"/>
      <c r="DIH348" s="92"/>
      <c r="DII348" s="92"/>
      <c r="DIJ348" s="92"/>
      <c r="DIK348" s="92"/>
      <c r="DIL348" s="92"/>
      <c r="DIM348" s="92"/>
      <c r="DIN348" s="92"/>
      <c r="DIO348" s="92"/>
      <c r="DIP348" s="92"/>
      <c r="DIQ348" s="92"/>
      <c r="DIR348" s="92"/>
      <c r="DIS348" s="92"/>
      <c r="DIT348" s="92"/>
      <c r="DIU348" s="92"/>
      <c r="DIV348" s="92"/>
      <c r="DIW348" s="92"/>
      <c r="DIX348" s="92"/>
      <c r="DIY348" s="92"/>
      <c r="DIZ348" s="92"/>
      <c r="DJA348" s="92"/>
      <c r="DJB348" s="92"/>
      <c r="DJC348" s="92"/>
      <c r="DJD348" s="92"/>
      <c r="DJE348" s="92"/>
      <c r="DJF348" s="92"/>
      <c r="DJG348" s="92"/>
      <c r="DJH348" s="92"/>
      <c r="DJI348" s="92"/>
      <c r="DJJ348" s="92"/>
      <c r="DJK348" s="92"/>
      <c r="DJL348" s="92"/>
      <c r="DJM348" s="92"/>
      <c r="DJN348" s="92"/>
      <c r="DJO348" s="92"/>
      <c r="DJP348" s="92"/>
      <c r="DJQ348" s="92"/>
      <c r="DJR348" s="92"/>
      <c r="DJS348" s="92"/>
      <c r="DJT348" s="92"/>
      <c r="DJU348" s="92"/>
      <c r="DJV348" s="92"/>
      <c r="DJW348" s="92"/>
      <c r="DJX348" s="92"/>
      <c r="DJY348" s="92"/>
      <c r="DJZ348" s="92"/>
      <c r="DKA348" s="92"/>
      <c r="DKB348" s="92"/>
      <c r="DKC348" s="92"/>
      <c r="DKD348" s="92"/>
      <c r="DKE348" s="92"/>
      <c r="DKF348" s="92"/>
      <c r="DKG348" s="92"/>
      <c r="DKH348" s="92"/>
      <c r="DKI348" s="92"/>
      <c r="DKJ348" s="92"/>
      <c r="DKK348" s="92"/>
      <c r="DKL348" s="92"/>
      <c r="DKM348" s="92"/>
      <c r="DKN348" s="92"/>
      <c r="DKO348" s="92"/>
      <c r="DKP348" s="92"/>
      <c r="DKQ348" s="92"/>
      <c r="DKR348" s="92"/>
      <c r="DKS348" s="92"/>
      <c r="DKT348" s="92"/>
      <c r="DKU348" s="92"/>
      <c r="DKV348" s="92"/>
      <c r="DKW348" s="92"/>
      <c r="DKX348" s="92"/>
      <c r="DKY348" s="92"/>
      <c r="DKZ348" s="92"/>
      <c r="DLA348" s="92"/>
      <c r="DLB348" s="92"/>
      <c r="DLC348" s="92"/>
      <c r="DLD348" s="92"/>
      <c r="DLE348" s="92"/>
      <c r="DLF348" s="92"/>
      <c r="DLG348" s="92"/>
      <c r="DLH348" s="92"/>
      <c r="DLI348" s="92"/>
      <c r="DLJ348" s="92"/>
      <c r="DLK348" s="92"/>
      <c r="DLL348" s="92"/>
      <c r="DLM348" s="92"/>
      <c r="DLN348" s="92"/>
      <c r="DLO348" s="92"/>
      <c r="DLP348" s="92"/>
      <c r="DLQ348" s="92"/>
      <c r="DLR348" s="92"/>
      <c r="DLS348" s="92"/>
      <c r="DLT348" s="92"/>
      <c r="DLU348" s="92"/>
      <c r="DLV348" s="92"/>
      <c r="DLW348" s="92"/>
      <c r="DLX348" s="92"/>
      <c r="DLY348" s="92"/>
      <c r="DLZ348" s="92"/>
      <c r="DMA348" s="92"/>
      <c r="DMB348" s="92"/>
      <c r="DMC348" s="92"/>
      <c r="DMD348" s="92"/>
      <c r="DME348" s="92"/>
      <c r="DMF348" s="92"/>
      <c r="DMG348" s="92"/>
      <c r="DMH348" s="92"/>
      <c r="DMI348" s="92"/>
      <c r="DMJ348" s="92"/>
      <c r="DMK348" s="92"/>
      <c r="DML348" s="92"/>
      <c r="DMM348" s="92"/>
      <c r="DMN348" s="92"/>
      <c r="DMO348" s="92"/>
      <c r="DMP348" s="92"/>
      <c r="DMQ348" s="92"/>
      <c r="DMR348" s="92"/>
      <c r="DMS348" s="92"/>
      <c r="DMT348" s="92"/>
      <c r="DMU348" s="92"/>
      <c r="DMV348" s="92"/>
      <c r="DMW348" s="92"/>
      <c r="DMX348" s="92"/>
      <c r="DMY348" s="92"/>
      <c r="DMZ348" s="92"/>
      <c r="DNA348" s="92"/>
      <c r="DNB348" s="92"/>
      <c r="DNC348" s="92"/>
      <c r="DND348" s="92"/>
      <c r="DNE348" s="92"/>
      <c r="DNF348" s="92"/>
      <c r="DNG348" s="92"/>
      <c r="DNH348" s="92"/>
      <c r="DNI348" s="92"/>
      <c r="DNJ348" s="92"/>
      <c r="DNK348" s="92"/>
      <c r="DNL348" s="92"/>
      <c r="DNM348" s="92"/>
      <c r="DNN348" s="92"/>
      <c r="DNO348" s="92"/>
      <c r="DNP348" s="92"/>
      <c r="DNQ348" s="92"/>
      <c r="DNR348" s="92"/>
      <c r="DNS348" s="92"/>
      <c r="DNT348" s="92"/>
      <c r="DNU348" s="92"/>
      <c r="DNV348" s="92"/>
      <c r="DNW348" s="92"/>
      <c r="DNX348" s="92"/>
      <c r="DNY348" s="92"/>
      <c r="DNZ348" s="92"/>
      <c r="DOA348" s="92"/>
      <c r="DOB348" s="92"/>
      <c r="DOC348" s="92"/>
      <c r="DOD348" s="92"/>
      <c r="DOE348" s="92"/>
      <c r="DOF348" s="92"/>
      <c r="DOG348" s="92"/>
      <c r="DOH348" s="92"/>
      <c r="DOI348" s="92"/>
      <c r="DOJ348" s="92"/>
      <c r="DOK348" s="92"/>
      <c r="DOL348" s="92"/>
      <c r="DOM348" s="92"/>
      <c r="DON348" s="92"/>
      <c r="DOO348" s="92"/>
      <c r="DOP348" s="92"/>
      <c r="DOQ348" s="92"/>
      <c r="DOR348" s="92"/>
      <c r="DOS348" s="92"/>
      <c r="DOT348" s="92"/>
      <c r="DOU348" s="92"/>
      <c r="DOV348" s="92"/>
      <c r="DOW348" s="92"/>
      <c r="DOX348" s="92"/>
      <c r="DOY348" s="92"/>
      <c r="DOZ348" s="92"/>
      <c r="DPA348" s="92"/>
      <c r="DPB348" s="92"/>
      <c r="DPC348" s="92"/>
      <c r="DPD348" s="92"/>
      <c r="DPE348" s="92"/>
      <c r="DPF348" s="92"/>
      <c r="DPG348" s="92"/>
      <c r="DPH348" s="92"/>
      <c r="DPI348" s="92"/>
      <c r="DPJ348" s="92"/>
      <c r="DPK348" s="92"/>
      <c r="DPL348" s="92"/>
      <c r="DPM348" s="92"/>
      <c r="DPN348" s="92"/>
      <c r="DPO348" s="92"/>
      <c r="DPP348" s="92"/>
      <c r="DPQ348" s="92"/>
      <c r="DPR348" s="92"/>
      <c r="DPS348" s="92"/>
      <c r="DPT348" s="92"/>
      <c r="DPU348" s="92"/>
      <c r="DPV348" s="92"/>
      <c r="DPW348" s="92"/>
      <c r="DPX348" s="92"/>
      <c r="DPY348" s="92"/>
      <c r="DPZ348" s="92"/>
      <c r="DQA348" s="92"/>
      <c r="DQB348" s="92"/>
      <c r="DQC348" s="92"/>
      <c r="DQD348" s="92"/>
      <c r="DQE348" s="92"/>
      <c r="DQF348" s="92"/>
      <c r="DQG348" s="92"/>
      <c r="DQH348" s="92"/>
      <c r="DQI348" s="92"/>
      <c r="DQJ348" s="92"/>
      <c r="DQK348" s="92"/>
      <c r="DQL348" s="92"/>
      <c r="DQM348" s="92"/>
      <c r="DQN348" s="92"/>
      <c r="DQO348" s="92"/>
      <c r="DQP348" s="92"/>
      <c r="DQQ348" s="92"/>
      <c r="DQR348" s="92"/>
      <c r="DQS348" s="92"/>
      <c r="DQT348" s="92"/>
      <c r="DQU348" s="92"/>
      <c r="DQV348" s="92"/>
      <c r="DQW348" s="92"/>
      <c r="DQX348" s="92"/>
      <c r="DQY348" s="92"/>
      <c r="DQZ348" s="92"/>
      <c r="DRA348" s="92"/>
      <c r="DRB348" s="92"/>
      <c r="DRC348" s="92"/>
      <c r="DRD348" s="92"/>
      <c r="DRE348" s="92"/>
      <c r="DRF348" s="92"/>
      <c r="DRG348" s="92"/>
      <c r="DRH348" s="92"/>
      <c r="DRI348" s="92"/>
      <c r="DRJ348" s="92"/>
      <c r="DRK348" s="92"/>
      <c r="DRL348" s="92"/>
      <c r="DRM348" s="92"/>
      <c r="DRN348" s="92"/>
      <c r="DRO348" s="92"/>
      <c r="DRP348" s="92"/>
      <c r="DRQ348" s="92"/>
      <c r="DRR348" s="92"/>
      <c r="DRS348" s="92"/>
      <c r="DRT348" s="92"/>
      <c r="DRU348" s="92"/>
      <c r="DRV348" s="92"/>
      <c r="DRW348" s="92"/>
      <c r="DRX348" s="92"/>
      <c r="DRY348" s="92"/>
      <c r="DRZ348" s="92"/>
      <c r="DSA348" s="92"/>
      <c r="DSB348" s="92"/>
      <c r="DSC348" s="92"/>
      <c r="DSD348" s="92"/>
      <c r="DSE348" s="92"/>
      <c r="DSF348" s="92"/>
      <c r="DSG348" s="92"/>
      <c r="DSH348" s="92"/>
      <c r="DSI348" s="92"/>
      <c r="DSJ348" s="92"/>
      <c r="DSK348" s="92"/>
      <c r="DSL348" s="92"/>
      <c r="DSM348" s="92"/>
      <c r="DSN348" s="92"/>
      <c r="DSO348" s="92"/>
      <c r="DSP348" s="92"/>
      <c r="DSQ348" s="92"/>
      <c r="DSR348" s="92"/>
      <c r="DSS348" s="92"/>
      <c r="DST348" s="92"/>
      <c r="DSU348" s="92"/>
      <c r="DSV348" s="92"/>
      <c r="DSW348" s="92"/>
      <c r="DSX348" s="92"/>
      <c r="DSY348" s="92"/>
      <c r="DSZ348" s="92"/>
      <c r="DTA348" s="92"/>
      <c r="DTB348" s="92"/>
      <c r="DTC348" s="92"/>
      <c r="DTD348" s="92"/>
      <c r="DTE348" s="92"/>
      <c r="DTF348" s="92"/>
      <c r="DTG348" s="92"/>
      <c r="DTH348" s="92"/>
      <c r="DTI348" s="92"/>
      <c r="DTJ348" s="92"/>
      <c r="DTK348" s="92"/>
      <c r="DTL348" s="92"/>
      <c r="DTM348" s="92"/>
      <c r="DTN348" s="92"/>
      <c r="DTO348" s="92"/>
      <c r="DTP348" s="92"/>
      <c r="DTQ348" s="92"/>
      <c r="DTR348" s="92"/>
      <c r="DTS348" s="92"/>
      <c r="DTT348" s="92"/>
      <c r="DTU348" s="92"/>
      <c r="DTV348" s="92"/>
      <c r="DTW348" s="92"/>
      <c r="DTX348" s="92"/>
      <c r="DTY348" s="92"/>
      <c r="DTZ348" s="92"/>
      <c r="DUA348" s="92"/>
      <c r="DUB348" s="92"/>
      <c r="DUC348" s="92"/>
      <c r="DUD348" s="92"/>
      <c r="DUE348" s="92"/>
      <c r="DUF348" s="92"/>
      <c r="DUG348" s="92"/>
      <c r="DUH348" s="92"/>
      <c r="DUI348" s="92"/>
      <c r="DUJ348" s="92"/>
      <c r="DUK348" s="92"/>
      <c r="DUL348" s="92"/>
      <c r="DUM348" s="92"/>
      <c r="DUN348" s="92"/>
      <c r="DUO348" s="92"/>
      <c r="DUP348" s="92"/>
      <c r="DUQ348" s="92"/>
      <c r="DUR348" s="92"/>
      <c r="DUS348" s="92"/>
      <c r="DUT348" s="92"/>
      <c r="DUU348" s="92"/>
      <c r="DUV348" s="92"/>
      <c r="DUW348" s="92"/>
      <c r="DUX348" s="92"/>
      <c r="DUY348" s="92"/>
      <c r="DUZ348" s="92"/>
      <c r="DVA348" s="92"/>
      <c r="DVB348" s="92"/>
      <c r="DVC348" s="92"/>
      <c r="DVD348" s="92"/>
      <c r="DVE348" s="92"/>
      <c r="DVF348" s="92"/>
      <c r="DVG348" s="92"/>
      <c r="DVH348" s="92"/>
      <c r="DVI348" s="92"/>
      <c r="DVJ348" s="92"/>
      <c r="DVK348" s="92"/>
      <c r="DVL348" s="92"/>
      <c r="DVM348" s="92"/>
      <c r="DVN348" s="92"/>
      <c r="DVO348" s="92"/>
      <c r="DVP348" s="92"/>
      <c r="DVQ348" s="92"/>
      <c r="DVR348" s="92"/>
      <c r="DVS348" s="92"/>
      <c r="DVT348" s="92"/>
      <c r="DVU348" s="92"/>
      <c r="DVV348" s="92"/>
      <c r="DVW348" s="92"/>
      <c r="DVX348" s="92"/>
      <c r="DVY348" s="92"/>
      <c r="DVZ348" s="92"/>
      <c r="DWA348" s="92"/>
      <c r="DWB348" s="92"/>
      <c r="DWC348" s="92"/>
      <c r="DWD348" s="92"/>
      <c r="DWE348" s="92"/>
      <c r="DWF348" s="92"/>
      <c r="DWG348" s="92"/>
      <c r="DWH348" s="92"/>
      <c r="DWI348" s="92"/>
      <c r="DWJ348" s="92"/>
      <c r="DWK348" s="92"/>
      <c r="DWL348" s="92"/>
      <c r="DWM348" s="92"/>
      <c r="DWN348" s="92"/>
      <c r="DWO348" s="92"/>
      <c r="DWP348" s="92"/>
      <c r="DWQ348" s="92"/>
      <c r="DWR348" s="92"/>
      <c r="DWS348" s="92"/>
      <c r="DWT348" s="92"/>
      <c r="DWU348" s="92"/>
      <c r="DWV348" s="92"/>
      <c r="DWW348" s="92"/>
      <c r="DWX348" s="92"/>
      <c r="DWY348" s="92"/>
      <c r="DWZ348" s="92"/>
      <c r="DXA348" s="92"/>
      <c r="DXB348" s="92"/>
      <c r="DXC348" s="92"/>
      <c r="DXD348" s="92"/>
      <c r="DXE348" s="92"/>
      <c r="DXF348" s="92"/>
      <c r="DXG348" s="92"/>
      <c r="DXH348" s="92"/>
      <c r="DXI348" s="92"/>
      <c r="DXJ348" s="92"/>
      <c r="DXK348" s="92"/>
      <c r="DXL348" s="92"/>
      <c r="DXM348" s="92"/>
      <c r="DXN348" s="92"/>
      <c r="DXO348" s="92"/>
      <c r="DXP348" s="92"/>
      <c r="DXQ348" s="92"/>
      <c r="DXR348" s="92"/>
      <c r="DXS348" s="92"/>
      <c r="DXT348" s="92"/>
      <c r="DXU348" s="92"/>
      <c r="DXV348" s="92"/>
      <c r="DXW348" s="92"/>
      <c r="DXX348" s="92"/>
      <c r="DXY348" s="92"/>
      <c r="DXZ348" s="92"/>
      <c r="DYA348" s="92"/>
      <c r="DYB348" s="92"/>
      <c r="DYC348" s="92"/>
      <c r="DYD348" s="92"/>
      <c r="DYE348" s="92"/>
      <c r="DYF348" s="92"/>
      <c r="DYG348" s="92"/>
      <c r="DYH348" s="92"/>
      <c r="DYI348" s="92"/>
      <c r="DYJ348" s="92"/>
      <c r="DYK348" s="92"/>
      <c r="DYL348" s="92"/>
      <c r="DYM348" s="92"/>
      <c r="DYN348" s="92"/>
      <c r="DYO348" s="92"/>
      <c r="DYP348" s="92"/>
      <c r="DYQ348" s="92"/>
      <c r="DYR348" s="92"/>
      <c r="DYS348" s="92"/>
      <c r="DYT348" s="92"/>
      <c r="DYU348" s="92"/>
      <c r="DYV348" s="92"/>
      <c r="DYW348" s="92"/>
      <c r="DYX348" s="92"/>
      <c r="DYY348" s="92"/>
      <c r="DYZ348" s="92"/>
      <c r="DZA348" s="92"/>
      <c r="DZB348" s="92"/>
      <c r="DZC348" s="92"/>
      <c r="DZD348" s="92"/>
      <c r="DZE348" s="92"/>
      <c r="DZF348" s="92"/>
      <c r="DZG348" s="92"/>
      <c r="DZH348" s="92"/>
      <c r="DZI348" s="92"/>
      <c r="DZJ348" s="92"/>
      <c r="DZK348" s="92"/>
      <c r="DZL348" s="92"/>
      <c r="DZM348" s="92"/>
      <c r="DZN348" s="92"/>
      <c r="DZO348" s="92"/>
      <c r="DZP348" s="92"/>
      <c r="DZQ348" s="92"/>
      <c r="DZR348" s="92"/>
      <c r="DZS348" s="92"/>
      <c r="DZT348" s="92"/>
      <c r="DZU348" s="92"/>
      <c r="DZV348" s="92"/>
      <c r="DZW348" s="92"/>
      <c r="DZX348" s="92"/>
      <c r="DZY348" s="92"/>
      <c r="DZZ348" s="92"/>
      <c r="EAA348" s="92"/>
      <c r="EAB348" s="92"/>
      <c r="EAC348" s="92"/>
      <c r="EAD348" s="92"/>
      <c r="EAE348" s="92"/>
      <c r="EAF348" s="92"/>
      <c r="EAG348" s="92"/>
      <c r="EAH348" s="92"/>
      <c r="EAI348" s="92"/>
      <c r="EAJ348" s="92"/>
      <c r="EAK348" s="92"/>
      <c r="EAL348" s="92"/>
      <c r="EAM348" s="92"/>
      <c r="EAN348" s="92"/>
      <c r="EAO348" s="92"/>
      <c r="EAP348" s="92"/>
      <c r="EAQ348" s="92"/>
      <c r="EAR348" s="92"/>
      <c r="EAS348" s="92"/>
      <c r="EAT348" s="92"/>
      <c r="EAU348" s="92"/>
      <c r="EAV348" s="92"/>
      <c r="EAW348" s="92"/>
      <c r="EAX348" s="92"/>
      <c r="EAY348" s="92"/>
      <c r="EAZ348" s="92"/>
      <c r="EBA348" s="92"/>
      <c r="EBB348" s="92"/>
      <c r="EBC348" s="92"/>
      <c r="EBD348" s="92"/>
      <c r="EBE348" s="92"/>
      <c r="EBF348" s="92"/>
      <c r="EBG348" s="92"/>
      <c r="EBH348" s="92"/>
      <c r="EBI348" s="92"/>
      <c r="EBJ348" s="92"/>
      <c r="EBK348" s="92"/>
      <c r="EBL348" s="92"/>
      <c r="EBM348" s="92"/>
      <c r="EBN348" s="92"/>
      <c r="EBO348" s="92"/>
      <c r="EBP348" s="92"/>
      <c r="EBQ348" s="92"/>
      <c r="EBR348" s="92"/>
      <c r="EBS348" s="92"/>
      <c r="EBT348" s="92"/>
      <c r="EBU348" s="92"/>
      <c r="EBV348" s="92"/>
      <c r="EBW348" s="92"/>
      <c r="EBX348" s="92"/>
      <c r="EBY348" s="92"/>
      <c r="EBZ348" s="92"/>
      <c r="ECA348" s="92"/>
      <c r="ECB348" s="92"/>
      <c r="ECC348" s="92"/>
      <c r="ECD348" s="92"/>
      <c r="ECE348" s="92"/>
      <c r="ECF348" s="92"/>
      <c r="ECG348" s="92"/>
      <c r="ECH348" s="92"/>
      <c r="ECI348" s="92"/>
      <c r="ECJ348" s="92"/>
      <c r="ECK348" s="92"/>
      <c r="ECL348" s="92"/>
      <c r="ECM348" s="92"/>
      <c r="ECN348" s="92"/>
      <c r="ECO348" s="92"/>
      <c r="ECP348" s="92"/>
      <c r="ECQ348" s="92"/>
      <c r="ECR348" s="92"/>
      <c r="ECS348" s="92"/>
      <c r="ECT348" s="92"/>
      <c r="ECU348" s="92"/>
      <c r="ECV348" s="92"/>
      <c r="ECW348" s="92"/>
      <c r="ECX348" s="92"/>
      <c r="ECY348" s="92"/>
      <c r="ECZ348" s="92"/>
      <c r="EDA348" s="92"/>
      <c r="EDB348" s="92"/>
      <c r="EDC348" s="92"/>
      <c r="EDD348" s="92"/>
      <c r="EDE348" s="92"/>
      <c r="EDF348" s="92"/>
      <c r="EDG348" s="92"/>
      <c r="EDH348" s="92"/>
      <c r="EDI348" s="92"/>
      <c r="EDJ348" s="92"/>
      <c r="EDK348" s="92"/>
      <c r="EDL348" s="92"/>
      <c r="EDM348" s="92"/>
      <c r="EDN348" s="92"/>
      <c r="EDO348" s="92"/>
      <c r="EDP348" s="92"/>
      <c r="EDQ348" s="92"/>
      <c r="EDR348" s="92"/>
      <c r="EDS348" s="92"/>
      <c r="EDT348" s="92"/>
      <c r="EDU348" s="92"/>
      <c r="EDV348" s="92"/>
      <c r="EDW348" s="92"/>
      <c r="EDX348" s="92"/>
      <c r="EDY348" s="92"/>
      <c r="EDZ348" s="92"/>
      <c r="EEA348" s="92"/>
      <c r="EEB348" s="92"/>
      <c r="EEC348" s="92"/>
      <c r="EED348" s="92"/>
      <c r="EEE348" s="92"/>
      <c r="EEF348" s="92"/>
      <c r="EEG348" s="92"/>
      <c r="EEH348" s="92"/>
      <c r="EEI348" s="92"/>
      <c r="EEJ348" s="92"/>
      <c r="EEK348" s="92"/>
      <c r="EEL348" s="92"/>
      <c r="EEM348" s="92"/>
      <c r="EEN348" s="92"/>
      <c r="EEO348" s="92"/>
      <c r="EEP348" s="92"/>
      <c r="EEQ348" s="92"/>
      <c r="EER348" s="92"/>
      <c r="EES348" s="92"/>
      <c r="EET348" s="92"/>
      <c r="EEU348" s="92"/>
      <c r="EEV348" s="92"/>
      <c r="EEW348" s="92"/>
      <c r="EEX348" s="92"/>
      <c r="EEY348" s="92"/>
      <c r="EEZ348" s="92"/>
      <c r="EFA348" s="92"/>
      <c r="EFB348" s="92"/>
      <c r="EFC348" s="92"/>
      <c r="EFD348" s="92"/>
      <c r="EFE348" s="92"/>
      <c r="EFF348" s="92"/>
      <c r="EFG348" s="92"/>
      <c r="EFH348" s="92"/>
      <c r="EFI348" s="92"/>
      <c r="EFJ348" s="92"/>
      <c r="EFK348" s="92"/>
      <c r="EFL348" s="92"/>
      <c r="EFM348" s="92"/>
      <c r="EFN348" s="92"/>
      <c r="EFO348" s="92"/>
      <c r="EFP348" s="92"/>
      <c r="EFQ348" s="92"/>
      <c r="EFR348" s="92"/>
      <c r="EFS348" s="92"/>
      <c r="EFT348" s="92"/>
      <c r="EFU348" s="92"/>
      <c r="EFV348" s="92"/>
      <c r="EFW348" s="92"/>
      <c r="EFX348" s="92"/>
      <c r="EFY348" s="92"/>
      <c r="EFZ348" s="92"/>
      <c r="EGA348" s="92"/>
      <c r="EGB348" s="92"/>
      <c r="EGC348" s="92"/>
      <c r="EGD348" s="92"/>
      <c r="EGE348" s="92"/>
      <c r="EGF348" s="92"/>
      <c r="EGG348" s="92"/>
      <c r="EGH348" s="92"/>
      <c r="EGI348" s="92"/>
      <c r="EGJ348" s="92"/>
      <c r="EGK348" s="92"/>
      <c r="EGL348" s="92"/>
      <c r="EGM348" s="92"/>
      <c r="EGN348" s="92"/>
      <c r="EGO348" s="92"/>
      <c r="EGP348" s="92"/>
      <c r="EGQ348" s="92"/>
      <c r="EGR348" s="92"/>
      <c r="EGS348" s="92"/>
      <c r="EGT348" s="92"/>
      <c r="EGU348" s="92"/>
      <c r="EGV348" s="92"/>
      <c r="EGW348" s="92"/>
      <c r="EGX348" s="92"/>
      <c r="EGY348" s="92"/>
      <c r="EGZ348" s="92"/>
      <c r="EHA348" s="92"/>
      <c r="EHB348" s="92"/>
      <c r="EHC348" s="92"/>
      <c r="EHD348" s="92"/>
      <c r="EHE348" s="92"/>
      <c r="EHF348" s="92"/>
      <c r="EHG348" s="92"/>
      <c r="EHH348" s="92"/>
      <c r="EHI348" s="92"/>
      <c r="EHJ348" s="92"/>
      <c r="EHK348" s="92"/>
      <c r="EHL348" s="92"/>
      <c r="EHM348" s="92"/>
      <c r="EHN348" s="92"/>
      <c r="EHO348" s="92"/>
      <c r="EHP348" s="92"/>
      <c r="EHQ348" s="92"/>
      <c r="EHR348" s="92"/>
      <c r="EHS348" s="92"/>
      <c r="EHT348" s="92"/>
      <c r="EHU348" s="92"/>
      <c r="EHV348" s="92"/>
      <c r="EHW348" s="92"/>
      <c r="EHX348" s="92"/>
      <c r="EHY348" s="92"/>
      <c r="EHZ348" s="92"/>
      <c r="EIA348" s="92"/>
      <c r="EIB348" s="92"/>
      <c r="EIC348" s="92"/>
      <c r="EID348" s="92"/>
      <c r="EIE348" s="92"/>
      <c r="EIF348" s="92"/>
      <c r="EIG348" s="92"/>
      <c r="EIH348" s="92"/>
      <c r="EII348" s="92"/>
      <c r="EIJ348" s="92"/>
      <c r="EIK348" s="92"/>
      <c r="EIL348" s="92"/>
      <c r="EIM348" s="92"/>
      <c r="EIN348" s="92"/>
      <c r="EIO348" s="92"/>
      <c r="EIP348" s="92"/>
      <c r="EIQ348" s="92"/>
      <c r="EIR348" s="92"/>
      <c r="EIS348" s="92"/>
      <c r="EIT348" s="92"/>
      <c r="EIU348" s="92"/>
      <c r="EIV348" s="92"/>
      <c r="EIW348" s="92"/>
      <c r="EIX348" s="92"/>
      <c r="EIY348" s="92"/>
      <c r="EIZ348" s="92"/>
      <c r="EJA348" s="92"/>
      <c r="EJB348" s="92"/>
      <c r="EJC348" s="92"/>
      <c r="EJD348" s="92"/>
      <c r="EJE348" s="92"/>
      <c r="EJF348" s="92"/>
      <c r="EJG348" s="92"/>
      <c r="EJH348" s="92"/>
      <c r="EJI348" s="92"/>
      <c r="EJJ348" s="92"/>
      <c r="EJK348" s="92"/>
      <c r="EJL348" s="92"/>
      <c r="EJM348" s="92"/>
      <c r="EJN348" s="92"/>
      <c r="EJO348" s="92"/>
      <c r="EJP348" s="92"/>
      <c r="EJQ348" s="92"/>
      <c r="EJR348" s="92"/>
      <c r="EJS348" s="92"/>
      <c r="EJT348" s="92"/>
      <c r="EJU348" s="92"/>
      <c r="EJV348" s="92"/>
      <c r="EJW348" s="92"/>
      <c r="EJX348" s="92"/>
      <c r="EJY348" s="92"/>
      <c r="EJZ348" s="92"/>
      <c r="EKA348" s="92"/>
      <c r="EKB348" s="92"/>
      <c r="EKC348" s="92"/>
      <c r="EKD348" s="92"/>
      <c r="EKE348" s="92"/>
      <c r="EKF348" s="92"/>
      <c r="EKG348" s="92"/>
      <c r="EKH348" s="92"/>
      <c r="EKI348" s="92"/>
      <c r="EKJ348" s="92"/>
      <c r="EKK348" s="92"/>
      <c r="EKL348" s="92"/>
      <c r="EKM348" s="92"/>
      <c r="EKN348" s="92"/>
      <c r="EKO348" s="92"/>
      <c r="EKP348" s="92"/>
      <c r="EKQ348" s="92"/>
      <c r="EKR348" s="92"/>
      <c r="EKS348" s="92"/>
      <c r="EKT348" s="92"/>
      <c r="EKU348" s="92"/>
      <c r="EKV348" s="92"/>
      <c r="EKW348" s="92"/>
      <c r="EKX348" s="92"/>
      <c r="EKY348" s="92"/>
      <c r="EKZ348" s="92"/>
      <c r="ELA348" s="92"/>
      <c r="ELB348" s="92"/>
      <c r="ELC348" s="92"/>
      <c r="ELD348" s="92"/>
      <c r="ELE348" s="92"/>
      <c r="ELF348" s="92"/>
      <c r="ELG348" s="92"/>
      <c r="ELH348" s="92"/>
      <c r="ELI348" s="92"/>
      <c r="ELJ348" s="92"/>
      <c r="ELK348" s="92"/>
      <c r="ELL348" s="92"/>
      <c r="ELM348" s="92"/>
      <c r="ELN348" s="92"/>
      <c r="ELO348" s="92"/>
      <c r="ELP348" s="92"/>
      <c r="ELQ348" s="92"/>
      <c r="ELR348" s="92"/>
      <c r="ELS348" s="92"/>
      <c r="ELT348" s="92"/>
      <c r="ELU348" s="92"/>
      <c r="ELV348" s="92"/>
      <c r="ELW348" s="92"/>
      <c r="ELX348" s="92"/>
      <c r="ELY348" s="92"/>
      <c r="ELZ348" s="92"/>
      <c r="EMA348" s="92"/>
      <c r="EMB348" s="92"/>
      <c r="EMC348" s="92"/>
      <c r="EMD348" s="92"/>
      <c r="EME348" s="92"/>
      <c r="EMF348" s="92"/>
      <c r="EMG348" s="92"/>
      <c r="EMH348" s="92"/>
      <c r="EMI348" s="92"/>
      <c r="EMJ348" s="92"/>
      <c r="EMK348" s="92"/>
      <c r="EML348" s="92"/>
      <c r="EMM348" s="92"/>
      <c r="EMN348" s="92"/>
      <c r="EMO348" s="92"/>
      <c r="EMP348" s="92"/>
      <c r="EMQ348" s="92"/>
      <c r="EMR348" s="92"/>
      <c r="EMS348" s="92"/>
      <c r="EMT348" s="92"/>
      <c r="EMU348" s="92"/>
      <c r="EMV348" s="92"/>
      <c r="EMW348" s="92"/>
      <c r="EMX348" s="92"/>
      <c r="EMY348" s="92"/>
      <c r="EMZ348" s="92"/>
      <c r="ENA348" s="92"/>
      <c r="ENB348" s="92"/>
      <c r="ENC348" s="92"/>
      <c r="END348" s="92"/>
      <c r="ENE348" s="92"/>
      <c r="ENF348" s="92"/>
      <c r="ENG348" s="92"/>
      <c r="ENH348" s="92"/>
      <c r="ENI348" s="92"/>
      <c r="ENJ348" s="92"/>
      <c r="ENK348" s="92"/>
      <c r="ENL348" s="92"/>
      <c r="ENM348" s="92"/>
      <c r="ENN348" s="92"/>
      <c r="ENO348" s="92"/>
      <c r="ENP348" s="92"/>
      <c r="ENQ348" s="92"/>
      <c r="ENR348" s="92"/>
      <c r="ENS348" s="92"/>
      <c r="ENT348" s="92"/>
      <c r="ENU348" s="92"/>
      <c r="ENV348" s="92"/>
      <c r="ENW348" s="92"/>
      <c r="ENX348" s="92"/>
      <c r="ENY348" s="92"/>
      <c r="ENZ348" s="92"/>
      <c r="EOA348" s="92"/>
      <c r="EOB348" s="92"/>
      <c r="EOC348" s="92"/>
      <c r="EOD348" s="92"/>
      <c r="EOE348" s="92"/>
      <c r="EOF348" s="92"/>
      <c r="EOG348" s="92"/>
      <c r="EOH348" s="92"/>
      <c r="EOI348" s="92"/>
      <c r="EOJ348" s="92"/>
      <c r="EOK348" s="92"/>
      <c r="EOL348" s="92"/>
      <c r="EOM348" s="92"/>
      <c r="EON348" s="92"/>
      <c r="EOO348" s="92"/>
      <c r="EOP348" s="92"/>
      <c r="EOQ348" s="92"/>
      <c r="EOR348" s="92"/>
      <c r="EOS348" s="92"/>
      <c r="EOT348" s="92"/>
      <c r="EOU348" s="92"/>
      <c r="EOV348" s="92"/>
      <c r="EOW348" s="92"/>
      <c r="EOX348" s="92"/>
      <c r="EOY348" s="92"/>
      <c r="EOZ348" s="92"/>
      <c r="EPA348" s="92"/>
      <c r="EPB348" s="92"/>
      <c r="EPC348" s="92"/>
      <c r="EPD348" s="92"/>
      <c r="EPE348" s="92"/>
      <c r="EPF348" s="92"/>
      <c r="EPG348" s="92"/>
      <c r="EPH348" s="92"/>
      <c r="EPI348" s="92"/>
      <c r="EPJ348" s="92"/>
      <c r="EPK348" s="92"/>
      <c r="EPL348" s="92"/>
      <c r="EPM348" s="92"/>
      <c r="EPN348" s="92"/>
      <c r="EPO348" s="92"/>
      <c r="EPP348" s="92"/>
      <c r="EPQ348" s="92"/>
      <c r="EPR348" s="92"/>
      <c r="EPS348" s="92"/>
      <c r="EPT348" s="92"/>
      <c r="EPU348" s="92"/>
      <c r="EPV348" s="92"/>
      <c r="EPW348" s="92"/>
      <c r="EPX348" s="92"/>
      <c r="EPY348" s="92"/>
      <c r="EPZ348" s="92"/>
      <c r="EQA348" s="92"/>
      <c r="EQB348" s="92"/>
      <c r="EQC348" s="92"/>
      <c r="EQD348" s="92"/>
      <c r="EQE348" s="92"/>
      <c r="EQF348" s="92"/>
      <c r="EQG348" s="92"/>
      <c r="EQH348" s="92"/>
      <c r="EQI348" s="92"/>
      <c r="EQJ348" s="92"/>
      <c r="EQK348" s="92"/>
      <c r="EQL348" s="92"/>
      <c r="EQM348" s="92"/>
      <c r="EQN348" s="92"/>
      <c r="EQO348" s="92"/>
      <c r="EQP348" s="92"/>
      <c r="EQQ348" s="92"/>
      <c r="EQR348" s="92"/>
      <c r="EQS348" s="92"/>
      <c r="EQT348" s="92"/>
      <c r="EQU348" s="92"/>
      <c r="EQV348" s="92"/>
      <c r="EQW348" s="92"/>
      <c r="EQX348" s="92"/>
      <c r="EQY348" s="92"/>
      <c r="EQZ348" s="92"/>
      <c r="ERA348" s="92"/>
      <c r="ERB348" s="92"/>
      <c r="ERC348" s="92"/>
      <c r="ERD348" s="92"/>
      <c r="ERE348" s="92"/>
      <c r="ERF348" s="92"/>
      <c r="ERG348" s="92"/>
      <c r="ERH348" s="92"/>
      <c r="ERI348" s="92"/>
      <c r="ERJ348" s="92"/>
      <c r="ERK348" s="92"/>
      <c r="ERL348" s="92"/>
      <c r="ERM348" s="92"/>
      <c r="ERN348" s="92"/>
      <c r="ERO348" s="92"/>
      <c r="ERP348" s="92"/>
      <c r="ERQ348" s="92"/>
      <c r="ERR348" s="92"/>
      <c r="ERS348" s="92"/>
      <c r="ERT348" s="92"/>
      <c r="ERU348" s="92"/>
      <c r="ERV348" s="92"/>
      <c r="ERW348" s="92"/>
      <c r="ERX348" s="92"/>
      <c r="ERY348" s="92"/>
      <c r="ERZ348" s="92"/>
      <c r="ESA348" s="92"/>
      <c r="ESB348" s="92"/>
      <c r="ESC348" s="92"/>
      <c r="ESD348" s="92"/>
      <c r="ESE348" s="92"/>
      <c r="ESF348" s="92"/>
      <c r="ESG348" s="92"/>
      <c r="ESH348" s="92"/>
      <c r="ESI348" s="92"/>
      <c r="ESJ348" s="92"/>
      <c r="ESK348" s="92"/>
      <c r="ESL348" s="92"/>
      <c r="ESM348" s="92"/>
      <c r="ESN348" s="92"/>
      <c r="ESO348" s="92"/>
      <c r="ESP348" s="92"/>
      <c r="ESQ348" s="92"/>
      <c r="ESR348" s="92"/>
      <c r="ESS348" s="92"/>
      <c r="EST348" s="92"/>
      <c r="ESU348" s="92"/>
      <c r="ESV348" s="92"/>
      <c r="ESW348" s="92"/>
      <c r="ESX348" s="92"/>
      <c r="ESY348" s="92"/>
      <c r="ESZ348" s="92"/>
      <c r="ETA348" s="92"/>
      <c r="ETB348" s="92"/>
      <c r="ETC348" s="92"/>
      <c r="ETD348" s="92"/>
      <c r="ETE348" s="92"/>
      <c r="ETF348" s="92"/>
      <c r="ETG348" s="92"/>
      <c r="ETH348" s="92"/>
      <c r="ETI348" s="92"/>
      <c r="ETJ348" s="92"/>
      <c r="ETK348" s="92"/>
      <c r="ETL348" s="92"/>
      <c r="ETM348" s="92"/>
      <c r="ETN348" s="92"/>
      <c r="ETO348" s="92"/>
      <c r="ETP348" s="92"/>
      <c r="ETQ348" s="92"/>
      <c r="ETR348" s="92"/>
      <c r="ETS348" s="92"/>
      <c r="ETT348" s="92"/>
      <c r="ETU348" s="92"/>
      <c r="ETV348" s="92"/>
      <c r="ETW348" s="92"/>
      <c r="ETX348" s="92"/>
      <c r="ETY348" s="92"/>
      <c r="ETZ348" s="92"/>
      <c r="EUA348" s="92"/>
      <c r="EUB348" s="92"/>
      <c r="EUC348" s="92"/>
      <c r="EUD348" s="92"/>
      <c r="EUE348" s="92"/>
      <c r="EUF348" s="92"/>
      <c r="EUG348" s="92"/>
      <c r="EUH348" s="92"/>
      <c r="EUI348" s="92"/>
      <c r="EUJ348" s="92"/>
      <c r="EUK348" s="92"/>
      <c r="EUL348" s="92"/>
      <c r="EUM348" s="92"/>
      <c r="EUN348" s="92"/>
      <c r="EUO348" s="92"/>
      <c r="EUP348" s="92"/>
      <c r="EUQ348" s="92"/>
      <c r="EUR348" s="92"/>
      <c r="EUS348" s="92"/>
      <c r="EUT348" s="92"/>
      <c r="EUU348" s="92"/>
      <c r="EUV348" s="92"/>
      <c r="EUW348" s="92"/>
      <c r="EUX348" s="92"/>
      <c r="EUY348" s="92"/>
      <c r="EUZ348" s="92"/>
      <c r="EVA348" s="92"/>
      <c r="EVB348" s="92"/>
      <c r="EVC348" s="92"/>
      <c r="EVD348" s="92"/>
      <c r="EVE348" s="92"/>
      <c r="EVF348" s="92"/>
      <c r="EVG348" s="92"/>
      <c r="EVH348" s="92"/>
      <c r="EVI348" s="92"/>
      <c r="EVJ348" s="92"/>
      <c r="EVK348" s="92"/>
      <c r="EVL348" s="92"/>
      <c r="EVM348" s="92"/>
      <c r="EVN348" s="92"/>
      <c r="EVO348" s="92"/>
      <c r="EVP348" s="92"/>
      <c r="EVQ348" s="92"/>
      <c r="EVR348" s="92"/>
      <c r="EVS348" s="92"/>
      <c r="EVT348" s="92"/>
      <c r="EVU348" s="92"/>
      <c r="EVV348" s="92"/>
      <c r="EVW348" s="92"/>
      <c r="EVX348" s="92"/>
      <c r="EVY348" s="92"/>
      <c r="EVZ348" s="92"/>
      <c r="EWA348" s="92"/>
      <c r="EWB348" s="92"/>
      <c r="EWC348" s="92"/>
      <c r="EWD348" s="92"/>
      <c r="EWE348" s="92"/>
      <c r="EWF348" s="92"/>
      <c r="EWG348" s="92"/>
      <c r="EWH348" s="92"/>
      <c r="EWI348" s="92"/>
      <c r="EWJ348" s="92"/>
      <c r="EWK348" s="92"/>
      <c r="EWL348" s="92"/>
      <c r="EWM348" s="92"/>
      <c r="EWN348" s="92"/>
      <c r="EWO348" s="92"/>
      <c r="EWP348" s="92"/>
      <c r="EWQ348" s="92"/>
      <c r="EWR348" s="92"/>
      <c r="EWS348" s="92"/>
      <c r="EWT348" s="92"/>
      <c r="EWU348" s="92"/>
      <c r="EWV348" s="92"/>
      <c r="EWW348" s="92"/>
      <c r="EWX348" s="92"/>
      <c r="EWY348" s="92"/>
      <c r="EWZ348" s="92"/>
      <c r="EXA348" s="92"/>
      <c r="EXB348" s="92"/>
      <c r="EXC348" s="92"/>
      <c r="EXD348" s="92"/>
      <c r="EXE348" s="92"/>
      <c r="EXF348" s="92"/>
      <c r="EXG348" s="92"/>
      <c r="EXH348" s="92"/>
      <c r="EXI348" s="92"/>
      <c r="EXJ348" s="92"/>
      <c r="EXK348" s="92"/>
      <c r="EXL348" s="92"/>
      <c r="EXM348" s="92"/>
      <c r="EXN348" s="92"/>
      <c r="EXO348" s="92"/>
      <c r="EXP348" s="92"/>
      <c r="EXQ348" s="92"/>
      <c r="EXR348" s="92"/>
      <c r="EXS348" s="92"/>
      <c r="EXT348" s="92"/>
      <c r="EXU348" s="92"/>
      <c r="EXV348" s="92"/>
      <c r="EXW348" s="92"/>
      <c r="EXX348" s="92"/>
      <c r="EXY348" s="92"/>
      <c r="EXZ348" s="92"/>
      <c r="EYA348" s="92"/>
      <c r="EYB348" s="92"/>
      <c r="EYC348" s="92"/>
      <c r="EYD348" s="92"/>
      <c r="EYE348" s="92"/>
      <c r="EYF348" s="92"/>
      <c r="EYG348" s="92"/>
      <c r="EYH348" s="92"/>
      <c r="EYI348" s="92"/>
      <c r="EYJ348" s="92"/>
      <c r="EYK348" s="92"/>
      <c r="EYL348" s="92"/>
      <c r="EYM348" s="92"/>
      <c r="EYN348" s="92"/>
      <c r="EYO348" s="92"/>
      <c r="EYP348" s="92"/>
      <c r="EYQ348" s="92"/>
      <c r="EYR348" s="92"/>
      <c r="EYS348" s="92"/>
      <c r="EYT348" s="92"/>
      <c r="EYU348" s="92"/>
      <c r="EYV348" s="92"/>
      <c r="EYW348" s="92"/>
      <c r="EYX348" s="92"/>
      <c r="EYY348" s="92"/>
      <c r="EYZ348" s="92"/>
      <c r="EZA348" s="92"/>
      <c r="EZB348" s="92"/>
      <c r="EZC348" s="92"/>
      <c r="EZD348" s="92"/>
      <c r="EZE348" s="92"/>
      <c r="EZF348" s="92"/>
      <c r="EZG348" s="92"/>
      <c r="EZH348" s="92"/>
      <c r="EZI348" s="92"/>
      <c r="EZJ348" s="92"/>
      <c r="EZK348" s="92"/>
      <c r="EZL348" s="92"/>
      <c r="EZM348" s="92"/>
      <c r="EZN348" s="92"/>
      <c r="EZO348" s="92"/>
      <c r="EZP348" s="92"/>
      <c r="EZQ348" s="92"/>
      <c r="EZR348" s="92"/>
      <c r="EZS348" s="92"/>
      <c r="EZT348" s="92"/>
      <c r="EZU348" s="92"/>
      <c r="EZV348" s="92"/>
      <c r="EZW348" s="92"/>
      <c r="EZX348" s="92"/>
      <c r="EZY348" s="92"/>
      <c r="EZZ348" s="92"/>
      <c r="FAA348" s="92"/>
      <c r="FAB348" s="92"/>
      <c r="FAC348" s="92"/>
      <c r="FAD348" s="92"/>
      <c r="FAE348" s="92"/>
      <c r="FAF348" s="92"/>
      <c r="FAG348" s="92"/>
      <c r="FAH348" s="92"/>
      <c r="FAI348" s="92"/>
      <c r="FAJ348" s="92"/>
      <c r="FAK348" s="92"/>
      <c r="FAL348" s="92"/>
      <c r="FAM348" s="92"/>
      <c r="FAN348" s="92"/>
      <c r="FAO348" s="92"/>
      <c r="FAP348" s="92"/>
      <c r="FAQ348" s="92"/>
      <c r="FAR348" s="92"/>
      <c r="FAS348" s="92"/>
      <c r="FAT348" s="92"/>
      <c r="FAU348" s="92"/>
      <c r="FAV348" s="92"/>
      <c r="FAW348" s="92"/>
      <c r="FAX348" s="92"/>
      <c r="FAY348" s="92"/>
      <c r="FAZ348" s="92"/>
      <c r="FBA348" s="92"/>
      <c r="FBB348" s="92"/>
      <c r="FBC348" s="92"/>
      <c r="FBD348" s="92"/>
      <c r="FBE348" s="92"/>
      <c r="FBF348" s="92"/>
      <c r="FBG348" s="92"/>
      <c r="FBH348" s="92"/>
      <c r="FBI348" s="92"/>
      <c r="FBJ348" s="92"/>
      <c r="FBK348" s="92"/>
      <c r="FBL348" s="92"/>
      <c r="FBM348" s="92"/>
      <c r="FBN348" s="92"/>
      <c r="FBO348" s="92"/>
      <c r="FBP348" s="92"/>
      <c r="FBQ348" s="92"/>
      <c r="FBR348" s="92"/>
      <c r="FBS348" s="92"/>
      <c r="FBT348" s="92"/>
      <c r="FBU348" s="92"/>
      <c r="FBV348" s="92"/>
      <c r="FBW348" s="92"/>
      <c r="FBX348" s="92"/>
      <c r="FBY348" s="92"/>
      <c r="FBZ348" s="92"/>
      <c r="FCA348" s="92"/>
      <c r="FCB348" s="92"/>
      <c r="FCC348" s="92"/>
      <c r="FCD348" s="92"/>
      <c r="FCE348" s="92"/>
      <c r="FCF348" s="92"/>
      <c r="FCG348" s="92"/>
      <c r="FCH348" s="92"/>
      <c r="FCI348" s="92"/>
      <c r="FCJ348" s="92"/>
      <c r="FCK348" s="92"/>
      <c r="FCL348" s="92"/>
      <c r="FCM348" s="92"/>
      <c r="FCN348" s="92"/>
      <c r="FCO348" s="92"/>
      <c r="FCP348" s="92"/>
      <c r="FCQ348" s="92"/>
      <c r="FCR348" s="92"/>
      <c r="FCS348" s="92"/>
      <c r="FCT348" s="92"/>
      <c r="FCU348" s="92"/>
      <c r="FCV348" s="92"/>
      <c r="FCW348" s="92"/>
      <c r="FCX348" s="92"/>
      <c r="FCY348" s="92"/>
      <c r="FCZ348" s="92"/>
      <c r="FDA348" s="92"/>
      <c r="FDB348" s="92"/>
      <c r="FDC348" s="92"/>
      <c r="FDD348" s="92"/>
      <c r="FDE348" s="92"/>
      <c r="FDF348" s="92"/>
      <c r="FDG348" s="92"/>
      <c r="FDH348" s="92"/>
      <c r="FDI348" s="92"/>
      <c r="FDJ348" s="92"/>
      <c r="FDK348" s="92"/>
      <c r="FDL348" s="92"/>
      <c r="FDM348" s="92"/>
      <c r="FDN348" s="92"/>
      <c r="FDO348" s="92"/>
      <c r="FDP348" s="92"/>
      <c r="FDQ348" s="92"/>
      <c r="FDR348" s="92"/>
      <c r="FDS348" s="92"/>
      <c r="FDT348" s="92"/>
      <c r="FDU348" s="92"/>
      <c r="FDV348" s="92"/>
      <c r="FDW348" s="92"/>
      <c r="FDX348" s="92"/>
      <c r="FDY348" s="92"/>
      <c r="FDZ348" s="92"/>
      <c r="FEA348" s="92"/>
      <c r="FEB348" s="92"/>
      <c r="FEC348" s="92"/>
      <c r="FED348" s="92"/>
      <c r="FEE348" s="92"/>
      <c r="FEF348" s="92"/>
      <c r="FEG348" s="92"/>
      <c r="FEH348" s="92"/>
      <c r="FEI348" s="92"/>
      <c r="FEJ348" s="92"/>
      <c r="FEK348" s="92"/>
      <c r="FEL348" s="92"/>
      <c r="FEM348" s="92"/>
      <c r="FEN348" s="92"/>
      <c r="FEO348" s="92"/>
      <c r="FEP348" s="92"/>
      <c r="FEQ348" s="92"/>
      <c r="FER348" s="92"/>
      <c r="FES348" s="92"/>
      <c r="FET348" s="92"/>
      <c r="FEU348" s="92"/>
      <c r="FEV348" s="92"/>
      <c r="FEW348" s="92"/>
      <c r="FEX348" s="92"/>
      <c r="FEY348" s="92"/>
      <c r="FEZ348" s="92"/>
      <c r="FFA348" s="92"/>
      <c r="FFB348" s="92"/>
      <c r="FFC348" s="92"/>
      <c r="FFD348" s="92"/>
      <c r="FFE348" s="92"/>
      <c r="FFF348" s="92"/>
      <c r="FFG348" s="92"/>
      <c r="FFH348" s="92"/>
      <c r="FFI348" s="92"/>
      <c r="FFJ348" s="92"/>
      <c r="FFK348" s="92"/>
      <c r="FFL348" s="92"/>
      <c r="FFM348" s="92"/>
      <c r="FFN348" s="92"/>
      <c r="FFO348" s="92"/>
      <c r="FFP348" s="92"/>
      <c r="FFQ348" s="92"/>
      <c r="FFR348" s="92"/>
      <c r="FFS348" s="92"/>
      <c r="FFT348" s="92"/>
      <c r="FFU348" s="92"/>
      <c r="FFV348" s="92"/>
      <c r="FFW348" s="92"/>
      <c r="FFX348" s="92"/>
      <c r="FFY348" s="92"/>
      <c r="FFZ348" s="92"/>
      <c r="FGA348" s="92"/>
      <c r="FGB348" s="92"/>
      <c r="FGC348" s="92"/>
      <c r="FGD348" s="92"/>
      <c r="FGE348" s="92"/>
      <c r="FGF348" s="92"/>
      <c r="FGG348" s="92"/>
      <c r="FGH348" s="92"/>
      <c r="FGI348" s="92"/>
      <c r="FGJ348" s="92"/>
      <c r="FGK348" s="92"/>
      <c r="FGL348" s="92"/>
      <c r="FGM348" s="92"/>
      <c r="FGN348" s="92"/>
      <c r="FGO348" s="92"/>
      <c r="FGP348" s="92"/>
      <c r="FGQ348" s="92"/>
      <c r="FGR348" s="92"/>
      <c r="FGS348" s="92"/>
      <c r="FGT348" s="92"/>
      <c r="FGU348" s="92"/>
      <c r="FGV348" s="92"/>
      <c r="FGW348" s="92"/>
      <c r="FGX348" s="92"/>
      <c r="FGY348" s="92"/>
      <c r="FGZ348" s="92"/>
      <c r="FHA348" s="92"/>
      <c r="FHB348" s="92"/>
      <c r="FHC348" s="92"/>
      <c r="FHD348" s="92"/>
      <c r="FHE348" s="92"/>
      <c r="FHF348" s="92"/>
      <c r="FHG348" s="92"/>
      <c r="FHH348" s="92"/>
      <c r="FHI348" s="92"/>
      <c r="FHJ348" s="92"/>
      <c r="FHK348" s="92"/>
      <c r="FHL348" s="92"/>
      <c r="FHM348" s="92"/>
      <c r="FHN348" s="92"/>
      <c r="FHO348" s="92"/>
      <c r="FHP348" s="92"/>
      <c r="FHQ348" s="92"/>
      <c r="FHR348" s="92"/>
      <c r="FHS348" s="92"/>
      <c r="FHT348" s="92"/>
      <c r="FHU348" s="92"/>
      <c r="FHV348" s="92"/>
      <c r="FHW348" s="92"/>
      <c r="FHX348" s="92"/>
      <c r="FHY348" s="92"/>
      <c r="FHZ348" s="92"/>
      <c r="FIA348" s="92"/>
      <c r="FIB348" s="92"/>
      <c r="FIC348" s="92"/>
      <c r="FID348" s="92"/>
      <c r="FIE348" s="92"/>
      <c r="FIF348" s="92"/>
      <c r="FIG348" s="92"/>
      <c r="FIH348" s="92"/>
      <c r="FII348" s="92"/>
      <c r="FIJ348" s="92"/>
      <c r="FIK348" s="92"/>
      <c r="FIL348" s="92"/>
      <c r="FIM348" s="92"/>
      <c r="FIN348" s="92"/>
      <c r="FIO348" s="92"/>
      <c r="FIP348" s="92"/>
      <c r="FIQ348" s="92"/>
      <c r="FIR348" s="92"/>
      <c r="FIS348" s="92"/>
      <c r="FIT348" s="92"/>
      <c r="FIU348" s="92"/>
      <c r="FIV348" s="92"/>
      <c r="FIW348" s="92"/>
      <c r="FIX348" s="92"/>
      <c r="FIY348" s="92"/>
      <c r="FIZ348" s="92"/>
      <c r="FJA348" s="92"/>
      <c r="FJB348" s="92"/>
      <c r="FJC348" s="92"/>
      <c r="FJD348" s="92"/>
      <c r="FJE348" s="92"/>
      <c r="FJF348" s="92"/>
      <c r="FJG348" s="92"/>
      <c r="FJH348" s="92"/>
      <c r="FJI348" s="92"/>
      <c r="FJJ348" s="92"/>
      <c r="FJK348" s="92"/>
      <c r="FJL348" s="92"/>
      <c r="FJM348" s="92"/>
      <c r="FJN348" s="92"/>
      <c r="FJO348" s="92"/>
      <c r="FJP348" s="92"/>
      <c r="FJQ348" s="92"/>
      <c r="FJR348" s="92"/>
      <c r="FJS348" s="92"/>
      <c r="FJT348" s="92"/>
      <c r="FJU348" s="92"/>
      <c r="FJV348" s="92"/>
      <c r="FJW348" s="92"/>
      <c r="FJX348" s="92"/>
      <c r="FJY348" s="92"/>
      <c r="FJZ348" s="92"/>
      <c r="FKA348" s="92"/>
      <c r="FKB348" s="92"/>
      <c r="FKC348" s="92"/>
      <c r="FKD348" s="92"/>
      <c r="FKE348" s="92"/>
      <c r="FKF348" s="92"/>
      <c r="FKG348" s="92"/>
      <c r="FKH348" s="92"/>
      <c r="FKI348" s="92"/>
      <c r="FKJ348" s="92"/>
      <c r="FKK348" s="92"/>
      <c r="FKL348" s="92"/>
      <c r="FKM348" s="92"/>
      <c r="FKN348" s="92"/>
      <c r="FKO348" s="92"/>
      <c r="FKP348" s="92"/>
      <c r="FKQ348" s="92"/>
      <c r="FKR348" s="92"/>
      <c r="FKS348" s="92"/>
      <c r="FKT348" s="92"/>
      <c r="FKU348" s="92"/>
      <c r="FKV348" s="92"/>
      <c r="FKW348" s="92"/>
      <c r="FKX348" s="92"/>
      <c r="FKY348" s="92"/>
      <c r="FKZ348" s="92"/>
      <c r="FLA348" s="92"/>
      <c r="FLB348" s="92"/>
      <c r="FLC348" s="92"/>
      <c r="FLD348" s="92"/>
      <c r="FLE348" s="92"/>
      <c r="FLF348" s="92"/>
      <c r="FLG348" s="92"/>
      <c r="FLH348" s="92"/>
      <c r="FLI348" s="92"/>
      <c r="FLJ348" s="92"/>
      <c r="FLK348" s="92"/>
      <c r="FLL348" s="92"/>
      <c r="FLM348" s="92"/>
      <c r="FLN348" s="92"/>
      <c r="FLO348" s="92"/>
      <c r="FLP348" s="92"/>
      <c r="FLQ348" s="92"/>
      <c r="FLR348" s="92"/>
      <c r="FLS348" s="92"/>
      <c r="FLT348" s="92"/>
      <c r="FLU348" s="92"/>
      <c r="FLV348" s="92"/>
      <c r="FLW348" s="92"/>
      <c r="FLX348" s="92"/>
      <c r="FLY348" s="92"/>
      <c r="FLZ348" s="92"/>
      <c r="FMA348" s="92"/>
      <c r="FMB348" s="92"/>
      <c r="FMC348" s="92"/>
      <c r="FMD348" s="92"/>
      <c r="FME348" s="92"/>
      <c r="FMF348" s="92"/>
      <c r="FMG348" s="92"/>
      <c r="FMH348" s="92"/>
      <c r="FMI348" s="92"/>
      <c r="FMJ348" s="92"/>
      <c r="FMK348" s="92"/>
      <c r="FML348" s="92"/>
      <c r="FMM348" s="92"/>
      <c r="FMN348" s="92"/>
      <c r="FMO348" s="92"/>
      <c r="FMP348" s="92"/>
      <c r="FMQ348" s="92"/>
      <c r="FMR348" s="92"/>
      <c r="FMS348" s="92"/>
      <c r="FMT348" s="92"/>
      <c r="FMU348" s="92"/>
      <c r="FMV348" s="92"/>
      <c r="FMW348" s="92"/>
      <c r="FMX348" s="92"/>
      <c r="FMY348" s="92"/>
      <c r="FMZ348" s="92"/>
      <c r="FNA348" s="92"/>
      <c r="FNB348" s="92"/>
      <c r="FNC348" s="92"/>
      <c r="FND348" s="92"/>
      <c r="FNE348" s="92"/>
      <c r="FNF348" s="92"/>
      <c r="FNG348" s="92"/>
      <c r="FNH348" s="92"/>
      <c r="FNI348" s="92"/>
      <c r="FNJ348" s="92"/>
      <c r="FNK348" s="92"/>
      <c r="FNL348" s="92"/>
      <c r="FNM348" s="92"/>
      <c r="FNN348" s="92"/>
      <c r="FNO348" s="92"/>
      <c r="FNP348" s="92"/>
      <c r="FNQ348" s="92"/>
      <c r="FNR348" s="92"/>
      <c r="FNS348" s="92"/>
      <c r="FNT348" s="92"/>
      <c r="FNU348" s="92"/>
      <c r="FNV348" s="92"/>
      <c r="FNW348" s="92"/>
      <c r="FNX348" s="92"/>
      <c r="FNY348" s="92"/>
      <c r="FNZ348" s="92"/>
      <c r="FOA348" s="92"/>
      <c r="FOB348" s="92"/>
      <c r="FOC348" s="92"/>
      <c r="FOD348" s="92"/>
      <c r="FOE348" s="92"/>
      <c r="FOF348" s="92"/>
      <c r="FOG348" s="92"/>
      <c r="FOH348" s="92"/>
      <c r="FOI348" s="92"/>
      <c r="FOJ348" s="92"/>
      <c r="FOK348" s="92"/>
      <c r="FOL348" s="92"/>
      <c r="FOM348" s="92"/>
      <c r="FON348" s="92"/>
      <c r="FOO348" s="92"/>
      <c r="FOP348" s="92"/>
      <c r="FOQ348" s="92"/>
      <c r="FOR348" s="92"/>
      <c r="FOS348" s="92"/>
      <c r="FOT348" s="92"/>
      <c r="FOU348" s="92"/>
      <c r="FOV348" s="92"/>
      <c r="FOW348" s="92"/>
      <c r="FOX348" s="92"/>
      <c r="FOY348" s="92"/>
      <c r="FOZ348" s="92"/>
      <c r="FPA348" s="92"/>
      <c r="FPB348" s="92"/>
      <c r="FPC348" s="92"/>
      <c r="FPD348" s="92"/>
      <c r="FPE348" s="92"/>
      <c r="FPF348" s="92"/>
      <c r="FPG348" s="92"/>
      <c r="FPH348" s="92"/>
      <c r="FPI348" s="92"/>
      <c r="FPJ348" s="92"/>
      <c r="FPK348" s="92"/>
      <c r="FPL348" s="92"/>
      <c r="FPM348" s="92"/>
      <c r="FPN348" s="92"/>
      <c r="FPO348" s="92"/>
      <c r="FPP348" s="92"/>
      <c r="FPQ348" s="92"/>
      <c r="FPR348" s="92"/>
      <c r="FPS348" s="92"/>
      <c r="FPT348" s="92"/>
      <c r="FPU348" s="92"/>
      <c r="FPV348" s="92"/>
      <c r="FPW348" s="92"/>
      <c r="FPX348" s="92"/>
      <c r="FPY348" s="92"/>
      <c r="FPZ348" s="92"/>
      <c r="FQA348" s="92"/>
      <c r="FQB348" s="92"/>
      <c r="FQC348" s="92"/>
      <c r="FQD348" s="92"/>
      <c r="FQE348" s="92"/>
      <c r="FQF348" s="92"/>
      <c r="FQG348" s="92"/>
      <c r="FQH348" s="92"/>
      <c r="FQI348" s="92"/>
      <c r="FQJ348" s="92"/>
      <c r="FQK348" s="92"/>
      <c r="FQL348" s="92"/>
      <c r="FQM348" s="92"/>
      <c r="FQN348" s="92"/>
      <c r="FQO348" s="92"/>
      <c r="FQP348" s="92"/>
      <c r="FQQ348" s="92"/>
      <c r="FQR348" s="92"/>
      <c r="FQS348" s="92"/>
      <c r="FQT348" s="92"/>
      <c r="FQU348" s="92"/>
      <c r="FQV348" s="92"/>
      <c r="FQW348" s="92"/>
      <c r="FQX348" s="92"/>
      <c r="FQY348" s="92"/>
      <c r="FQZ348" s="92"/>
      <c r="FRA348" s="92"/>
      <c r="FRB348" s="92"/>
      <c r="FRC348" s="92"/>
      <c r="FRD348" s="92"/>
      <c r="FRE348" s="92"/>
      <c r="FRF348" s="92"/>
      <c r="FRG348" s="92"/>
      <c r="FRH348" s="92"/>
      <c r="FRI348" s="92"/>
      <c r="FRJ348" s="92"/>
      <c r="FRK348" s="92"/>
      <c r="FRL348" s="92"/>
      <c r="FRM348" s="92"/>
      <c r="FRN348" s="92"/>
      <c r="FRO348" s="92"/>
      <c r="FRP348" s="92"/>
      <c r="FRQ348" s="92"/>
      <c r="FRR348" s="92"/>
      <c r="FRS348" s="92"/>
      <c r="FRT348" s="92"/>
      <c r="FRU348" s="92"/>
      <c r="FRV348" s="92"/>
      <c r="FRW348" s="92"/>
      <c r="FRX348" s="92"/>
      <c r="FRY348" s="92"/>
      <c r="FRZ348" s="92"/>
      <c r="FSA348" s="92"/>
      <c r="FSB348" s="92"/>
      <c r="FSC348" s="92"/>
      <c r="FSD348" s="92"/>
      <c r="FSE348" s="92"/>
      <c r="FSF348" s="92"/>
      <c r="FSG348" s="92"/>
      <c r="FSH348" s="92"/>
      <c r="FSI348" s="92"/>
      <c r="FSJ348" s="92"/>
      <c r="FSK348" s="92"/>
      <c r="FSL348" s="92"/>
      <c r="FSM348" s="92"/>
      <c r="FSN348" s="92"/>
      <c r="FSO348" s="92"/>
      <c r="FSP348" s="92"/>
      <c r="FSQ348" s="92"/>
      <c r="FSR348" s="92"/>
      <c r="FSS348" s="92"/>
      <c r="FST348" s="92"/>
      <c r="FSU348" s="92"/>
      <c r="FSV348" s="92"/>
      <c r="FSW348" s="92"/>
      <c r="FSX348" s="92"/>
      <c r="FSY348" s="92"/>
      <c r="FSZ348" s="92"/>
      <c r="FTA348" s="92"/>
      <c r="FTB348" s="92"/>
      <c r="FTC348" s="92"/>
      <c r="FTD348" s="92"/>
      <c r="FTE348" s="92"/>
      <c r="FTF348" s="92"/>
      <c r="FTG348" s="92"/>
      <c r="FTH348" s="92"/>
      <c r="FTI348" s="92"/>
      <c r="FTJ348" s="92"/>
      <c r="FTK348" s="92"/>
      <c r="FTL348" s="92"/>
      <c r="FTM348" s="92"/>
      <c r="FTN348" s="92"/>
      <c r="FTO348" s="92"/>
      <c r="FTP348" s="92"/>
      <c r="FTQ348" s="92"/>
      <c r="FTR348" s="92"/>
      <c r="FTS348" s="92"/>
      <c r="FTT348" s="92"/>
      <c r="FTU348" s="92"/>
      <c r="FTV348" s="92"/>
      <c r="FTW348" s="92"/>
      <c r="FTX348" s="92"/>
      <c r="FTY348" s="92"/>
      <c r="FTZ348" s="92"/>
      <c r="FUA348" s="92"/>
      <c r="FUB348" s="92"/>
      <c r="FUC348" s="92"/>
      <c r="FUD348" s="92"/>
      <c r="FUE348" s="92"/>
      <c r="FUF348" s="92"/>
      <c r="FUG348" s="92"/>
      <c r="FUH348" s="92"/>
      <c r="FUI348" s="92"/>
      <c r="FUJ348" s="92"/>
      <c r="FUK348" s="92"/>
      <c r="FUL348" s="92"/>
      <c r="FUM348" s="92"/>
      <c r="FUN348" s="92"/>
      <c r="FUO348" s="92"/>
      <c r="FUP348" s="92"/>
      <c r="FUQ348" s="92"/>
      <c r="FUR348" s="92"/>
      <c r="FUS348" s="92"/>
      <c r="FUT348" s="92"/>
      <c r="FUU348" s="92"/>
      <c r="FUV348" s="92"/>
      <c r="FUW348" s="92"/>
      <c r="FUX348" s="92"/>
      <c r="FUY348" s="92"/>
      <c r="FUZ348" s="92"/>
      <c r="FVA348" s="92"/>
      <c r="FVB348" s="92"/>
      <c r="FVC348" s="92"/>
      <c r="FVD348" s="92"/>
      <c r="FVE348" s="92"/>
      <c r="FVF348" s="92"/>
      <c r="FVG348" s="92"/>
      <c r="FVH348" s="92"/>
      <c r="FVI348" s="92"/>
      <c r="FVJ348" s="92"/>
      <c r="FVK348" s="92"/>
      <c r="FVL348" s="92"/>
      <c r="FVM348" s="92"/>
      <c r="FVN348" s="92"/>
      <c r="FVO348" s="92"/>
      <c r="FVP348" s="92"/>
      <c r="FVQ348" s="92"/>
      <c r="FVR348" s="92"/>
      <c r="FVS348" s="92"/>
      <c r="FVT348" s="92"/>
      <c r="FVU348" s="92"/>
      <c r="FVV348" s="92"/>
      <c r="FVW348" s="92"/>
      <c r="FVX348" s="92"/>
      <c r="FVY348" s="92"/>
      <c r="FVZ348" s="92"/>
      <c r="FWA348" s="92"/>
      <c r="FWB348" s="92"/>
      <c r="FWC348" s="92"/>
      <c r="FWD348" s="92"/>
      <c r="FWE348" s="92"/>
      <c r="FWF348" s="92"/>
      <c r="FWG348" s="92"/>
      <c r="FWH348" s="92"/>
      <c r="FWI348" s="92"/>
      <c r="FWJ348" s="92"/>
      <c r="FWK348" s="92"/>
      <c r="FWL348" s="92"/>
      <c r="FWM348" s="92"/>
      <c r="FWN348" s="92"/>
      <c r="FWO348" s="92"/>
      <c r="FWP348" s="92"/>
      <c r="FWQ348" s="92"/>
      <c r="FWR348" s="92"/>
      <c r="FWS348" s="92"/>
      <c r="FWT348" s="92"/>
      <c r="FWU348" s="92"/>
      <c r="FWV348" s="92"/>
      <c r="FWW348" s="92"/>
      <c r="FWX348" s="92"/>
      <c r="FWY348" s="92"/>
      <c r="FWZ348" s="92"/>
      <c r="FXA348" s="92"/>
      <c r="FXB348" s="92"/>
      <c r="FXC348" s="92"/>
      <c r="FXD348" s="92"/>
      <c r="FXE348" s="92"/>
      <c r="FXF348" s="92"/>
      <c r="FXG348" s="92"/>
      <c r="FXH348" s="92"/>
      <c r="FXI348" s="92"/>
      <c r="FXJ348" s="92"/>
      <c r="FXK348" s="92"/>
      <c r="FXL348" s="92"/>
      <c r="FXM348" s="92"/>
      <c r="FXN348" s="92"/>
      <c r="FXO348" s="92"/>
      <c r="FXP348" s="92"/>
      <c r="FXQ348" s="92"/>
      <c r="FXR348" s="92"/>
      <c r="FXS348" s="92"/>
      <c r="FXT348" s="92"/>
      <c r="FXU348" s="92"/>
      <c r="FXV348" s="92"/>
      <c r="FXW348" s="92"/>
      <c r="FXX348" s="92"/>
      <c r="FXY348" s="92"/>
      <c r="FXZ348" s="92"/>
      <c r="FYA348" s="92"/>
      <c r="FYB348" s="92"/>
      <c r="FYC348" s="92"/>
      <c r="FYD348" s="92"/>
      <c r="FYE348" s="92"/>
      <c r="FYF348" s="92"/>
      <c r="FYG348" s="92"/>
      <c r="FYH348" s="92"/>
      <c r="FYI348" s="92"/>
      <c r="FYJ348" s="92"/>
      <c r="FYK348" s="92"/>
      <c r="FYL348" s="92"/>
      <c r="FYM348" s="92"/>
      <c r="FYN348" s="92"/>
      <c r="FYO348" s="92"/>
      <c r="FYP348" s="92"/>
      <c r="FYQ348" s="92"/>
      <c r="FYR348" s="92"/>
      <c r="FYS348" s="92"/>
      <c r="FYT348" s="92"/>
      <c r="FYU348" s="92"/>
      <c r="FYV348" s="92"/>
      <c r="FYW348" s="92"/>
      <c r="FYX348" s="92"/>
      <c r="FYY348" s="92"/>
      <c r="FYZ348" s="92"/>
      <c r="FZA348" s="92"/>
      <c r="FZB348" s="92"/>
      <c r="FZC348" s="92"/>
      <c r="FZD348" s="92"/>
      <c r="FZE348" s="92"/>
      <c r="FZF348" s="92"/>
      <c r="FZG348" s="92"/>
      <c r="FZH348" s="92"/>
      <c r="FZI348" s="92"/>
      <c r="FZJ348" s="92"/>
      <c r="FZK348" s="92"/>
      <c r="FZL348" s="92"/>
      <c r="FZM348" s="92"/>
      <c r="FZN348" s="92"/>
      <c r="FZO348" s="92"/>
      <c r="FZP348" s="92"/>
      <c r="FZQ348" s="92"/>
      <c r="FZR348" s="92"/>
      <c r="FZS348" s="92"/>
      <c r="FZT348" s="92"/>
      <c r="FZU348" s="92"/>
      <c r="FZV348" s="92"/>
      <c r="FZW348" s="92"/>
      <c r="FZX348" s="92"/>
      <c r="FZY348" s="92"/>
      <c r="FZZ348" s="92"/>
      <c r="GAA348" s="92"/>
      <c r="GAB348" s="92"/>
      <c r="GAC348" s="92"/>
      <c r="GAD348" s="92"/>
      <c r="GAE348" s="92"/>
      <c r="GAF348" s="92"/>
      <c r="GAG348" s="92"/>
      <c r="GAH348" s="92"/>
      <c r="GAI348" s="92"/>
      <c r="GAJ348" s="92"/>
      <c r="GAK348" s="92"/>
      <c r="GAL348" s="92"/>
      <c r="GAM348" s="92"/>
      <c r="GAN348" s="92"/>
      <c r="GAO348" s="92"/>
      <c r="GAP348" s="92"/>
      <c r="GAQ348" s="92"/>
      <c r="GAR348" s="92"/>
      <c r="GAS348" s="92"/>
      <c r="GAT348" s="92"/>
      <c r="GAU348" s="92"/>
      <c r="GAV348" s="92"/>
      <c r="GAW348" s="92"/>
      <c r="GAX348" s="92"/>
      <c r="GAY348" s="92"/>
      <c r="GAZ348" s="92"/>
      <c r="GBA348" s="92"/>
      <c r="GBB348" s="92"/>
      <c r="GBC348" s="92"/>
      <c r="GBD348" s="92"/>
      <c r="GBE348" s="92"/>
      <c r="GBF348" s="92"/>
      <c r="GBG348" s="92"/>
      <c r="GBH348" s="92"/>
      <c r="GBI348" s="92"/>
      <c r="GBJ348" s="92"/>
      <c r="GBK348" s="92"/>
      <c r="GBL348" s="92"/>
      <c r="GBM348" s="92"/>
      <c r="GBN348" s="92"/>
      <c r="GBO348" s="92"/>
      <c r="GBP348" s="92"/>
      <c r="GBQ348" s="92"/>
      <c r="GBR348" s="92"/>
      <c r="GBS348" s="92"/>
      <c r="GBT348" s="92"/>
      <c r="GBU348" s="92"/>
      <c r="GBV348" s="92"/>
      <c r="GBW348" s="92"/>
      <c r="GBX348" s="92"/>
      <c r="GBY348" s="92"/>
      <c r="GBZ348" s="92"/>
      <c r="GCA348" s="92"/>
      <c r="GCB348" s="92"/>
      <c r="GCC348" s="92"/>
      <c r="GCD348" s="92"/>
      <c r="GCE348" s="92"/>
      <c r="GCF348" s="92"/>
      <c r="GCG348" s="92"/>
      <c r="GCH348" s="92"/>
      <c r="GCI348" s="92"/>
      <c r="GCJ348" s="92"/>
      <c r="GCK348" s="92"/>
      <c r="GCL348" s="92"/>
      <c r="GCM348" s="92"/>
      <c r="GCN348" s="92"/>
      <c r="GCO348" s="92"/>
      <c r="GCP348" s="92"/>
      <c r="GCQ348" s="92"/>
      <c r="GCR348" s="92"/>
      <c r="GCS348" s="92"/>
      <c r="GCT348" s="92"/>
      <c r="GCU348" s="92"/>
      <c r="GCV348" s="92"/>
      <c r="GCW348" s="92"/>
      <c r="GCX348" s="92"/>
      <c r="GCY348" s="92"/>
      <c r="GCZ348" s="92"/>
      <c r="GDA348" s="92"/>
      <c r="GDB348" s="92"/>
      <c r="GDC348" s="92"/>
      <c r="GDD348" s="92"/>
      <c r="GDE348" s="92"/>
      <c r="GDF348" s="92"/>
      <c r="GDG348" s="92"/>
      <c r="GDH348" s="92"/>
      <c r="GDI348" s="92"/>
      <c r="GDJ348" s="92"/>
      <c r="GDK348" s="92"/>
      <c r="GDL348" s="92"/>
      <c r="GDM348" s="92"/>
      <c r="GDN348" s="92"/>
      <c r="GDO348" s="92"/>
      <c r="GDP348" s="92"/>
      <c r="GDQ348" s="92"/>
      <c r="GDR348" s="92"/>
      <c r="GDS348" s="92"/>
      <c r="GDT348" s="92"/>
      <c r="GDU348" s="92"/>
      <c r="GDV348" s="92"/>
      <c r="GDW348" s="92"/>
      <c r="GDX348" s="92"/>
      <c r="GDY348" s="92"/>
      <c r="GDZ348" s="92"/>
      <c r="GEA348" s="92"/>
      <c r="GEB348" s="92"/>
      <c r="GEC348" s="92"/>
      <c r="GED348" s="92"/>
      <c r="GEE348" s="92"/>
      <c r="GEF348" s="92"/>
      <c r="GEG348" s="92"/>
      <c r="GEH348" s="92"/>
      <c r="GEI348" s="92"/>
      <c r="GEJ348" s="92"/>
      <c r="GEK348" s="92"/>
      <c r="GEL348" s="92"/>
      <c r="GEM348" s="92"/>
      <c r="GEN348" s="92"/>
      <c r="GEO348" s="92"/>
      <c r="GEP348" s="92"/>
      <c r="GEQ348" s="92"/>
      <c r="GER348" s="92"/>
      <c r="GES348" s="92"/>
      <c r="GET348" s="92"/>
      <c r="GEU348" s="92"/>
      <c r="GEV348" s="92"/>
      <c r="GEW348" s="92"/>
      <c r="GEX348" s="92"/>
      <c r="GEY348" s="92"/>
      <c r="GEZ348" s="92"/>
      <c r="GFA348" s="92"/>
      <c r="GFB348" s="92"/>
      <c r="GFC348" s="92"/>
      <c r="GFD348" s="92"/>
      <c r="GFE348" s="92"/>
      <c r="GFF348" s="92"/>
      <c r="GFG348" s="92"/>
      <c r="GFH348" s="92"/>
      <c r="GFI348" s="92"/>
      <c r="GFJ348" s="92"/>
      <c r="GFK348" s="92"/>
      <c r="GFL348" s="92"/>
      <c r="GFM348" s="92"/>
      <c r="GFN348" s="92"/>
      <c r="GFO348" s="92"/>
      <c r="GFP348" s="92"/>
      <c r="GFQ348" s="92"/>
      <c r="GFR348" s="92"/>
      <c r="GFS348" s="92"/>
      <c r="GFT348" s="92"/>
      <c r="GFU348" s="92"/>
      <c r="GFV348" s="92"/>
      <c r="GFW348" s="92"/>
      <c r="GFX348" s="92"/>
      <c r="GFY348" s="92"/>
      <c r="GFZ348" s="92"/>
      <c r="GGA348" s="92"/>
      <c r="GGB348" s="92"/>
      <c r="GGC348" s="92"/>
      <c r="GGD348" s="92"/>
      <c r="GGE348" s="92"/>
      <c r="GGF348" s="92"/>
      <c r="GGG348" s="92"/>
      <c r="GGH348" s="92"/>
      <c r="GGI348" s="92"/>
      <c r="GGJ348" s="92"/>
      <c r="GGK348" s="92"/>
      <c r="GGL348" s="92"/>
      <c r="GGM348" s="92"/>
      <c r="GGN348" s="92"/>
      <c r="GGO348" s="92"/>
      <c r="GGP348" s="92"/>
      <c r="GGQ348" s="92"/>
      <c r="GGR348" s="92"/>
      <c r="GGS348" s="92"/>
      <c r="GGT348" s="92"/>
      <c r="GGU348" s="92"/>
      <c r="GGV348" s="92"/>
      <c r="GGW348" s="92"/>
      <c r="GGX348" s="92"/>
      <c r="GGY348" s="92"/>
      <c r="GGZ348" s="92"/>
      <c r="GHA348" s="92"/>
      <c r="GHB348" s="92"/>
      <c r="GHC348" s="92"/>
      <c r="GHD348" s="92"/>
      <c r="GHE348" s="92"/>
      <c r="GHF348" s="92"/>
      <c r="GHG348" s="92"/>
      <c r="GHH348" s="92"/>
      <c r="GHI348" s="92"/>
      <c r="GHJ348" s="92"/>
      <c r="GHK348" s="92"/>
      <c r="GHL348" s="92"/>
      <c r="GHM348" s="92"/>
      <c r="GHN348" s="92"/>
      <c r="GHO348" s="92"/>
      <c r="GHP348" s="92"/>
      <c r="GHQ348" s="92"/>
      <c r="GHR348" s="92"/>
      <c r="GHS348" s="92"/>
      <c r="GHT348" s="92"/>
      <c r="GHU348" s="92"/>
      <c r="GHV348" s="92"/>
      <c r="GHW348" s="92"/>
      <c r="GHX348" s="92"/>
      <c r="GHY348" s="92"/>
      <c r="GHZ348" s="92"/>
      <c r="GIA348" s="92"/>
      <c r="GIB348" s="92"/>
      <c r="GIC348" s="92"/>
      <c r="GID348" s="92"/>
      <c r="GIE348" s="92"/>
      <c r="GIF348" s="92"/>
      <c r="GIG348" s="92"/>
      <c r="GIH348" s="92"/>
      <c r="GII348" s="92"/>
      <c r="GIJ348" s="92"/>
      <c r="GIK348" s="92"/>
      <c r="GIL348" s="92"/>
      <c r="GIM348" s="92"/>
      <c r="GIN348" s="92"/>
      <c r="GIO348" s="92"/>
      <c r="GIP348" s="92"/>
      <c r="GIQ348" s="92"/>
      <c r="GIR348" s="92"/>
      <c r="GIS348" s="92"/>
      <c r="GIT348" s="92"/>
      <c r="GIU348" s="92"/>
      <c r="GIV348" s="92"/>
      <c r="GIW348" s="92"/>
      <c r="GIX348" s="92"/>
      <c r="GIY348" s="92"/>
      <c r="GIZ348" s="92"/>
      <c r="GJA348" s="92"/>
      <c r="GJB348" s="92"/>
      <c r="GJC348" s="92"/>
      <c r="GJD348" s="92"/>
      <c r="GJE348" s="92"/>
      <c r="GJF348" s="92"/>
      <c r="GJG348" s="92"/>
      <c r="GJH348" s="92"/>
      <c r="GJI348" s="92"/>
      <c r="GJJ348" s="92"/>
      <c r="GJK348" s="92"/>
      <c r="GJL348" s="92"/>
      <c r="GJM348" s="92"/>
      <c r="GJN348" s="92"/>
      <c r="GJO348" s="92"/>
      <c r="GJP348" s="92"/>
      <c r="GJQ348" s="92"/>
      <c r="GJR348" s="92"/>
      <c r="GJS348" s="92"/>
      <c r="GJT348" s="92"/>
      <c r="GJU348" s="92"/>
      <c r="GJV348" s="92"/>
      <c r="GJW348" s="92"/>
      <c r="GJX348" s="92"/>
      <c r="GJY348" s="92"/>
      <c r="GJZ348" s="92"/>
      <c r="GKA348" s="92"/>
      <c r="GKB348" s="92"/>
      <c r="GKC348" s="92"/>
      <c r="GKD348" s="92"/>
      <c r="GKE348" s="92"/>
      <c r="GKF348" s="92"/>
      <c r="GKG348" s="92"/>
      <c r="GKH348" s="92"/>
      <c r="GKI348" s="92"/>
      <c r="GKJ348" s="92"/>
      <c r="GKK348" s="92"/>
      <c r="GKL348" s="92"/>
      <c r="GKM348" s="92"/>
      <c r="GKN348" s="92"/>
      <c r="GKO348" s="92"/>
      <c r="GKP348" s="92"/>
      <c r="GKQ348" s="92"/>
      <c r="GKR348" s="92"/>
      <c r="GKS348" s="92"/>
      <c r="GKT348" s="92"/>
      <c r="GKU348" s="92"/>
      <c r="GKV348" s="92"/>
      <c r="GKW348" s="92"/>
      <c r="GKX348" s="92"/>
      <c r="GKY348" s="92"/>
      <c r="GKZ348" s="92"/>
      <c r="GLA348" s="92"/>
      <c r="GLB348" s="92"/>
      <c r="GLC348" s="92"/>
      <c r="GLD348" s="92"/>
      <c r="GLE348" s="92"/>
      <c r="GLF348" s="92"/>
      <c r="GLG348" s="92"/>
      <c r="GLH348" s="92"/>
      <c r="GLI348" s="92"/>
      <c r="GLJ348" s="92"/>
      <c r="GLK348" s="92"/>
      <c r="GLL348" s="92"/>
      <c r="GLM348" s="92"/>
      <c r="GLN348" s="92"/>
      <c r="GLO348" s="92"/>
      <c r="GLP348" s="92"/>
      <c r="GLQ348" s="92"/>
      <c r="GLR348" s="92"/>
      <c r="GLS348" s="92"/>
      <c r="GLT348" s="92"/>
      <c r="GLU348" s="92"/>
      <c r="GLV348" s="92"/>
      <c r="GLW348" s="92"/>
      <c r="GLX348" s="92"/>
      <c r="GLY348" s="92"/>
      <c r="GLZ348" s="92"/>
      <c r="GMA348" s="92"/>
      <c r="GMB348" s="92"/>
      <c r="GMC348" s="92"/>
      <c r="GMD348" s="92"/>
      <c r="GME348" s="92"/>
      <c r="GMF348" s="92"/>
      <c r="GMG348" s="92"/>
      <c r="GMH348" s="92"/>
      <c r="GMI348" s="92"/>
      <c r="GMJ348" s="92"/>
      <c r="GMK348" s="92"/>
      <c r="GML348" s="92"/>
      <c r="GMM348" s="92"/>
      <c r="GMN348" s="92"/>
      <c r="GMO348" s="92"/>
      <c r="GMP348" s="92"/>
      <c r="GMQ348" s="92"/>
      <c r="GMR348" s="92"/>
      <c r="GMS348" s="92"/>
      <c r="GMT348" s="92"/>
      <c r="GMU348" s="92"/>
      <c r="GMV348" s="92"/>
      <c r="GMW348" s="92"/>
      <c r="GMX348" s="92"/>
      <c r="GMY348" s="92"/>
      <c r="GMZ348" s="92"/>
      <c r="GNA348" s="92"/>
      <c r="GNB348" s="92"/>
      <c r="GNC348" s="92"/>
      <c r="GND348" s="92"/>
      <c r="GNE348" s="92"/>
      <c r="GNF348" s="92"/>
      <c r="GNG348" s="92"/>
      <c r="GNH348" s="92"/>
      <c r="GNI348" s="92"/>
      <c r="GNJ348" s="92"/>
      <c r="GNK348" s="92"/>
      <c r="GNL348" s="92"/>
      <c r="GNM348" s="92"/>
      <c r="GNN348" s="92"/>
      <c r="GNO348" s="92"/>
      <c r="GNP348" s="92"/>
      <c r="GNQ348" s="92"/>
      <c r="GNR348" s="92"/>
      <c r="GNS348" s="92"/>
      <c r="GNT348" s="92"/>
      <c r="GNU348" s="92"/>
      <c r="GNV348" s="92"/>
      <c r="GNW348" s="92"/>
      <c r="GNX348" s="92"/>
      <c r="GNY348" s="92"/>
      <c r="GNZ348" s="92"/>
      <c r="GOA348" s="92"/>
      <c r="GOB348" s="92"/>
      <c r="GOC348" s="92"/>
      <c r="GOD348" s="92"/>
      <c r="GOE348" s="92"/>
      <c r="GOF348" s="92"/>
      <c r="GOG348" s="92"/>
      <c r="GOH348" s="92"/>
      <c r="GOI348" s="92"/>
      <c r="GOJ348" s="92"/>
      <c r="GOK348" s="92"/>
      <c r="GOL348" s="92"/>
      <c r="GOM348" s="92"/>
      <c r="GON348" s="92"/>
      <c r="GOO348" s="92"/>
      <c r="GOP348" s="92"/>
      <c r="GOQ348" s="92"/>
      <c r="GOR348" s="92"/>
      <c r="GOS348" s="92"/>
      <c r="GOT348" s="92"/>
      <c r="GOU348" s="92"/>
      <c r="GOV348" s="92"/>
      <c r="GOW348" s="92"/>
      <c r="GOX348" s="92"/>
      <c r="GOY348" s="92"/>
      <c r="GOZ348" s="92"/>
      <c r="GPA348" s="92"/>
      <c r="GPB348" s="92"/>
      <c r="GPC348" s="92"/>
      <c r="GPD348" s="92"/>
      <c r="GPE348" s="92"/>
      <c r="GPF348" s="92"/>
      <c r="GPG348" s="92"/>
      <c r="GPH348" s="92"/>
      <c r="GPI348" s="92"/>
      <c r="GPJ348" s="92"/>
      <c r="GPK348" s="92"/>
      <c r="GPL348" s="92"/>
      <c r="GPM348" s="92"/>
      <c r="GPN348" s="92"/>
      <c r="GPO348" s="92"/>
      <c r="GPP348" s="92"/>
      <c r="GPQ348" s="92"/>
      <c r="GPR348" s="92"/>
      <c r="GPS348" s="92"/>
      <c r="GPT348" s="92"/>
      <c r="GPU348" s="92"/>
      <c r="GPV348" s="92"/>
      <c r="GPW348" s="92"/>
      <c r="GPX348" s="92"/>
      <c r="GPY348" s="92"/>
      <c r="GPZ348" s="92"/>
      <c r="GQA348" s="92"/>
      <c r="GQB348" s="92"/>
      <c r="GQC348" s="92"/>
      <c r="GQD348" s="92"/>
      <c r="GQE348" s="92"/>
      <c r="GQF348" s="92"/>
      <c r="GQG348" s="92"/>
      <c r="GQH348" s="92"/>
      <c r="GQI348" s="92"/>
      <c r="GQJ348" s="92"/>
      <c r="GQK348" s="92"/>
      <c r="GQL348" s="92"/>
      <c r="GQM348" s="92"/>
      <c r="GQN348" s="92"/>
      <c r="GQO348" s="92"/>
      <c r="GQP348" s="92"/>
      <c r="GQQ348" s="92"/>
      <c r="GQR348" s="92"/>
      <c r="GQS348" s="92"/>
      <c r="GQT348" s="92"/>
      <c r="GQU348" s="92"/>
      <c r="GQV348" s="92"/>
      <c r="GQW348" s="92"/>
      <c r="GQX348" s="92"/>
      <c r="GQY348" s="92"/>
      <c r="GQZ348" s="92"/>
      <c r="GRA348" s="92"/>
      <c r="GRB348" s="92"/>
      <c r="GRC348" s="92"/>
      <c r="GRD348" s="92"/>
      <c r="GRE348" s="92"/>
      <c r="GRF348" s="92"/>
      <c r="GRG348" s="92"/>
      <c r="GRH348" s="92"/>
      <c r="GRI348" s="92"/>
      <c r="GRJ348" s="92"/>
      <c r="GRK348" s="92"/>
      <c r="GRL348" s="92"/>
      <c r="GRM348" s="92"/>
      <c r="GRN348" s="92"/>
      <c r="GRO348" s="92"/>
      <c r="GRP348" s="92"/>
      <c r="GRQ348" s="92"/>
      <c r="GRR348" s="92"/>
      <c r="GRS348" s="92"/>
      <c r="GRT348" s="92"/>
      <c r="GRU348" s="92"/>
      <c r="GRV348" s="92"/>
      <c r="GRW348" s="92"/>
      <c r="GRX348" s="92"/>
      <c r="GRY348" s="92"/>
      <c r="GRZ348" s="92"/>
      <c r="GSA348" s="92"/>
      <c r="GSB348" s="92"/>
      <c r="GSC348" s="92"/>
      <c r="GSD348" s="92"/>
      <c r="GSE348" s="92"/>
      <c r="GSF348" s="92"/>
      <c r="GSG348" s="92"/>
      <c r="GSH348" s="92"/>
      <c r="GSI348" s="92"/>
      <c r="GSJ348" s="92"/>
      <c r="GSK348" s="92"/>
      <c r="GSL348" s="92"/>
      <c r="GSM348" s="92"/>
      <c r="GSN348" s="92"/>
      <c r="GSO348" s="92"/>
      <c r="GSP348" s="92"/>
      <c r="GSQ348" s="92"/>
      <c r="GSR348" s="92"/>
      <c r="GSS348" s="92"/>
      <c r="GST348" s="92"/>
      <c r="GSU348" s="92"/>
      <c r="GSV348" s="92"/>
      <c r="GSW348" s="92"/>
      <c r="GSX348" s="92"/>
      <c r="GSY348" s="92"/>
      <c r="GSZ348" s="92"/>
      <c r="GTA348" s="92"/>
      <c r="GTB348" s="92"/>
      <c r="GTC348" s="92"/>
      <c r="GTD348" s="92"/>
      <c r="GTE348" s="92"/>
      <c r="GTF348" s="92"/>
      <c r="GTG348" s="92"/>
      <c r="GTH348" s="92"/>
      <c r="GTI348" s="92"/>
      <c r="GTJ348" s="92"/>
      <c r="GTK348" s="92"/>
      <c r="GTL348" s="92"/>
      <c r="GTM348" s="92"/>
      <c r="GTN348" s="92"/>
      <c r="GTO348" s="92"/>
      <c r="GTP348" s="92"/>
      <c r="GTQ348" s="92"/>
      <c r="GTR348" s="92"/>
      <c r="GTS348" s="92"/>
      <c r="GTT348" s="92"/>
      <c r="GTU348" s="92"/>
      <c r="GTV348" s="92"/>
      <c r="GTW348" s="92"/>
      <c r="GTX348" s="92"/>
      <c r="GTY348" s="92"/>
      <c r="GTZ348" s="92"/>
      <c r="GUA348" s="92"/>
      <c r="GUB348" s="92"/>
      <c r="GUC348" s="92"/>
      <c r="GUD348" s="92"/>
      <c r="GUE348" s="92"/>
      <c r="GUF348" s="92"/>
      <c r="GUG348" s="92"/>
      <c r="GUH348" s="92"/>
      <c r="GUI348" s="92"/>
      <c r="GUJ348" s="92"/>
      <c r="GUK348" s="92"/>
      <c r="GUL348" s="92"/>
      <c r="GUM348" s="92"/>
      <c r="GUN348" s="92"/>
      <c r="GUO348" s="92"/>
      <c r="GUP348" s="92"/>
      <c r="GUQ348" s="92"/>
      <c r="GUR348" s="92"/>
      <c r="GUS348" s="92"/>
      <c r="GUT348" s="92"/>
      <c r="GUU348" s="92"/>
      <c r="GUV348" s="92"/>
      <c r="GUW348" s="92"/>
      <c r="GUX348" s="92"/>
      <c r="GUY348" s="92"/>
      <c r="GUZ348" s="92"/>
      <c r="GVA348" s="92"/>
      <c r="GVB348" s="92"/>
      <c r="GVC348" s="92"/>
      <c r="GVD348" s="92"/>
      <c r="GVE348" s="92"/>
      <c r="GVF348" s="92"/>
      <c r="GVG348" s="92"/>
      <c r="GVH348" s="92"/>
      <c r="GVI348" s="92"/>
      <c r="GVJ348" s="92"/>
      <c r="GVK348" s="92"/>
      <c r="GVL348" s="92"/>
      <c r="GVM348" s="92"/>
      <c r="GVN348" s="92"/>
      <c r="GVO348" s="92"/>
      <c r="GVP348" s="92"/>
      <c r="GVQ348" s="92"/>
      <c r="GVR348" s="92"/>
      <c r="GVS348" s="92"/>
      <c r="GVT348" s="92"/>
      <c r="GVU348" s="92"/>
      <c r="GVV348" s="92"/>
      <c r="GVW348" s="92"/>
      <c r="GVX348" s="92"/>
      <c r="GVY348" s="92"/>
      <c r="GVZ348" s="92"/>
      <c r="GWA348" s="92"/>
      <c r="GWB348" s="92"/>
      <c r="GWC348" s="92"/>
      <c r="GWD348" s="92"/>
      <c r="GWE348" s="92"/>
      <c r="GWF348" s="92"/>
      <c r="GWG348" s="92"/>
      <c r="GWH348" s="92"/>
      <c r="GWI348" s="92"/>
      <c r="GWJ348" s="92"/>
      <c r="GWK348" s="92"/>
      <c r="GWL348" s="92"/>
      <c r="GWM348" s="92"/>
      <c r="GWN348" s="92"/>
      <c r="GWO348" s="92"/>
      <c r="GWP348" s="92"/>
      <c r="GWQ348" s="92"/>
      <c r="GWR348" s="92"/>
      <c r="GWS348" s="92"/>
      <c r="GWT348" s="92"/>
      <c r="GWU348" s="92"/>
      <c r="GWV348" s="92"/>
      <c r="GWW348" s="92"/>
      <c r="GWX348" s="92"/>
      <c r="GWY348" s="92"/>
      <c r="GWZ348" s="92"/>
      <c r="GXA348" s="92"/>
      <c r="GXB348" s="92"/>
      <c r="GXC348" s="92"/>
      <c r="GXD348" s="92"/>
      <c r="GXE348" s="92"/>
      <c r="GXF348" s="92"/>
      <c r="GXG348" s="92"/>
      <c r="GXH348" s="92"/>
      <c r="GXI348" s="92"/>
      <c r="GXJ348" s="92"/>
      <c r="GXK348" s="92"/>
      <c r="GXL348" s="92"/>
      <c r="GXM348" s="92"/>
      <c r="GXN348" s="92"/>
      <c r="GXO348" s="92"/>
      <c r="GXP348" s="92"/>
      <c r="GXQ348" s="92"/>
      <c r="GXR348" s="92"/>
      <c r="GXS348" s="92"/>
      <c r="GXT348" s="92"/>
      <c r="GXU348" s="92"/>
      <c r="GXV348" s="92"/>
      <c r="GXW348" s="92"/>
      <c r="GXX348" s="92"/>
      <c r="GXY348" s="92"/>
      <c r="GXZ348" s="92"/>
      <c r="GYA348" s="92"/>
      <c r="GYB348" s="92"/>
      <c r="GYC348" s="92"/>
      <c r="GYD348" s="92"/>
      <c r="GYE348" s="92"/>
      <c r="GYF348" s="92"/>
      <c r="GYG348" s="92"/>
      <c r="GYH348" s="92"/>
      <c r="GYI348" s="92"/>
      <c r="GYJ348" s="92"/>
      <c r="GYK348" s="92"/>
      <c r="GYL348" s="92"/>
      <c r="GYM348" s="92"/>
      <c r="GYN348" s="92"/>
      <c r="GYO348" s="92"/>
      <c r="GYP348" s="92"/>
      <c r="GYQ348" s="92"/>
      <c r="GYR348" s="92"/>
      <c r="GYS348" s="92"/>
      <c r="GYT348" s="92"/>
      <c r="GYU348" s="92"/>
      <c r="GYV348" s="92"/>
      <c r="GYW348" s="92"/>
      <c r="GYX348" s="92"/>
      <c r="GYY348" s="92"/>
      <c r="GYZ348" s="92"/>
      <c r="GZA348" s="92"/>
      <c r="GZB348" s="92"/>
      <c r="GZC348" s="92"/>
      <c r="GZD348" s="92"/>
      <c r="GZE348" s="92"/>
      <c r="GZF348" s="92"/>
      <c r="GZG348" s="92"/>
      <c r="GZH348" s="92"/>
      <c r="GZI348" s="92"/>
      <c r="GZJ348" s="92"/>
      <c r="GZK348" s="92"/>
      <c r="GZL348" s="92"/>
      <c r="GZM348" s="92"/>
      <c r="GZN348" s="92"/>
      <c r="GZO348" s="92"/>
      <c r="GZP348" s="92"/>
      <c r="GZQ348" s="92"/>
      <c r="GZR348" s="92"/>
      <c r="GZS348" s="92"/>
      <c r="GZT348" s="92"/>
      <c r="GZU348" s="92"/>
      <c r="GZV348" s="92"/>
      <c r="GZW348" s="92"/>
      <c r="GZX348" s="92"/>
      <c r="GZY348" s="92"/>
      <c r="GZZ348" s="92"/>
      <c r="HAA348" s="92"/>
      <c r="HAB348" s="92"/>
      <c r="HAC348" s="92"/>
      <c r="HAD348" s="92"/>
      <c r="HAE348" s="92"/>
      <c r="HAF348" s="92"/>
      <c r="HAG348" s="92"/>
      <c r="HAH348" s="92"/>
      <c r="HAI348" s="92"/>
      <c r="HAJ348" s="92"/>
      <c r="HAK348" s="92"/>
      <c r="HAL348" s="92"/>
      <c r="HAM348" s="92"/>
      <c r="HAN348" s="92"/>
      <c r="HAO348" s="92"/>
      <c r="HAP348" s="92"/>
      <c r="HAQ348" s="92"/>
      <c r="HAR348" s="92"/>
      <c r="HAS348" s="92"/>
      <c r="HAT348" s="92"/>
      <c r="HAU348" s="92"/>
      <c r="HAV348" s="92"/>
      <c r="HAW348" s="92"/>
      <c r="HAX348" s="92"/>
      <c r="HAY348" s="92"/>
      <c r="HAZ348" s="92"/>
      <c r="HBA348" s="92"/>
      <c r="HBB348" s="92"/>
      <c r="HBC348" s="92"/>
      <c r="HBD348" s="92"/>
      <c r="HBE348" s="92"/>
      <c r="HBF348" s="92"/>
      <c r="HBG348" s="92"/>
      <c r="HBH348" s="92"/>
      <c r="HBI348" s="92"/>
      <c r="HBJ348" s="92"/>
      <c r="HBK348" s="92"/>
      <c r="HBL348" s="92"/>
      <c r="HBM348" s="92"/>
      <c r="HBN348" s="92"/>
      <c r="HBO348" s="92"/>
      <c r="HBP348" s="92"/>
      <c r="HBQ348" s="92"/>
      <c r="HBR348" s="92"/>
      <c r="HBS348" s="92"/>
      <c r="HBT348" s="92"/>
      <c r="HBU348" s="92"/>
      <c r="HBV348" s="92"/>
      <c r="HBW348" s="92"/>
      <c r="HBX348" s="92"/>
      <c r="HBY348" s="92"/>
      <c r="HBZ348" s="92"/>
      <c r="HCA348" s="92"/>
      <c r="HCB348" s="92"/>
      <c r="HCC348" s="92"/>
      <c r="HCD348" s="92"/>
      <c r="HCE348" s="92"/>
      <c r="HCF348" s="92"/>
      <c r="HCG348" s="92"/>
      <c r="HCH348" s="92"/>
      <c r="HCI348" s="92"/>
      <c r="HCJ348" s="92"/>
      <c r="HCK348" s="92"/>
      <c r="HCL348" s="92"/>
      <c r="HCM348" s="92"/>
      <c r="HCN348" s="92"/>
      <c r="HCO348" s="92"/>
      <c r="HCP348" s="92"/>
      <c r="HCQ348" s="92"/>
      <c r="HCR348" s="92"/>
      <c r="HCS348" s="92"/>
      <c r="HCT348" s="92"/>
      <c r="HCU348" s="92"/>
      <c r="HCV348" s="92"/>
      <c r="HCW348" s="92"/>
      <c r="HCX348" s="92"/>
      <c r="HCY348" s="92"/>
      <c r="HCZ348" s="92"/>
      <c r="HDA348" s="92"/>
      <c r="HDB348" s="92"/>
      <c r="HDC348" s="92"/>
      <c r="HDD348" s="92"/>
      <c r="HDE348" s="92"/>
      <c r="HDF348" s="92"/>
      <c r="HDG348" s="92"/>
      <c r="HDH348" s="92"/>
      <c r="HDI348" s="92"/>
      <c r="HDJ348" s="92"/>
      <c r="HDK348" s="92"/>
      <c r="HDL348" s="92"/>
      <c r="HDM348" s="92"/>
      <c r="HDN348" s="92"/>
      <c r="HDO348" s="92"/>
      <c r="HDP348" s="92"/>
      <c r="HDQ348" s="92"/>
      <c r="HDR348" s="92"/>
      <c r="HDS348" s="92"/>
      <c r="HDT348" s="92"/>
      <c r="HDU348" s="92"/>
      <c r="HDV348" s="92"/>
      <c r="HDW348" s="92"/>
      <c r="HDX348" s="92"/>
      <c r="HDY348" s="92"/>
      <c r="HDZ348" s="92"/>
      <c r="HEA348" s="92"/>
      <c r="HEB348" s="92"/>
      <c r="HEC348" s="92"/>
      <c r="HED348" s="92"/>
      <c r="HEE348" s="92"/>
      <c r="HEF348" s="92"/>
      <c r="HEG348" s="92"/>
      <c r="HEH348" s="92"/>
      <c r="HEI348" s="92"/>
      <c r="HEJ348" s="92"/>
      <c r="HEK348" s="92"/>
      <c r="HEL348" s="92"/>
      <c r="HEM348" s="92"/>
      <c r="HEN348" s="92"/>
      <c r="HEO348" s="92"/>
      <c r="HEP348" s="92"/>
      <c r="HEQ348" s="92"/>
      <c r="HER348" s="92"/>
      <c r="HES348" s="92"/>
      <c r="HET348" s="92"/>
      <c r="HEU348" s="92"/>
      <c r="HEV348" s="92"/>
      <c r="HEW348" s="92"/>
      <c r="HEX348" s="92"/>
      <c r="HEY348" s="92"/>
      <c r="HEZ348" s="92"/>
      <c r="HFA348" s="92"/>
      <c r="HFB348" s="92"/>
      <c r="HFC348" s="92"/>
      <c r="HFD348" s="92"/>
      <c r="HFE348" s="92"/>
      <c r="HFF348" s="92"/>
      <c r="HFG348" s="92"/>
      <c r="HFH348" s="92"/>
      <c r="HFI348" s="92"/>
      <c r="HFJ348" s="92"/>
      <c r="HFK348" s="92"/>
      <c r="HFL348" s="92"/>
      <c r="HFM348" s="92"/>
      <c r="HFN348" s="92"/>
      <c r="HFO348" s="92"/>
      <c r="HFP348" s="92"/>
      <c r="HFQ348" s="92"/>
      <c r="HFR348" s="92"/>
      <c r="HFS348" s="92"/>
      <c r="HFT348" s="92"/>
      <c r="HFU348" s="92"/>
      <c r="HFV348" s="92"/>
      <c r="HFW348" s="92"/>
      <c r="HFX348" s="92"/>
      <c r="HFY348" s="92"/>
      <c r="HFZ348" s="92"/>
      <c r="HGA348" s="92"/>
      <c r="HGB348" s="92"/>
      <c r="HGC348" s="92"/>
      <c r="HGD348" s="92"/>
      <c r="HGE348" s="92"/>
      <c r="HGF348" s="92"/>
      <c r="HGG348" s="92"/>
      <c r="HGH348" s="92"/>
      <c r="HGI348" s="92"/>
      <c r="HGJ348" s="92"/>
      <c r="HGK348" s="92"/>
      <c r="HGL348" s="92"/>
      <c r="HGM348" s="92"/>
      <c r="HGN348" s="92"/>
      <c r="HGO348" s="92"/>
      <c r="HGP348" s="92"/>
      <c r="HGQ348" s="92"/>
      <c r="HGR348" s="92"/>
      <c r="HGS348" s="92"/>
      <c r="HGT348" s="92"/>
      <c r="HGU348" s="92"/>
      <c r="HGV348" s="92"/>
      <c r="HGW348" s="92"/>
      <c r="HGX348" s="92"/>
      <c r="HGY348" s="92"/>
      <c r="HGZ348" s="92"/>
      <c r="HHA348" s="92"/>
      <c r="HHB348" s="92"/>
      <c r="HHC348" s="92"/>
      <c r="HHD348" s="92"/>
      <c r="HHE348" s="92"/>
      <c r="HHF348" s="92"/>
      <c r="HHG348" s="92"/>
      <c r="HHH348" s="92"/>
      <c r="HHI348" s="92"/>
      <c r="HHJ348" s="92"/>
      <c r="HHK348" s="92"/>
      <c r="HHL348" s="92"/>
      <c r="HHM348" s="92"/>
      <c r="HHN348" s="92"/>
      <c r="HHO348" s="92"/>
      <c r="HHP348" s="92"/>
      <c r="HHQ348" s="92"/>
      <c r="HHR348" s="92"/>
      <c r="HHS348" s="92"/>
      <c r="HHT348" s="92"/>
      <c r="HHU348" s="92"/>
      <c r="HHV348" s="92"/>
      <c r="HHW348" s="92"/>
      <c r="HHX348" s="92"/>
      <c r="HHY348" s="92"/>
      <c r="HHZ348" s="92"/>
      <c r="HIA348" s="92"/>
      <c r="HIB348" s="92"/>
      <c r="HIC348" s="92"/>
      <c r="HID348" s="92"/>
      <c r="HIE348" s="92"/>
      <c r="HIF348" s="92"/>
      <c r="HIG348" s="92"/>
      <c r="HIH348" s="92"/>
      <c r="HII348" s="92"/>
      <c r="HIJ348" s="92"/>
      <c r="HIK348" s="92"/>
      <c r="HIL348" s="92"/>
      <c r="HIM348" s="92"/>
      <c r="HIN348" s="92"/>
      <c r="HIO348" s="92"/>
      <c r="HIP348" s="92"/>
      <c r="HIQ348" s="92"/>
      <c r="HIR348" s="92"/>
      <c r="HIS348" s="92"/>
      <c r="HIT348" s="92"/>
      <c r="HIU348" s="92"/>
      <c r="HIV348" s="92"/>
      <c r="HIW348" s="92"/>
      <c r="HIX348" s="92"/>
      <c r="HIY348" s="92"/>
      <c r="HIZ348" s="92"/>
      <c r="HJA348" s="92"/>
      <c r="HJB348" s="92"/>
      <c r="HJC348" s="92"/>
      <c r="HJD348" s="92"/>
      <c r="HJE348" s="92"/>
      <c r="HJF348" s="92"/>
      <c r="HJG348" s="92"/>
      <c r="HJH348" s="92"/>
      <c r="HJI348" s="92"/>
      <c r="HJJ348" s="92"/>
      <c r="HJK348" s="92"/>
      <c r="HJL348" s="92"/>
      <c r="HJM348" s="92"/>
      <c r="HJN348" s="92"/>
      <c r="HJO348" s="92"/>
      <c r="HJP348" s="92"/>
      <c r="HJQ348" s="92"/>
      <c r="HJR348" s="92"/>
      <c r="HJS348" s="92"/>
      <c r="HJT348" s="92"/>
      <c r="HJU348" s="92"/>
      <c r="HJV348" s="92"/>
      <c r="HJW348" s="92"/>
      <c r="HJX348" s="92"/>
      <c r="HJY348" s="92"/>
      <c r="HJZ348" s="92"/>
      <c r="HKA348" s="92"/>
      <c r="HKB348" s="92"/>
      <c r="HKC348" s="92"/>
      <c r="HKD348" s="92"/>
      <c r="HKE348" s="92"/>
      <c r="HKF348" s="92"/>
      <c r="HKG348" s="92"/>
      <c r="HKH348" s="92"/>
      <c r="HKI348" s="92"/>
      <c r="HKJ348" s="92"/>
      <c r="HKK348" s="92"/>
      <c r="HKL348" s="92"/>
      <c r="HKM348" s="92"/>
      <c r="HKN348" s="92"/>
      <c r="HKO348" s="92"/>
      <c r="HKP348" s="92"/>
      <c r="HKQ348" s="92"/>
      <c r="HKR348" s="92"/>
      <c r="HKS348" s="92"/>
      <c r="HKT348" s="92"/>
      <c r="HKU348" s="92"/>
      <c r="HKV348" s="92"/>
      <c r="HKW348" s="92"/>
      <c r="HKX348" s="92"/>
      <c r="HKY348" s="92"/>
      <c r="HKZ348" s="92"/>
      <c r="HLA348" s="92"/>
      <c r="HLB348" s="92"/>
      <c r="HLC348" s="92"/>
      <c r="HLD348" s="92"/>
      <c r="HLE348" s="92"/>
      <c r="HLF348" s="92"/>
      <c r="HLG348" s="92"/>
      <c r="HLH348" s="92"/>
      <c r="HLI348" s="92"/>
      <c r="HLJ348" s="92"/>
      <c r="HLK348" s="92"/>
      <c r="HLL348" s="92"/>
      <c r="HLM348" s="92"/>
      <c r="HLN348" s="92"/>
      <c r="HLO348" s="92"/>
      <c r="HLP348" s="92"/>
      <c r="HLQ348" s="92"/>
      <c r="HLR348" s="92"/>
      <c r="HLS348" s="92"/>
      <c r="HLT348" s="92"/>
      <c r="HLU348" s="92"/>
      <c r="HLV348" s="92"/>
      <c r="HLW348" s="92"/>
      <c r="HLX348" s="92"/>
      <c r="HLY348" s="92"/>
      <c r="HLZ348" s="92"/>
      <c r="HMA348" s="92"/>
      <c r="HMB348" s="92"/>
      <c r="HMC348" s="92"/>
      <c r="HMD348" s="92"/>
      <c r="HME348" s="92"/>
      <c r="HMF348" s="92"/>
      <c r="HMG348" s="92"/>
      <c r="HMH348" s="92"/>
      <c r="HMI348" s="92"/>
      <c r="HMJ348" s="92"/>
      <c r="HMK348" s="92"/>
      <c r="HML348" s="92"/>
      <c r="HMM348" s="92"/>
      <c r="HMN348" s="92"/>
      <c r="HMO348" s="92"/>
      <c r="HMP348" s="92"/>
      <c r="HMQ348" s="92"/>
      <c r="HMR348" s="92"/>
      <c r="HMS348" s="92"/>
      <c r="HMT348" s="92"/>
      <c r="HMU348" s="92"/>
      <c r="HMV348" s="92"/>
      <c r="HMW348" s="92"/>
      <c r="HMX348" s="92"/>
      <c r="HMY348" s="92"/>
      <c r="HMZ348" s="92"/>
      <c r="HNA348" s="92"/>
      <c r="HNB348" s="92"/>
      <c r="HNC348" s="92"/>
      <c r="HND348" s="92"/>
      <c r="HNE348" s="92"/>
      <c r="HNF348" s="92"/>
      <c r="HNG348" s="92"/>
      <c r="HNH348" s="92"/>
      <c r="HNI348" s="92"/>
      <c r="HNJ348" s="92"/>
      <c r="HNK348" s="92"/>
      <c r="HNL348" s="92"/>
      <c r="HNM348" s="92"/>
      <c r="HNN348" s="92"/>
      <c r="HNO348" s="92"/>
      <c r="HNP348" s="92"/>
      <c r="HNQ348" s="92"/>
      <c r="HNR348" s="92"/>
      <c r="HNS348" s="92"/>
      <c r="HNT348" s="92"/>
      <c r="HNU348" s="92"/>
      <c r="HNV348" s="92"/>
      <c r="HNW348" s="92"/>
      <c r="HNX348" s="92"/>
      <c r="HNY348" s="92"/>
      <c r="HNZ348" s="92"/>
      <c r="HOA348" s="92"/>
      <c r="HOB348" s="92"/>
      <c r="HOC348" s="92"/>
      <c r="HOD348" s="92"/>
      <c r="HOE348" s="92"/>
      <c r="HOF348" s="92"/>
      <c r="HOG348" s="92"/>
      <c r="HOH348" s="92"/>
      <c r="HOI348" s="92"/>
      <c r="HOJ348" s="92"/>
      <c r="HOK348" s="92"/>
      <c r="HOL348" s="92"/>
      <c r="HOM348" s="92"/>
      <c r="HON348" s="92"/>
      <c r="HOO348" s="92"/>
      <c r="HOP348" s="92"/>
      <c r="HOQ348" s="92"/>
      <c r="HOR348" s="92"/>
      <c r="HOS348" s="92"/>
      <c r="HOT348" s="92"/>
      <c r="HOU348" s="92"/>
      <c r="HOV348" s="92"/>
      <c r="HOW348" s="92"/>
      <c r="HOX348" s="92"/>
      <c r="HOY348" s="92"/>
      <c r="HOZ348" s="92"/>
      <c r="HPA348" s="92"/>
      <c r="HPB348" s="92"/>
      <c r="HPC348" s="92"/>
      <c r="HPD348" s="92"/>
      <c r="HPE348" s="92"/>
      <c r="HPF348" s="92"/>
      <c r="HPG348" s="92"/>
      <c r="HPH348" s="92"/>
      <c r="HPI348" s="92"/>
      <c r="HPJ348" s="92"/>
      <c r="HPK348" s="92"/>
      <c r="HPL348" s="92"/>
      <c r="HPM348" s="92"/>
      <c r="HPN348" s="92"/>
      <c r="HPO348" s="92"/>
      <c r="HPP348" s="92"/>
      <c r="HPQ348" s="92"/>
      <c r="HPR348" s="92"/>
      <c r="HPS348" s="92"/>
      <c r="HPT348" s="92"/>
      <c r="HPU348" s="92"/>
      <c r="HPV348" s="92"/>
      <c r="HPW348" s="92"/>
      <c r="HPX348" s="92"/>
      <c r="HPY348" s="92"/>
      <c r="HPZ348" s="92"/>
      <c r="HQA348" s="92"/>
      <c r="HQB348" s="92"/>
      <c r="HQC348" s="92"/>
      <c r="HQD348" s="92"/>
      <c r="HQE348" s="92"/>
      <c r="HQF348" s="92"/>
      <c r="HQG348" s="92"/>
      <c r="HQH348" s="92"/>
      <c r="HQI348" s="92"/>
      <c r="HQJ348" s="92"/>
      <c r="HQK348" s="92"/>
      <c r="HQL348" s="92"/>
      <c r="HQM348" s="92"/>
      <c r="HQN348" s="92"/>
      <c r="HQO348" s="92"/>
      <c r="HQP348" s="92"/>
      <c r="HQQ348" s="92"/>
      <c r="HQR348" s="92"/>
      <c r="HQS348" s="92"/>
      <c r="HQT348" s="92"/>
      <c r="HQU348" s="92"/>
      <c r="HQV348" s="92"/>
      <c r="HQW348" s="92"/>
      <c r="HQX348" s="92"/>
      <c r="HQY348" s="92"/>
      <c r="HQZ348" s="92"/>
      <c r="HRA348" s="92"/>
      <c r="HRB348" s="92"/>
      <c r="HRC348" s="92"/>
      <c r="HRD348" s="92"/>
      <c r="HRE348" s="92"/>
      <c r="HRF348" s="92"/>
      <c r="HRG348" s="92"/>
      <c r="HRH348" s="92"/>
      <c r="HRI348" s="92"/>
      <c r="HRJ348" s="92"/>
      <c r="HRK348" s="92"/>
      <c r="HRL348" s="92"/>
      <c r="HRM348" s="92"/>
      <c r="HRN348" s="92"/>
      <c r="HRO348" s="92"/>
      <c r="HRP348" s="92"/>
      <c r="HRQ348" s="92"/>
      <c r="HRR348" s="92"/>
      <c r="HRS348" s="92"/>
      <c r="HRT348" s="92"/>
      <c r="HRU348" s="92"/>
      <c r="HRV348" s="92"/>
      <c r="HRW348" s="92"/>
      <c r="HRX348" s="92"/>
      <c r="HRY348" s="92"/>
      <c r="HRZ348" s="92"/>
      <c r="HSA348" s="92"/>
      <c r="HSB348" s="92"/>
      <c r="HSC348" s="92"/>
      <c r="HSD348" s="92"/>
      <c r="HSE348" s="92"/>
      <c r="HSF348" s="92"/>
      <c r="HSG348" s="92"/>
      <c r="HSH348" s="92"/>
      <c r="HSI348" s="92"/>
      <c r="HSJ348" s="92"/>
      <c r="HSK348" s="92"/>
      <c r="HSL348" s="92"/>
      <c r="HSM348" s="92"/>
      <c r="HSN348" s="92"/>
      <c r="HSO348" s="92"/>
      <c r="HSP348" s="92"/>
      <c r="HSQ348" s="92"/>
      <c r="HSR348" s="92"/>
      <c r="HSS348" s="92"/>
      <c r="HST348" s="92"/>
      <c r="HSU348" s="92"/>
      <c r="HSV348" s="92"/>
      <c r="HSW348" s="92"/>
      <c r="HSX348" s="92"/>
      <c r="HSY348" s="92"/>
      <c r="HSZ348" s="92"/>
      <c r="HTA348" s="92"/>
      <c r="HTB348" s="92"/>
      <c r="HTC348" s="92"/>
      <c r="HTD348" s="92"/>
      <c r="HTE348" s="92"/>
      <c r="HTF348" s="92"/>
      <c r="HTG348" s="92"/>
      <c r="HTH348" s="92"/>
      <c r="HTI348" s="92"/>
      <c r="HTJ348" s="92"/>
      <c r="HTK348" s="92"/>
      <c r="HTL348" s="92"/>
      <c r="HTM348" s="92"/>
      <c r="HTN348" s="92"/>
      <c r="HTO348" s="92"/>
      <c r="HTP348" s="92"/>
      <c r="HTQ348" s="92"/>
      <c r="HTR348" s="92"/>
      <c r="HTS348" s="92"/>
      <c r="HTT348" s="92"/>
      <c r="HTU348" s="92"/>
      <c r="HTV348" s="92"/>
      <c r="HTW348" s="92"/>
      <c r="HTX348" s="92"/>
      <c r="HTY348" s="92"/>
      <c r="HTZ348" s="92"/>
      <c r="HUA348" s="92"/>
      <c r="HUB348" s="92"/>
      <c r="HUC348" s="92"/>
      <c r="HUD348" s="92"/>
      <c r="HUE348" s="92"/>
      <c r="HUF348" s="92"/>
      <c r="HUG348" s="92"/>
      <c r="HUH348" s="92"/>
      <c r="HUI348" s="92"/>
      <c r="HUJ348" s="92"/>
      <c r="HUK348" s="92"/>
      <c r="HUL348" s="92"/>
      <c r="HUM348" s="92"/>
      <c r="HUN348" s="92"/>
      <c r="HUO348" s="92"/>
      <c r="HUP348" s="92"/>
      <c r="HUQ348" s="92"/>
      <c r="HUR348" s="92"/>
      <c r="HUS348" s="92"/>
      <c r="HUT348" s="92"/>
      <c r="HUU348" s="92"/>
      <c r="HUV348" s="92"/>
      <c r="HUW348" s="92"/>
      <c r="HUX348" s="92"/>
      <c r="HUY348" s="92"/>
      <c r="HUZ348" s="92"/>
      <c r="HVA348" s="92"/>
      <c r="HVB348" s="92"/>
      <c r="HVC348" s="92"/>
      <c r="HVD348" s="92"/>
      <c r="HVE348" s="92"/>
      <c r="HVF348" s="92"/>
      <c r="HVG348" s="92"/>
      <c r="HVH348" s="92"/>
      <c r="HVI348" s="92"/>
      <c r="HVJ348" s="92"/>
      <c r="HVK348" s="92"/>
      <c r="HVL348" s="92"/>
      <c r="HVM348" s="92"/>
      <c r="HVN348" s="92"/>
      <c r="HVO348" s="92"/>
      <c r="HVP348" s="92"/>
      <c r="HVQ348" s="92"/>
      <c r="HVR348" s="92"/>
      <c r="HVS348" s="92"/>
      <c r="HVT348" s="92"/>
      <c r="HVU348" s="92"/>
      <c r="HVV348" s="92"/>
      <c r="HVW348" s="92"/>
      <c r="HVX348" s="92"/>
      <c r="HVY348" s="92"/>
      <c r="HVZ348" s="92"/>
      <c r="HWA348" s="92"/>
      <c r="HWB348" s="92"/>
      <c r="HWC348" s="92"/>
      <c r="HWD348" s="92"/>
      <c r="HWE348" s="92"/>
      <c r="HWF348" s="92"/>
      <c r="HWG348" s="92"/>
      <c r="HWH348" s="92"/>
      <c r="HWI348" s="92"/>
      <c r="HWJ348" s="92"/>
      <c r="HWK348" s="92"/>
      <c r="HWL348" s="92"/>
      <c r="HWM348" s="92"/>
      <c r="HWN348" s="92"/>
      <c r="HWO348" s="92"/>
      <c r="HWP348" s="92"/>
      <c r="HWQ348" s="92"/>
      <c r="HWR348" s="92"/>
      <c r="HWS348" s="92"/>
      <c r="HWT348" s="92"/>
      <c r="HWU348" s="92"/>
      <c r="HWV348" s="92"/>
      <c r="HWW348" s="92"/>
      <c r="HWX348" s="92"/>
      <c r="HWY348" s="92"/>
      <c r="HWZ348" s="92"/>
      <c r="HXA348" s="92"/>
      <c r="HXB348" s="92"/>
      <c r="HXC348" s="92"/>
      <c r="HXD348" s="92"/>
      <c r="HXE348" s="92"/>
      <c r="HXF348" s="92"/>
      <c r="HXG348" s="92"/>
      <c r="HXH348" s="92"/>
      <c r="HXI348" s="92"/>
      <c r="HXJ348" s="92"/>
      <c r="HXK348" s="92"/>
      <c r="HXL348" s="92"/>
      <c r="HXM348" s="92"/>
      <c r="HXN348" s="92"/>
      <c r="HXO348" s="92"/>
      <c r="HXP348" s="92"/>
      <c r="HXQ348" s="92"/>
      <c r="HXR348" s="92"/>
      <c r="HXS348" s="92"/>
      <c r="HXT348" s="92"/>
      <c r="HXU348" s="92"/>
      <c r="HXV348" s="92"/>
      <c r="HXW348" s="92"/>
      <c r="HXX348" s="92"/>
      <c r="HXY348" s="92"/>
      <c r="HXZ348" s="92"/>
      <c r="HYA348" s="92"/>
      <c r="HYB348" s="92"/>
      <c r="HYC348" s="92"/>
      <c r="HYD348" s="92"/>
      <c r="HYE348" s="92"/>
      <c r="HYF348" s="92"/>
      <c r="HYG348" s="92"/>
      <c r="HYH348" s="92"/>
      <c r="HYI348" s="92"/>
      <c r="HYJ348" s="92"/>
      <c r="HYK348" s="92"/>
      <c r="HYL348" s="92"/>
      <c r="HYM348" s="92"/>
      <c r="HYN348" s="92"/>
      <c r="HYO348" s="92"/>
      <c r="HYP348" s="92"/>
      <c r="HYQ348" s="92"/>
      <c r="HYR348" s="92"/>
      <c r="HYS348" s="92"/>
      <c r="HYT348" s="92"/>
      <c r="HYU348" s="92"/>
      <c r="HYV348" s="92"/>
      <c r="HYW348" s="92"/>
      <c r="HYX348" s="92"/>
      <c r="HYY348" s="92"/>
      <c r="HYZ348" s="92"/>
      <c r="HZA348" s="92"/>
      <c r="HZB348" s="92"/>
      <c r="HZC348" s="92"/>
      <c r="HZD348" s="92"/>
      <c r="HZE348" s="92"/>
      <c r="HZF348" s="92"/>
      <c r="HZG348" s="92"/>
      <c r="HZH348" s="92"/>
      <c r="HZI348" s="92"/>
      <c r="HZJ348" s="92"/>
      <c r="HZK348" s="92"/>
      <c r="HZL348" s="92"/>
      <c r="HZM348" s="92"/>
      <c r="HZN348" s="92"/>
      <c r="HZO348" s="92"/>
      <c r="HZP348" s="92"/>
      <c r="HZQ348" s="92"/>
      <c r="HZR348" s="92"/>
      <c r="HZS348" s="92"/>
      <c r="HZT348" s="92"/>
      <c r="HZU348" s="92"/>
      <c r="HZV348" s="92"/>
      <c r="HZW348" s="92"/>
      <c r="HZX348" s="92"/>
      <c r="HZY348" s="92"/>
      <c r="HZZ348" s="92"/>
      <c r="IAA348" s="92"/>
      <c r="IAB348" s="92"/>
      <c r="IAC348" s="92"/>
      <c r="IAD348" s="92"/>
      <c r="IAE348" s="92"/>
      <c r="IAF348" s="92"/>
      <c r="IAG348" s="92"/>
      <c r="IAH348" s="92"/>
      <c r="IAI348" s="92"/>
      <c r="IAJ348" s="92"/>
      <c r="IAK348" s="92"/>
      <c r="IAL348" s="92"/>
      <c r="IAM348" s="92"/>
      <c r="IAN348" s="92"/>
      <c r="IAO348" s="92"/>
      <c r="IAP348" s="92"/>
      <c r="IAQ348" s="92"/>
      <c r="IAR348" s="92"/>
      <c r="IAS348" s="92"/>
      <c r="IAT348" s="92"/>
      <c r="IAU348" s="92"/>
      <c r="IAV348" s="92"/>
      <c r="IAW348" s="92"/>
      <c r="IAX348" s="92"/>
      <c r="IAY348" s="92"/>
      <c r="IAZ348" s="92"/>
      <c r="IBA348" s="92"/>
      <c r="IBB348" s="92"/>
      <c r="IBC348" s="92"/>
      <c r="IBD348" s="92"/>
      <c r="IBE348" s="92"/>
      <c r="IBF348" s="92"/>
      <c r="IBG348" s="92"/>
      <c r="IBH348" s="92"/>
      <c r="IBI348" s="92"/>
      <c r="IBJ348" s="92"/>
      <c r="IBK348" s="92"/>
      <c r="IBL348" s="92"/>
      <c r="IBM348" s="92"/>
      <c r="IBN348" s="92"/>
      <c r="IBO348" s="92"/>
      <c r="IBP348" s="92"/>
      <c r="IBQ348" s="92"/>
      <c r="IBR348" s="92"/>
      <c r="IBS348" s="92"/>
      <c r="IBT348" s="92"/>
      <c r="IBU348" s="92"/>
      <c r="IBV348" s="92"/>
      <c r="IBW348" s="92"/>
      <c r="IBX348" s="92"/>
      <c r="IBY348" s="92"/>
      <c r="IBZ348" s="92"/>
      <c r="ICA348" s="92"/>
      <c r="ICB348" s="92"/>
      <c r="ICC348" s="92"/>
      <c r="ICD348" s="92"/>
      <c r="ICE348" s="92"/>
      <c r="ICF348" s="92"/>
      <c r="ICG348" s="92"/>
      <c r="ICH348" s="92"/>
      <c r="ICI348" s="92"/>
      <c r="ICJ348" s="92"/>
      <c r="ICK348" s="92"/>
      <c r="ICL348" s="92"/>
      <c r="ICM348" s="92"/>
      <c r="ICN348" s="92"/>
      <c r="ICO348" s="92"/>
      <c r="ICP348" s="92"/>
      <c r="ICQ348" s="92"/>
      <c r="ICR348" s="92"/>
      <c r="ICS348" s="92"/>
      <c r="ICT348" s="92"/>
      <c r="ICU348" s="92"/>
      <c r="ICV348" s="92"/>
      <c r="ICW348" s="92"/>
      <c r="ICX348" s="92"/>
      <c r="ICY348" s="92"/>
      <c r="ICZ348" s="92"/>
      <c r="IDA348" s="92"/>
      <c r="IDB348" s="92"/>
      <c r="IDC348" s="92"/>
      <c r="IDD348" s="92"/>
      <c r="IDE348" s="92"/>
      <c r="IDF348" s="92"/>
      <c r="IDG348" s="92"/>
      <c r="IDH348" s="92"/>
      <c r="IDI348" s="92"/>
      <c r="IDJ348" s="92"/>
      <c r="IDK348" s="92"/>
      <c r="IDL348" s="92"/>
      <c r="IDM348" s="92"/>
      <c r="IDN348" s="92"/>
      <c r="IDO348" s="92"/>
      <c r="IDP348" s="92"/>
      <c r="IDQ348" s="92"/>
      <c r="IDR348" s="92"/>
      <c r="IDS348" s="92"/>
      <c r="IDT348" s="92"/>
      <c r="IDU348" s="92"/>
      <c r="IDV348" s="92"/>
      <c r="IDW348" s="92"/>
      <c r="IDX348" s="92"/>
      <c r="IDY348" s="92"/>
      <c r="IDZ348" s="92"/>
      <c r="IEA348" s="92"/>
      <c r="IEB348" s="92"/>
      <c r="IEC348" s="92"/>
      <c r="IED348" s="92"/>
      <c r="IEE348" s="92"/>
      <c r="IEF348" s="92"/>
      <c r="IEG348" s="92"/>
      <c r="IEH348" s="92"/>
      <c r="IEI348" s="92"/>
      <c r="IEJ348" s="92"/>
      <c r="IEK348" s="92"/>
      <c r="IEL348" s="92"/>
      <c r="IEM348" s="92"/>
      <c r="IEN348" s="92"/>
      <c r="IEO348" s="92"/>
      <c r="IEP348" s="92"/>
      <c r="IEQ348" s="92"/>
      <c r="IER348" s="92"/>
      <c r="IES348" s="92"/>
      <c r="IET348" s="92"/>
      <c r="IEU348" s="92"/>
      <c r="IEV348" s="92"/>
      <c r="IEW348" s="92"/>
      <c r="IEX348" s="92"/>
      <c r="IEY348" s="92"/>
      <c r="IEZ348" s="92"/>
      <c r="IFA348" s="92"/>
      <c r="IFB348" s="92"/>
      <c r="IFC348" s="92"/>
      <c r="IFD348" s="92"/>
      <c r="IFE348" s="92"/>
      <c r="IFF348" s="92"/>
      <c r="IFG348" s="92"/>
      <c r="IFH348" s="92"/>
      <c r="IFI348" s="92"/>
      <c r="IFJ348" s="92"/>
      <c r="IFK348" s="92"/>
      <c r="IFL348" s="92"/>
      <c r="IFM348" s="92"/>
      <c r="IFN348" s="92"/>
      <c r="IFO348" s="92"/>
      <c r="IFP348" s="92"/>
      <c r="IFQ348" s="92"/>
      <c r="IFR348" s="92"/>
      <c r="IFS348" s="92"/>
      <c r="IFT348" s="92"/>
      <c r="IFU348" s="92"/>
      <c r="IFV348" s="92"/>
      <c r="IFW348" s="92"/>
      <c r="IFX348" s="92"/>
      <c r="IFY348" s="92"/>
      <c r="IFZ348" s="92"/>
      <c r="IGA348" s="92"/>
      <c r="IGB348" s="92"/>
      <c r="IGC348" s="92"/>
      <c r="IGD348" s="92"/>
      <c r="IGE348" s="92"/>
      <c r="IGF348" s="92"/>
      <c r="IGG348" s="92"/>
      <c r="IGH348" s="92"/>
      <c r="IGI348" s="92"/>
      <c r="IGJ348" s="92"/>
      <c r="IGK348" s="92"/>
      <c r="IGL348" s="92"/>
      <c r="IGM348" s="92"/>
      <c r="IGN348" s="92"/>
      <c r="IGO348" s="92"/>
      <c r="IGP348" s="92"/>
      <c r="IGQ348" s="92"/>
      <c r="IGR348" s="92"/>
      <c r="IGS348" s="92"/>
      <c r="IGT348" s="92"/>
      <c r="IGU348" s="92"/>
      <c r="IGV348" s="92"/>
      <c r="IGW348" s="92"/>
      <c r="IGX348" s="92"/>
      <c r="IGY348" s="92"/>
      <c r="IGZ348" s="92"/>
      <c r="IHA348" s="92"/>
      <c r="IHB348" s="92"/>
      <c r="IHC348" s="92"/>
      <c r="IHD348" s="92"/>
      <c r="IHE348" s="92"/>
      <c r="IHF348" s="92"/>
      <c r="IHG348" s="92"/>
      <c r="IHH348" s="92"/>
      <c r="IHI348" s="92"/>
      <c r="IHJ348" s="92"/>
      <c r="IHK348" s="92"/>
      <c r="IHL348" s="92"/>
      <c r="IHM348" s="92"/>
      <c r="IHN348" s="92"/>
      <c r="IHO348" s="92"/>
      <c r="IHP348" s="92"/>
      <c r="IHQ348" s="92"/>
      <c r="IHR348" s="92"/>
      <c r="IHS348" s="92"/>
      <c r="IHT348" s="92"/>
      <c r="IHU348" s="92"/>
      <c r="IHV348" s="92"/>
      <c r="IHW348" s="92"/>
      <c r="IHX348" s="92"/>
      <c r="IHY348" s="92"/>
      <c r="IHZ348" s="92"/>
      <c r="IIA348" s="92"/>
      <c r="IIB348" s="92"/>
      <c r="IIC348" s="92"/>
      <c r="IID348" s="92"/>
      <c r="IIE348" s="92"/>
      <c r="IIF348" s="92"/>
      <c r="IIG348" s="92"/>
      <c r="IIH348" s="92"/>
      <c r="III348" s="92"/>
      <c r="IIJ348" s="92"/>
      <c r="IIK348" s="92"/>
      <c r="IIL348" s="92"/>
      <c r="IIM348" s="92"/>
      <c r="IIN348" s="92"/>
      <c r="IIO348" s="92"/>
      <c r="IIP348" s="92"/>
      <c r="IIQ348" s="92"/>
      <c r="IIR348" s="92"/>
      <c r="IIS348" s="92"/>
      <c r="IIT348" s="92"/>
      <c r="IIU348" s="92"/>
      <c r="IIV348" s="92"/>
      <c r="IIW348" s="92"/>
      <c r="IIX348" s="92"/>
      <c r="IIY348" s="92"/>
      <c r="IIZ348" s="92"/>
      <c r="IJA348" s="92"/>
      <c r="IJB348" s="92"/>
      <c r="IJC348" s="92"/>
      <c r="IJD348" s="92"/>
      <c r="IJE348" s="92"/>
      <c r="IJF348" s="92"/>
      <c r="IJG348" s="92"/>
      <c r="IJH348" s="92"/>
      <c r="IJI348" s="92"/>
      <c r="IJJ348" s="92"/>
      <c r="IJK348" s="92"/>
      <c r="IJL348" s="92"/>
      <c r="IJM348" s="92"/>
      <c r="IJN348" s="92"/>
      <c r="IJO348" s="92"/>
      <c r="IJP348" s="92"/>
      <c r="IJQ348" s="92"/>
      <c r="IJR348" s="92"/>
      <c r="IJS348" s="92"/>
      <c r="IJT348" s="92"/>
      <c r="IJU348" s="92"/>
      <c r="IJV348" s="92"/>
      <c r="IJW348" s="92"/>
      <c r="IJX348" s="92"/>
      <c r="IJY348" s="92"/>
      <c r="IJZ348" s="92"/>
      <c r="IKA348" s="92"/>
      <c r="IKB348" s="92"/>
      <c r="IKC348" s="92"/>
      <c r="IKD348" s="92"/>
      <c r="IKE348" s="92"/>
      <c r="IKF348" s="92"/>
      <c r="IKG348" s="92"/>
      <c r="IKH348" s="92"/>
      <c r="IKI348" s="92"/>
      <c r="IKJ348" s="92"/>
      <c r="IKK348" s="92"/>
      <c r="IKL348" s="92"/>
      <c r="IKM348" s="92"/>
      <c r="IKN348" s="92"/>
      <c r="IKO348" s="92"/>
      <c r="IKP348" s="92"/>
      <c r="IKQ348" s="92"/>
      <c r="IKR348" s="92"/>
      <c r="IKS348" s="92"/>
      <c r="IKT348" s="92"/>
      <c r="IKU348" s="92"/>
      <c r="IKV348" s="92"/>
      <c r="IKW348" s="92"/>
      <c r="IKX348" s="92"/>
      <c r="IKY348" s="92"/>
      <c r="IKZ348" s="92"/>
      <c r="ILA348" s="92"/>
      <c r="ILB348" s="92"/>
      <c r="ILC348" s="92"/>
      <c r="ILD348" s="92"/>
      <c r="ILE348" s="92"/>
      <c r="ILF348" s="92"/>
      <c r="ILG348" s="92"/>
      <c r="ILH348" s="92"/>
      <c r="ILI348" s="92"/>
      <c r="ILJ348" s="92"/>
      <c r="ILK348" s="92"/>
      <c r="ILL348" s="92"/>
      <c r="ILM348" s="92"/>
      <c r="ILN348" s="92"/>
      <c r="ILO348" s="92"/>
      <c r="ILP348" s="92"/>
      <c r="ILQ348" s="92"/>
      <c r="ILR348" s="92"/>
      <c r="ILS348" s="92"/>
      <c r="ILT348" s="92"/>
      <c r="ILU348" s="92"/>
      <c r="ILV348" s="92"/>
      <c r="ILW348" s="92"/>
      <c r="ILX348" s="92"/>
      <c r="ILY348" s="92"/>
      <c r="ILZ348" s="92"/>
      <c r="IMA348" s="92"/>
      <c r="IMB348" s="92"/>
      <c r="IMC348" s="92"/>
      <c r="IMD348" s="92"/>
      <c r="IME348" s="92"/>
      <c r="IMF348" s="92"/>
      <c r="IMG348" s="92"/>
      <c r="IMH348" s="92"/>
      <c r="IMI348" s="92"/>
      <c r="IMJ348" s="92"/>
      <c r="IMK348" s="92"/>
      <c r="IML348" s="92"/>
      <c r="IMM348" s="92"/>
      <c r="IMN348" s="92"/>
      <c r="IMO348" s="92"/>
      <c r="IMP348" s="92"/>
      <c r="IMQ348" s="92"/>
      <c r="IMR348" s="92"/>
      <c r="IMS348" s="92"/>
      <c r="IMT348" s="92"/>
      <c r="IMU348" s="92"/>
      <c r="IMV348" s="92"/>
      <c r="IMW348" s="92"/>
      <c r="IMX348" s="92"/>
      <c r="IMY348" s="92"/>
      <c r="IMZ348" s="92"/>
      <c r="INA348" s="92"/>
      <c r="INB348" s="92"/>
      <c r="INC348" s="92"/>
      <c r="IND348" s="92"/>
      <c r="INE348" s="92"/>
      <c r="INF348" s="92"/>
      <c r="ING348" s="92"/>
      <c r="INH348" s="92"/>
      <c r="INI348" s="92"/>
      <c r="INJ348" s="92"/>
      <c r="INK348" s="92"/>
      <c r="INL348" s="92"/>
      <c r="INM348" s="92"/>
      <c r="INN348" s="92"/>
      <c r="INO348" s="92"/>
      <c r="INP348" s="92"/>
      <c r="INQ348" s="92"/>
      <c r="INR348" s="92"/>
      <c r="INS348" s="92"/>
      <c r="INT348" s="92"/>
      <c r="INU348" s="92"/>
      <c r="INV348" s="92"/>
      <c r="INW348" s="92"/>
      <c r="INX348" s="92"/>
      <c r="INY348" s="92"/>
      <c r="INZ348" s="92"/>
      <c r="IOA348" s="92"/>
      <c r="IOB348" s="92"/>
      <c r="IOC348" s="92"/>
      <c r="IOD348" s="92"/>
      <c r="IOE348" s="92"/>
      <c r="IOF348" s="92"/>
      <c r="IOG348" s="92"/>
      <c r="IOH348" s="92"/>
      <c r="IOI348" s="92"/>
      <c r="IOJ348" s="92"/>
      <c r="IOK348" s="92"/>
      <c r="IOL348" s="92"/>
      <c r="IOM348" s="92"/>
      <c r="ION348" s="92"/>
      <c r="IOO348" s="92"/>
      <c r="IOP348" s="92"/>
      <c r="IOQ348" s="92"/>
      <c r="IOR348" s="92"/>
      <c r="IOS348" s="92"/>
      <c r="IOT348" s="92"/>
      <c r="IOU348" s="92"/>
      <c r="IOV348" s="92"/>
      <c r="IOW348" s="92"/>
      <c r="IOX348" s="92"/>
      <c r="IOY348" s="92"/>
      <c r="IOZ348" s="92"/>
      <c r="IPA348" s="92"/>
      <c r="IPB348" s="92"/>
      <c r="IPC348" s="92"/>
      <c r="IPD348" s="92"/>
      <c r="IPE348" s="92"/>
      <c r="IPF348" s="92"/>
      <c r="IPG348" s="92"/>
      <c r="IPH348" s="92"/>
      <c r="IPI348" s="92"/>
      <c r="IPJ348" s="92"/>
      <c r="IPK348" s="92"/>
      <c r="IPL348" s="92"/>
      <c r="IPM348" s="92"/>
      <c r="IPN348" s="92"/>
      <c r="IPO348" s="92"/>
      <c r="IPP348" s="92"/>
      <c r="IPQ348" s="92"/>
      <c r="IPR348" s="92"/>
      <c r="IPS348" s="92"/>
      <c r="IPT348" s="92"/>
      <c r="IPU348" s="92"/>
      <c r="IPV348" s="92"/>
      <c r="IPW348" s="92"/>
      <c r="IPX348" s="92"/>
      <c r="IPY348" s="92"/>
      <c r="IPZ348" s="92"/>
      <c r="IQA348" s="92"/>
      <c r="IQB348" s="92"/>
      <c r="IQC348" s="92"/>
      <c r="IQD348" s="92"/>
      <c r="IQE348" s="92"/>
      <c r="IQF348" s="92"/>
      <c r="IQG348" s="92"/>
      <c r="IQH348" s="92"/>
      <c r="IQI348" s="92"/>
      <c r="IQJ348" s="92"/>
      <c r="IQK348" s="92"/>
      <c r="IQL348" s="92"/>
      <c r="IQM348" s="92"/>
      <c r="IQN348" s="92"/>
      <c r="IQO348" s="92"/>
      <c r="IQP348" s="92"/>
      <c r="IQQ348" s="92"/>
      <c r="IQR348" s="92"/>
      <c r="IQS348" s="92"/>
      <c r="IQT348" s="92"/>
      <c r="IQU348" s="92"/>
      <c r="IQV348" s="92"/>
      <c r="IQW348" s="92"/>
      <c r="IQX348" s="92"/>
      <c r="IQY348" s="92"/>
      <c r="IQZ348" s="92"/>
      <c r="IRA348" s="92"/>
      <c r="IRB348" s="92"/>
      <c r="IRC348" s="92"/>
      <c r="IRD348" s="92"/>
      <c r="IRE348" s="92"/>
      <c r="IRF348" s="92"/>
      <c r="IRG348" s="92"/>
      <c r="IRH348" s="92"/>
      <c r="IRI348" s="92"/>
      <c r="IRJ348" s="92"/>
      <c r="IRK348" s="92"/>
      <c r="IRL348" s="92"/>
      <c r="IRM348" s="92"/>
      <c r="IRN348" s="92"/>
      <c r="IRO348" s="92"/>
      <c r="IRP348" s="92"/>
      <c r="IRQ348" s="92"/>
      <c r="IRR348" s="92"/>
      <c r="IRS348" s="92"/>
      <c r="IRT348" s="92"/>
      <c r="IRU348" s="92"/>
      <c r="IRV348" s="92"/>
      <c r="IRW348" s="92"/>
      <c r="IRX348" s="92"/>
      <c r="IRY348" s="92"/>
      <c r="IRZ348" s="92"/>
      <c r="ISA348" s="92"/>
      <c r="ISB348" s="92"/>
      <c r="ISC348" s="92"/>
      <c r="ISD348" s="92"/>
      <c r="ISE348" s="92"/>
      <c r="ISF348" s="92"/>
      <c r="ISG348" s="92"/>
      <c r="ISH348" s="92"/>
      <c r="ISI348" s="92"/>
      <c r="ISJ348" s="92"/>
      <c r="ISK348" s="92"/>
      <c r="ISL348" s="92"/>
      <c r="ISM348" s="92"/>
      <c r="ISN348" s="92"/>
      <c r="ISO348" s="92"/>
      <c r="ISP348" s="92"/>
      <c r="ISQ348" s="92"/>
      <c r="ISR348" s="92"/>
      <c r="ISS348" s="92"/>
      <c r="IST348" s="92"/>
      <c r="ISU348" s="92"/>
      <c r="ISV348" s="92"/>
      <c r="ISW348" s="92"/>
      <c r="ISX348" s="92"/>
      <c r="ISY348" s="92"/>
      <c r="ISZ348" s="92"/>
      <c r="ITA348" s="92"/>
      <c r="ITB348" s="92"/>
      <c r="ITC348" s="92"/>
      <c r="ITD348" s="92"/>
      <c r="ITE348" s="92"/>
      <c r="ITF348" s="92"/>
      <c r="ITG348" s="92"/>
      <c r="ITH348" s="92"/>
      <c r="ITI348" s="92"/>
      <c r="ITJ348" s="92"/>
      <c r="ITK348" s="92"/>
      <c r="ITL348" s="92"/>
      <c r="ITM348" s="92"/>
      <c r="ITN348" s="92"/>
      <c r="ITO348" s="92"/>
      <c r="ITP348" s="92"/>
      <c r="ITQ348" s="92"/>
      <c r="ITR348" s="92"/>
      <c r="ITS348" s="92"/>
      <c r="ITT348" s="92"/>
      <c r="ITU348" s="92"/>
      <c r="ITV348" s="92"/>
      <c r="ITW348" s="92"/>
      <c r="ITX348" s="92"/>
      <c r="ITY348" s="92"/>
      <c r="ITZ348" s="92"/>
      <c r="IUA348" s="92"/>
      <c r="IUB348" s="92"/>
      <c r="IUC348" s="92"/>
      <c r="IUD348" s="92"/>
      <c r="IUE348" s="92"/>
      <c r="IUF348" s="92"/>
      <c r="IUG348" s="92"/>
      <c r="IUH348" s="92"/>
      <c r="IUI348" s="92"/>
      <c r="IUJ348" s="92"/>
      <c r="IUK348" s="92"/>
      <c r="IUL348" s="92"/>
      <c r="IUM348" s="92"/>
      <c r="IUN348" s="92"/>
      <c r="IUO348" s="92"/>
      <c r="IUP348" s="92"/>
      <c r="IUQ348" s="92"/>
      <c r="IUR348" s="92"/>
      <c r="IUS348" s="92"/>
      <c r="IUT348" s="92"/>
      <c r="IUU348" s="92"/>
      <c r="IUV348" s="92"/>
      <c r="IUW348" s="92"/>
      <c r="IUX348" s="92"/>
      <c r="IUY348" s="92"/>
      <c r="IUZ348" s="92"/>
      <c r="IVA348" s="92"/>
      <c r="IVB348" s="92"/>
      <c r="IVC348" s="92"/>
      <c r="IVD348" s="92"/>
      <c r="IVE348" s="92"/>
      <c r="IVF348" s="92"/>
      <c r="IVG348" s="92"/>
      <c r="IVH348" s="92"/>
      <c r="IVI348" s="92"/>
      <c r="IVJ348" s="92"/>
      <c r="IVK348" s="92"/>
      <c r="IVL348" s="92"/>
      <c r="IVM348" s="92"/>
      <c r="IVN348" s="92"/>
      <c r="IVO348" s="92"/>
      <c r="IVP348" s="92"/>
      <c r="IVQ348" s="92"/>
      <c r="IVR348" s="92"/>
      <c r="IVS348" s="92"/>
      <c r="IVT348" s="92"/>
      <c r="IVU348" s="92"/>
      <c r="IVV348" s="92"/>
      <c r="IVW348" s="92"/>
      <c r="IVX348" s="92"/>
      <c r="IVY348" s="92"/>
      <c r="IVZ348" s="92"/>
      <c r="IWA348" s="92"/>
      <c r="IWB348" s="92"/>
      <c r="IWC348" s="92"/>
      <c r="IWD348" s="92"/>
      <c r="IWE348" s="92"/>
      <c r="IWF348" s="92"/>
      <c r="IWG348" s="92"/>
      <c r="IWH348" s="92"/>
      <c r="IWI348" s="92"/>
      <c r="IWJ348" s="92"/>
      <c r="IWK348" s="92"/>
      <c r="IWL348" s="92"/>
      <c r="IWM348" s="92"/>
      <c r="IWN348" s="92"/>
      <c r="IWO348" s="92"/>
      <c r="IWP348" s="92"/>
      <c r="IWQ348" s="92"/>
      <c r="IWR348" s="92"/>
      <c r="IWS348" s="92"/>
      <c r="IWT348" s="92"/>
      <c r="IWU348" s="92"/>
      <c r="IWV348" s="92"/>
      <c r="IWW348" s="92"/>
      <c r="IWX348" s="92"/>
      <c r="IWY348" s="92"/>
      <c r="IWZ348" s="92"/>
      <c r="IXA348" s="92"/>
      <c r="IXB348" s="92"/>
      <c r="IXC348" s="92"/>
      <c r="IXD348" s="92"/>
      <c r="IXE348" s="92"/>
      <c r="IXF348" s="92"/>
      <c r="IXG348" s="92"/>
      <c r="IXH348" s="92"/>
      <c r="IXI348" s="92"/>
      <c r="IXJ348" s="92"/>
      <c r="IXK348" s="92"/>
      <c r="IXL348" s="92"/>
      <c r="IXM348" s="92"/>
      <c r="IXN348" s="92"/>
      <c r="IXO348" s="92"/>
      <c r="IXP348" s="92"/>
      <c r="IXQ348" s="92"/>
      <c r="IXR348" s="92"/>
      <c r="IXS348" s="92"/>
      <c r="IXT348" s="92"/>
      <c r="IXU348" s="92"/>
      <c r="IXV348" s="92"/>
      <c r="IXW348" s="92"/>
      <c r="IXX348" s="92"/>
      <c r="IXY348" s="92"/>
      <c r="IXZ348" s="92"/>
      <c r="IYA348" s="92"/>
      <c r="IYB348" s="92"/>
      <c r="IYC348" s="92"/>
      <c r="IYD348" s="92"/>
      <c r="IYE348" s="92"/>
      <c r="IYF348" s="92"/>
      <c r="IYG348" s="92"/>
      <c r="IYH348" s="92"/>
      <c r="IYI348" s="92"/>
      <c r="IYJ348" s="92"/>
      <c r="IYK348" s="92"/>
      <c r="IYL348" s="92"/>
      <c r="IYM348" s="92"/>
      <c r="IYN348" s="92"/>
      <c r="IYO348" s="92"/>
      <c r="IYP348" s="92"/>
      <c r="IYQ348" s="92"/>
      <c r="IYR348" s="92"/>
      <c r="IYS348" s="92"/>
      <c r="IYT348" s="92"/>
      <c r="IYU348" s="92"/>
      <c r="IYV348" s="92"/>
      <c r="IYW348" s="92"/>
      <c r="IYX348" s="92"/>
      <c r="IYY348" s="92"/>
      <c r="IYZ348" s="92"/>
      <c r="IZA348" s="92"/>
      <c r="IZB348" s="92"/>
      <c r="IZC348" s="92"/>
      <c r="IZD348" s="92"/>
      <c r="IZE348" s="92"/>
      <c r="IZF348" s="92"/>
      <c r="IZG348" s="92"/>
      <c r="IZH348" s="92"/>
      <c r="IZI348" s="92"/>
      <c r="IZJ348" s="92"/>
      <c r="IZK348" s="92"/>
      <c r="IZL348" s="92"/>
      <c r="IZM348" s="92"/>
      <c r="IZN348" s="92"/>
      <c r="IZO348" s="92"/>
      <c r="IZP348" s="92"/>
      <c r="IZQ348" s="92"/>
      <c r="IZR348" s="92"/>
      <c r="IZS348" s="92"/>
      <c r="IZT348" s="92"/>
      <c r="IZU348" s="92"/>
      <c r="IZV348" s="92"/>
      <c r="IZW348" s="92"/>
      <c r="IZX348" s="92"/>
      <c r="IZY348" s="92"/>
      <c r="IZZ348" s="92"/>
      <c r="JAA348" s="92"/>
      <c r="JAB348" s="92"/>
      <c r="JAC348" s="92"/>
      <c r="JAD348" s="92"/>
      <c r="JAE348" s="92"/>
      <c r="JAF348" s="92"/>
      <c r="JAG348" s="92"/>
      <c r="JAH348" s="92"/>
      <c r="JAI348" s="92"/>
      <c r="JAJ348" s="92"/>
      <c r="JAK348" s="92"/>
      <c r="JAL348" s="92"/>
      <c r="JAM348" s="92"/>
      <c r="JAN348" s="92"/>
      <c r="JAO348" s="92"/>
      <c r="JAP348" s="92"/>
      <c r="JAQ348" s="92"/>
      <c r="JAR348" s="92"/>
      <c r="JAS348" s="92"/>
      <c r="JAT348" s="92"/>
      <c r="JAU348" s="92"/>
      <c r="JAV348" s="92"/>
      <c r="JAW348" s="92"/>
      <c r="JAX348" s="92"/>
      <c r="JAY348" s="92"/>
      <c r="JAZ348" s="92"/>
      <c r="JBA348" s="92"/>
      <c r="JBB348" s="92"/>
      <c r="JBC348" s="92"/>
      <c r="JBD348" s="92"/>
      <c r="JBE348" s="92"/>
      <c r="JBF348" s="92"/>
      <c r="JBG348" s="92"/>
      <c r="JBH348" s="92"/>
      <c r="JBI348" s="92"/>
      <c r="JBJ348" s="92"/>
      <c r="JBK348" s="92"/>
      <c r="JBL348" s="92"/>
      <c r="JBM348" s="92"/>
      <c r="JBN348" s="92"/>
      <c r="JBO348" s="92"/>
      <c r="JBP348" s="92"/>
      <c r="JBQ348" s="92"/>
      <c r="JBR348" s="92"/>
      <c r="JBS348" s="92"/>
      <c r="JBT348" s="92"/>
      <c r="JBU348" s="92"/>
      <c r="JBV348" s="92"/>
      <c r="JBW348" s="92"/>
      <c r="JBX348" s="92"/>
      <c r="JBY348" s="92"/>
      <c r="JBZ348" s="92"/>
      <c r="JCA348" s="92"/>
      <c r="JCB348" s="92"/>
      <c r="JCC348" s="92"/>
      <c r="JCD348" s="92"/>
      <c r="JCE348" s="92"/>
      <c r="JCF348" s="92"/>
      <c r="JCG348" s="92"/>
      <c r="JCH348" s="92"/>
      <c r="JCI348" s="92"/>
      <c r="JCJ348" s="92"/>
      <c r="JCK348" s="92"/>
      <c r="JCL348" s="92"/>
      <c r="JCM348" s="92"/>
      <c r="JCN348" s="92"/>
      <c r="JCO348" s="92"/>
      <c r="JCP348" s="92"/>
      <c r="JCQ348" s="92"/>
      <c r="JCR348" s="92"/>
      <c r="JCS348" s="92"/>
      <c r="JCT348" s="92"/>
      <c r="JCU348" s="92"/>
      <c r="JCV348" s="92"/>
      <c r="JCW348" s="92"/>
      <c r="JCX348" s="92"/>
      <c r="JCY348" s="92"/>
      <c r="JCZ348" s="92"/>
      <c r="JDA348" s="92"/>
      <c r="JDB348" s="92"/>
      <c r="JDC348" s="92"/>
      <c r="JDD348" s="92"/>
      <c r="JDE348" s="92"/>
      <c r="JDF348" s="92"/>
      <c r="JDG348" s="92"/>
      <c r="JDH348" s="92"/>
      <c r="JDI348" s="92"/>
      <c r="JDJ348" s="92"/>
      <c r="JDK348" s="92"/>
      <c r="JDL348" s="92"/>
      <c r="JDM348" s="92"/>
      <c r="JDN348" s="92"/>
      <c r="JDO348" s="92"/>
      <c r="JDP348" s="92"/>
      <c r="JDQ348" s="92"/>
      <c r="JDR348" s="92"/>
      <c r="JDS348" s="92"/>
      <c r="JDT348" s="92"/>
      <c r="JDU348" s="92"/>
      <c r="JDV348" s="92"/>
      <c r="JDW348" s="92"/>
      <c r="JDX348" s="92"/>
      <c r="JDY348" s="92"/>
      <c r="JDZ348" s="92"/>
      <c r="JEA348" s="92"/>
      <c r="JEB348" s="92"/>
      <c r="JEC348" s="92"/>
      <c r="JED348" s="92"/>
      <c r="JEE348" s="92"/>
      <c r="JEF348" s="92"/>
      <c r="JEG348" s="92"/>
      <c r="JEH348" s="92"/>
      <c r="JEI348" s="92"/>
      <c r="JEJ348" s="92"/>
      <c r="JEK348" s="92"/>
      <c r="JEL348" s="92"/>
      <c r="JEM348" s="92"/>
      <c r="JEN348" s="92"/>
      <c r="JEO348" s="92"/>
      <c r="JEP348" s="92"/>
      <c r="JEQ348" s="92"/>
      <c r="JER348" s="92"/>
      <c r="JES348" s="92"/>
      <c r="JET348" s="92"/>
      <c r="JEU348" s="92"/>
      <c r="JEV348" s="92"/>
      <c r="JEW348" s="92"/>
      <c r="JEX348" s="92"/>
      <c r="JEY348" s="92"/>
      <c r="JEZ348" s="92"/>
      <c r="JFA348" s="92"/>
      <c r="JFB348" s="92"/>
      <c r="JFC348" s="92"/>
      <c r="JFD348" s="92"/>
      <c r="JFE348" s="92"/>
      <c r="JFF348" s="92"/>
      <c r="JFG348" s="92"/>
      <c r="JFH348" s="92"/>
      <c r="JFI348" s="92"/>
      <c r="JFJ348" s="92"/>
      <c r="JFK348" s="92"/>
      <c r="JFL348" s="92"/>
      <c r="JFM348" s="92"/>
      <c r="JFN348" s="92"/>
      <c r="JFO348" s="92"/>
      <c r="JFP348" s="92"/>
      <c r="JFQ348" s="92"/>
      <c r="JFR348" s="92"/>
      <c r="JFS348" s="92"/>
      <c r="JFT348" s="92"/>
      <c r="JFU348" s="92"/>
      <c r="JFV348" s="92"/>
      <c r="JFW348" s="92"/>
      <c r="JFX348" s="92"/>
      <c r="JFY348" s="92"/>
      <c r="JFZ348" s="92"/>
      <c r="JGA348" s="92"/>
      <c r="JGB348" s="92"/>
      <c r="JGC348" s="92"/>
      <c r="JGD348" s="92"/>
      <c r="JGE348" s="92"/>
      <c r="JGF348" s="92"/>
      <c r="JGG348" s="92"/>
      <c r="JGH348" s="92"/>
      <c r="JGI348" s="92"/>
      <c r="JGJ348" s="92"/>
      <c r="JGK348" s="92"/>
      <c r="JGL348" s="92"/>
      <c r="JGM348" s="92"/>
      <c r="JGN348" s="92"/>
      <c r="JGO348" s="92"/>
      <c r="JGP348" s="92"/>
      <c r="JGQ348" s="92"/>
      <c r="JGR348" s="92"/>
      <c r="JGS348" s="92"/>
      <c r="JGT348" s="92"/>
      <c r="JGU348" s="92"/>
      <c r="JGV348" s="92"/>
      <c r="JGW348" s="92"/>
      <c r="JGX348" s="92"/>
      <c r="JGY348" s="92"/>
      <c r="JGZ348" s="92"/>
      <c r="JHA348" s="92"/>
      <c r="JHB348" s="92"/>
      <c r="JHC348" s="92"/>
      <c r="JHD348" s="92"/>
      <c r="JHE348" s="92"/>
      <c r="JHF348" s="92"/>
      <c r="JHG348" s="92"/>
      <c r="JHH348" s="92"/>
      <c r="JHI348" s="92"/>
      <c r="JHJ348" s="92"/>
      <c r="JHK348" s="92"/>
      <c r="JHL348" s="92"/>
      <c r="JHM348" s="92"/>
      <c r="JHN348" s="92"/>
      <c r="JHO348" s="92"/>
      <c r="JHP348" s="92"/>
      <c r="JHQ348" s="92"/>
      <c r="JHR348" s="92"/>
      <c r="JHS348" s="92"/>
      <c r="JHT348" s="92"/>
      <c r="JHU348" s="92"/>
      <c r="JHV348" s="92"/>
      <c r="JHW348" s="92"/>
      <c r="JHX348" s="92"/>
      <c r="JHY348" s="92"/>
      <c r="JHZ348" s="92"/>
      <c r="JIA348" s="92"/>
      <c r="JIB348" s="92"/>
      <c r="JIC348" s="92"/>
      <c r="JID348" s="92"/>
      <c r="JIE348" s="92"/>
      <c r="JIF348" s="92"/>
      <c r="JIG348" s="92"/>
      <c r="JIH348" s="92"/>
      <c r="JII348" s="92"/>
      <c r="JIJ348" s="92"/>
      <c r="JIK348" s="92"/>
      <c r="JIL348" s="92"/>
      <c r="JIM348" s="92"/>
      <c r="JIN348" s="92"/>
      <c r="JIO348" s="92"/>
      <c r="JIP348" s="92"/>
      <c r="JIQ348" s="92"/>
      <c r="JIR348" s="92"/>
      <c r="JIS348" s="92"/>
      <c r="JIT348" s="92"/>
      <c r="JIU348" s="92"/>
      <c r="JIV348" s="92"/>
      <c r="JIW348" s="92"/>
      <c r="JIX348" s="92"/>
      <c r="JIY348" s="92"/>
      <c r="JIZ348" s="92"/>
      <c r="JJA348" s="92"/>
      <c r="JJB348" s="92"/>
      <c r="JJC348" s="92"/>
      <c r="JJD348" s="92"/>
      <c r="JJE348" s="92"/>
      <c r="JJF348" s="92"/>
      <c r="JJG348" s="92"/>
      <c r="JJH348" s="92"/>
      <c r="JJI348" s="92"/>
      <c r="JJJ348" s="92"/>
      <c r="JJK348" s="92"/>
      <c r="JJL348" s="92"/>
      <c r="JJM348" s="92"/>
      <c r="JJN348" s="92"/>
      <c r="JJO348" s="92"/>
      <c r="JJP348" s="92"/>
      <c r="JJQ348" s="92"/>
      <c r="JJR348" s="92"/>
      <c r="JJS348" s="92"/>
      <c r="JJT348" s="92"/>
      <c r="JJU348" s="92"/>
      <c r="JJV348" s="92"/>
      <c r="JJW348" s="92"/>
      <c r="JJX348" s="92"/>
      <c r="JJY348" s="92"/>
      <c r="JJZ348" s="92"/>
      <c r="JKA348" s="92"/>
      <c r="JKB348" s="92"/>
      <c r="JKC348" s="92"/>
      <c r="JKD348" s="92"/>
      <c r="JKE348" s="92"/>
      <c r="JKF348" s="92"/>
      <c r="JKG348" s="92"/>
      <c r="JKH348" s="92"/>
      <c r="JKI348" s="92"/>
      <c r="JKJ348" s="92"/>
      <c r="JKK348" s="92"/>
      <c r="JKL348" s="92"/>
      <c r="JKM348" s="92"/>
      <c r="JKN348" s="92"/>
      <c r="JKO348" s="92"/>
      <c r="JKP348" s="92"/>
      <c r="JKQ348" s="92"/>
      <c r="JKR348" s="92"/>
      <c r="JKS348" s="92"/>
      <c r="JKT348" s="92"/>
      <c r="JKU348" s="92"/>
      <c r="JKV348" s="92"/>
      <c r="JKW348" s="92"/>
      <c r="JKX348" s="92"/>
      <c r="JKY348" s="92"/>
      <c r="JKZ348" s="92"/>
      <c r="JLA348" s="92"/>
      <c r="JLB348" s="92"/>
      <c r="JLC348" s="92"/>
      <c r="JLD348" s="92"/>
      <c r="JLE348" s="92"/>
      <c r="JLF348" s="92"/>
      <c r="JLG348" s="92"/>
      <c r="JLH348" s="92"/>
      <c r="JLI348" s="92"/>
      <c r="JLJ348" s="92"/>
      <c r="JLK348" s="92"/>
      <c r="JLL348" s="92"/>
      <c r="JLM348" s="92"/>
      <c r="JLN348" s="92"/>
      <c r="JLO348" s="92"/>
      <c r="JLP348" s="92"/>
      <c r="JLQ348" s="92"/>
      <c r="JLR348" s="92"/>
      <c r="JLS348" s="92"/>
      <c r="JLT348" s="92"/>
      <c r="JLU348" s="92"/>
      <c r="JLV348" s="92"/>
      <c r="JLW348" s="92"/>
      <c r="JLX348" s="92"/>
      <c r="JLY348" s="92"/>
      <c r="JLZ348" s="92"/>
      <c r="JMA348" s="92"/>
      <c r="JMB348" s="92"/>
      <c r="JMC348" s="92"/>
      <c r="JMD348" s="92"/>
      <c r="JME348" s="92"/>
      <c r="JMF348" s="92"/>
      <c r="JMG348" s="92"/>
      <c r="JMH348" s="92"/>
      <c r="JMI348" s="92"/>
      <c r="JMJ348" s="92"/>
      <c r="JMK348" s="92"/>
      <c r="JML348" s="92"/>
      <c r="JMM348" s="92"/>
      <c r="JMN348" s="92"/>
      <c r="JMO348" s="92"/>
      <c r="JMP348" s="92"/>
      <c r="JMQ348" s="92"/>
      <c r="JMR348" s="92"/>
      <c r="JMS348" s="92"/>
      <c r="JMT348" s="92"/>
      <c r="JMU348" s="92"/>
      <c r="JMV348" s="92"/>
      <c r="JMW348" s="92"/>
      <c r="JMX348" s="92"/>
      <c r="JMY348" s="92"/>
      <c r="JMZ348" s="92"/>
      <c r="JNA348" s="92"/>
      <c r="JNB348" s="92"/>
      <c r="JNC348" s="92"/>
      <c r="JND348" s="92"/>
      <c r="JNE348" s="92"/>
      <c r="JNF348" s="92"/>
      <c r="JNG348" s="92"/>
      <c r="JNH348" s="92"/>
      <c r="JNI348" s="92"/>
      <c r="JNJ348" s="92"/>
      <c r="JNK348" s="92"/>
      <c r="JNL348" s="92"/>
      <c r="JNM348" s="92"/>
      <c r="JNN348" s="92"/>
      <c r="JNO348" s="92"/>
      <c r="JNP348" s="92"/>
      <c r="JNQ348" s="92"/>
      <c r="JNR348" s="92"/>
      <c r="JNS348" s="92"/>
      <c r="JNT348" s="92"/>
      <c r="JNU348" s="92"/>
      <c r="JNV348" s="92"/>
      <c r="JNW348" s="92"/>
      <c r="JNX348" s="92"/>
      <c r="JNY348" s="92"/>
      <c r="JNZ348" s="92"/>
      <c r="JOA348" s="92"/>
      <c r="JOB348" s="92"/>
      <c r="JOC348" s="92"/>
      <c r="JOD348" s="92"/>
      <c r="JOE348" s="92"/>
      <c r="JOF348" s="92"/>
      <c r="JOG348" s="92"/>
      <c r="JOH348" s="92"/>
      <c r="JOI348" s="92"/>
      <c r="JOJ348" s="92"/>
      <c r="JOK348" s="92"/>
      <c r="JOL348" s="92"/>
      <c r="JOM348" s="92"/>
      <c r="JON348" s="92"/>
      <c r="JOO348" s="92"/>
      <c r="JOP348" s="92"/>
      <c r="JOQ348" s="92"/>
      <c r="JOR348" s="92"/>
      <c r="JOS348" s="92"/>
      <c r="JOT348" s="92"/>
      <c r="JOU348" s="92"/>
      <c r="JOV348" s="92"/>
      <c r="JOW348" s="92"/>
      <c r="JOX348" s="92"/>
      <c r="JOY348" s="92"/>
      <c r="JOZ348" s="92"/>
      <c r="JPA348" s="92"/>
      <c r="JPB348" s="92"/>
      <c r="JPC348" s="92"/>
      <c r="JPD348" s="92"/>
      <c r="JPE348" s="92"/>
      <c r="JPF348" s="92"/>
      <c r="JPG348" s="92"/>
      <c r="JPH348" s="92"/>
      <c r="JPI348" s="92"/>
      <c r="JPJ348" s="92"/>
      <c r="JPK348" s="92"/>
      <c r="JPL348" s="92"/>
      <c r="JPM348" s="92"/>
      <c r="JPN348" s="92"/>
      <c r="JPO348" s="92"/>
      <c r="JPP348" s="92"/>
      <c r="JPQ348" s="92"/>
      <c r="JPR348" s="92"/>
      <c r="JPS348" s="92"/>
      <c r="JPT348" s="92"/>
      <c r="JPU348" s="92"/>
      <c r="JPV348" s="92"/>
      <c r="JPW348" s="92"/>
      <c r="JPX348" s="92"/>
      <c r="JPY348" s="92"/>
      <c r="JPZ348" s="92"/>
      <c r="JQA348" s="92"/>
      <c r="JQB348" s="92"/>
      <c r="JQC348" s="92"/>
      <c r="JQD348" s="92"/>
      <c r="JQE348" s="92"/>
      <c r="JQF348" s="92"/>
      <c r="JQG348" s="92"/>
      <c r="JQH348" s="92"/>
      <c r="JQI348" s="92"/>
      <c r="JQJ348" s="92"/>
      <c r="JQK348" s="92"/>
      <c r="JQL348" s="92"/>
      <c r="JQM348" s="92"/>
      <c r="JQN348" s="92"/>
      <c r="JQO348" s="92"/>
      <c r="JQP348" s="92"/>
      <c r="JQQ348" s="92"/>
      <c r="JQR348" s="92"/>
      <c r="JQS348" s="92"/>
      <c r="JQT348" s="92"/>
      <c r="JQU348" s="92"/>
      <c r="JQV348" s="92"/>
      <c r="JQW348" s="92"/>
      <c r="JQX348" s="92"/>
      <c r="JQY348" s="92"/>
      <c r="JQZ348" s="92"/>
      <c r="JRA348" s="92"/>
      <c r="JRB348" s="92"/>
      <c r="JRC348" s="92"/>
      <c r="JRD348" s="92"/>
      <c r="JRE348" s="92"/>
      <c r="JRF348" s="92"/>
      <c r="JRG348" s="92"/>
      <c r="JRH348" s="92"/>
      <c r="JRI348" s="92"/>
      <c r="JRJ348" s="92"/>
      <c r="JRK348" s="92"/>
      <c r="JRL348" s="92"/>
      <c r="JRM348" s="92"/>
      <c r="JRN348" s="92"/>
      <c r="JRO348" s="92"/>
      <c r="JRP348" s="92"/>
      <c r="JRQ348" s="92"/>
      <c r="JRR348" s="92"/>
      <c r="JRS348" s="92"/>
      <c r="JRT348" s="92"/>
      <c r="JRU348" s="92"/>
      <c r="JRV348" s="92"/>
      <c r="JRW348" s="92"/>
      <c r="JRX348" s="92"/>
      <c r="JRY348" s="92"/>
      <c r="JRZ348" s="92"/>
      <c r="JSA348" s="92"/>
      <c r="JSB348" s="92"/>
      <c r="JSC348" s="92"/>
      <c r="JSD348" s="92"/>
      <c r="JSE348" s="92"/>
      <c r="JSF348" s="92"/>
      <c r="JSG348" s="92"/>
      <c r="JSH348" s="92"/>
      <c r="JSI348" s="92"/>
      <c r="JSJ348" s="92"/>
      <c r="JSK348" s="92"/>
      <c r="JSL348" s="92"/>
      <c r="JSM348" s="92"/>
      <c r="JSN348" s="92"/>
      <c r="JSO348" s="92"/>
      <c r="JSP348" s="92"/>
      <c r="JSQ348" s="92"/>
      <c r="JSR348" s="92"/>
      <c r="JSS348" s="92"/>
      <c r="JST348" s="92"/>
      <c r="JSU348" s="92"/>
      <c r="JSV348" s="92"/>
      <c r="JSW348" s="92"/>
      <c r="JSX348" s="92"/>
      <c r="JSY348" s="92"/>
      <c r="JSZ348" s="92"/>
      <c r="JTA348" s="92"/>
      <c r="JTB348" s="92"/>
      <c r="JTC348" s="92"/>
      <c r="JTD348" s="92"/>
      <c r="JTE348" s="92"/>
      <c r="JTF348" s="92"/>
      <c r="JTG348" s="92"/>
      <c r="JTH348" s="92"/>
      <c r="JTI348" s="92"/>
      <c r="JTJ348" s="92"/>
      <c r="JTK348" s="92"/>
      <c r="JTL348" s="92"/>
      <c r="JTM348" s="92"/>
      <c r="JTN348" s="92"/>
      <c r="JTO348" s="92"/>
      <c r="JTP348" s="92"/>
      <c r="JTQ348" s="92"/>
      <c r="JTR348" s="92"/>
      <c r="JTS348" s="92"/>
      <c r="JTT348" s="92"/>
      <c r="JTU348" s="92"/>
      <c r="JTV348" s="92"/>
      <c r="JTW348" s="92"/>
      <c r="JTX348" s="92"/>
      <c r="JTY348" s="92"/>
      <c r="JTZ348" s="92"/>
      <c r="JUA348" s="92"/>
      <c r="JUB348" s="92"/>
      <c r="JUC348" s="92"/>
      <c r="JUD348" s="92"/>
      <c r="JUE348" s="92"/>
      <c r="JUF348" s="92"/>
      <c r="JUG348" s="92"/>
      <c r="JUH348" s="92"/>
      <c r="JUI348" s="92"/>
      <c r="JUJ348" s="92"/>
      <c r="JUK348" s="92"/>
      <c r="JUL348" s="92"/>
      <c r="JUM348" s="92"/>
      <c r="JUN348" s="92"/>
      <c r="JUO348" s="92"/>
      <c r="JUP348" s="92"/>
      <c r="JUQ348" s="92"/>
      <c r="JUR348" s="92"/>
      <c r="JUS348" s="92"/>
      <c r="JUT348" s="92"/>
      <c r="JUU348" s="92"/>
      <c r="JUV348" s="92"/>
      <c r="JUW348" s="92"/>
      <c r="JUX348" s="92"/>
      <c r="JUY348" s="92"/>
      <c r="JUZ348" s="92"/>
      <c r="JVA348" s="92"/>
      <c r="JVB348" s="92"/>
      <c r="JVC348" s="92"/>
      <c r="JVD348" s="92"/>
      <c r="JVE348" s="92"/>
      <c r="JVF348" s="92"/>
      <c r="JVG348" s="92"/>
      <c r="JVH348" s="92"/>
      <c r="JVI348" s="92"/>
      <c r="JVJ348" s="92"/>
      <c r="JVK348" s="92"/>
      <c r="JVL348" s="92"/>
      <c r="JVM348" s="92"/>
      <c r="JVN348" s="92"/>
      <c r="JVO348" s="92"/>
      <c r="JVP348" s="92"/>
      <c r="JVQ348" s="92"/>
      <c r="JVR348" s="92"/>
      <c r="JVS348" s="92"/>
      <c r="JVT348" s="92"/>
      <c r="JVU348" s="92"/>
      <c r="JVV348" s="92"/>
      <c r="JVW348" s="92"/>
      <c r="JVX348" s="92"/>
      <c r="JVY348" s="92"/>
      <c r="JVZ348" s="92"/>
      <c r="JWA348" s="92"/>
      <c r="JWB348" s="92"/>
      <c r="JWC348" s="92"/>
      <c r="JWD348" s="92"/>
      <c r="JWE348" s="92"/>
      <c r="JWF348" s="92"/>
      <c r="JWG348" s="92"/>
      <c r="JWH348" s="92"/>
      <c r="JWI348" s="92"/>
      <c r="JWJ348" s="92"/>
      <c r="JWK348" s="92"/>
      <c r="JWL348" s="92"/>
      <c r="JWM348" s="92"/>
      <c r="JWN348" s="92"/>
      <c r="JWO348" s="92"/>
      <c r="JWP348" s="92"/>
      <c r="JWQ348" s="92"/>
      <c r="JWR348" s="92"/>
      <c r="JWS348" s="92"/>
      <c r="JWT348" s="92"/>
      <c r="JWU348" s="92"/>
      <c r="JWV348" s="92"/>
      <c r="JWW348" s="92"/>
      <c r="JWX348" s="92"/>
      <c r="JWY348" s="92"/>
      <c r="JWZ348" s="92"/>
      <c r="JXA348" s="92"/>
      <c r="JXB348" s="92"/>
      <c r="JXC348" s="92"/>
      <c r="JXD348" s="92"/>
      <c r="JXE348" s="92"/>
      <c r="JXF348" s="92"/>
      <c r="JXG348" s="92"/>
      <c r="JXH348" s="92"/>
      <c r="JXI348" s="92"/>
      <c r="JXJ348" s="92"/>
      <c r="JXK348" s="92"/>
      <c r="JXL348" s="92"/>
      <c r="JXM348" s="92"/>
      <c r="JXN348" s="92"/>
      <c r="JXO348" s="92"/>
      <c r="JXP348" s="92"/>
      <c r="JXQ348" s="92"/>
      <c r="JXR348" s="92"/>
      <c r="JXS348" s="92"/>
      <c r="JXT348" s="92"/>
      <c r="JXU348" s="92"/>
      <c r="JXV348" s="92"/>
      <c r="JXW348" s="92"/>
      <c r="JXX348" s="92"/>
      <c r="JXY348" s="92"/>
      <c r="JXZ348" s="92"/>
      <c r="JYA348" s="92"/>
      <c r="JYB348" s="92"/>
      <c r="JYC348" s="92"/>
      <c r="JYD348" s="92"/>
      <c r="JYE348" s="92"/>
      <c r="JYF348" s="92"/>
      <c r="JYG348" s="92"/>
      <c r="JYH348" s="92"/>
      <c r="JYI348" s="92"/>
      <c r="JYJ348" s="92"/>
      <c r="JYK348" s="92"/>
      <c r="JYL348" s="92"/>
      <c r="JYM348" s="92"/>
      <c r="JYN348" s="92"/>
      <c r="JYO348" s="92"/>
      <c r="JYP348" s="92"/>
      <c r="JYQ348" s="92"/>
      <c r="JYR348" s="92"/>
      <c r="JYS348" s="92"/>
      <c r="JYT348" s="92"/>
      <c r="JYU348" s="92"/>
      <c r="JYV348" s="92"/>
      <c r="JYW348" s="92"/>
      <c r="JYX348" s="92"/>
      <c r="JYY348" s="92"/>
      <c r="JYZ348" s="92"/>
      <c r="JZA348" s="92"/>
      <c r="JZB348" s="92"/>
      <c r="JZC348" s="92"/>
      <c r="JZD348" s="92"/>
      <c r="JZE348" s="92"/>
      <c r="JZF348" s="92"/>
      <c r="JZG348" s="92"/>
      <c r="JZH348" s="92"/>
      <c r="JZI348" s="92"/>
      <c r="JZJ348" s="92"/>
      <c r="JZK348" s="92"/>
      <c r="JZL348" s="92"/>
      <c r="JZM348" s="92"/>
      <c r="JZN348" s="92"/>
      <c r="JZO348" s="92"/>
      <c r="JZP348" s="92"/>
      <c r="JZQ348" s="92"/>
      <c r="JZR348" s="92"/>
      <c r="JZS348" s="92"/>
      <c r="JZT348" s="92"/>
      <c r="JZU348" s="92"/>
      <c r="JZV348" s="92"/>
      <c r="JZW348" s="92"/>
      <c r="JZX348" s="92"/>
      <c r="JZY348" s="92"/>
      <c r="JZZ348" s="92"/>
      <c r="KAA348" s="92"/>
      <c r="KAB348" s="92"/>
      <c r="KAC348" s="92"/>
      <c r="KAD348" s="92"/>
      <c r="KAE348" s="92"/>
      <c r="KAF348" s="92"/>
      <c r="KAG348" s="92"/>
      <c r="KAH348" s="92"/>
      <c r="KAI348" s="92"/>
      <c r="KAJ348" s="92"/>
      <c r="KAK348" s="92"/>
      <c r="KAL348" s="92"/>
      <c r="KAM348" s="92"/>
      <c r="KAN348" s="92"/>
      <c r="KAO348" s="92"/>
      <c r="KAP348" s="92"/>
      <c r="KAQ348" s="92"/>
      <c r="KAR348" s="92"/>
      <c r="KAS348" s="92"/>
      <c r="KAT348" s="92"/>
      <c r="KAU348" s="92"/>
      <c r="KAV348" s="92"/>
      <c r="KAW348" s="92"/>
      <c r="KAX348" s="92"/>
      <c r="KAY348" s="92"/>
      <c r="KAZ348" s="92"/>
      <c r="KBA348" s="92"/>
      <c r="KBB348" s="92"/>
      <c r="KBC348" s="92"/>
      <c r="KBD348" s="92"/>
      <c r="KBE348" s="92"/>
      <c r="KBF348" s="92"/>
      <c r="KBG348" s="92"/>
      <c r="KBH348" s="92"/>
      <c r="KBI348" s="92"/>
      <c r="KBJ348" s="92"/>
      <c r="KBK348" s="92"/>
      <c r="KBL348" s="92"/>
      <c r="KBM348" s="92"/>
      <c r="KBN348" s="92"/>
      <c r="KBO348" s="92"/>
      <c r="KBP348" s="92"/>
      <c r="KBQ348" s="92"/>
      <c r="KBR348" s="92"/>
      <c r="KBS348" s="92"/>
      <c r="KBT348" s="92"/>
      <c r="KBU348" s="92"/>
      <c r="KBV348" s="92"/>
      <c r="KBW348" s="92"/>
      <c r="KBX348" s="92"/>
      <c r="KBY348" s="92"/>
      <c r="KBZ348" s="92"/>
      <c r="KCA348" s="92"/>
      <c r="KCB348" s="92"/>
      <c r="KCC348" s="92"/>
      <c r="KCD348" s="92"/>
      <c r="KCE348" s="92"/>
      <c r="KCF348" s="92"/>
      <c r="KCG348" s="92"/>
      <c r="KCH348" s="92"/>
      <c r="KCI348" s="92"/>
      <c r="KCJ348" s="92"/>
      <c r="KCK348" s="92"/>
      <c r="KCL348" s="92"/>
      <c r="KCM348" s="92"/>
      <c r="KCN348" s="92"/>
      <c r="KCO348" s="92"/>
      <c r="KCP348" s="92"/>
      <c r="KCQ348" s="92"/>
      <c r="KCR348" s="92"/>
      <c r="KCS348" s="92"/>
      <c r="KCT348" s="92"/>
      <c r="KCU348" s="92"/>
      <c r="KCV348" s="92"/>
      <c r="KCW348" s="92"/>
      <c r="KCX348" s="92"/>
      <c r="KCY348" s="92"/>
      <c r="KCZ348" s="92"/>
      <c r="KDA348" s="92"/>
      <c r="KDB348" s="92"/>
      <c r="KDC348" s="92"/>
      <c r="KDD348" s="92"/>
      <c r="KDE348" s="92"/>
      <c r="KDF348" s="92"/>
      <c r="KDG348" s="92"/>
      <c r="KDH348" s="92"/>
      <c r="KDI348" s="92"/>
      <c r="KDJ348" s="92"/>
      <c r="KDK348" s="92"/>
      <c r="KDL348" s="92"/>
      <c r="KDM348" s="92"/>
      <c r="KDN348" s="92"/>
      <c r="KDO348" s="92"/>
      <c r="KDP348" s="92"/>
      <c r="KDQ348" s="92"/>
      <c r="KDR348" s="92"/>
      <c r="KDS348" s="92"/>
      <c r="KDT348" s="92"/>
      <c r="KDU348" s="92"/>
      <c r="KDV348" s="92"/>
      <c r="KDW348" s="92"/>
      <c r="KDX348" s="92"/>
      <c r="KDY348" s="92"/>
      <c r="KDZ348" s="92"/>
      <c r="KEA348" s="92"/>
      <c r="KEB348" s="92"/>
      <c r="KEC348" s="92"/>
      <c r="KED348" s="92"/>
      <c r="KEE348" s="92"/>
      <c r="KEF348" s="92"/>
      <c r="KEG348" s="92"/>
      <c r="KEH348" s="92"/>
      <c r="KEI348" s="92"/>
      <c r="KEJ348" s="92"/>
      <c r="KEK348" s="92"/>
      <c r="KEL348" s="92"/>
      <c r="KEM348" s="92"/>
      <c r="KEN348" s="92"/>
      <c r="KEO348" s="92"/>
      <c r="KEP348" s="92"/>
      <c r="KEQ348" s="92"/>
      <c r="KER348" s="92"/>
      <c r="KES348" s="92"/>
      <c r="KET348" s="92"/>
      <c r="KEU348" s="92"/>
      <c r="KEV348" s="92"/>
      <c r="KEW348" s="92"/>
      <c r="KEX348" s="92"/>
      <c r="KEY348" s="92"/>
      <c r="KEZ348" s="92"/>
      <c r="KFA348" s="92"/>
      <c r="KFB348" s="92"/>
      <c r="KFC348" s="92"/>
      <c r="KFD348" s="92"/>
      <c r="KFE348" s="92"/>
      <c r="KFF348" s="92"/>
      <c r="KFG348" s="92"/>
      <c r="KFH348" s="92"/>
      <c r="KFI348" s="92"/>
      <c r="KFJ348" s="92"/>
      <c r="KFK348" s="92"/>
      <c r="KFL348" s="92"/>
      <c r="KFM348" s="92"/>
      <c r="KFN348" s="92"/>
      <c r="KFO348" s="92"/>
      <c r="KFP348" s="92"/>
      <c r="KFQ348" s="92"/>
      <c r="KFR348" s="92"/>
      <c r="KFS348" s="92"/>
      <c r="KFT348" s="92"/>
      <c r="KFU348" s="92"/>
      <c r="KFV348" s="92"/>
      <c r="KFW348" s="92"/>
      <c r="KFX348" s="92"/>
      <c r="KFY348" s="92"/>
      <c r="KFZ348" s="92"/>
      <c r="KGA348" s="92"/>
      <c r="KGB348" s="92"/>
      <c r="KGC348" s="92"/>
      <c r="KGD348" s="92"/>
      <c r="KGE348" s="92"/>
      <c r="KGF348" s="92"/>
      <c r="KGG348" s="92"/>
      <c r="KGH348" s="92"/>
      <c r="KGI348" s="92"/>
      <c r="KGJ348" s="92"/>
      <c r="KGK348" s="92"/>
      <c r="KGL348" s="92"/>
      <c r="KGM348" s="92"/>
      <c r="KGN348" s="92"/>
      <c r="KGO348" s="92"/>
      <c r="KGP348" s="92"/>
      <c r="KGQ348" s="92"/>
      <c r="KGR348" s="92"/>
      <c r="KGS348" s="92"/>
      <c r="KGT348" s="92"/>
      <c r="KGU348" s="92"/>
      <c r="KGV348" s="92"/>
      <c r="KGW348" s="92"/>
      <c r="KGX348" s="92"/>
      <c r="KGY348" s="92"/>
      <c r="KGZ348" s="92"/>
      <c r="KHA348" s="92"/>
      <c r="KHB348" s="92"/>
      <c r="KHC348" s="92"/>
      <c r="KHD348" s="92"/>
      <c r="KHE348" s="92"/>
      <c r="KHF348" s="92"/>
      <c r="KHG348" s="92"/>
      <c r="KHH348" s="92"/>
      <c r="KHI348" s="92"/>
      <c r="KHJ348" s="92"/>
      <c r="KHK348" s="92"/>
      <c r="KHL348" s="92"/>
      <c r="KHM348" s="92"/>
      <c r="KHN348" s="92"/>
      <c r="KHO348" s="92"/>
      <c r="KHP348" s="92"/>
      <c r="KHQ348" s="92"/>
      <c r="KHR348" s="92"/>
      <c r="KHS348" s="92"/>
      <c r="KHT348" s="92"/>
      <c r="KHU348" s="92"/>
      <c r="KHV348" s="92"/>
      <c r="KHW348" s="92"/>
      <c r="KHX348" s="92"/>
      <c r="KHY348" s="92"/>
      <c r="KHZ348" s="92"/>
      <c r="KIA348" s="92"/>
      <c r="KIB348" s="92"/>
      <c r="KIC348" s="92"/>
      <c r="KID348" s="92"/>
      <c r="KIE348" s="92"/>
      <c r="KIF348" s="92"/>
      <c r="KIG348" s="92"/>
      <c r="KIH348" s="92"/>
      <c r="KII348" s="92"/>
      <c r="KIJ348" s="92"/>
      <c r="KIK348" s="92"/>
      <c r="KIL348" s="92"/>
      <c r="KIM348" s="92"/>
      <c r="KIN348" s="92"/>
      <c r="KIO348" s="92"/>
      <c r="KIP348" s="92"/>
      <c r="KIQ348" s="92"/>
      <c r="KIR348" s="92"/>
      <c r="KIS348" s="92"/>
      <c r="KIT348" s="92"/>
      <c r="KIU348" s="92"/>
      <c r="KIV348" s="92"/>
      <c r="KIW348" s="92"/>
      <c r="KIX348" s="92"/>
      <c r="KIY348" s="92"/>
      <c r="KIZ348" s="92"/>
      <c r="KJA348" s="92"/>
      <c r="KJB348" s="92"/>
      <c r="KJC348" s="92"/>
      <c r="KJD348" s="92"/>
      <c r="KJE348" s="92"/>
      <c r="KJF348" s="92"/>
      <c r="KJG348" s="92"/>
      <c r="KJH348" s="92"/>
      <c r="KJI348" s="92"/>
      <c r="KJJ348" s="92"/>
      <c r="KJK348" s="92"/>
      <c r="KJL348" s="92"/>
      <c r="KJM348" s="92"/>
      <c r="KJN348" s="92"/>
      <c r="KJO348" s="92"/>
      <c r="KJP348" s="92"/>
      <c r="KJQ348" s="92"/>
      <c r="KJR348" s="92"/>
      <c r="KJS348" s="92"/>
      <c r="KJT348" s="92"/>
      <c r="KJU348" s="92"/>
      <c r="KJV348" s="92"/>
      <c r="KJW348" s="92"/>
      <c r="KJX348" s="92"/>
      <c r="KJY348" s="92"/>
      <c r="KJZ348" s="92"/>
      <c r="KKA348" s="92"/>
      <c r="KKB348" s="92"/>
      <c r="KKC348" s="92"/>
      <c r="KKD348" s="92"/>
      <c r="KKE348" s="92"/>
      <c r="KKF348" s="92"/>
      <c r="KKG348" s="92"/>
      <c r="KKH348" s="92"/>
      <c r="KKI348" s="92"/>
      <c r="KKJ348" s="92"/>
      <c r="KKK348" s="92"/>
      <c r="KKL348" s="92"/>
      <c r="KKM348" s="92"/>
      <c r="KKN348" s="92"/>
      <c r="KKO348" s="92"/>
      <c r="KKP348" s="92"/>
      <c r="KKQ348" s="92"/>
      <c r="KKR348" s="92"/>
      <c r="KKS348" s="92"/>
      <c r="KKT348" s="92"/>
      <c r="KKU348" s="92"/>
      <c r="KKV348" s="92"/>
      <c r="KKW348" s="92"/>
      <c r="KKX348" s="92"/>
      <c r="KKY348" s="92"/>
      <c r="KKZ348" s="92"/>
      <c r="KLA348" s="92"/>
      <c r="KLB348" s="92"/>
      <c r="KLC348" s="92"/>
      <c r="KLD348" s="92"/>
      <c r="KLE348" s="92"/>
      <c r="KLF348" s="92"/>
      <c r="KLG348" s="92"/>
      <c r="KLH348" s="92"/>
      <c r="KLI348" s="92"/>
      <c r="KLJ348" s="92"/>
      <c r="KLK348" s="92"/>
      <c r="KLL348" s="92"/>
      <c r="KLM348" s="92"/>
      <c r="KLN348" s="92"/>
      <c r="KLO348" s="92"/>
      <c r="KLP348" s="92"/>
      <c r="KLQ348" s="92"/>
      <c r="KLR348" s="92"/>
      <c r="KLS348" s="92"/>
      <c r="KLT348" s="92"/>
      <c r="KLU348" s="92"/>
      <c r="KLV348" s="92"/>
      <c r="KLW348" s="92"/>
      <c r="KLX348" s="92"/>
      <c r="KLY348" s="92"/>
      <c r="KLZ348" s="92"/>
      <c r="KMA348" s="92"/>
      <c r="KMB348" s="92"/>
      <c r="KMC348" s="92"/>
      <c r="KMD348" s="92"/>
      <c r="KME348" s="92"/>
      <c r="KMF348" s="92"/>
      <c r="KMG348" s="92"/>
      <c r="KMH348" s="92"/>
      <c r="KMI348" s="92"/>
      <c r="KMJ348" s="92"/>
      <c r="KMK348" s="92"/>
      <c r="KML348" s="92"/>
      <c r="KMM348" s="92"/>
      <c r="KMN348" s="92"/>
      <c r="KMO348" s="92"/>
      <c r="KMP348" s="92"/>
      <c r="KMQ348" s="92"/>
      <c r="KMR348" s="92"/>
      <c r="KMS348" s="92"/>
      <c r="KMT348" s="92"/>
      <c r="KMU348" s="92"/>
      <c r="KMV348" s="92"/>
      <c r="KMW348" s="92"/>
      <c r="KMX348" s="92"/>
      <c r="KMY348" s="92"/>
      <c r="KMZ348" s="92"/>
      <c r="KNA348" s="92"/>
      <c r="KNB348" s="92"/>
      <c r="KNC348" s="92"/>
      <c r="KND348" s="92"/>
      <c r="KNE348" s="92"/>
      <c r="KNF348" s="92"/>
      <c r="KNG348" s="92"/>
      <c r="KNH348" s="92"/>
      <c r="KNI348" s="92"/>
      <c r="KNJ348" s="92"/>
      <c r="KNK348" s="92"/>
      <c r="KNL348" s="92"/>
      <c r="KNM348" s="92"/>
      <c r="KNN348" s="92"/>
      <c r="KNO348" s="92"/>
      <c r="KNP348" s="92"/>
      <c r="KNQ348" s="92"/>
      <c r="KNR348" s="92"/>
      <c r="KNS348" s="92"/>
      <c r="KNT348" s="92"/>
      <c r="KNU348" s="92"/>
      <c r="KNV348" s="92"/>
      <c r="KNW348" s="92"/>
      <c r="KNX348" s="92"/>
      <c r="KNY348" s="92"/>
      <c r="KNZ348" s="92"/>
      <c r="KOA348" s="92"/>
      <c r="KOB348" s="92"/>
      <c r="KOC348" s="92"/>
      <c r="KOD348" s="92"/>
      <c r="KOE348" s="92"/>
      <c r="KOF348" s="92"/>
      <c r="KOG348" s="92"/>
      <c r="KOH348" s="92"/>
      <c r="KOI348" s="92"/>
      <c r="KOJ348" s="92"/>
      <c r="KOK348" s="92"/>
      <c r="KOL348" s="92"/>
      <c r="KOM348" s="92"/>
      <c r="KON348" s="92"/>
      <c r="KOO348" s="92"/>
      <c r="KOP348" s="92"/>
      <c r="KOQ348" s="92"/>
      <c r="KOR348" s="92"/>
      <c r="KOS348" s="92"/>
      <c r="KOT348" s="92"/>
      <c r="KOU348" s="92"/>
      <c r="KOV348" s="92"/>
      <c r="KOW348" s="92"/>
      <c r="KOX348" s="92"/>
      <c r="KOY348" s="92"/>
      <c r="KOZ348" s="92"/>
      <c r="KPA348" s="92"/>
      <c r="KPB348" s="92"/>
      <c r="KPC348" s="92"/>
      <c r="KPD348" s="92"/>
      <c r="KPE348" s="92"/>
      <c r="KPF348" s="92"/>
      <c r="KPG348" s="92"/>
      <c r="KPH348" s="92"/>
      <c r="KPI348" s="92"/>
      <c r="KPJ348" s="92"/>
      <c r="KPK348" s="92"/>
      <c r="KPL348" s="92"/>
      <c r="KPM348" s="92"/>
      <c r="KPN348" s="92"/>
      <c r="KPO348" s="92"/>
      <c r="KPP348" s="92"/>
      <c r="KPQ348" s="92"/>
      <c r="KPR348" s="92"/>
      <c r="KPS348" s="92"/>
      <c r="KPT348" s="92"/>
      <c r="KPU348" s="92"/>
      <c r="KPV348" s="92"/>
      <c r="KPW348" s="92"/>
      <c r="KPX348" s="92"/>
      <c r="KPY348" s="92"/>
      <c r="KPZ348" s="92"/>
      <c r="KQA348" s="92"/>
      <c r="KQB348" s="92"/>
      <c r="KQC348" s="92"/>
      <c r="KQD348" s="92"/>
      <c r="KQE348" s="92"/>
      <c r="KQF348" s="92"/>
      <c r="KQG348" s="92"/>
      <c r="KQH348" s="92"/>
      <c r="KQI348" s="92"/>
      <c r="KQJ348" s="92"/>
      <c r="KQK348" s="92"/>
      <c r="KQL348" s="92"/>
      <c r="KQM348" s="92"/>
      <c r="KQN348" s="92"/>
      <c r="KQO348" s="92"/>
      <c r="KQP348" s="92"/>
      <c r="KQQ348" s="92"/>
      <c r="KQR348" s="92"/>
      <c r="KQS348" s="92"/>
      <c r="KQT348" s="92"/>
      <c r="KQU348" s="92"/>
      <c r="KQV348" s="92"/>
      <c r="KQW348" s="92"/>
      <c r="KQX348" s="92"/>
      <c r="KQY348" s="92"/>
      <c r="KQZ348" s="92"/>
      <c r="KRA348" s="92"/>
      <c r="KRB348" s="92"/>
      <c r="KRC348" s="92"/>
      <c r="KRD348" s="92"/>
      <c r="KRE348" s="92"/>
      <c r="KRF348" s="92"/>
      <c r="KRG348" s="92"/>
      <c r="KRH348" s="92"/>
      <c r="KRI348" s="92"/>
      <c r="KRJ348" s="92"/>
      <c r="KRK348" s="92"/>
      <c r="KRL348" s="92"/>
      <c r="KRM348" s="92"/>
      <c r="KRN348" s="92"/>
      <c r="KRO348" s="92"/>
      <c r="KRP348" s="92"/>
      <c r="KRQ348" s="92"/>
      <c r="KRR348" s="92"/>
      <c r="KRS348" s="92"/>
      <c r="KRT348" s="92"/>
      <c r="KRU348" s="92"/>
      <c r="KRV348" s="92"/>
      <c r="KRW348" s="92"/>
      <c r="KRX348" s="92"/>
      <c r="KRY348" s="92"/>
      <c r="KRZ348" s="92"/>
      <c r="KSA348" s="92"/>
      <c r="KSB348" s="92"/>
      <c r="KSC348" s="92"/>
      <c r="KSD348" s="92"/>
      <c r="KSE348" s="92"/>
      <c r="KSF348" s="92"/>
      <c r="KSG348" s="92"/>
      <c r="KSH348" s="92"/>
      <c r="KSI348" s="92"/>
      <c r="KSJ348" s="92"/>
      <c r="KSK348" s="92"/>
      <c r="KSL348" s="92"/>
      <c r="KSM348" s="92"/>
      <c r="KSN348" s="92"/>
      <c r="KSO348" s="92"/>
      <c r="KSP348" s="92"/>
      <c r="KSQ348" s="92"/>
      <c r="KSR348" s="92"/>
      <c r="KSS348" s="92"/>
      <c r="KST348" s="92"/>
      <c r="KSU348" s="92"/>
      <c r="KSV348" s="92"/>
      <c r="KSW348" s="92"/>
      <c r="KSX348" s="92"/>
      <c r="KSY348" s="92"/>
      <c r="KSZ348" s="92"/>
      <c r="KTA348" s="92"/>
      <c r="KTB348" s="92"/>
      <c r="KTC348" s="92"/>
      <c r="KTD348" s="92"/>
      <c r="KTE348" s="92"/>
      <c r="KTF348" s="92"/>
      <c r="KTG348" s="92"/>
      <c r="KTH348" s="92"/>
      <c r="KTI348" s="92"/>
      <c r="KTJ348" s="92"/>
      <c r="KTK348" s="92"/>
      <c r="KTL348" s="92"/>
      <c r="KTM348" s="92"/>
      <c r="KTN348" s="92"/>
      <c r="KTO348" s="92"/>
      <c r="KTP348" s="92"/>
      <c r="KTQ348" s="92"/>
      <c r="KTR348" s="92"/>
      <c r="KTS348" s="92"/>
      <c r="KTT348" s="92"/>
      <c r="KTU348" s="92"/>
      <c r="KTV348" s="92"/>
      <c r="KTW348" s="92"/>
      <c r="KTX348" s="92"/>
      <c r="KTY348" s="92"/>
      <c r="KTZ348" s="92"/>
      <c r="KUA348" s="92"/>
      <c r="KUB348" s="92"/>
      <c r="KUC348" s="92"/>
      <c r="KUD348" s="92"/>
      <c r="KUE348" s="92"/>
      <c r="KUF348" s="92"/>
      <c r="KUG348" s="92"/>
      <c r="KUH348" s="92"/>
      <c r="KUI348" s="92"/>
      <c r="KUJ348" s="92"/>
      <c r="KUK348" s="92"/>
      <c r="KUL348" s="92"/>
      <c r="KUM348" s="92"/>
      <c r="KUN348" s="92"/>
      <c r="KUO348" s="92"/>
      <c r="KUP348" s="92"/>
      <c r="KUQ348" s="92"/>
      <c r="KUR348" s="92"/>
      <c r="KUS348" s="92"/>
      <c r="KUT348" s="92"/>
      <c r="KUU348" s="92"/>
      <c r="KUV348" s="92"/>
      <c r="KUW348" s="92"/>
      <c r="KUX348" s="92"/>
      <c r="KUY348" s="92"/>
      <c r="KUZ348" s="92"/>
      <c r="KVA348" s="92"/>
      <c r="KVB348" s="92"/>
      <c r="KVC348" s="92"/>
      <c r="KVD348" s="92"/>
      <c r="KVE348" s="92"/>
      <c r="KVF348" s="92"/>
      <c r="KVG348" s="92"/>
      <c r="KVH348" s="92"/>
      <c r="KVI348" s="92"/>
      <c r="KVJ348" s="92"/>
      <c r="KVK348" s="92"/>
      <c r="KVL348" s="92"/>
      <c r="KVM348" s="92"/>
      <c r="KVN348" s="92"/>
      <c r="KVO348" s="92"/>
      <c r="KVP348" s="92"/>
      <c r="KVQ348" s="92"/>
      <c r="KVR348" s="92"/>
      <c r="KVS348" s="92"/>
      <c r="KVT348" s="92"/>
      <c r="KVU348" s="92"/>
      <c r="KVV348" s="92"/>
      <c r="KVW348" s="92"/>
      <c r="KVX348" s="92"/>
      <c r="KVY348" s="92"/>
      <c r="KVZ348" s="92"/>
      <c r="KWA348" s="92"/>
      <c r="KWB348" s="92"/>
      <c r="KWC348" s="92"/>
      <c r="KWD348" s="92"/>
      <c r="KWE348" s="92"/>
      <c r="KWF348" s="92"/>
      <c r="KWG348" s="92"/>
      <c r="KWH348" s="92"/>
      <c r="KWI348" s="92"/>
      <c r="KWJ348" s="92"/>
      <c r="KWK348" s="92"/>
      <c r="KWL348" s="92"/>
      <c r="KWM348" s="92"/>
      <c r="KWN348" s="92"/>
      <c r="KWO348" s="92"/>
      <c r="KWP348" s="92"/>
      <c r="KWQ348" s="92"/>
      <c r="KWR348" s="92"/>
      <c r="KWS348" s="92"/>
      <c r="KWT348" s="92"/>
      <c r="KWU348" s="92"/>
      <c r="KWV348" s="92"/>
      <c r="KWW348" s="92"/>
      <c r="KWX348" s="92"/>
      <c r="KWY348" s="92"/>
      <c r="KWZ348" s="92"/>
      <c r="KXA348" s="92"/>
      <c r="KXB348" s="92"/>
      <c r="KXC348" s="92"/>
      <c r="KXD348" s="92"/>
      <c r="KXE348" s="92"/>
      <c r="KXF348" s="92"/>
      <c r="KXG348" s="92"/>
      <c r="KXH348" s="92"/>
      <c r="KXI348" s="92"/>
      <c r="KXJ348" s="92"/>
      <c r="KXK348" s="92"/>
      <c r="KXL348" s="92"/>
      <c r="KXM348" s="92"/>
      <c r="KXN348" s="92"/>
      <c r="KXO348" s="92"/>
      <c r="KXP348" s="92"/>
      <c r="KXQ348" s="92"/>
      <c r="KXR348" s="92"/>
      <c r="KXS348" s="92"/>
      <c r="KXT348" s="92"/>
      <c r="KXU348" s="92"/>
      <c r="KXV348" s="92"/>
      <c r="KXW348" s="92"/>
      <c r="KXX348" s="92"/>
      <c r="KXY348" s="92"/>
      <c r="KXZ348" s="92"/>
      <c r="KYA348" s="92"/>
      <c r="KYB348" s="92"/>
      <c r="KYC348" s="92"/>
      <c r="KYD348" s="92"/>
      <c r="KYE348" s="92"/>
      <c r="KYF348" s="92"/>
      <c r="KYG348" s="92"/>
      <c r="KYH348" s="92"/>
      <c r="KYI348" s="92"/>
      <c r="KYJ348" s="92"/>
      <c r="KYK348" s="92"/>
      <c r="KYL348" s="92"/>
      <c r="KYM348" s="92"/>
      <c r="KYN348" s="92"/>
      <c r="KYO348" s="92"/>
      <c r="KYP348" s="92"/>
      <c r="KYQ348" s="92"/>
      <c r="KYR348" s="92"/>
      <c r="KYS348" s="92"/>
      <c r="KYT348" s="92"/>
      <c r="KYU348" s="92"/>
      <c r="KYV348" s="92"/>
      <c r="KYW348" s="92"/>
      <c r="KYX348" s="92"/>
      <c r="KYY348" s="92"/>
      <c r="KYZ348" s="92"/>
      <c r="KZA348" s="92"/>
      <c r="KZB348" s="92"/>
      <c r="KZC348" s="92"/>
      <c r="KZD348" s="92"/>
      <c r="KZE348" s="92"/>
      <c r="KZF348" s="92"/>
      <c r="KZG348" s="92"/>
      <c r="KZH348" s="92"/>
      <c r="KZI348" s="92"/>
      <c r="KZJ348" s="92"/>
      <c r="KZK348" s="92"/>
      <c r="KZL348" s="92"/>
      <c r="KZM348" s="92"/>
      <c r="KZN348" s="92"/>
      <c r="KZO348" s="92"/>
      <c r="KZP348" s="92"/>
      <c r="KZQ348" s="92"/>
      <c r="KZR348" s="92"/>
      <c r="KZS348" s="92"/>
      <c r="KZT348" s="92"/>
      <c r="KZU348" s="92"/>
      <c r="KZV348" s="92"/>
      <c r="KZW348" s="92"/>
      <c r="KZX348" s="92"/>
      <c r="KZY348" s="92"/>
      <c r="KZZ348" s="92"/>
      <c r="LAA348" s="92"/>
      <c r="LAB348" s="92"/>
      <c r="LAC348" s="92"/>
      <c r="LAD348" s="92"/>
      <c r="LAE348" s="92"/>
      <c r="LAF348" s="92"/>
      <c r="LAG348" s="92"/>
      <c r="LAH348" s="92"/>
      <c r="LAI348" s="92"/>
      <c r="LAJ348" s="92"/>
      <c r="LAK348" s="92"/>
      <c r="LAL348" s="92"/>
      <c r="LAM348" s="92"/>
      <c r="LAN348" s="92"/>
      <c r="LAO348" s="92"/>
      <c r="LAP348" s="92"/>
      <c r="LAQ348" s="92"/>
      <c r="LAR348" s="92"/>
      <c r="LAS348" s="92"/>
      <c r="LAT348" s="92"/>
      <c r="LAU348" s="92"/>
      <c r="LAV348" s="92"/>
      <c r="LAW348" s="92"/>
      <c r="LAX348" s="92"/>
      <c r="LAY348" s="92"/>
      <c r="LAZ348" s="92"/>
      <c r="LBA348" s="92"/>
      <c r="LBB348" s="92"/>
      <c r="LBC348" s="92"/>
      <c r="LBD348" s="92"/>
      <c r="LBE348" s="92"/>
      <c r="LBF348" s="92"/>
      <c r="LBG348" s="92"/>
      <c r="LBH348" s="92"/>
      <c r="LBI348" s="92"/>
      <c r="LBJ348" s="92"/>
      <c r="LBK348" s="92"/>
      <c r="LBL348" s="92"/>
      <c r="LBM348" s="92"/>
      <c r="LBN348" s="92"/>
      <c r="LBO348" s="92"/>
      <c r="LBP348" s="92"/>
      <c r="LBQ348" s="92"/>
      <c r="LBR348" s="92"/>
      <c r="LBS348" s="92"/>
      <c r="LBT348" s="92"/>
      <c r="LBU348" s="92"/>
      <c r="LBV348" s="92"/>
      <c r="LBW348" s="92"/>
      <c r="LBX348" s="92"/>
      <c r="LBY348" s="92"/>
      <c r="LBZ348" s="92"/>
      <c r="LCA348" s="92"/>
      <c r="LCB348" s="92"/>
      <c r="LCC348" s="92"/>
      <c r="LCD348" s="92"/>
      <c r="LCE348" s="92"/>
      <c r="LCF348" s="92"/>
      <c r="LCG348" s="92"/>
      <c r="LCH348" s="92"/>
      <c r="LCI348" s="92"/>
      <c r="LCJ348" s="92"/>
      <c r="LCK348" s="92"/>
      <c r="LCL348" s="92"/>
      <c r="LCM348" s="92"/>
      <c r="LCN348" s="92"/>
      <c r="LCO348" s="92"/>
      <c r="LCP348" s="92"/>
      <c r="LCQ348" s="92"/>
      <c r="LCR348" s="92"/>
      <c r="LCS348" s="92"/>
      <c r="LCT348" s="92"/>
      <c r="LCU348" s="92"/>
      <c r="LCV348" s="92"/>
      <c r="LCW348" s="92"/>
      <c r="LCX348" s="92"/>
      <c r="LCY348" s="92"/>
      <c r="LCZ348" s="92"/>
      <c r="LDA348" s="92"/>
      <c r="LDB348" s="92"/>
      <c r="LDC348" s="92"/>
      <c r="LDD348" s="92"/>
      <c r="LDE348" s="92"/>
      <c r="LDF348" s="92"/>
      <c r="LDG348" s="92"/>
      <c r="LDH348" s="92"/>
      <c r="LDI348" s="92"/>
      <c r="LDJ348" s="92"/>
      <c r="LDK348" s="92"/>
      <c r="LDL348" s="92"/>
      <c r="LDM348" s="92"/>
      <c r="LDN348" s="92"/>
      <c r="LDO348" s="92"/>
      <c r="LDP348" s="92"/>
      <c r="LDQ348" s="92"/>
      <c r="LDR348" s="92"/>
      <c r="LDS348" s="92"/>
      <c r="LDT348" s="92"/>
      <c r="LDU348" s="92"/>
      <c r="LDV348" s="92"/>
      <c r="LDW348" s="92"/>
      <c r="LDX348" s="92"/>
      <c r="LDY348" s="92"/>
      <c r="LDZ348" s="92"/>
      <c r="LEA348" s="92"/>
      <c r="LEB348" s="92"/>
      <c r="LEC348" s="92"/>
      <c r="LED348" s="92"/>
      <c r="LEE348" s="92"/>
      <c r="LEF348" s="92"/>
      <c r="LEG348" s="92"/>
      <c r="LEH348" s="92"/>
      <c r="LEI348" s="92"/>
      <c r="LEJ348" s="92"/>
      <c r="LEK348" s="92"/>
      <c r="LEL348" s="92"/>
      <c r="LEM348" s="92"/>
      <c r="LEN348" s="92"/>
      <c r="LEO348" s="92"/>
      <c r="LEP348" s="92"/>
      <c r="LEQ348" s="92"/>
      <c r="LER348" s="92"/>
      <c r="LES348" s="92"/>
      <c r="LET348" s="92"/>
      <c r="LEU348" s="92"/>
      <c r="LEV348" s="92"/>
      <c r="LEW348" s="92"/>
      <c r="LEX348" s="92"/>
      <c r="LEY348" s="92"/>
      <c r="LEZ348" s="92"/>
      <c r="LFA348" s="92"/>
      <c r="LFB348" s="92"/>
      <c r="LFC348" s="92"/>
      <c r="LFD348" s="92"/>
      <c r="LFE348" s="92"/>
      <c r="LFF348" s="92"/>
      <c r="LFG348" s="92"/>
      <c r="LFH348" s="92"/>
      <c r="LFI348" s="92"/>
      <c r="LFJ348" s="92"/>
      <c r="LFK348" s="92"/>
      <c r="LFL348" s="92"/>
      <c r="LFM348" s="92"/>
      <c r="LFN348" s="92"/>
      <c r="LFO348" s="92"/>
      <c r="LFP348" s="92"/>
      <c r="LFQ348" s="92"/>
      <c r="LFR348" s="92"/>
      <c r="LFS348" s="92"/>
      <c r="LFT348" s="92"/>
      <c r="LFU348" s="92"/>
      <c r="LFV348" s="92"/>
      <c r="LFW348" s="92"/>
      <c r="LFX348" s="92"/>
      <c r="LFY348" s="92"/>
      <c r="LFZ348" s="92"/>
      <c r="LGA348" s="92"/>
      <c r="LGB348" s="92"/>
      <c r="LGC348" s="92"/>
      <c r="LGD348" s="92"/>
      <c r="LGE348" s="92"/>
      <c r="LGF348" s="92"/>
      <c r="LGG348" s="92"/>
      <c r="LGH348" s="92"/>
      <c r="LGI348" s="92"/>
      <c r="LGJ348" s="92"/>
      <c r="LGK348" s="92"/>
      <c r="LGL348" s="92"/>
      <c r="LGM348" s="92"/>
      <c r="LGN348" s="92"/>
      <c r="LGO348" s="92"/>
      <c r="LGP348" s="92"/>
      <c r="LGQ348" s="92"/>
      <c r="LGR348" s="92"/>
      <c r="LGS348" s="92"/>
      <c r="LGT348" s="92"/>
      <c r="LGU348" s="92"/>
      <c r="LGV348" s="92"/>
      <c r="LGW348" s="92"/>
      <c r="LGX348" s="92"/>
      <c r="LGY348" s="92"/>
      <c r="LGZ348" s="92"/>
      <c r="LHA348" s="92"/>
      <c r="LHB348" s="92"/>
      <c r="LHC348" s="92"/>
      <c r="LHD348" s="92"/>
      <c r="LHE348" s="92"/>
      <c r="LHF348" s="92"/>
      <c r="LHG348" s="92"/>
      <c r="LHH348" s="92"/>
      <c r="LHI348" s="92"/>
      <c r="LHJ348" s="92"/>
      <c r="LHK348" s="92"/>
      <c r="LHL348" s="92"/>
      <c r="LHM348" s="92"/>
      <c r="LHN348" s="92"/>
      <c r="LHO348" s="92"/>
      <c r="LHP348" s="92"/>
      <c r="LHQ348" s="92"/>
      <c r="LHR348" s="92"/>
      <c r="LHS348" s="92"/>
      <c r="LHT348" s="92"/>
      <c r="LHU348" s="92"/>
      <c r="LHV348" s="92"/>
      <c r="LHW348" s="92"/>
      <c r="LHX348" s="92"/>
      <c r="LHY348" s="92"/>
      <c r="LHZ348" s="92"/>
      <c r="LIA348" s="92"/>
      <c r="LIB348" s="92"/>
      <c r="LIC348" s="92"/>
      <c r="LID348" s="92"/>
      <c r="LIE348" s="92"/>
      <c r="LIF348" s="92"/>
      <c r="LIG348" s="92"/>
      <c r="LIH348" s="92"/>
      <c r="LII348" s="92"/>
      <c r="LIJ348" s="92"/>
      <c r="LIK348" s="92"/>
      <c r="LIL348" s="92"/>
      <c r="LIM348" s="92"/>
      <c r="LIN348" s="92"/>
      <c r="LIO348" s="92"/>
      <c r="LIP348" s="92"/>
      <c r="LIQ348" s="92"/>
      <c r="LIR348" s="92"/>
      <c r="LIS348" s="92"/>
      <c r="LIT348" s="92"/>
      <c r="LIU348" s="92"/>
      <c r="LIV348" s="92"/>
      <c r="LIW348" s="92"/>
      <c r="LIX348" s="92"/>
      <c r="LIY348" s="92"/>
      <c r="LIZ348" s="92"/>
      <c r="LJA348" s="92"/>
      <c r="LJB348" s="92"/>
      <c r="LJC348" s="92"/>
      <c r="LJD348" s="92"/>
      <c r="LJE348" s="92"/>
      <c r="LJF348" s="92"/>
      <c r="LJG348" s="92"/>
      <c r="LJH348" s="92"/>
      <c r="LJI348" s="92"/>
      <c r="LJJ348" s="92"/>
      <c r="LJK348" s="92"/>
      <c r="LJL348" s="92"/>
      <c r="LJM348" s="92"/>
      <c r="LJN348" s="92"/>
      <c r="LJO348" s="92"/>
      <c r="LJP348" s="92"/>
      <c r="LJQ348" s="92"/>
      <c r="LJR348" s="92"/>
      <c r="LJS348" s="92"/>
      <c r="LJT348" s="92"/>
      <c r="LJU348" s="92"/>
      <c r="LJV348" s="92"/>
      <c r="LJW348" s="92"/>
      <c r="LJX348" s="92"/>
      <c r="LJY348" s="92"/>
      <c r="LJZ348" s="92"/>
      <c r="LKA348" s="92"/>
      <c r="LKB348" s="92"/>
      <c r="LKC348" s="92"/>
      <c r="LKD348" s="92"/>
      <c r="LKE348" s="92"/>
      <c r="LKF348" s="92"/>
      <c r="LKG348" s="92"/>
      <c r="LKH348" s="92"/>
      <c r="LKI348" s="92"/>
      <c r="LKJ348" s="92"/>
      <c r="LKK348" s="92"/>
      <c r="LKL348" s="92"/>
      <c r="LKM348" s="92"/>
      <c r="LKN348" s="92"/>
      <c r="LKO348" s="92"/>
      <c r="LKP348" s="92"/>
      <c r="LKQ348" s="92"/>
      <c r="LKR348" s="92"/>
      <c r="LKS348" s="92"/>
      <c r="LKT348" s="92"/>
      <c r="LKU348" s="92"/>
      <c r="LKV348" s="92"/>
      <c r="LKW348" s="92"/>
      <c r="LKX348" s="92"/>
      <c r="LKY348" s="92"/>
      <c r="LKZ348" s="92"/>
      <c r="LLA348" s="92"/>
      <c r="LLB348" s="92"/>
      <c r="LLC348" s="92"/>
      <c r="LLD348" s="92"/>
      <c r="LLE348" s="92"/>
      <c r="LLF348" s="92"/>
      <c r="LLG348" s="92"/>
      <c r="LLH348" s="92"/>
      <c r="LLI348" s="92"/>
      <c r="LLJ348" s="92"/>
      <c r="LLK348" s="92"/>
      <c r="LLL348" s="92"/>
      <c r="LLM348" s="92"/>
      <c r="LLN348" s="92"/>
      <c r="LLO348" s="92"/>
      <c r="LLP348" s="92"/>
      <c r="LLQ348" s="92"/>
      <c r="LLR348" s="92"/>
      <c r="LLS348" s="92"/>
      <c r="LLT348" s="92"/>
      <c r="LLU348" s="92"/>
      <c r="LLV348" s="92"/>
      <c r="LLW348" s="92"/>
      <c r="LLX348" s="92"/>
      <c r="LLY348" s="92"/>
      <c r="LLZ348" s="92"/>
      <c r="LMA348" s="92"/>
      <c r="LMB348" s="92"/>
      <c r="LMC348" s="92"/>
      <c r="LMD348" s="92"/>
      <c r="LME348" s="92"/>
      <c r="LMF348" s="92"/>
      <c r="LMG348" s="92"/>
      <c r="LMH348" s="92"/>
      <c r="LMI348" s="92"/>
      <c r="LMJ348" s="92"/>
      <c r="LMK348" s="92"/>
      <c r="LML348" s="92"/>
      <c r="LMM348" s="92"/>
      <c r="LMN348" s="92"/>
      <c r="LMO348" s="92"/>
      <c r="LMP348" s="92"/>
      <c r="LMQ348" s="92"/>
      <c r="LMR348" s="92"/>
      <c r="LMS348" s="92"/>
      <c r="LMT348" s="92"/>
      <c r="LMU348" s="92"/>
      <c r="LMV348" s="92"/>
      <c r="LMW348" s="92"/>
      <c r="LMX348" s="92"/>
      <c r="LMY348" s="92"/>
      <c r="LMZ348" s="92"/>
      <c r="LNA348" s="92"/>
      <c r="LNB348" s="92"/>
      <c r="LNC348" s="92"/>
      <c r="LND348" s="92"/>
      <c r="LNE348" s="92"/>
      <c r="LNF348" s="92"/>
      <c r="LNG348" s="92"/>
      <c r="LNH348" s="92"/>
      <c r="LNI348" s="92"/>
      <c r="LNJ348" s="92"/>
      <c r="LNK348" s="92"/>
      <c r="LNL348" s="92"/>
      <c r="LNM348" s="92"/>
      <c r="LNN348" s="92"/>
      <c r="LNO348" s="92"/>
      <c r="LNP348" s="92"/>
      <c r="LNQ348" s="92"/>
      <c r="LNR348" s="92"/>
      <c r="LNS348" s="92"/>
      <c r="LNT348" s="92"/>
      <c r="LNU348" s="92"/>
      <c r="LNV348" s="92"/>
      <c r="LNW348" s="92"/>
      <c r="LNX348" s="92"/>
      <c r="LNY348" s="92"/>
      <c r="LNZ348" s="92"/>
      <c r="LOA348" s="92"/>
      <c r="LOB348" s="92"/>
      <c r="LOC348" s="92"/>
      <c r="LOD348" s="92"/>
      <c r="LOE348" s="92"/>
      <c r="LOF348" s="92"/>
      <c r="LOG348" s="92"/>
      <c r="LOH348" s="92"/>
      <c r="LOI348" s="92"/>
      <c r="LOJ348" s="92"/>
      <c r="LOK348" s="92"/>
      <c r="LOL348" s="92"/>
      <c r="LOM348" s="92"/>
      <c r="LON348" s="92"/>
      <c r="LOO348" s="92"/>
      <c r="LOP348" s="92"/>
      <c r="LOQ348" s="92"/>
      <c r="LOR348" s="92"/>
      <c r="LOS348" s="92"/>
      <c r="LOT348" s="92"/>
      <c r="LOU348" s="92"/>
      <c r="LOV348" s="92"/>
      <c r="LOW348" s="92"/>
      <c r="LOX348" s="92"/>
      <c r="LOY348" s="92"/>
      <c r="LOZ348" s="92"/>
      <c r="LPA348" s="92"/>
      <c r="LPB348" s="92"/>
      <c r="LPC348" s="92"/>
      <c r="LPD348" s="92"/>
      <c r="LPE348" s="92"/>
      <c r="LPF348" s="92"/>
      <c r="LPG348" s="92"/>
      <c r="LPH348" s="92"/>
      <c r="LPI348" s="92"/>
      <c r="LPJ348" s="92"/>
      <c r="LPK348" s="92"/>
      <c r="LPL348" s="92"/>
      <c r="LPM348" s="92"/>
      <c r="LPN348" s="92"/>
      <c r="LPO348" s="92"/>
      <c r="LPP348" s="92"/>
      <c r="LPQ348" s="92"/>
      <c r="LPR348" s="92"/>
      <c r="LPS348" s="92"/>
      <c r="LPT348" s="92"/>
      <c r="LPU348" s="92"/>
      <c r="LPV348" s="92"/>
      <c r="LPW348" s="92"/>
      <c r="LPX348" s="92"/>
      <c r="LPY348" s="92"/>
      <c r="LPZ348" s="92"/>
      <c r="LQA348" s="92"/>
      <c r="LQB348" s="92"/>
      <c r="LQC348" s="92"/>
      <c r="LQD348" s="92"/>
      <c r="LQE348" s="92"/>
      <c r="LQF348" s="92"/>
      <c r="LQG348" s="92"/>
      <c r="LQH348" s="92"/>
      <c r="LQI348" s="92"/>
      <c r="LQJ348" s="92"/>
      <c r="LQK348" s="92"/>
      <c r="LQL348" s="92"/>
      <c r="LQM348" s="92"/>
      <c r="LQN348" s="92"/>
      <c r="LQO348" s="92"/>
      <c r="LQP348" s="92"/>
      <c r="LQQ348" s="92"/>
      <c r="LQR348" s="92"/>
      <c r="LQS348" s="92"/>
      <c r="LQT348" s="92"/>
      <c r="LQU348" s="92"/>
      <c r="LQV348" s="92"/>
      <c r="LQW348" s="92"/>
      <c r="LQX348" s="92"/>
      <c r="LQY348" s="92"/>
      <c r="LQZ348" s="92"/>
      <c r="LRA348" s="92"/>
      <c r="LRB348" s="92"/>
      <c r="LRC348" s="92"/>
      <c r="LRD348" s="92"/>
      <c r="LRE348" s="92"/>
      <c r="LRF348" s="92"/>
      <c r="LRG348" s="92"/>
      <c r="LRH348" s="92"/>
      <c r="LRI348" s="92"/>
      <c r="LRJ348" s="92"/>
      <c r="LRK348" s="92"/>
      <c r="LRL348" s="92"/>
      <c r="LRM348" s="92"/>
      <c r="LRN348" s="92"/>
      <c r="LRO348" s="92"/>
      <c r="LRP348" s="92"/>
      <c r="LRQ348" s="92"/>
      <c r="LRR348" s="92"/>
      <c r="LRS348" s="92"/>
      <c r="LRT348" s="92"/>
      <c r="LRU348" s="92"/>
      <c r="LRV348" s="92"/>
      <c r="LRW348" s="92"/>
      <c r="LRX348" s="92"/>
      <c r="LRY348" s="92"/>
      <c r="LRZ348" s="92"/>
      <c r="LSA348" s="92"/>
      <c r="LSB348" s="92"/>
      <c r="LSC348" s="92"/>
      <c r="LSD348" s="92"/>
      <c r="LSE348" s="92"/>
      <c r="LSF348" s="92"/>
      <c r="LSG348" s="92"/>
      <c r="LSH348" s="92"/>
      <c r="LSI348" s="92"/>
      <c r="LSJ348" s="92"/>
      <c r="LSK348" s="92"/>
      <c r="LSL348" s="92"/>
      <c r="LSM348" s="92"/>
      <c r="LSN348" s="92"/>
      <c r="LSO348" s="92"/>
      <c r="LSP348" s="92"/>
      <c r="LSQ348" s="92"/>
      <c r="LSR348" s="92"/>
      <c r="LSS348" s="92"/>
      <c r="LST348" s="92"/>
      <c r="LSU348" s="92"/>
      <c r="LSV348" s="92"/>
      <c r="LSW348" s="92"/>
      <c r="LSX348" s="92"/>
      <c r="LSY348" s="92"/>
      <c r="LSZ348" s="92"/>
      <c r="LTA348" s="92"/>
      <c r="LTB348" s="92"/>
      <c r="LTC348" s="92"/>
      <c r="LTD348" s="92"/>
      <c r="LTE348" s="92"/>
      <c r="LTF348" s="92"/>
      <c r="LTG348" s="92"/>
      <c r="LTH348" s="92"/>
      <c r="LTI348" s="92"/>
      <c r="LTJ348" s="92"/>
      <c r="LTK348" s="92"/>
      <c r="LTL348" s="92"/>
      <c r="LTM348" s="92"/>
      <c r="LTN348" s="92"/>
      <c r="LTO348" s="92"/>
      <c r="LTP348" s="92"/>
      <c r="LTQ348" s="92"/>
      <c r="LTR348" s="92"/>
      <c r="LTS348" s="92"/>
      <c r="LTT348" s="92"/>
      <c r="LTU348" s="92"/>
      <c r="LTV348" s="92"/>
      <c r="LTW348" s="92"/>
      <c r="LTX348" s="92"/>
      <c r="LTY348" s="92"/>
      <c r="LTZ348" s="92"/>
      <c r="LUA348" s="92"/>
      <c r="LUB348" s="92"/>
      <c r="LUC348" s="92"/>
      <c r="LUD348" s="92"/>
      <c r="LUE348" s="92"/>
      <c r="LUF348" s="92"/>
      <c r="LUG348" s="92"/>
      <c r="LUH348" s="92"/>
      <c r="LUI348" s="92"/>
      <c r="LUJ348" s="92"/>
      <c r="LUK348" s="92"/>
      <c r="LUL348" s="92"/>
      <c r="LUM348" s="92"/>
      <c r="LUN348" s="92"/>
      <c r="LUO348" s="92"/>
      <c r="LUP348" s="92"/>
      <c r="LUQ348" s="92"/>
      <c r="LUR348" s="92"/>
      <c r="LUS348" s="92"/>
      <c r="LUT348" s="92"/>
      <c r="LUU348" s="92"/>
      <c r="LUV348" s="92"/>
      <c r="LUW348" s="92"/>
      <c r="LUX348" s="92"/>
      <c r="LUY348" s="92"/>
      <c r="LUZ348" s="92"/>
      <c r="LVA348" s="92"/>
      <c r="LVB348" s="92"/>
      <c r="LVC348" s="92"/>
      <c r="LVD348" s="92"/>
      <c r="LVE348" s="92"/>
      <c r="LVF348" s="92"/>
      <c r="LVG348" s="92"/>
      <c r="LVH348" s="92"/>
      <c r="LVI348" s="92"/>
      <c r="LVJ348" s="92"/>
      <c r="LVK348" s="92"/>
      <c r="LVL348" s="92"/>
      <c r="LVM348" s="92"/>
      <c r="LVN348" s="92"/>
      <c r="LVO348" s="92"/>
      <c r="LVP348" s="92"/>
      <c r="LVQ348" s="92"/>
      <c r="LVR348" s="92"/>
      <c r="LVS348" s="92"/>
      <c r="LVT348" s="92"/>
      <c r="LVU348" s="92"/>
      <c r="LVV348" s="92"/>
      <c r="LVW348" s="92"/>
      <c r="LVX348" s="92"/>
      <c r="LVY348" s="92"/>
      <c r="LVZ348" s="92"/>
      <c r="LWA348" s="92"/>
      <c r="LWB348" s="92"/>
      <c r="LWC348" s="92"/>
      <c r="LWD348" s="92"/>
      <c r="LWE348" s="92"/>
      <c r="LWF348" s="92"/>
      <c r="LWG348" s="92"/>
      <c r="LWH348" s="92"/>
      <c r="LWI348" s="92"/>
      <c r="LWJ348" s="92"/>
      <c r="LWK348" s="92"/>
      <c r="LWL348" s="92"/>
      <c r="LWM348" s="92"/>
      <c r="LWN348" s="92"/>
      <c r="LWO348" s="92"/>
      <c r="LWP348" s="92"/>
      <c r="LWQ348" s="92"/>
      <c r="LWR348" s="92"/>
      <c r="LWS348" s="92"/>
      <c r="LWT348" s="92"/>
      <c r="LWU348" s="92"/>
      <c r="LWV348" s="92"/>
      <c r="LWW348" s="92"/>
      <c r="LWX348" s="92"/>
      <c r="LWY348" s="92"/>
      <c r="LWZ348" s="92"/>
      <c r="LXA348" s="92"/>
      <c r="LXB348" s="92"/>
      <c r="LXC348" s="92"/>
      <c r="LXD348" s="92"/>
      <c r="LXE348" s="92"/>
      <c r="LXF348" s="92"/>
      <c r="LXG348" s="92"/>
      <c r="LXH348" s="92"/>
      <c r="LXI348" s="92"/>
      <c r="LXJ348" s="92"/>
      <c r="LXK348" s="92"/>
      <c r="LXL348" s="92"/>
      <c r="LXM348" s="92"/>
      <c r="LXN348" s="92"/>
      <c r="LXO348" s="92"/>
      <c r="LXP348" s="92"/>
      <c r="LXQ348" s="92"/>
      <c r="LXR348" s="92"/>
      <c r="LXS348" s="92"/>
      <c r="LXT348" s="92"/>
      <c r="LXU348" s="92"/>
      <c r="LXV348" s="92"/>
      <c r="LXW348" s="92"/>
      <c r="LXX348" s="92"/>
      <c r="LXY348" s="92"/>
      <c r="LXZ348" s="92"/>
      <c r="LYA348" s="92"/>
      <c r="LYB348" s="92"/>
      <c r="LYC348" s="92"/>
      <c r="LYD348" s="92"/>
      <c r="LYE348" s="92"/>
      <c r="LYF348" s="92"/>
      <c r="LYG348" s="92"/>
      <c r="LYH348" s="92"/>
      <c r="LYI348" s="92"/>
      <c r="LYJ348" s="92"/>
      <c r="LYK348" s="92"/>
      <c r="LYL348" s="92"/>
      <c r="LYM348" s="92"/>
      <c r="LYN348" s="92"/>
      <c r="LYO348" s="92"/>
      <c r="LYP348" s="92"/>
      <c r="LYQ348" s="92"/>
      <c r="LYR348" s="92"/>
      <c r="LYS348" s="92"/>
      <c r="LYT348" s="92"/>
      <c r="LYU348" s="92"/>
      <c r="LYV348" s="92"/>
      <c r="LYW348" s="92"/>
      <c r="LYX348" s="92"/>
      <c r="LYY348" s="92"/>
      <c r="LYZ348" s="92"/>
      <c r="LZA348" s="92"/>
      <c r="LZB348" s="92"/>
      <c r="LZC348" s="92"/>
      <c r="LZD348" s="92"/>
      <c r="LZE348" s="92"/>
      <c r="LZF348" s="92"/>
      <c r="LZG348" s="92"/>
      <c r="LZH348" s="92"/>
      <c r="LZI348" s="92"/>
      <c r="LZJ348" s="92"/>
      <c r="LZK348" s="92"/>
      <c r="LZL348" s="92"/>
      <c r="LZM348" s="92"/>
      <c r="LZN348" s="92"/>
      <c r="LZO348" s="92"/>
      <c r="LZP348" s="92"/>
      <c r="LZQ348" s="92"/>
      <c r="LZR348" s="92"/>
      <c r="LZS348" s="92"/>
      <c r="LZT348" s="92"/>
      <c r="LZU348" s="92"/>
      <c r="LZV348" s="92"/>
      <c r="LZW348" s="92"/>
      <c r="LZX348" s="92"/>
      <c r="LZY348" s="92"/>
      <c r="LZZ348" s="92"/>
      <c r="MAA348" s="92"/>
      <c r="MAB348" s="92"/>
      <c r="MAC348" s="92"/>
      <c r="MAD348" s="92"/>
      <c r="MAE348" s="92"/>
      <c r="MAF348" s="92"/>
      <c r="MAG348" s="92"/>
      <c r="MAH348" s="92"/>
      <c r="MAI348" s="92"/>
      <c r="MAJ348" s="92"/>
      <c r="MAK348" s="92"/>
      <c r="MAL348" s="92"/>
      <c r="MAM348" s="92"/>
      <c r="MAN348" s="92"/>
      <c r="MAO348" s="92"/>
      <c r="MAP348" s="92"/>
      <c r="MAQ348" s="92"/>
      <c r="MAR348" s="92"/>
      <c r="MAS348" s="92"/>
      <c r="MAT348" s="92"/>
      <c r="MAU348" s="92"/>
      <c r="MAV348" s="92"/>
      <c r="MAW348" s="92"/>
      <c r="MAX348" s="92"/>
      <c r="MAY348" s="92"/>
      <c r="MAZ348" s="92"/>
      <c r="MBA348" s="92"/>
      <c r="MBB348" s="92"/>
      <c r="MBC348" s="92"/>
      <c r="MBD348" s="92"/>
      <c r="MBE348" s="92"/>
      <c r="MBF348" s="92"/>
      <c r="MBG348" s="92"/>
      <c r="MBH348" s="92"/>
      <c r="MBI348" s="92"/>
      <c r="MBJ348" s="92"/>
      <c r="MBK348" s="92"/>
      <c r="MBL348" s="92"/>
      <c r="MBM348" s="92"/>
      <c r="MBN348" s="92"/>
      <c r="MBO348" s="92"/>
      <c r="MBP348" s="92"/>
      <c r="MBQ348" s="92"/>
      <c r="MBR348" s="92"/>
      <c r="MBS348" s="92"/>
      <c r="MBT348" s="92"/>
      <c r="MBU348" s="92"/>
      <c r="MBV348" s="92"/>
      <c r="MBW348" s="92"/>
      <c r="MBX348" s="92"/>
      <c r="MBY348" s="92"/>
      <c r="MBZ348" s="92"/>
      <c r="MCA348" s="92"/>
      <c r="MCB348" s="92"/>
      <c r="MCC348" s="92"/>
      <c r="MCD348" s="92"/>
      <c r="MCE348" s="92"/>
      <c r="MCF348" s="92"/>
      <c r="MCG348" s="92"/>
      <c r="MCH348" s="92"/>
      <c r="MCI348" s="92"/>
      <c r="MCJ348" s="92"/>
      <c r="MCK348" s="92"/>
      <c r="MCL348" s="92"/>
      <c r="MCM348" s="92"/>
      <c r="MCN348" s="92"/>
      <c r="MCO348" s="92"/>
      <c r="MCP348" s="92"/>
      <c r="MCQ348" s="92"/>
      <c r="MCR348" s="92"/>
      <c r="MCS348" s="92"/>
      <c r="MCT348" s="92"/>
      <c r="MCU348" s="92"/>
      <c r="MCV348" s="92"/>
      <c r="MCW348" s="92"/>
      <c r="MCX348" s="92"/>
      <c r="MCY348" s="92"/>
      <c r="MCZ348" s="92"/>
      <c r="MDA348" s="92"/>
      <c r="MDB348" s="92"/>
      <c r="MDC348" s="92"/>
      <c r="MDD348" s="92"/>
      <c r="MDE348" s="92"/>
      <c r="MDF348" s="92"/>
      <c r="MDG348" s="92"/>
      <c r="MDH348" s="92"/>
      <c r="MDI348" s="92"/>
      <c r="MDJ348" s="92"/>
      <c r="MDK348" s="92"/>
      <c r="MDL348" s="92"/>
      <c r="MDM348" s="92"/>
      <c r="MDN348" s="92"/>
      <c r="MDO348" s="92"/>
      <c r="MDP348" s="92"/>
      <c r="MDQ348" s="92"/>
      <c r="MDR348" s="92"/>
      <c r="MDS348" s="92"/>
      <c r="MDT348" s="92"/>
      <c r="MDU348" s="92"/>
      <c r="MDV348" s="92"/>
      <c r="MDW348" s="92"/>
      <c r="MDX348" s="92"/>
      <c r="MDY348" s="92"/>
      <c r="MDZ348" s="92"/>
      <c r="MEA348" s="92"/>
      <c r="MEB348" s="92"/>
      <c r="MEC348" s="92"/>
      <c r="MED348" s="92"/>
      <c r="MEE348" s="92"/>
      <c r="MEF348" s="92"/>
      <c r="MEG348" s="92"/>
      <c r="MEH348" s="92"/>
      <c r="MEI348" s="92"/>
      <c r="MEJ348" s="92"/>
      <c r="MEK348" s="92"/>
      <c r="MEL348" s="92"/>
      <c r="MEM348" s="92"/>
      <c r="MEN348" s="92"/>
      <c r="MEO348" s="92"/>
      <c r="MEP348" s="92"/>
      <c r="MEQ348" s="92"/>
      <c r="MER348" s="92"/>
      <c r="MES348" s="92"/>
      <c r="MET348" s="92"/>
      <c r="MEU348" s="92"/>
      <c r="MEV348" s="92"/>
      <c r="MEW348" s="92"/>
      <c r="MEX348" s="92"/>
      <c r="MEY348" s="92"/>
      <c r="MEZ348" s="92"/>
      <c r="MFA348" s="92"/>
      <c r="MFB348" s="92"/>
      <c r="MFC348" s="92"/>
      <c r="MFD348" s="92"/>
      <c r="MFE348" s="92"/>
      <c r="MFF348" s="92"/>
      <c r="MFG348" s="92"/>
      <c r="MFH348" s="92"/>
      <c r="MFI348" s="92"/>
      <c r="MFJ348" s="92"/>
      <c r="MFK348" s="92"/>
      <c r="MFL348" s="92"/>
      <c r="MFM348" s="92"/>
      <c r="MFN348" s="92"/>
      <c r="MFO348" s="92"/>
      <c r="MFP348" s="92"/>
      <c r="MFQ348" s="92"/>
      <c r="MFR348" s="92"/>
      <c r="MFS348" s="92"/>
      <c r="MFT348" s="92"/>
      <c r="MFU348" s="92"/>
      <c r="MFV348" s="92"/>
      <c r="MFW348" s="92"/>
      <c r="MFX348" s="92"/>
      <c r="MFY348" s="92"/>
      <c r="MFZ348" s="92"/>
      <c r="MGA348" s="92"/>
      <c r="MGB348" s="92"/>
      <c r="MGC348" s="92"/>
      <c r="MGD348" s="92"/>
      <c r="MGE348" s="92"/>
      <c r="MGF348" s="92"/>
      <c r="MGG348" s="92"/>
      <c r="MGH348" s="92"/>
      <c r="MGI348" s="92"/>
      <c r="MGJ348" s="92"/>
      <c r="MGK348" s="92"/>
      <c r="MGL348" s="92"/>
      <c r="MGM348" s="92"/>
      <c r="MGN348" s="92"/>
      <c r="MGO348" s="92"/>
      <c r="MGP348" s="92"/>
      <c r="MGQ348" s="92"/>
      <c r="MGR348" s="92"/>
      <c r="MGS348" s="92"/>
      <c r="MGT348" s="92"/>
      <c r="MGU348" s="92"/>
      <c r="MGV348" s="92"/>
      <c r="MGW348" s="92"/>
      <c r="MGX348" s="92"/>
      <c r="MGY348" s="92"/>
      <c r="MGZ348" s="92"/>
      <c r="MHA348" s="92"/>
      <c r="MHB348" s="92"/>
      <c r="MHC348" s="92"/>
      <c r="MHD348" s="92"/>
      <c r="MHE348" s="92"/>
      <c r="MHF348" s="92"/>
      <c r="MHG348" s="92"/>
      <c r="MHH348" s="92"/>
      <c r="MHI348" s="92"/>
      <c r="MHJ348" s="92"/>
      <c r="MHK348" s="92"/>
      <c r="MHL348" s="92"/>
      <c r="MHM348" s="92"/>
      <c r="MHN348" s="92"/>
      <c r="MHO348" s="92"/>
      <c r="MHP348" s="92"/>
      <c r="MHQ348" s="92"/>
      <c r="MHR348" s="92"/>
      <c r="MHS348" s="92"/>
      <c r="MHT348" s="92"/>
      <c r="MHU348" s="92"/>
      <c r="MHV348" s="92"/>
      <c r="MHW348" s="92"/>
      <c r="MHX348" s="92"/>
      <c r="MHY348" s="92"/>
      <c r="MHZ348" s="92"/>
      <c r="MIA348" s="92"/>
      <c r="MIB348" s="92"/>
      <c r="MIC348" s="92"/>
      <c r="MID348" s="92"/>
      <c r="MIE348" s="92"/>
      <c r="MIF348" s="92"/>
      <c r="MIG348" s="92"/>
      <c r="MIH348" s="92"/>
      <c r="MII348" s="92"/>
      <c r="MIJ348" s="92"/>
      <c r="MIK348" s="92"/>
      <c r="MIL348" s="92"/>
      <c r="MIM348" s="92"/>
      <c r="MIN348" s="92"/>
      <c r="MIO348" s="92"/>
      <c r="MIP348" s="92"/>
      <c r="MIQ348" s="92"/>
      <c r="MIR348" s="92"/>
      <c r="MIS348" s="92"/>
      <c r="MIT348" s="92"/>
      <c r="MIU348" s="92"/>
      <c r="MIV348" s="92"/>
      <c r="MIW348" s="92"/>
      <c r="MIX348" s="92"/>
      <c r="MIY348" s="92"/>
      <c r="MIZ348" s="92"/>
      <c r="MJA348" s="92"/>
      <c r="MJB348" s="92"/>
      <c r="MJC348" s="92"/>
      <c r="MJD348" s="92"/>
      <c r="MJE348" s="92"/>
      <c r="MJF348" s="92"/>
      <c r="MJG348" s="92"/>
      <c r="MJH348" s="92"/>
      <c r="MJI348" s="92"/>
      <c r="MJJ348" s="92"/>
      <c r="MJK348" s="92"/>
      <c r="MJL348" s="92"/>
      <c r="MJM348" s="92"/>
      <c r="MJN348" s="92"/>
      <c r="MJO348" s="92"/>
      <c r="MJP348" s="92"/>
      <c r="MJQ348" s="92"/>
      <c r="MJR348" s="92"/>
      <c r="MJS348" s="92"/>
      <c r="MJT348" s="92"/>
      <c r="MJU348" s="92"/>
      <c r="MJV348" s="92"/>
      <c r="MJW348" s="92"/>
      <c r="MJX348" s="92"/>
      <c r="MJY348" s="92"/>
      <c r="MJZ348" s="92"/>
      <c r="MKA348" s="92"/>
      <c r="MKB348" s="92"/>
      <c r="MKC348" s="92"/>
      <c r="MKD348" s="92"/>
      <c r="MKE348" s="92"/>
      <c r="MKF348" s="92"/>
      <c r="MKG348" s="92"/>
      <c r="MKH348" s="92"/>
      <c r="MKI348" s="92"/>
      <c r="MKJ348" s="92"/>
      <c r="MKK348" s="92"/>
      <c r="MKL348" s="92"/>
      <c r="MKM348" s="92"/>
      <c r="MKN348" s="92"/>
      <c r="MKO348" s="92"/>
      <c r="MKP348" s="92"/>
      <c r="MKQ348" s="92"/>
      <c r="MKR348" s="92"/>
      <c r="MKS348" s="92"/>
      <c r="MKT348" s="92"/>
      <c r="MKU348" s="92"/>
      <c r="MKV348" s="92"/>
      <c r="MKW348" s="92"/>
      <c r="MKX348" s="92"/>
      <c r="MKY348" s="92"/>
      <c r="MKZ348" s="92"/>
      <c r="MLA348" s="92"/>
      <c r="MLB348" s="92"/>
      <c r="MLC348" s="92"/>
      <c r="MLD348" s="92"/>
      <c r="MLE348" s="92"/>
      <c r="MLF348" s="92"/>
      <c r="MLG348" s="92"/>
      <c r="MLH348" s="92"/>
      <c r="MLI348" s="92"/>
      <c r="MLJ348" s="92"/>
      <c r="MLK348" s="92"/>
      <c r="MLL348" s="92"/>
      <c r="MLM348" s="92"/>
      <c r="MLN348" s="92"/>
      <c r="MLO348" s="92"/>
      <c r="MLP348" s="92"/>
      <c r="MLQ348" s="92"/>
      <c r="MLR348" s="92"/>
      <c r="MLS348" s="92"/>
      <c r="MLT348" s="92"/>
      <c r="MLU348" s="92"/>
      <c r="MLV348" s="92"/>
      <c r="MLW348" s="92"/>
      <c r="MLX348" s="92"/>
      <c r="MLY348" s="92"/>
      <c r="MLZ348" s="92"/>
      <c r="MMA348" s="92"/>
      <c r="MMB348" s="92"/>
      <c r="MMC348" s="92"/>
      <c r="MMD348" s="92"/>
      <c r="MME348" s="92"/>
      <c r="MMF348" s="92"/>
      <c r="MMG348" s="92"/>
      <c r="MMH348" s="92"/>
      <c r="MMI348" s="92"/>
      <c r="MMJ348" s="92"/>
      <c r="MMK348" s="92"/>
      <c r="MML348" s="92"/>
      <c r="MMM348" s="92"/>
      <c r="MMN348" s="92"/>
      <c r="MMO348" s="92"/>
      <c r="MMP348" s="92"/>
      <c r="MMQ348" s="92"/>
      <c r="MMR348" s="92"/>
      <c r="MMS348" s="92"/>
      <c r="MMT348" s="92"/>
      <c r="MMU348" s="92"/>
      <c r="MMV348" s="92"/>
      <c r="MMW348" s="92"/>
      <c r="MMX348" s="92"/>
      <c r="MMY348" s="92"/>
      <c r="MMZ348" s="92"/>
      <c r="MNA348" s="92"/>
      <c r="MNB348" s="92"/>
      <c r="MNC348" s="92"/>
      <c r="MND348" s="92"/>
      <c r="MNE348" s="92"/>
      <c r="MNF348" s="92"/>
      <c r="MNG348" s="92"/>
      <c r="MNH348" s="92"/>
      <c r="MNI348" s="92"/>
      <c r="MNJ348" s="92"/>
      <c r="MNK348" s="92"/>
      <c r="MNL348" s="92"/>
      <c r="MNM348" s="92"/>
      <c r="MNN348" s="92"/>
      <c r="MNO348" s="92"/>
      <c r="MNP348" s="92"/>
      <c r="MNQ348" s="92"/>
      <c r="MNR348" s="92"/>
      <c r="MNS348" s="92"/>
      <c r="MNT348" s="92"/>
      <c r="MNU348" s="92"/>
      <c r="MNV348" s="92"/>
      <c r="MNW348" s="92"/>
      <c r="MNX348" s="92"/>
      <c r="MNY348" s="92"/>
      <c r="MNZ348" s="92"/>
      <c r="MOA348" s="92"/>
      <c r="MOB348" s="92"/>
      <c r="MOC348" s="92"/>
      <c r="MOD348" s="92"/>
      <c r="MOE348" s="92"/>
      <c r="MOF348" s="92"/>
      <c r="MOG348" s="92"/>
      <c r="MOH348" s="92"/>
      <c r="MOI348" s="92"/>
      <c r="MOJ348" s="92"/>
      <c r="MOK348" s="92"/>
      <c r="MOL348" s="92"/>
      <c r="MOM348" s="92"/>
      <c r="MON348" s="92"/>
      <c r="MOO348" s="92"/>
      <c r="MOP348" s="92"/>
      <c r="MOQ348" s="92"/>
      <c r="MOR348" s="92"/>
      <c r="MOS348" s="92"/>
      <c r="MOT348" s="92"/>
      <c r="MOU348" s="92"/>
      <c r="MOV348" s="92"/>
      <c r="MOW348" s="92"/>
      <c r="MOX348" s="92"/>
      <c r="MOY348" s="92"/>
      <c r="MOZ348" s="92"/>
      <c r="MPA348" s="92"/>
      <c r="MPB348" s="92"/>
      <c r="MPC348" s="92"/>
      <c r="MPD348" s="92"/>
      <c r="MPE348" s="92"/>
      <c r="MPF348" s="92"/>
      <c r="MPG348" s="92"/>
      <c r="MPH348" s="92"/>
      <c r="MPI348" s="92"/>
      <c r="MPJ348" s="92"/>
      <c r="MPK348" s="92"/>
      <c r="MPL348" s="92"/>
      <c r="MPM348" s="92"/>
      <c r="MPN348" s="92"/>
      <c r="MPO348" s="92"/>
      <c r="MPP348" s="92"/>
      <c r="MPQ348" s="92"/>
      <c r="MPR348" s="92"/>
      <c r="MPS348" s="92"/>
      <c r="MPT348" s="92"/>
      <c r="MPU348" s="92"/>
      <c r="MPV348" s="92"/>
      <c r="MPW348" s="92"/>
      <c r="MPX348" s="92"/>
      <c r="MPY348" s="92"/>
      <c r="MPZ348" s="92"/>
      <c r="MQA348" s="92"/>
      <c r="MQB348" s="92"/>
      <c r="MQC348" s="92"/>
      <c r="MQD348" s="92"/>
      <c r="MQE348" s="92"/>
      <c r="MQF348" s="92"/>
      <c r="MQG348" s="92"/>
      <c r="MQH348" s="92"/>
      <c r="MQI348" s="92"/>
      <c r="MQJ348" s="92"/>
      <c r="MQK348" s="92"/>
      <c r="MQL348" s="92"/>
      <c r="MQM348" s="92"/>
      <c r="MQN348" s="92"/>
      <c r="MQO348" s="92"/>
      <c r="MQP348" s="92"/>
      <c r="MQQ348" s="92"/>
      <c r="MQR348" s="92"/>
      <c r="MQS348" s="92"/>
      <c r="MQT348" s="92"/>
      <c r="MQU348" s="92"/>
      <c r="MQV348" s="92"/>
      <c r="MQW348" s="92"/>
      <c r="MQX348" s="92"/>
      <c r="MQY348" s="92"/>
      <c r="MQZ348" s="92"/>
      <c r="MRA348" s="92"/>
      <c r="MRB348" s="92"/>
      <c r="MRC348" s="92"/>
      <c r="MRD348" s="92"/>
      <c r="MRE348" s="92"/>
      <c r="MRF348" s="92"/>
      <c r="MRG348" s="92"/>
      <c r="MRH348" s="92"/>
      <c r="MRI348" s="92"/>
      <c r="MRJ348" s="92"/>
      <c r="MRK348" s="92"/>
      <c r="MRL348" s="92"/>
      <c r="MRM348" s="92"/>
      <c r="MRN348" s="92"/>
      <c r="MRO348" s="92"/>
      <c r="MRP348" s="92"/>
      <c r="MRQ348" s="92"/>
      <c r="MRR348" s="92"/>
      <c r="MRS348" s="92"/>
      <c r="MRT348" s="92"/>
      <c r="MRU348" s="92"/>
      <c r="MRV348" s="92"/>
      <c r="MRW348" s="92"/>
      <c r="MRX348" s="92"/>
      <c r="MRY348" s="92"/>
      <c r="MRZ348" s="92"/>
      <c r="MSA348" s="92"/>
      <c r="MSB348" s="92"/>
      <c r="MSC348" s="92"/>
      <c r="MSD348" s="92"/>
      <c r="MSE348" s="92"/>
      <c r="MSF348" s="92"/>
      <c r="MSG348" s="92"/>
      <c r="MSH348" s="92"/>
      <c r="MSI348" s="92"/>
      <c r="MSJ348" s="92"/>
      <c r="MSK348" s="92"/>
      <c r="MSL348" s="92"/>
      <c r="MSM348" s="92"/>
      <c r="MSN348" s="92"/>
      <c r="MSO348" s="92"/>
      <c r="MSP348" s="92"/>
      <c r="MSQ348" s="92"/>
      <c r="MSR348" s="92"/>
      <c r="MSS348" s="92"/>
      <c r="MST348" s="92"/>
      <c r="MSU348" s="92"/>
      <c r="MSV348" s="92"/>
      <c r="MSW348" s="92"/>
      <c r="MSX348" s="92"/>
      <c r="MSY348" s="92"/>
      <c r="MSZ348" s="92"/>
      <c r="MTA348" s="92"/>
      <c r="MTB348" s="92"/>
      <c r="MTC348" s="92"/>
      <c r="MTD348" s="92"/>
      <c r="MTE348" s="92"/>
      <c r="MTF348" s="92"/>
      <c r="MTG348" s="92"/>
      <c r="MTH348" s="92"/>
      <c r="MTI348" s="92"/>
      <c r="MTJ348" s="92"/>
      <c r="MTK348" s="92"/>
      <c r="MTL348" s="92"/>
      <c r="MTM348" s="92"/>
      <c r="MTN348" s="92"/>
      <c r="MTO348" s="92"/>
      <c r="MTP348" s="92"/>
      <c r="MTQ348" s="92"/>
      <c r="MTR348" s="92"/>
      <c r="MTS348" s="92"/>
      <c r="MTT348" s="92"/>
      <c r="MTU348" s="92"/>
      <c r="MTV348" s="92"/>
      <c r="MTW348" s="92"/>
      <c r="MTX348" s="92"/>
      <c r="MTY348" s="92"/>
      <c r="MTZ348" s="92"/>
      <c r="MUA348" s="92"/>
      <c r="MUB348" s="92"/>
      <c r="MUC348" s="92"/>
      <c r="MUD348" s="92"/>
      <c r="MUE348" s="92"/>
      <c r="MUF348" s="92"/>
      <c r="MUG348" s="92"/>
      <c r="MUH348" s="92"/>
      <c r="MUI348" s="92"/>
      <c r="MUJ348" s="92"/>
      <c r="MUK348" s="92"/>
      <c r="MUL348" s="92"/>
      <c r="MUM348" s="92"/>
      <c r="MUN348" s="92"/>
      <c r="MUO348" s="92"/>
      <c r="MUP348" s="92"/>
      <c r="MUQ348" s="92"/>
      <c r="MUR348" s="92"/>
      <c r="MUS348" s="92"/>
      <c r="MUT348" s="92"/>
      <c r="MUU348" s="92"/>
      <c r="MUV348" s="92"/>
      <c r="MUW348" s="92"/>
      <c r="MUX348" s="92"/>
      <c r="MUY348" s="92"/>
      <c r="MUZ348" s="92"/>
      <c r="MVA348" s="92"/>
      <c r="MVB348" s="92"/>
      <c r="MVC348" s="92"/>
      <c r="MVD348" s="92"/>
      <c r="MVE348" s="92"/>
      <c r="MVF348" s="92"/>
      <c r="MVG348" s="92"/>
      <c r="MVH348" s="92"/>
      <c r="MVI348" s="92"/>
      <c r="MVJ348" s="92"/>
      <c r="MVK348" s="92"/>
      <c r="MVL348" s="92"/>
      <c r="MVM348" s="92"/>
      <c r="MVN348" s="92"/>
      <c r="MVO348" s="92"/>
      <c r="MVP348" s="92"/>
      <c r="MVQ348" s="92"/>
      <c r="MVR348" s="92"/>
      <c r="MVS348" s="92"/>
      <c r="MVT348" s="92"/>
      <c r="MVU348" s="92"/>
      <c r="MVV348" s="92"/>
      <c r="MVW348" s="92"/>
      <c r="MVX348" s="92"/>
      <c r="MVY348" s="92"/>
      <c r="MVZ348" s="92"/>
      <c r="MWA348" s="92"/>
      <c r="MWB348" s="92"/>
      <c r="MWC348" s="92"/>
      <c r="MWD348" s="92"/>
      <c r="MWE348" s="92"/>
      <c r="MWF348" s="92"/>
      <c r="MWG348" s="92"/>
      <c r="MWH348" s="92"/>
      <c r="MWI348" s="92"/>
      <c r="MWJ348" s="92"/>
      <c r="MWK348" s="92"/>
      <c r="MWL348" s="92"/>
      <c r="MWM348" s="92"/>
      <c r="MWN348" s="92"/>
      <c r="MWO348" s="92"/>
      <c r="MWP348" s="92"/>
      <c r="MWQ348" s="92"/>
      <c r="MWR348" s="92"/>
      <c r="MWS348" s="92"/>
      <c r="MWT348" s="92"/>
      <c r="MWU348" s="92"/>
      <c r="MWV348" s="92"/>
      <c r="MWW348" s="92"/>
      <c r="MWX348" s="92"/>
      <c r="MWY348" s="92"/>
      <c r="MWZ348" s="92"/>
      <c r="MXA348" s="92"/>
      <c r="MXB348" s="92"/>
      <c r="MXC348" s="92"/>
      <c r="MXD348" s="92"/>
      <c r="MXE348" s="92"/>
      <c r="MXF348" s="92"/>
      <c r="MXG348" s="92"/>
      <c r="MXH348" s="92"/>
      <c r="MXI348" s="92"/>
      <c r="MXJ348" s="92"/>
      <c r="MXK348" s="92"/>
      <c r="MXL348" s="92"/>
      <c r="MXM348" s="92"/>
      <c r="MXN348" s="92"/>
      <c r="MXO348" s="92"/>
      <c r="MXP348" s="92"/>
      <c r="MXQ348" s="92"/>
      <c r="MXR348" s="92"/>
      <c r="MXS348" s="92"/>
      <c r="MXT348" s="92"/>
      <c r="MXU348" s="92"/>
      <c r="MXV348" s="92"/>
      <c r="MXW348" s="92"/>
      <c r="MXX348" s="92"/>
      <c r="MXY348" s="92"/>
      <c r="MXZ348" s="92"/>
      <c r="MYA348" s="92"/>
      <c r="MYB348" s="92"/>
      <c r="MYC348" s="92"/>
      <c r="MYD348" s="92"/>
      <c r="MYE348" s="92"/>
      <c r="MYF348" s="92"/>
      <c r="MYG348" s="92"/>
      <c r="MYH348" s="92"/>
      <c r="MYI348" s="92"/>
      <c r="MYJ348" s="92"/>
      <c r="MYK348" s="92"/>
      <c r="MYL348" s="92"/>
      <c r="MYM348" s="92"/>
      <c r="MYN348" s="92"/>
      <c r="MYO348" s="92"/>
      <c r="MYP348" s="92"/>
      <c r="MYQ348" s="92"/>
      <c r="MYR348" s="92"/>
      <c r="MYS348" s="92"/>
      <c r="MYT348" s="92"/>
      <c r="MYU348" s="92"/>
      <c r="MYV348" s="92"/>
      <c r="MYW348" s="92"/>
      <c r="MYX348" s="92"/>
      <c r="MYY348" s="92"/>
      <c r="MYZ348" s="92"/>
      <c r="MZA348" s="92"/>
      <c r="MZB348" s="92"/>
      <c r="MZC348" s="92"/>
      <c r="MZD348" s="92"/>
      <c r="MZE348" s="92"/>
      <c r="MZF348" s="92"/>
      <c r="MZG348" s="92"/>
      <c r="MZH348" s="92"/>
      <c r="MZI348" s="92"/>
      <c r="MZJ348" s="92"/>
      <c r="MZK348" s="92"/>
      <c r="MZL348" s="92"/>
      <c r="MZM348" s="92"/>
      <c r="MZN348" s="92"/>
      <c r="MZO348" s="92"/>
      <c r="MZP348" s="92"/>
      <c r="MZQ348" s="92"/>
      <c r="MZR348" s="92"/>
      <c r="MZS348" s="92"/>
      <c r="MZT348" s="92"/>
      <c r="MZU348" s="92"/>
      <c r="MZV348" s="92"/>
      <c r="MZW348" s="92"/>
      <c r="MZX348" s="92"/>
      <c r="MZY348" s="92"/>
      <c r="MZZ348" s="92"/>
      <c r="NAA348" s="92"/>
      <c r="NAB348" s="92"/>
      <c r="NAC348" s="92"/>
      <c r="NAD348" s="92"/>
      <c r="NAE348" s="92"/>
      <c r="NAF348" s="92"/>
      <c r="NAG348" s="92"/>
      <c r="NAH348" s="92"/>
      <c r="NAI348" s="92"/>
      <c r="NAJ348" s="92"/>
      <c r="NAK348" s="92"/>
      <c r="NAL348" s="92"/>
      <c r="NAM348" s="92"/>
      <c r="NAN348" s="92"/>
      <c r="NAO348" s="92"/>
      <c r="NAP348" s="92"/>
      <c r="NAQ348" s="92"/>
      <c r="NAR348" s="92"/>
      <c r="NAS348" s="92"/>
      <c r="NAT348" s="92"/>
      <c r="NAU348" s="92"/>
      <c r="NAV348" s="92"/>
      <c r="NAW348" s="92"/>
      <c r="NAX348" s="92"/>
      <c r="NAY348" s="92"/>
      <c r="NAZ348" s="92"/>
      <c r="NBA348" s="92"/>
      <c r="NBB348" s="92"/>
      <c r="NBC348" s="92"/>
      <c r="NBD348" s="92"/>
      <c r="NBE348" s="92"/>
      <c r="NBF348" s="92"/>
      <c r="NBG348" s="92"/>
      <c r="NBH348" s="92"/>
      <c r="NBI348" s="92"/>
      <c r="NBJ348" s="92"/>
      <c r="NBK348" s="92"/>
      <c r="NBL348" s="92"/>
      <c r="NBM348" s="92"/>
      <c r="NBN348" s="92"/>
      <c r="NBO348" s="92"/>
      <c r="NBP348" s="92"/>
      <c r="NBQ348" s="92"/>
      <c r="NBR348" s="92"/>
      <c r="NBS348" s="92"/>
      <c r="NBT348" s="92"/>
      <c r="NBU348" s="92"/>
      <c r="NBV348" s="92"/>
      <c r="NBW348" s="92"/>
      <c r="NBX348" s="92"/>
      <c r="NBY348" s="92"/>
      <c r="NBZ348" s="92"/>
      <c r="NCA348" s="92"/>
      <c r="NCB348" s="92"/>
      <c r="NCC348" s="92"/>
      <c r="NCD348" s="92"/>
      <c r="NCE348" s="92"/>
      <c r="NCF348" s="92"/>
      <c r="NCG348" s="92"/>
      <c r="NCH348" s="92"/>
      <c r="NCI348" s="92"/>
      <c r="NCJ348" s="92"/>
      <c r="NCK348" s="92"/>
      <c r="NCL348" s="92"/>
      <c r="NCM348" s="92"/>
      <c r="NCN348" s="92"/>
      <c r="NCO348" s="92"/>
      <c r="NCP348" s="92"/>
      <c r="NCQ348" s="92"/>
      <c r="NCR348" s="92"/>
      <c r="NCS348" s="92"/>
      <c r="NCT348" s="92"/>
      <c r="NCU348" s="92"/>
      <c r="NCV348" s="92"/>
      <c r="NCW348" s="92"/>
      <c r="NCX348" s="92"/>
      <c r="NCY348" s="92"/>
      <c r="NCZ348" s="92"/>
      <c r="NDA348" s="92"/>
      <c r="NDB348" s="92"/>
      <c r="NDC348" s="92"/>
      <c r="NDD348" s="92"/>
      <c r="NDE348" s="92"/>
      <c r="NDF348" s="92"/>
      <c r="NDG348" s="92"/>
      <c r="NDH348" s="92"/>
      <c r="NDI348" s="92"/>
      <c r="NDJ348" s="92"/>
      <c r="NDK348" s="92"/>
      <c r="NDL348" s="92"/>
      <c r="NDM348" s="92"/>
      <c r="NDN348" s="92"/>
      <c r="NDO348" s="92"/>
      <c r="NDP348" s="92"/>
      <c r="NDQ348" s="92"/>
      <c r="NDR348" s="92"/>
      <c r="NDS348" s="92"/>
      <c r="NDT348" s="92"/>
      <c r="NDU348" s="92"/>
      <c r="NDV348" s="92"/>
      <c r="NDW348" s="92"/>
      <c r="NDX348" s="92"/>
      <c r="NDY348" s="92"/>
      <c r="NDZ348" s="92"/>
      <c r="NEA348" s="92"/>
      <c r="NEB348" s="92"/>
      <c r="NEC348" s="92"/>
      <c r="NED348" s="92"/>
      <c r="NEE348" s="92"/>
      <c r="NEF348" s="92"/>
      <c r="NEG348" s="92"/>
      <c r="NEH348" s="92"/>
      <c r="NEI348" s="92"/>
      <c r="NEJ348" s="92"/>
      <c r="NEK348" s="92"/>
      <c r="NEL348" s="92"/>
      <c r="NEM348" s="92"/>
      <c r="NEN348" s="92"/>
      <c r="NEO348" s="92"/>
      <c r="NEP348" s="92"/>
      <c r="NEQ348" s="92"/>
      <c r="NER348" s="92"/>
      <c r="NES348" s="92"/>
      <c r="NET348" s="92"/>
      <c r="NEU348" s="92"/>
      <c r="NEV348" s="92"/>
      <c r="NEW348" s="92"/>
      <c r="NEX348" s="92"/>
      <c r="NEY348" s="92"/>
      <c r="NEZ348" s="92"/>
      <c r="NFA348" s="92"/>
      <c r="NFB348" s="92"/>
      <c r="NFC348" s="92"/>
      <c r="NFD348" s="92"/>
      <c r="NFE348" s="92"/>
      <c r="NFF348" s="92"/>
      <c r="NFG348" s="92"/>
      <c r="NFH348" s="92"/>
      <c r="NFI348" s="92"/>
      <c r="NFJ348" s="92"/>
      <c r="NFK348" s="92"/>
      <c r="NFL348" s="92"/>
      <c r="NFM348" s="92"/>
      <c r="NFN348" s="92"/>
      <c r="NFO348" s="92"/>
      <c r="NFP348" s="92"/>
      <c r="NFQ348" s="92"/>
      <c r="NFR348" s="92"/>
      <c r="NFS348" s="92"/>
      <c r="NFT348" s="92"/>
      <c r="NFU348" s="92"/>
      <c r="NFV348" s="92"/>
      <c r="NFW348" s="92"/>
      <c r="NFX348" s="92"/>
      <c r="NFY348" s="92"/>
      <c r="NFZ348" s="92"/>
      <c r="NGA348" s="92"/>
      <c r="NGB348" s="92"/>
      <c r="NGC348" s="92"/>
      <c r="NGD348" s="92"/>
      <c r="NGE348" s="92"/>
      <c r="NGF348" s="92"/>
      <c r="NGG348" s="92"/>
      <c r="NGH348" s="92"/>
      <c r="NGI348" s="92"/>
      <c r="NGJ348" s="92"/>
      <c r="NGK348" s="92"/>
      <c r="NGL348" s="92"/>
      <c r="NGM348" s="92"/>
      <c r="NGN348" s="92"/>
      <c r="NGO348" s="92"/>
      <c r="NGP348" s="92"/>
      <c r="NGQ348" s="92"/>
      <c r="NGR348" s="92"/>
      <c r="NGS348" s="92"/>
      <c r="NGT348" s="92"/>
      <c r="NGU348" s="92"/>
      <c r="NGV348" s="92"/>
      <c r="NGW348" s="92"/>
      <c r="NGX348" s="92"/>
      <c r="NGY348" s="92"/>
      <c r="NGZ348" s="92"/>
      <c r="NHA348" s="92"/>
      <c r="NHB348" s="92"/>
      <c r="NHC348" s="92"/>
      <c r="NHD348" s="92"/>
      <c r="NHE348" s="92"/>
      <c r="NHF348" s="92"/>
      <c r="NHG348" s="92"/>
      <c r="NHH348" s="92"/>
      <c r="NHI348" s="92"/>
      <c r="NHJ348" s="92"/>
      <c r="NHK348" s="92"/>
      <c r="NHL348" s="92"/>
      <c r="NHM348" s="92"/>
      <c r="NHN348" s="92"/>
      <c r="NHO348" s="92"/>
      <c r="NHP348" s="92"/>
      <c r="NHQ348" s="92"/>
      <c r="NHR348" s="92"/>
      <c r="NHS348" s="92"/>
      <c r="NHT348" s="92"/>
      <c r="NHU348" s="92"/>
      <c r="NHV348" s="92"/>
      <c r="NHW348" s="92"/>
      <c r="NHX348" s="92"/>
      <c r="NHY348" s="92"/>
      <c r="NHZ348" s="92"/>
      <c r="NIA348" s="92"/>
      <c r="NIB348" s="92"/>
      <c r="NIC348" s="92"/>
      <c r="NID348" s="92"/>
      <c r="NIE348" s="92"/>
      <c r="NIF348" s="92"/>
      <c r="NIG348" s="92"/>
      <c r="NIH348" s="92"/>
      <c r="NII348" s="92"/>
      <c r="NIJ348" s="92"/>
      <c r="NIK348" s="92"/>
      <c r="NIL348" s="92"/>
      <c r="NIM348" s="92"/>
      <c r="NIN348" s="92"/>
      <c r="NIO348" s="92"/>
      <c r="NIP348" s="92"/>
      <c r="NIQ348" s="92"/>
      <c r="NIR348" s="92"/>
      <c r="NIS348" s="92"/>
      <c r="NIT348" s="92"/>
      <c r="NIU348" s="92"/>
      <c r="NIV348" s="92"/>
      <c r="NIW348" s="92"/>
      <c r="NIX348" s="92"/>
      <c r="NIY348" s="92"/>
      <c r="NIZ348" s="92"/>
      <c r="NJA348" s="92"/>
      <c r="NJB348" s="92"/>
      <c r="NJC348" s="92"/>
      <c r="NJD348" s="92"/>
      <c r="NJE348" s="92"/>
      <c r="NJF348" s="92"/>
      <c r="NJG348" s="92"/>
      <c r="NJH348" s="92"/>
      <c r="NJI348" s="92"/>
      <c r="NJJ348" s="92"/>
      <c r="NJK348" s="92"/>
      <c r="NJL348" s="92"/>
      <c r="NJM348" s="92"/>
      <c r="NJN348" s="92"/>
      <c r="NJO348" s="92"/>
      <c r="NJP348" s="92"/>
      <c r="NJQ348" s="92"/>
      <c r="NJR348" s="92"/>
      <c r="NJS348" s="92"/>
      <c r="NJT348" s="92"/>
      <c r="NJU348" s="92"/>
      <c r="NJV348" s="92"/>
      <c r="NJW348" s="92"/>
      <c r="NJX348" s="92"/>
      <c r="NJY348" s="92"/>
      <c r="NJZ348" s="92"/>
      <c r="NKA348" s="92"/>
      <c r="NKB348" s="92"/>
      <c r="NKC348" s="92"/>
      <c r="NKD348" s="92"/>
      <c r="NKE348" s="92"/>
      <c r="NKF348" s="92"/>
      <c r="NKG348" s="92"/>
      <c r="NKH348" s="92"/>
      <c r="NKI348" s="92"/>
      <c r="NKJ348" s="92"/>
      <c r="NKK348" s="92"/>
      <c r="NKL348" s="92"/>
      <c r="NKM348" s="92"/>
      <c r="NKN348" s="92"/>
      <c r="NKO348" s="92"/>
      <c r="NKP348" s="92"/>
      <c r="NKQ348" s="92"/>
      <c r="NKR348" s="92"/>
      <c r="NKS348" s="92"/>
      <c r="NKT348" s="92"/>
      <c r="NKU348" s="92"/>
      <c r="NKV348" s="92"/>
      <c r="NKW348" s="92"/>
      <c r="NKX348" s="92"/>
      <c r="NKY348" s="92"/>
      <c r="NKZ348" s="92"/>
      <c r="NLA348" s="92"/>
      <c r="NLB348" s="92"/>
      <c r="NLC348" s="92"/>
      <c r="NLD348" s="92"/>
      <c r="NLE348" s="92"/>
      <c r="NLF348" s="92"/>
      <c r="NLG348" s="92"/>
      <c r="NLH348" s="92"/>
      <c r="NLI348" s="92"/>
      <c r="NLJ348" s="92"/>
      <c r="NLK348" s="92"/>
      <c r="NLL348" s="92"/>
      <c r="NLM348" s="92"/>
      <c r="NLN348" s="92"/>
      <c r="NLO348" s="92"/>
      <c r="NLP348" s="92"/>
      <c r="NLQ348" s="92"/>
      <c r="NLR348" s="92"/>
      <c r="NLS348" s="92"/>
      <c r="NLT348" s="92"/>
      <c r="NLU348" s="92"/>
      <c r="NLV348" s="92"/>
      <c r="NLW348" s="92"/>
      <c r="NLX348" s="92"/>
      <c r="NLY348" s="92"/>
      <c r="NLZ348" s="92"/>
      <c r="NMA348" s="92"/>
      <c r="NMB348" s="92"/>
      <c r="NMC348" s="92"/>
      <c r="NMD348" s="92"/>
      <c r="NME348" s="92"/>
      <c r="NMF348" s="92"/>
      <c r="NMG348" s="92"/>
      <c r="NMH348" s="92"/>
      <c r="NMI348" s="92"/>
      <c r="NMJ348" s="92"/>
      <c r="NMK348" s="92"/>
      <c r="NML348" s="92"/>
      <c r="NMM348" s="92"/>
      <c r="NMN348" s="92"/>
      <c r="NMO348" s="92"/>
      <c r="NMP348" s="92"/>
      <c r="NMQ348" s="92"/>
      <c r="NMR348" s="92"/>
      <c r="NMS348" s="92"/>
      <c r="NMT348" s="92"/>
      <c r="NMU348" s="92"/>
      <c r="NMV348" s="92"/>
      <c r="NMW348" s="92"/>
      <c r="NMX348" s="92"/>
      <c r="NMY348" s="92"/>
      <c r="NMZ348" s="92"/>
      <c r="NNA348" s="92"/>
      <c r="NNB348" s="92"/>
      <c r="NNC348" s="92"/>
      <c r="NND348" s="92"/>
      <c r="NNE348" s="92"/>
      <c r="NNF348" s="92"/>
      <c r="NNG348" s="92"/>
      <c r="NNH348" s="92"/>
      <c r="NNI348" s="92"/>
      <c r="NNJ348" s="92"/>
      <c r="NNK348" s="92"/>
      <c r="NNL348" s="92"/>
      <c r="NNM348" s="92"/>
      <c r="NNN348" s="92"/>
      <c r="NNO348" s="92"/>
      <c r="NNP348" s="92"/>
      <c r="NNQ348" s="92"/>
      <c r="NNR348" s="92"/>
      <c r="NNS348" s="92"/>
      <c r="NNT348" s="92"/>
      <c r="NNU348" s="92"/>
      <c r="NNV348" s="92"/>
      <c r="NNW348" s="92"/>
      <c r="NNX348" s="92"/>
      <c r="NNY348" s="92"/>
      <c r="NNZ348" s="92"/>
      <c r="NOA348" s="92"/>
      <c r="NOB348" s="92"/>
      <c r="NOC348" s="92"/>
      <c r="NOD348" s="92"/>
      <c r="NOE348" s="92"/>
      <c r="NOF348" s="92"/>
      <c r="NOG348" s="92"/>
      <c r="NOH348" s="92"/>
      <c r="NOI348" s="92"/>
      <c r="NOJ348" s="92"/>
      <c r="NOK348" s="92"/>
      <c r="NOL348" s="92"/>
      <c r="NOM348" s="92"/>
      <c r="NON348" s="92"/>
      <c r="NOO348" s="92"/>
      <c r="NOP348" s="92"/>
      <c r="NOQ348" s="92"/>
      <c r="NOR348" s="92"/>
      <c r="NOS348" s="92"/>
      <c r="NOT348" s="92"/>
      <c r="NOU348" s="92"/>
      <c r="NOV348" s="92"/>
      <c r="NOW348" s="92"/>
      <c r="NOX348" s="92"/>
      <c r="NOY348" s="92"/>
      <c r="NOZ348" s="92"/>
      <c r="NPA348" s="92"/>
      <c r="NPB348" s="92"/>
      <c r="NPC348" s="92"/>
      <c r="NPD348" s="92"/>
      <c r="NPE348" s="92"/>
      <c r="NPF348" s="92"/>
      <c r="NPG348" s="92"/>
      <c r="NPH348" s="92"/>
      <c r="NPI348" s="92"/>
      <c r="NPJ348" s="92"/>
      <c r="NPK348" s="92"/>
      <c r="NPL348" s="92"/>
      <c r="NPM348" s="92"/>
      <c r="NPN348" s="92"/>
      <c r="NPO348" s="92"/>
      <c r="NPP348" s="92"/>
      <c r="NPQ348" s="92"/>
      <c r="NPR348" s="92"/>
      <c r="NPS348" s="92"/>
      <c r="NPT348" s="92"/>
      <c r="NPU348" s="92"/>
      <c r="NPV348" s="92"/>
      <c r="NPW348" s="92"/>
      <c r="NPX348" s="92"/>
      <c r="NPY348" s="92"/>
      <c r="NPZ348" s="92"/>
      <c r="NQA348" s="92"/>
      <c r="NQB348" s="92"/>
      <c r="NQC348" s="92"/>
      <c r="NQD348" s="92"/>
      <c r="NQE348" s="92"/>
      <c r="NQF348" s="92"/>
      <c r="NQG348" s="92"/>
      <c r="NQH348" s="92"/>
      <c r="NQI348" s="92"/>
      <c r="NQJ348" s="92"/>
      <c r="NQK348" s="92"/>
      <c r="NQL348" s="92"/>
      <c r="NQM348" s="92"/>
      <c r="NQN348" s="92"/>
      <c r="NQO348" s="92"/>
      <c r="NQP348" s="92"/>
      <c r="NQQ348" s="92"/>
      <c r="NQR348" s="92"/>
      <c r="NQS348" s="92"/>
      <c r="NQT348" s="92"/>
      <c r="NQU348" s="92"/>
      <c r="NQV348" s="92"/>
      <c r="NQW348" s="92"/>
      <c r="NQX348" s="92"/>
      <c r="NQY348" s="92"/>
      <c r="NQZ348" s="92"/>
      <c r="NRA348" s="92"/>
      <c r="NRB348" s="92"/>
      <c r="NRC348" s="92"/>
      <c r="NRD348" s="92"/>
      <c r="NRE348" s="92"/>
      <c r="NRF348" s="92"/>
      <c r="NRG348" s="92"/>
      <c r="NRH348" s="92"/>
      <c r="NRI348" s="92"/>
      <c r="NRJ348" s="92"/>
      <c r="NRK348" s="92"/>
      <c r="NRL348" s="92"/>
      <c r="NRM348" s="92"/>
      <c r="NRN348" s="92"/>
      <c r="NRO348" s="92"/>
      <c r="NRP348" s="92"/>
      <c r="NRQ348" s="92"/>
      <c r="NRR348" s="92"/>
      <c r="NRS348" s="92"/>
      <c r="NRT348" s="92"/>
      <c r="NRU348" s="92"/>
      <c r="NRV348" s="92"/>
      <c r="NRW348" s="92"/>
      <c r="NRX348" s="92"/>
      <c r="NRY348" s="92"/>
      <c r="NRZ348" s="92"/>
      <c r="NSA348" s="92"/>
      <c r="NSB348" s="92"/>
      <c r="NSC348" s="92"/>
      <c r="NSD348" s="92"/>
      <c r="NSE348" s="92"/>
      <c r="NSF348" s="92"/>
      <c r="NSG348" s="92"/>
      <c r="NSH348" s="92"/>
      <c r="NSI348" s="92"/>
      <c r="NSJ348" s="92"/>
      <c r="NSK348" s="92"/>
      <c r="NSL348" s="92"/>
      <c r="NSM348" s="92"/>
      <c r="NSN348" s="92"/>
      <c r="NSO348" s="92"/>
      <c r="NSP348" s="92"/>
      <c r="NSQ348" s="92"/>
      <c r="NSR348" s="92"/>
      <c r="NSS348" s="92"/>
      <c r="NST348" s="92"/>
      <c r="NSU348" s="92"/>
      <c r="NSV348" s="92"/>
      <c r="NSW348" s="92"/>
      <c r="NSX348" s="92"/>
      <c r="NSY348" s="92"/>
      <c r="NSZ348" s="92"/>
      <c r="NTA348" s="92"/>
      <c r="NTB348" s="92"/>
      <c r="NTC348" s="92"/>
      <c r="NTD348" s="92"/>
      <c r="NTE348" s="92"/>
      <c r="NTF348" s="92"/>
      <c r="NTG348" s="92"/>
      <c r="NTH348" s="92"/>
      <c r="NTI348" s="92"/>
      <c r="NTJ348" s="92"/>
      <c r="NTK348" s="92"/>
      <c r="NTL348" s="92"/>
      <c r="NTM348" s="92"/>
      <c r="NTN348" s="92"/>
      <c r="NTO348" s="92"/>
      <c r="NTP348" s="92"/>
      <c r="NTQ348" s="92"/>
      <c r="NTR348" s="92"/>
      <c r="NTS348" s="92"/>
      <c r="NTT348" s="92"/>
      <c r="NTU348" s="92"/>
      <c r="NTV348" s="92"/>
      <c r="NTW348" s="92"/>
      <c r="NTX348" s="92"/>
      <c r="NTY348" s="92"/>
      <c r="NTZ348" s="92"/>
      <c r="NUA348" s="92"/>
      <c r="NUB348" s="92"/>
      <c r="NUC348" s="92"/>
      <c r="NUD348" s="92"/>
      <c r="NUE348" s="92"/>
      <c r="NUF348" s="92"/>
      <c r="NUG348" s="92"/>
      <c r="NUH348" s="92"/>
      <c r="NUI348" s="92"/>
      <c r="NUJ348" s="92"/>
      <c r="NUK348" s="92"/>
      <c r="NUL348" s="92"/>
      <c r="NUM348" s="92"/>
      <c r="NUN348" s="92"/>
      <c r="NUO348" s="92"/>
      <c r="NUP348" s="92"/>
      <c r="NUQ348" s="92"/>
      <c r="NUR348" s="92"/>
      <c r="NUS348" s="92"/>
      <c r="NUT348" s="92"/>
      <c r="NUU348" s="92"/>
      <c r="NUV348" s="92"/>
      <c r="NUW348" s="92"/>
      <c r="NUX348" s="92"/>
      <c r="NUY348" s="92"/>
      <c r="NUZ348" s="92"/>
      <c r="NVA348" s="92"/>
      <c r="NVB348" s="92"/>
      <c r="NVC348" s="92"/>
      <c r="NVD348" s="92"/>
      <c r="NVE348" s="92"/>
      <c r="NVF348" s="92"/>
      <c r="NVG348" s="92"/>
      <c r="NVH348" s="92"/>
      <c r="NVI348" s="92"/>
      <c r="NVJ348" s="92"/>
      <c r="NVK348" s="92"/>
      <c r="NVL348" s="92"/>
      <c r="NVM348" s="92"/>
      <c r="NVN348" s="92"/>
      <c r="NVO348" s="92"/>
      <c r="NVP348" s="92"/>
      <c r="NVQ348" s="92"/>
      <c r="NVR348" s="92"/>
      <c r="NVS348" s="92"/>
      <c r="NVT348" s="92"/>
      <c r="NVU348" s="92"/>
      <c r="NVV348" s="92"/>
      <c r="NVW348" s="92"/>
      <c r="NVX348" s="92"/>
      <c r="NVY348" s="92"/>
      <c r="NVZ348" s="92"/>
      <c r="NWA348" s="92"/>
      <c r="NWB348" s="92"/>
      <c r="NWC348" s="92"/>
      <c r="NWD348" s="92"/>
      <c r="NWE348" s="92"/>
      <c r="NWF348" s="92"/>
      <c r="NWG348" s="92"/>
      <c r="NWH348" s="92"/>
      <c r="NWI348" s="92"/>
      <c r="NWJ348" s="92"/>
      <c r="NWK348" s="92"/>
      <c r="NWL348" s="92"/>
      <c r="NWM348" s="92"/>
      <c r="NWN348" s="92"/>
      <c r="NWO348" s="92"/>
      <c r="NWP348" s="92"/>
      <c r="NWQ348" s="92"/>
      <c r="NWR348" s="92"/>
      <c r="NWS348" s="92"/>
      <c r="NWT348" s="92"/>
      <c r="NWU348" s="92"/>
      <c r="NWV348" s="92"/>
      <c r="NWW348" s="92"/>
      <c r="NWX348" s="92"/>
      <c r="NWY348" s="92"/>
      <c r="NWZ348" s="92"/>
      <c r="NXA348" s="92"/>
      <c r="NXB348" s="92"/>
      <c r="NXC348" s="92"/>
      <c r="NXD348" s="92"/>
      <c r="NXE348" s="92"/>
      <c r="NXF348" s="92"/>
      <c r="NXG348" s="92"/>
      <c r="NXH348" s="92"/>
      <c r="NXI348" s="92"/>
      <c r="NXJ348" s="92"/>
      <c r="NXK348" s="92"/>
      <c r="NXL348" s="92"/>
      <c r="NXM348" s="92"/>
      <c r="NXN348" s="92"/>
      <c r="NXO348" s="92"/>
      <c r="NXP348" s="92"/>
      <c r="NXQ348" s="92"/>
      <c r="NXR348" s="92"/>
      <c r="NXS348" s="92"/>
      <c r="NXT348" s="92"/>
      <c r="NXU348" s="92"/>
      <c r="NXV348" s="92"/>
      <c r="NXW348" s="92"/>
      <c r="NXX348" s="92"/>
      <c r="NXY348" s="92"/>
      <c r="NXZ348" s="92"/>
      <c r="NYA348" s="92"/>
      <c r="NYB348" s="92"/>
      <c r="NYC348" s="92"/>
      <c r="NYD348" s="92"/>
      <c r="NYE348" s="92"/>
      <c r="NYF348" s="92"/>
      <c r="NYG348" s="92"/>
      <c r="NYH348" s="92"/>
      <c r="NYI348" s="92"/>
      <c r="NYJ348" s="92"/>
      <c r="NYK348" s="92"/>
      <c r="NYL348" s="92"/>
      <c r="NYM348" s="92"/>
      <c r="NYN348" s="92"/>
      <c r="NYO348" s="92"/>
      <c r="NYP348" s="92"/>
      <c r="NYQ348" s="92"/>
      <c r="NYR348" s="92"/>
      <c r="NYS348" s="92"/>
      <c r="NYT348" s="92"/>
      <c r="NYU348" s="92"/>
      <c r="NYV348" s="92"/>
      <c r="NYW348" s="92"/>
      <c r="NYX348" s="92"/>
      <c r="NYY348" s="92"/>
      <c r="NYZ348" s="92"/>
      <c r="NZA348" s="92"/>
      <c r="NZB348" s="92"/>
      <c r="NZC348" s="92"/>
      <c r="NZD348" s="92"/>
      <c r="NZE348" s="92"/>
      <c r="NZF348" s="92"/>
      <c r="NZG348" s="92"/>
      <c r="NZH348" s="92"/>
      <c r="NZI348" s="92"/>
      <c r="NZJ348" s="92"/>
      <c r="NZK348" s="92"/>
      <c r="NZL348" s="92"/>
      <c r="NZM348" s="92"/>
      <c r="NZN348" s="92"/>
      <c r="NZO348" s="92"/>
      <c r="NZP348" s="92"/>
      <c r="NZQ348" s="92"/>
      <c r="NZR348" s="92"/>
      <c r="NZS348" s="92"/>
      <c r="NZT348" s="92"/>
      <c r="NZU348" s="92"/>
      <c r="NZV348" s="92"/>
      <c r="NZW348" s="92"/>
      <c r="NZX348" s="92"/>
      <c r="NZY348" s="92"/>
      <c r="NZZ348" s="92"/>
      <c r="OAA348" s="92"/>
      <c r="OAB348" s="92"/>
      <c r="OAC348" s="92"/>
      <c r="OAD348" s="92"/>
      <c r="OAE348" s="92"/>
      <c r="OAF348" s="92"/>
      <c r="OAG348" s="92"/>
      <c r="OAH348" s="92"/>
      <c r="OAI348" s="92"/>
      <c r="OAJ348" s="92"/>
      <c r="OAK348" s="92"/>
      <c r="OAL348" s="92"/>
      <c r="OAM348" s="92"/>
      <c r="OAN348" s="92"/>
      <c r="OAO348" s="92"/>
      <c r="OAP348" s="92"/>
      <c r="OAQ348" s="92"/>
      <c r="OAR348" s="92"/>
      <c r="OAS348" s="92"/>
      <c r="OAT348" s="92"/>
      <c r="OAU348" s="92"/>
      <c r="OAV348" s="92"/>
      <c r="OAW348" s="92"/>
      <c r="OAX348" s="92"/>
      <c r="OAY348" s="92"/>
      <c r="OAZ348" s="92"/>
      <c r="OBA348" s="92"/>
      <c r="OBB348" s="92"/>
      <c r="OBC348" s="92"/>
      <c r="OBD348" s="92"/>
      <c r="OBE348" s="92"/>
      <c r="OBF348" s="92"/>
      <c r="OBG348" s="92"/>
      <c r="OBH348" s="92"/>
      <c r="OBI348" s="92"/>
      <c r="OBJ348" s="92"/>
      <c r="OBK348" s="92"/>
      <c r="OBL348" s="92"/>
      <c r="OBM348" s="92"/>
      <c r="OBN348" s="92"/>
      <c r="OBO348" s="92"/>
      <c r="OBP348" s="92"/>
      <c r="OBQ348" s="92"/>
      <c r="OBR348" s="92"/>
      <c r="OBS348" s="92"/>
      <c r="OBT348" s="92"/>
      <c r="OBU348" s="92"/>
      <c r="OBV348" s="92"/>
      <c r="OBW348" s="92"/>
      <c r="OBX348" s="92"/>
      <c r="OBY348" s="92"/>
      <c r="OBZ348" s="92"/>
      <c r="OCA348" s="92"/>
      <c r="OCB348" s="92"/>
      <c r="OCC348" s="92"/>
      <c r="OCD348" s="92"/>
      <c r="OCE348" s="92"/>
      <c r="OCF348" s="92"/>
      <c r="OCG348" s="92"/>
      <c r="OCH348" s="92"/>
      <c r="OCI348" s="92"/>
      <c r="OCJ348" s="92"/>
      <c r="OCK348" s="92"/>
      <c r="OCL348" s="92"/>
      <c r="OCM348" s="92"/>
      <c r="OCN348" s="92"/>
      <c r="OCO348" s="92"/>
      <c r="OCP348" s="92"/>
      <c r="OCQ348" s="92"/>
      <c r="OCR348" s="92"/>
      <c r="OCS348" s="92"/>
      <c r="OCT348" s="92"/>
      <c r="OCU348" s="92"/>
      <c r="OCV348" s="92"/>
      <c r="OCW348" s="92"/>
      <c r="OCX348" s="92"/>
      <c r="OCY348" s="92"/>
      <c r="OCZ348" s="92"/>
      <c r="ODA348" s="92"/>
      <c r="ODB348" s="92"/>
      <c r="ODC348" s="92"/>
      <c r="ODD348" s="92"/>
      <c r="ODE348" s="92"/>
      <c r="ODF348" s="92"/>
      <c r="ODG348" s="92"/>
      <c r="ODH348" s="92"/>
      <c r="ODI348" s="92"/>
      <c r="ODJ348" s="92"/>
      <c r="ODK348" s="92"/>
      <c r="ODL348" s="92"/>
      <c r="ODM348" s="92"/>
      <c r="ODN348" s="92"/>
      <c r="ODO348" s="92"/>
      <c r="ODP348" s="92"/>
      <c r="ODQ348" s="92"/>
      <c r="ODR348" s="92"/>
      <c r="ODS348" s="92"/>
      <c r="ODT348" s="92"/>
      <c r="ODU348" s="92"/>
      <c r="ODV348" s="92"/>
      <c r="ODW348" s="92"/>
      <c r="ODX348" s="92"/>
      <c r="ODY348" s="92"/>
      <c r="ODZ348" s="92"/>
      <c r="OEA348" s="92"/>
      <c r="OEB348" s="92"/>
      <c r="OEC348" s="92"/>
      <c r="OED348" s="92"/>
      <c r="OEE348" s="92"/>
      <c r="OEF348" s="92"/>
      <c r="OEG348" s="92"/>
      <c r="OEH348" s="92"/>
      <c r="OEI348" s="92"/>
      <c r="OEJ348" s="92"/>
      <c r="OEK348" s="92"/>
      <c r="OEL348" s="92"/>
      <c r="OEM348" s="92"/>
      <c r="OEN348" s="92"/>
      <c r="OEO348" s="92"/>
      <c r="OEP348" s="92"/>
      <c r="OEQ348" s="92"/>
      <c r="OER348" s="92"/>
      <c r="OES348" s="92"/>
      <c r="OET348" s="92"/>
      <c r="OEU348" s="92"/>
      <c r="OEV348" s="92"/>
      <c r="OEW348" s="92"/>
      <c r="OEX348" s="92"/>
      <c r="OEY348" s="92"/>
      <c r="OEZ348" s="92"/>
      <c r="OFA348" s="92"/>
      <c r="OFB348" s="92"/>
      <c r="OFC348" s="92"/>
      <c r="OFD348" s="92"/>
      <c r="OFE348" s="92"/>
      <c r="OFF348" s="92"/>
      <c r="OFG348" s="92"/>
      <c r="OFH348" s="92"/>
      <c r="OFI348" s="92"/>
      <c r="OFJ348" s="92"/>
      <c r="OFK348" s="92"/>
      <c r="OFL348" s="92"/>
      <c r="OFM348" s="92"/>
      <c r="OFN348" s="92"/>
      <c r="OFO348" s="92"/>
      <c r="OFP348" s="92"/>
      <c r="OFQ348" s="92"/>
      <c r="OFR348" s="92"/>
      <c r="OFS348" s="92"/>
      <c r="OFT348" s="92"/>
      <c r="OFU348" s="92"/>
      <c r="OFV348" s="92"/>
      <c r="OFW348" s="92"/>
      <c r="OFX348" s="92"/>
      <c r="OFY348" s="92"/>
      <c r="OFZ348" s="92"/>
      <c r="OGA348" s="92"/>
      <c r="OGB348" s="92"/>
      <c r="OGC348" s="92"/>
      <c r="OGD348" s="92"/>
      <c r="OGE348" s="92"/>
      <c r="OGF348" s="92"/>
      <c r="OGG348" s="92"/>
      <c r="OGH348" s="92"/>
      <c r="OGI348" s="92"/>
      <c r="OGJ348" s="92"/>
      <c r="OGK348" s="92"/>
      <c r="OGL348" s="92"/>
      <c r="OGM348" s="92"/>
      <c r="OGN348" s="92"/>
      <c r="OGO348" s="92"/>
      <c r="OGP348" s="92"/>
      <c r="OGQ348" s="92"/>
      <c r="OGR348" s="92"/>
      <c r="OGS348" s="92"/>
      <c r="OGT348" s="92"/>
      <c r="OGU348" s="92"/>
      <c r="OGV348" s="92"/>
      <c r="OGW348" s="92"/>
      <c r="OGX348" s="92"/>
      <c r="OGY348" s="92"/>
      <c r="OGZ348" s="92"/>
      <c r="OHA348" s="92"/>
      <c r="OHB348" s="92"/>
      <c r="OHC348" s="92"/>
      <c r="OHD348" s="92"/>
      <c r="OHE348" s="92"/>
      <c r="OHF348" s="92"/>
      <c r="OHG348" s="92"/>
      <c r="OHH348" s="92"/>
      <c r="OHI348" s="92"/>
      <c r="OHJ348" s="92"/>
      <c r="OHK348" s="92"/>
      <c r="OHL348" s="92"/>
      <c r="OHM348" s="92"/>
      <c r="OHN348" s="92"/>
      <c r="OHO348" s="92"/>
      <c r="OHP348" s="92"/>
      <c r="OHQ348" s="92"/>
      <c r="OHR348" s="92"/>
      <c r="OHS348" s="92"/>
      <c r="OHT348" s="92"/>
      <c r="OHU348" s="92"/>
      <c r="OHV348" s="92"/>
      <c r="OHW348" s="92"/>
      <c r="OHX348" s="92"/>
      <c r="OHY348" s="92"/>
      <c r="OHZ348" s="92"/>
      <c r="OIA348" s="92"/>
      <c r="OIB348" s="92"/>
      <c r="OIC348" s="92"/>
      <c r="OID348" s="92"/>
      <c r="OIE348" s="92"/>
      <c r="OIF348" s="92"/>
      <c r="OIG348" s="92"/>
      <c r="OIH348" s="92"/>
      <c r="OII348" s="92"/>
      <c r="OIJ348" s="92"/>
      <c r="OIK348" s="92"/>
      <c r="OIL348" s="92"/>
      <c r="OIM348" s="92"/>
      <c r="OIN348" s="92"/>
      <c r="OIO348" s="92"/>
      <c r="OIP348" s="92"/>
      <c r="OIQ348" s="92"/>
      <c r="OIR348" s="92"/>
      <c r="OIS348" s="92"/>
      <c r="OIT348" s="92"/>
      <c r="OIU348" s="92"/>
      <c r="OIV348" s="92"/>
      <c r="OIW348" s="92"/>
      <c r="OIX348" s="92"/>
      <c r="OIY348" s="92"/>
      <c r="OIZ348" s="92"/>
      <c r="OJA348" s="92"/>
      <c r="OJB348" s="92"/>
      <c r="OJC348" s="92"/>
      <c r="OJD348" s="92"/>
      <c r="OJE348" s="92"/>
      <c r="OJF348" s="92"/>
      <c r="OJG348" s="92"/>
      <c r="OJH348" s="92"/>
      <c r="OJI348" s="92"/>
      <c r="OJJ348" s="92"/>
      <c r="OJK348" s="92"/>
      <c r="OJL348" s="92"/>
      <c r="OJM348" s="92"/>
      <c r="OJN348" s="92"/>
      <c r="OJO348" s="92"/>
      <c r="OJP348" s="92"/>
      <c r="OJQ348" s="92"/>
      <c r="OJR348" s="92"/>
      <c r="OJS348" s="92"/>
      <c r="OJT348" s="92"/>
      <c r="OJU348" s="92"/>
      <c r="OJV348" s="92"/>
      <c r="OJW348" s="92"/>
      <c r="OJX348" s="92"/>
      <c r="OJY348" s="92"/>
      <c r="OJZ348" s="92"/>
      <c r="OKA348" s="92"/>
      <c r="OKB348" s="92"/>
      <c r="OKC348" s="92"/>
      <c r="OKD348" s="92"/>
      <c r="OKE348" s="92"/>
      <c r="OKF348" s="92"/>
      <c r="OKG348" s="92"/>
      <c r="OKH348" s="92"/>
      <c r="OKI348" s="92"/>
      <c r="OKJ348" s="92"/>
      <c r="OKK348" s="92"/>
      <c r="OKL348" s="92"/>
      <c r="OKM348" s="92"/>
      <c r="OKN348" s="92"/>
      <c r="OKO348" s="92"/>
      <c r="OKP348" s="92"/>
      <c r="OKQ348" s="92"/>
      <c r="OKR348" s="92"/>
      <c r="OKS348" s="92"/>
      <c r="OKT348" s="92"/>
      <c r="OKU348" s="92"/>
      <c r="OKV348" s="92"/>
      <c r="OKW348" s="92"/>
      <c r="OKX348" s="92"/>
      <c r="OKY348" s="92"/>
      <c r="OKZ348" s="92"/>
      <c r="OLA348" s="92"/>
      <c r="OLB348" s="92"/>
      <c r="OLC348" s="92"/>
      <c r="OLD348" s="92"/>
      <c r="OLE348" s="92"/>
      <c r="OLF348" s="92"/>
      <c r="OLG348" s="92"/>
      <c r="OLH348" s="92"/>
      <c r="OLI348" s="92"/>
      <c r="OLJ348" s="92"/>
      <c r="OLK348" s="92"/>
      <c r="OLL348" s="92"/>
      <c r="OLM348" s="92"/>
      <c r="OLN348" s="92"/>
      <c r="OLO348" s="92"/>
      <c r="OLP348" s="92"/>
      <c r="OLQ348" s="92"/>
      <c r="OLR348" s="92"/>
      <c r="OLS348" s="92"/>
      <c r="OLT348" s="92"/>
      <c r="OLU348" s="92"/>
      <c r="OLV348" s="92"/>
      <c r="OLW348" s="92"/>
      <c r="OLX348" s="92"/>
      <c r="OLY348" s="92"/>
      <c r="OLZ348" s="92"/>
      <c r="OMA348" s="92"/>
      <c r="OMB348" s="92"/>
      <c r="OMC348" s="92"/>
      <c r="OMD348" s="92"/>
      <c r="OME348" s="92"/>
      <c r="OMF348" s="92"/>
      <c r="OMG348" s="92"/>
      <c r="OMH348" s="92"/>
      <c r="OMI348" s="92"/>
      <c r="OMJ348" s="92"/>
      <c r="OMK348" s="92"/>
      <c r="OML348" s="92"/>
      <c r="OMM348" s="92"/>
      <c r="OMN348" s="92"/>
      <c r="OMO348" s="92"/>
      <c r="OMP348" s="92"/>
      <c r="OMQ348" s="92"/>
      <c r="OMR348" s="92"/>
      <c r="OMS348" s="92"/>
      <c r="OMT348" s="92"/>
      <c r="OMU348" s="92"/>
      <c r="OMV348" s="92"/>
      <c r="OMW348" s="92"/>
      <c r="OMX348" s="92"/>
      <c r="OMY348" s="92"/>
      <c r="OMZ348" s="92"/>
      <c r="ONA348" s="92"/>
      <c r="ONB348" s="92"/>
      <c r="ONC348" s="92"/>
      <c r="OND348" s="92"/>
      <c r="ONE348" s="92"/>
      <c r="ONF348" s="92"/>
      <c r="ONG348" s="92"/>
      <c r="ONH348" s="92"/>
      <c r="ONI348" s="92"/>
      <c r="ONJ348" s="92"/>
      <c r="ONK348" s="92"/>
      <c r="ONL348" s="92"/>
      <c r="ONM348" s="92"/>
      <c r="ONN348" s="92"/>
      <c r="ONO348" s="92"/>
      <c r="ONP348" s="92"/>
      <c r="ONQ348" s="92"/>
      <c r="ONR348" s="92"/>
      <c r="ONS348" s="92"/>
      <c r="ONT348" s="92"/>
      <c r="ONU348" s="92"/>
      <c r="ONV348" s="92"/>
      <c r="ONW348" s="92"/>
      <c r="ONX348" s="92"/>
      <c r="ONY348" s="92"/>
      <c r="ONZ348" s="92"/>
      <c r="OOA348" s="92"/>
      <c r="OOB348" s="92"/>
      <c r="OOC348" s="92"/>
      <c r="OOD348" s="92"/>
      <c r="OOE348" s="92"/>
      <c r="OOF348" s="92"/>
      <c r="OOG348" s="92"/>
      <c r="OOH348" s="92"/>
      <c r="OOI348" s="92"/>
      <c r="OOJ348" s="92"/>
      <c r="OOK348" s="92"/>
      <c r="OOL348" s="92"/>
      <c r="OOM348" s="92"/>
      <c r="OON348" s="92"/>
      <c r="OOO348" s="92"/>
      <c r="OOP348" s="92"/>
      <c r="OOQ348" s="92"/>
      <c r="OOR348" s="92"/>
      <c r="OOS348" s="92"/>
      <c r="OOT348" s="92"/>
      <c r="OOU348" s="92"/>
      <c r="OOV348" s="92"/>
      <c r="OOW348" s="92"/>
      <c r="OOX348" s="92"/>
      <c r="OOY348" s="92"/>
      <c r="OOZ348" s="92"/>
      <c r="OPA348" s="92"/>
      <c r="OPB348" s="92"/>
      <c r="OPC348" s="92"/>
      <c r="OPD348" s="92"/>
      <c r="OPE348" s="92"/>
      <c r="OPF348" s="92"/>
      <c r="OPG348" s="92"/>
      <c r="OPH348" s="92"/>
      <c r="OPI348" s="92"/>
      <c r="OPJ348" s="92"/>
      <c r="OPK348" s="92"/>
      <c r="OPL348" s="92"/>
      <c r="OPM348" s="92"/>
      <c r="OPN348" s="92"/>
      <c r="OPO348" s="92"/>
      <c r="OPP348" s="92"/>
      <c r="OPQ348" s="92"/>
      <c r="OPR348" s="92"/>
      <c r="OPS348" s="92"/>
      <c r="OPT348" s="92"/>
      <c r="OPU348" s="92"/>
      <c r="OPV348" s="92"/>
      <c r="OPW348" s="92"/>
      <c r="OPX348" s="92"/>
      <c r="OPY348" s="92"/>
      <c r="OPZ348" s="92"/>
      <c r="OQA348" s="92"/>
      <c r="OQB348" s="92"/>
      <c r="OQC348" s="92"/>
      <c r="OQD348" s="92"/>
      <c r="OQE348" s="92"/>
      <c r="OQF348" s="92"/>
      <c r="OQG348" s="92"/>
      <c r="OQH348" s="92"/>
      <c r="OQI348" s="92"/>
      <c r="OQJ348" s="92"/>
      <c r="OQK348" s="92"/>
      <c r="OQL348" s="92"/>
      <c r="OQM348" s="92"/>
      <c r="OQN348" s="92"/>
      <c r="OQO348" s="92"/>
      <c r="OQP348" s="92"/>
      <c r="OQQ348" s="92"/>
      <c r="OQR348" s="92"/>
      <c r="OQS348" s="92"/>
      <c r="OQT348" s="92"/>
      <c r="OQU348" s="92"/>
      <c r="OQV348" s="92"/>
      <c r="OQW348" s="92"/>
      <c r="OQX348" s="92"/>
      <c r="OQY348" s="92"/>
      <c r="OQZ348" s="92"/>
      <c r="ORA348" s="92"/>
      <c r="ORB348" s="92"/>
      <c r="ORC348" s="92"/>
      <c r="ORD348" s="92"/>
      <c r="ORE348" s="92"/>
      <c r="ORF348" s="92"/>
      <c r="ORG348" s="92"/>
      <c r="ORH348" s="92"/>
      <c r="ORI348" s="92"/>
      <c r="ORJ348" s="92"/>
      <c r="ORK348" s="92"/>
      <c r="ORL348" s="92"/>
      <c r="ORM348" s="92"/>
      <c r="ORN348" s="92"/>
      <c r="ORO348" s="92"/>
      <c r="ORP348" s="92"/>
      <c r="ORQ348" s="92"/>
      <c r="ORR348" s="92"/>
      <c r="ORS348" s="92"/>
      <c r="ORT348" s="92"/>
      <c r="ORU348" s="92"/>
      <c r="ORV348" s="92"/>
      <c r="ORW348" s="92"/>
      <c r="ORX348" s="92"/>
      <c r="ORY348" s="92"/>
      <c r="ORZ348" s="92"/>
      <c r="OSA348" s="92"/>
      <c r="OSB348" s="92"/>
      <c r="OSC348" s="92"/>
      <c r="OSD348" s="92"/>
      <c r="OSE348" s="92"/>
      <c r="OSF348" s="92"/>
      <c r="OSG348" s="92"/>
      <c r="OSH348" s="92"/>
      <c r="OSI348" s="92"/>
      <c r="OSJ348" s="92"/>
      <c r="OSK348" s="92"/>
      <c r="OSL348" s="92"/>
      <c r="OSM348" s="92"/>
      <c r="OSN348" s="92"/>
      <c r="OSO348" s="92"/>
      <c r="OSP348" s="92"/>
      <c r="OSQ348" s="92"/>
      <c r="OSR348" s="92"/>
      <c r="OSS348" s="92"/>
      <c r="OST348" s="92"/>
      <c r="OSU348" s="92"/>
      <c r="OSV348" s="92"/>
      <c r="OSW348" s="92"/>
      <c r="OSX348" s="92"/>
      <c r="OSY348" s="92"/>
      <c r="OSZ348" s="92"/>
      <c r="OTA348" s="92"/>
      <c r="OTB348" s="92"/>
      <c r="OTC348" s="92"/>
      <c r="OTD348" s="92"/>
      <c r="OTE348" s="92"/>
      <c r="OTF348" s="92"/>
      <c r="OTG348" s="92"/>
      <c r="OTH348" s="92"/>
      <c r="OTI348" s="92"/>
      <c r="OTJ348" s="92"/>
      <c r="OTK348" s="92"/>
      <c r="OTL348" s="92"/>
      <c r="OTM348" s="92"/>
      <c r="OTN348" s="92"/>
      <c r="OTO348" s="92"/>
      <c r="OTP348" s="92"/>
      <c r="OTQ348" s="92"/>
      <c r="OTR348" s="92"/>
      <c r="OTS348" s="92"/>
      <c r="OTT348" s="92"/>
      <c r="OTU348" s="92"/>
      <c r="OTV348" s="92"/>
      <c r="OTW348" s="92"/>
      <c r="OTX348" s="92"/>
      <c r="OTY348" s="92"/>
      <c r="OTZ348" s="92"/>
      <c r="OUA348" s="92"/>
      <c r="OUB348" s="92"/>
      <c r="OUC348" s="92"/>
      <c r="OUD348" s="92"/>
      <c r="OUE348" s="92"/>
      <c r="OUF348" s="92"/>
      <c r="OUG348" s="92"/>
      <c r="OUH348" s="92"/>
      <c r="OUI348" s="92"/>
      <c r="OUJ348" s="92"/>
      <c r="OUK348" s="92"/>
      <c r="OUL348" s="92"/>
      <c r="OUM348" s="92"/>
      <c r="OUN348" s="92"/>
      <c r="OUO348" s="92"/>
      <c r="OUP348" s="92"/>
      <c r="OUQ348" s="92"/>
      <c r="OUR348" s="92"/>
      <c r="OUS348" s="92"/>
      <c r="OUT348" s="92"/>
      <c r="OUU348" s="92"/>
      <c r="OUV348" s="92"/>
      <c r="OUW348" s="92"/>
      <c r="OUX348" s="92"/>
      <c r="OUY348" s="92"/>
      <c r="OUZ348" s="92"/>
      <c r="OVA348" s="92"/>
      <c r="OVB348" s="92"/>
      <c r="OVC348" s="92"/>
      <c r="OVD348" s="92"/>
      <c r="OVE348" s="92"/>
      <c r="OVF348" s="92"/>
      <c r="OVG348" s="92"/>
      <c r="OVH348" s="92"/>
      <c r="OVI348" s="92"/>
      <c r="OVJ348" s="92"/>
      <c r="OVK348" s="92"/>
      <c r="OVL348" s="92"/>
      <c r="OVM348" s="92"/>
      <c r="OVN348" s="92"/>
      <c r="OVO348" s="92"/>
      <c r="OVP348" s="92"/>
      <c r="OVQ348" s="92"/>
      <c r="OVR348" s="92"/>
      <c r="OVS348" s="92"/>
      <c r="OVT348" s="92"/>
      <c r="OVU348" s="92"/>
      <c r="OVV348" s="92"/>
      <c r="OVW348" s="92"/>
      <c r="OVX348" s="92"/>
      <c r="OVY348" s="92"/>
      <c r="OVZ348" s="92"/>
      <c r="OWA348" s="92"/>
      <c r="OWB348" s="92"/>
      <c r="OWC348" s="92"/>
      <c r="OWD348" s="92"/>
      <c r="OWE348" s="92"/>
      <c r="OWF348" s="92"/>
      <c r="OWG348" s="92"/>
      <c r="OWH348" s="92"/>
      <c r="OWI348" s="92"/>
      <c r="OWJ348" s="92"/>
      <c r="OWK348" s="92"/>
      <c r="OWL348" s="92"/>
      <c r="OWM348" s="92"/>
      <c r="OWN348" s="92"/>
      <c r="OWO348" s="92"/>
      <c r="OWP348" s="92"/>
      <c r="OWQ348" s="92"/>
      <c r="OWR348" s="92"/>
      <c r="OWS348" s="92"/>
      <c r="OWT348" s="92"/>
      <c r="OWU348" s="92"/>
      <c r="OWV348" s="92"/>
      <c r="OWW348" s="92"/>
      <c r="OWX348" s="92"/>
      <c r="OWY348" s="92"/>
      <c r="OWZ348" s="92"/>
      <c r="OXA348" s="92"/>
      <c r="OXB348" s="92"/>
      <c r="OXC348" s="92"/>
      <c r="OXD348" s="92"/>
      <c r="OXE348" s="92"/>
      <c r="OXF348" s="92"/>
      <c r="OXG348" s="92"/>
      <c r="OXH348" s="92"/>
      <c r="OXI348" s="92"/>
      <c r="OXJ348" s="92"/>
      <c r="OXK348" s="92"/>
      <c r="OXL348" s="92"/>
      <c r="OXM348" s="92"/>
      <c r="OXN348" s="92"/>
      <c r="OXO348" s="92"/>
      <c r="OXP348" s="92"/>
      <c r="OXQ348" s="92"/>
      <c r="OXR348" s="92"/>
      <c r="OXS348" s="92"/>
      <c r="OXT348" s="92"/>
      <c r="OXU348" s="92"/>
      <c r="OXV348" s="92"/>
      <c r="OXW348" s="92"/>
      <c r="OXX348" s="92"/>
      <c r="OXY348" s="92"/>
      <c r="OXZ348" s="92"/>
      <c r="OYA348" s="92"/>
      <c r="OYB348" s="92"/>
      <c r="OYC348" s="92"/>
      <c r="OYD348" s="92"/>
      <c r="OYE348" s="92"/>
      <c r="OYF348" s="92"/>
      <c r="OYG348" s="92"/>
      <c r="OYH348" s="92"/>
      <c r="OYI348" s="92"/>
      <c r="OYJ348" s="92"/>
      <c r="OYK348" s="92"/>
      <c r="OYL348" s="92"/>
      <c r="OYM348" s="92"/>
      <c r="OYN348" s="92"/>
      <c r="OYO348" s="92"/>
      <c r="OYP348" s="92"/>
      <c r="OYQ348" s="92"/>
      <c r="OYR348" s="92"/>
      <c r="OYS348" s="92"/>
      <c r="OYT348" s="92"/>
      <c r="OYU348" s="92"/>
      <c r="OYV348" s="92"/>
      <c r="OYW348" s="92"/>
      <c r="OYX348" s="92"/>
      <c r="OYY348" s="92"/>
      <c r="OYZ348" s="92"/>
      <c r="OZA348" s="92"/>
      <c r="OZB348" s="92"/>
      <c r="OZC348" s="92"/>
      <c r="OZD348" s="92"/>
      <c r="OZE348" s="92"/>
      <c r="OZF348" s="92"/>
      <c r="OZG348" s="92"/>
      <c r="OZH348" s="92"/>
      <c r="OZI348" s="92"/>
      <c r="OZJ348" s="92"/>
      <c r="OZK348" s="92"/>
      <c r="OZL348" s="92"/>
      <c r="OZM348" s="92"/>
      <c r="OZN348" s="92"/>
      <c r="OZO348" s="92"/>
      <c r="OZP348" s="92"/>
      <c r="OZQ348" s="92"/>
      <c r="OZR348" s="92"/>
      <c r="OZS348" s="92"/>
      <c r="OZT348" s="92"/>
      <c r="OZU348" s="92"/>
      <c r="OZV348" s="92"/>
      <c r="OZW348" s="92"/>
      <c r="OZX348" s="92"/>
      <c r="OZY348" s="92"/>
      <c r="OZZ348" s="92"/>
      <c r="PAA348" s="92"/>
      <c r="PAB348" s="92"/>
      <c r="PAC348" s="92"/>
      <c r="PAD348" s="92"/>
      <c r="PAE348" s="92"/>
      <c r="PAF348" s="92"/>
      <c r="PAG348" s="92"/>
      <c r="PAH348" s="92"/>
      <c r="PAI348" s="92"/>
      <c r="PAJ348" s="92"/>
      <c r="PAK348" s="92"/>
      <c r="PAL348" s="92"/>
      <c r="PAM348" s="92"/>
      <c r="PAN348" s="92"/>
      <c r="PAO348" s="92"/>
      <c r="PAP348" s="92"/>
      <c r="PAQ348" s="92"/>
      <c r="PAR348" s="92"/>
      <c r="PAS348" s="92"/>
      <c r="PAT348" s="92"/>
      <c r="PAU348" s="92"/>
      <c r="PAV348" s="92"/>
      <c r="PAW348" s="92"/>
      <c r="PAX348" s="92"/>
      <c r="PAY348" s="92"/>
      <c r="PAZ348" s="92"/>
      <c r="PBA348" s="92"/>
      <c r="PBB348" s="92"/>
      <c r="PBC348" s="92"/>
      <c r="PBD348" s="92"/>
      <c r="PBE348" s="92"/>
      <c r="PBF348" s="92"/>
      <c r="PBG348" s="92"/>
      <c r="PBH348" s="92"/>
      <c r="PBI348" s="92"/>
      <c r="PBJ348" s="92"/>
      <c r="PBK348" s="92"/>
      <c r="PBL348" s="92"/>
      <c r="PBM348" s="92"/>
      <c r="PBN348" s="92"/>
      <c r="PBO348" s="92"/>
      <c r="PBP348" s="92"/>
      <c r="PBQ348" s="92"/>
      <c r="PBR348" s="92"/>
      <c r="PBS348" s="92"/>
      <c r="PBT348" s="92"/>
      <c r="PBU348" s="92"/>
      <c r="PBV348" s="92"/>
      <c r="PBW348" s="92"/>
      <c r="PBX348" s="92"/>
      <c r="PBY348" s="92"/>
      <c r="PBZ348" s="92"/>
      <c r="PCA348" s="92"/>
      <c r="PCB348" s="92"/>
      <c r="PCC348" s="92"/>
      <c r="PCD348" s="92"/>
      <c r="PCE348" s="92"/>
      <c r="PCF348" s="92"/>
      <c r="PCG348" s="92"/>
      <c r="PCH348" s="92"/>
      <c r="PCI348" s="92"/>
      <c r="PCJ348" s="92"/>
      <c r="PCK348" s="92"/>
      <c r="PCL348" s="92"/>
      <c r="PCM348" s="92"/>
      <c r="PCN348" s="92"/>
      <c r="PCO348" s="92"/>
      <c r="PCP348" s="92"/>
      <c r="PCQ348" s="92"/>
      <c r="PCR348" s="92"/>
      <c r="PCS348" s="92"/>
      <c r="PCT348" s="92"/>
      <c r="PCU348" s="92"/>
      <c r="PCV348" s="92"/>
      <c r="PCW348" s="92"/>
      <c r="PCX348" s="92"/>
      <c r="PCY348" s="92"/>
      <c r="PCZ348" s="92"/>
      <c r="PDA348" s="92"/>
      <c r="PDB348" s="92"/>
      <c r="PDC348" s="92"/>
      <c r="PDD348" s="92"/>
      <c r="PDE348" s="92"/>
      <c r="PDF348" s="92"/>
      <c r="PDG348" s="92"/>
      <c r="PDH348" s="92"/>
      <c r="PDI348" s="92"/>
      <c r="PDJ348" s="92"/>
      <c r="PDK348" s="92"/>
      <c r="PDL348" s="92"/>
      <c r="PDM348" s="92"/>
      <c r="PDN348" s="92"/>
      <c r="PDO348" s="92"/>
      <c r="PDP348" s="92"/>
      <c r="PDQ348" s="92"/>
      <c r="PDR348" s="92"/>
      <c r="PDS348" s="92"/>
      <c r="PDT348" s="92"/>
      <c r="PDU348" s="92"/>
      <c r="PDV348" s="92"/>
      <c r="PDW348" s="92"/>
      <c r="PDX348" s="92"/>
      <c r="PDY348" s="92"/>
      <c r="PDZ348" s="92"/>
      <c r="PEA348" s="92"/>
      <c r="PEB348" s="92"/>
      <c r="PEC348" s="92"/>
      <c r="PED348" s="92"/>
      <c r="PEE348" s="92"/>
      <c r="PEF348" s="92"/>
      <c r="PEG348" s="92"/>
      <c r="PEH348" s="92"/>
      <c r="PEI348" s="92"/>
      <c r="PEJ348" s="92"/>
      <c r="PEK348" s="92"/>
      <c r="PEL348" s="92"/>
      <c r="PEM348" s="92"/>
      <c r="PEN348" s="92"/>
      <c r="PEO348" s="92"/>
      <c r="PEP348" s="92"/>
      <c r="PEQ348" s="92"/>
      <c r="PER348" s="92"/>
      <c r="PES348" s="92"/>
      <c r="PET348" s="92"/>
      <c r="PEU348" s="92"/>
      <c r="PEV348" s="92"/>
      <c r="PEW348" s="92"/>
      <c r="PEX348" s="92"/>
      <c r="PEY348" s="92"/>
      <c r="PEZ348" s="92"/>
      <c r="PFA348" s="92"/>
      <c r="PFB348" s="92"/>
      <c r="PFC348" s="92"/>
      <c r="PFD348" s="92"/>
      <c r="PFE348" s="92"/>
      <c r="PFF348" s="92"/>
      <c r="PFG348" s="92"/>
      <c r="PFH348" s="92"/>
      <c r="PFI348" s="92"/>
      <c r="PFJ348" s="92"/>
      <c r="PFK348" s="92"/>
      <c r="PFL348" s="92"/>
      <c r="PFM348" s="92"/>
      <c r="PFN348" s="92"/>
      <c r="PFO348" s="92"/>
      <c r="PFP348" s="92"/>
      <c r="PFQ348" s="92"/>
      <c r="PFR348" s="92"/>
      <c r="PFS348" s="92"/>
      <c r="PFT348" s="92"/>
      <c r="PFU348" s="92"/>
      <c r="PFV348" s="92"/>
      <c r="PFW348" s="92"/>
      <c r="PFX348" s="92"/>
      <c r="PFY348" s="92"/>
      <c r="PFZ348" s="92"/>
      <c r="PGA348" s="92"/>
      <c r="PGB348" s="92"/>
      <c r="PGC348" s="92"/>
      <c r="PGD348" s="92"/>
      <c r="PGE348" s="92"/>
      <c r="PGF348" s="92"/>
      <c r="PGG348" s="92"/>
      <c r="PGH348" s="92"/>
      <c r="PGI348" s="92"/>
      <c r="PGJ348" s="92"/>
      <c r="PGK348" s="92"/>
      <c r="PGL348" s="92"/>
      <c r="PGM348" s="92"/>
      <c r="PGN348" s="92"/>
      <c r="PGO348" s="92"/>
      <c r="PGP348" s="92"/>
      <c r="PGQ348" s="92"/>
      <c r="PGR348" s="92"/>
      <c r="PGS348" s="92"/>
      <c r="PGT348" s="92"/>
      <c r="PGU348" s="92"/>
      <c r="PGV348" s="92"/>
      <c r="PGW348" s="92"/>
      <c r="PGX348" s="92"/>
      <c r="PGY348" s="92"/>
      <c r="PGZ348" s="92"/>
      <c r="PHA348" s="92"/>
      <c r="PHB348" s="92"/>
      <c r="PHC348" s="92"/>
      <c r="PHD348" s="92"/>
      <c r="PHE348" s="92"/>
      <c r="PHF348" s="92"/>
      <c r="PHG348" s="92"/>
      <c r="PHH348" s="92"/>
      <c r="PHI348" s="92"/>
      <c r="PHJ348" s="92"/>
      <c r="PHK348" s="92"/>
      <c r="PHL348" s="92"/>
      <c r="PHM348" s="92"/>
      <c r="PHN348" s="92"/>
      <c r="PHO348" s="92"/>
      <c r="PHP348" s="92"/>
      <c r="PHQ348" s="92"/>
      <c r="PHR348" s="92"/>
      <c r="PHS348" s="92"/>
      <c r="PHT348" s="92"/>
      <c r="PHU348" s="92"/>
      <c r="PHV348" s="92"/>
      <c r="PHW348" s="92"/>
      <c r="PHX348" s="92"/>
      <c r="PHY348" s="92"/>
      <c r="PHZ348" s="92"/>
      <c r="PIA348" s="92"/>
      <c r="PIB348" s="92"/>
      <c r="PIC348" s="92"/>
      <c r="PID348" s="92"/>
      <c r="PIE348" s="92"/>
      <c r="PIF348" s="92"/>
      <c r="PIG348" s="92"/>
      <c r="PIH348" s="92"/>
      <c r="PII348" s="92"/>
      <c r="PIJ348" s="92"/>
      <c r="PIK348" s="92"/>
      <c r="PIL348" s="92"/>
      <c r="PIM348" s="92"/>
      <c r="PIN348" s="92"/>
      <c r="PIO348" s="92"/>
      <c r="PIP348" s="92"/>
      <c r="PIQ348" s="92"/>
      <c r="PIR348" s="92"/>
      <c r="PIS348" s="92"/>
      <c r="PIT348" s="92"/>
      <c r="PIU348" s="92"/>
      <c r="PIV348" s="92"/>
      <c r="PIW348" s="92"/>
      <c r="PIX348" s="92"/>
      <c r="PIY348" s="92"/>
      <c r="PIZ348" s="92"/>
      <c r="PJA348" s="92"/>
      <c r="PJB348" s="92"/>
      <c r="PJC348" s="92"/>
      <c r="PJD348" s="92"/>
      <c r="PJE348" s="92"/>
      <c r="PJF348" s="92"/>
      <c r="PJG348" s="92"/>
      <c r="PJH348" s="92"/>
      <c r="PJI348" s="92"/>
      <c r="PJJ348" s="92"/>
      <c r="PJK348" s="92"/>
      <c r="PJL348" s="92"/>
      <c r="PJM348" s="92"/>
      <c r="PJN348" s="92"/>
      <c r="PJO348" s="92"/>
      <c r="PJP348" s="92"/>
      <c r="PJQ348" s="92"/>
      <c r="PJR348" s="92"/>
      <c r="PJS348" s="92"/>
      <c r="PJT348" s="92"/>
      <c r="PJU348" s="92"/>
      <c r="PJV348" s="92"/>
      <c r="PJW348" s="92"/>
      <c r="PJX348" s="92"/>
      <c r="PJY348" s="92"/>
      <c r="PJZ348" s="92"/>
      <c r="PKA348" s="92"/>
      <c r="PKB348" s="92"/>
      <c r="PKC348" s="92"/>
      <c r="PKD348" s="92"/>
      <c r="PKE348" s="92"/>
      <c r="PKF348" s="92"/>
      <c r="PKG348" s="92"/>
      <c r="PKH348" s="92"/>
      <c r="PKI348" s="92"/>
      <c r="PKJ348" s="92"/>
      <c r="PKK348" s="92"/>
      <c r="PKL348" s="92"/>
      <c r="PKM348" s="92"/>
      <c r="PKN348" s="92"/>
      <c r="PKO348" s="92"/>
      <c r="PKP348" s="92"/>
      <c r="PKQ348" s="92"/>
      <c r="PKR348" s="92"/>
      <c r="PKS348" s="92"/>
      <c r="PKT348" s="92"/>
      <c r="PKU348" s="92"/>
      <c r="PKV348" s="92"/>
      <c r="PKW348" s="92"/>
      <c r="PKX348" s="92"/>
      <c r="PKY348" s="92"/>
      <c r="PKZ348" s="92"/>
      <c r="PLA348" s="92"/>
      <c r="PLB348" s="92"/>
      <c r="PLC348" s="92"/>
      <c r="PLD348" s="92"/>
      <c r="PLE348" s="92"/>
      <c r="PLF348" s="92"/>
      <c r="PLG348" s="92"/>
      <c r="PLH348" s="92"/>
      <c r="PLI348" s="92"/>
      <c r="PLJ348" s="92"/>
      <c r="PLK348" s="92"/>
      <c r="PLL348" s="92"/>
      <c r="PLM348" s="92"/>
      <c r="PLN348" s="92"/>
      <c r="PLO348" s="92"/>
      <c r="PLP348" s="92"/>
      <c r="PLQ348" s="92"/>
      <c r="PLR348" s="92"/>
      <c r="PLS348" s="92"/>
      <c r="PLT348" s="92"/>
      <c r="PLU348" s="92"/>
      <c r="PLV348" s="92"/>
      <c r="PLW348" s="92"/>
      <c r="PLX348" s="92"/>
      <c r="PLY348" s="92"/>
      <c r="PLZ348" s="92"/>
      <c r="PMA348" s="92"/>
      <c r="PMB348" s="92"/>
      <c r="PMC348" s="92"/>
      <c r="PMD348" s="92"/>
      <c r="PME348" s="92"/>
      <c r="PMF348" s="92"/>
      <c r="PMG348" s="92"/>
      <c r="PMH348" s="92"/>
      <c r="PMI348" s="92"/>
      <c r="PMJ348" s="92"/>
      <c r="PMK348" s="92"/>
      <c r="PML348" s="92"/>
      <c r="PMM348" s="92"/>
      <c r="PMN348" s="92"/>
      <c r="PMO348" s="92"/>
      <c r="PMP348" s="92"/>
      <c r="PMQ348" s="92"/>
      <c r="PMR348" s="92"/>
      <c r="PMS348" s="92"/>
      <c r="PMT348" s="92"/>
      <c r="PMU348" s="92"/>
      <c r="PMV348" s="92"/>
      <c r="PMW348" s="92"/>
      <c r="PMX348" s="92"/>
      <c r="PMY348" s="92"/>
      <c r="PMZ348" s="92"/>
      <c r="PNA348" s="92"/>
      <c r="PNB348" s="92"/>
      <c r="PNC348" s="92"/>
      <c r="PND348" s="92"/>
      <c r="PNE348" s="92"/>
      <c r="PNF348" s="92"/>
      <c r="PNG348" s="92"/>
      <c r="PNH348" s="92"/>
      <c r="PNI348" s="92"/>
      <c r="PNJ348" s="92"/>
      <c r="PNK348" s="92"/>
      <c r="PNL348" s="92"/>
      <c r="PNM348" s="92"/>
      <c r="PNN348" s="92"/>
      <c r="PNO348" s="92"/>
      <c r="PNP348" s="92"/>
      <c r="PNQ348" s="92"/>
      <c r="PNR348" s="92"/>
      <c r="PNS348" s="92"/>
      <c r="PNT348" s="92"/>
      <c r="PNU348" s="92"/>
      <c r="PNV348" s="92"/>
      <c r="PNW348" s="92"/>
      <c r="PNX348" s="92"/>
      <c r="PNY348" s="92"/>
      <c r="PNZ348" s="92"/>
      <c r="POA348" s="92"/>
      <c r="POB348" s="92"/>
      <c r="POC348" s="92"/>
      <c r="POD348" s="92"/>
      <c r="POE348" s="92"/>
      <c r="POF348" s="92"/>
      <c r="POG348" s="92"/>
      <c r="POH348" s="92"/>
      <c r="POI348" s="92"/>
      <c r="POJ348" s="92"/>
      <c r="POK348" s="92"/>
      <c r="POL348" s="92"/>
      <c r="POM348" s="92"/>
      <c r="PON348" s="92"/>
      <c r="POO348" s="92"/>
      <c r="POP348" s="92"/>
      <c r="POQ348" s="92"/>
      <c r="POR348" s="92"/>
      <c r="POS348" s="92"/>
      <c r="POT348" s="92"/>
      <c r="POU348" s="92"/>
      <c r="POV348" s="92"/>
      <c r="POW348" s="92"/>
      <c r="POX348" s="92"/>
      <c r="POY348" s="92"/>
      <c r="POZ348" s="92"/>
      <c r="PPA348" s="92"/>
      <c r="PPB348" s="92"/>
      <c r="PPC348" s="92"/>
      <c r="PPD348" s="92"/>
      <c r="PPE348" s="92"/>
      <c r="PPF348" s="92"/>
      <c r="PPG348" s="92"/>
      <c r="PPH348" s="92"/>
      <c r="PPI348" s="92"/>
      <c r="PPJ348" s="92"/>
      <c r="PPK348" s="92"/>
      <c r="PPL348" s="92"/>
      <c r="PPM348" s="92"/>
      <c r="PPN348" s="92"/>
      <c r="PPO348" s="92"/>
      <c r="PPP348" s="92"/>
      <c r="PPQ348" s="92"/>
      <c r="PPR348" s="92"/>
      <c r="PPS348" s="92"/>
      <c r="PPT348" s="92"/>
      <c r="PPU348" s="92"/>
      <c r="PPV348" s="92"/>
      <c r="PPW348" s="92"/>
      <c r="PPX348" s="92"/>
      <c r="PPY348" s="92"/>
      <c r="PPZ348" s="92"/>
      <c r="PQA348" s="92"/>
      <c r="PQB348" s="92"/>
      <c r="PQC348" s="92"/>
      <c r="PQD348" s="92"/>
      <c r="PQE348" s="92"/>
      <c r="PQF348" s="92"/>
      <c r="PQG348" s="92"/>
      <c r="PQH348" s="92"/>
      <c r="PQI348" s="92"/>
      <c r="PQJ348" s="92"/>
      <c r="PQK348" s="92"/>
      <c r="PQL348" s="92"/>
      <c r="PQM348" s="92"/>
      <c r="PQN348" s="92"/>
      <c r="PQO348" s="92"/>
      <c r="PQP348" s="92"/>
      <c r="PQQ348" s="92"/>
      <c r="PQR348" s="92"/>
      <c r="PQS348" s="92"/>
      <c r="PQT348" s="92"/>
      <c r="PQU348" s="92"/>
      <c r="PQV348" s="92"/>
      <c r="PQW348" s="92"/>
      <c r="PQX348" s="92"/>
      <c r="PQY348" s="92"/>
      <c r="PQZ348" s="92"/>
      <c r="PRA348" s="92"/>
      <c r="PRB348" s="92"/>
      <c r="PRC348" s="92"/>
      <c r="PRD348" s="92"/>
      <c r="PRE348" s="92"/>
      <c r="PRF348" s="92"/>
      <c r="PRG348" s="92"/>
      <c r="PRH348" s="92"/>
      <c r="PRI348" s="92"/>
      <c r="PRJ348" s="92"/>
      <c r="PRK348" s="92"/>
      <c r="PRL348" s="92"/>
      <c r="PRM348" s="92"/>
      <c r="PRN348" s="92"/>
      <c r="PRO348" s="92"/>
      <c r="PRP348" s="92"/>
      <c r="PRQ348" s="92"/>
      <c r="PRR348" s="92"/>
      <c r="PRS348" s="92"/>
      <c r="PRT348" s="92"/>
      <c r="PRU348" s="92"/>
      <c r="PRV348" s="92"/>
      <c r="PRW348" s="92"/>
      <c r="PRX348" s="92"/>
      <c r="PRY348" s="92"/>
      <c r="PRZ348" s="92"/>
      <c r="PSA348" s="92"/>
      <c r="PSB348" s="92"/>
      <c r="PSC348" s="92"/>
      <c r="PSD348" s="92"/>
      <c r="PSE348" s="92"/>
      <c r="PSF348" s="92"/>
      <c r="PSG348" s="92"/>
      <c r="PSH348" s="92"/>
      <c r="PSI348" s="92"/>
      <c r="PSJ348" s="92"/>
      <c r="PSK348" s="92"/>
      <c r="PSL348" s="92"/>
      <c r="PSM348" s="92"/>
      <c r="PSN348" s="92"/>
      <c r="PSO348" s="92"/>
      <c r="PSP348" s="92"/>
      <c r="PSQ348" s="92"/>
      <c r="PSR348" s="92"/>
      <c r="PSS348" s="92"/>
      <c r="PST348" s="92"/>
      <c r="PSU348" s="92"/>
      <c r="PSV348" s="92"/>
      <c r="PSW348" s="92"/>
      <c r="PSX348" s="92"/>
      <c r="PSY348" s="92"/>
      <c r="PSZ348" s="92"/>
      <c r="PTA348" s="92"/>
      <c r="PTB348" s="92"/>
      <c r="PTC348" s="92"/>
      <c r="PTD348" s="92"/>
      <c r="PTE348" s="92"/>
      <c r="PTF348" s="92"/>
      <c r="PTG348" s="92"/>
      <c r="PTH348" s="92"/>
      <c r="PTI348" s="92"/>
      <c r="PTJ348" s="92"/>
      <c r="PTK348" s="92"/>
      <c r="PTL348" s="92"/>
      <c r="PTM348" s="92"/>
      <c r="PTN348" s="92"/>
      <c r="PTO348" s="92"/>
      <c r="PTP348" s="92"/>
      <c r="PTQ348" s="92"/>
      <c r="PTR348" s="92"/>
      <c r="PTS348" s="92"/>
      <c r="PTT348" s="92"/>
      <c r="PTU348" s="92"/>
      <c r="PTV348" s="92"/>
      <c r="PTW348" s="92"/>
      <c r="PTX348" s="92"/>
      <c r="PTY348" s="92"/>
      <c r="PTZ348" s="92"/>
      <c r="PUA348" s="92"/>
      <c r="PUB348" s="92"/>
      <c r="PUC348" s="92"/>
      <c r="PUD348" s="92"/>
      <c r="PUE348" s="92"/>
      <c r="PUF348" s="92"/>
      <c r="PUG348" s="92"/>
      <c r="PUH348" s="92"/>
      <c r="PUI348" s="92"/>
      <c r="PUJ348" s="92"/>
      <c r="PUK348" s="92"/>
      <c r="PUL348" s="92"/>
      <c r="PUM348" s="92"/>
      <c r="PUN348" s="92"/>
      <c r="PUO348" s="92"/>
      <c r="PUP348" s="92"/>
      <c r="PUQ348" s="92"/>
      <c r="PUR348" s="92"/>
      <c r="PUS348" s="92"/>
      <c r="PUT348" s="92"/>
      <c r="PUU348" s="92"/>
      <c r="PUV348" s="92"/>
      <c r="PUW348" s="92"/>
      <c r="PUX348" s="92"/>
      <c r="PUY348" s="92"/>
      <c r="PUZ348" s="92"/>
      <c r="PVA348" s="92"/>
      <c r="PVB348" s="92"/>
      <c r="PVC348" s="92"/>
      <c r="PVD348" s="92"/>
      <c r="PVE348" s="92"/>
      <c r="PVF348" s="92"/>
      <c r="PVG348" s="92"/>
      <c r="PVH348" s="92"/>
      <c r="PVI348" s="92"/>
      <c r="PVJ348" s="92"/>
      <c r="PVK348" s="92"/>
      <c r="PVL348" s="92"/>
      <c r="PVM348" s="92"/>
      <c r="PVN348" s="92"/>
      <c r="PVO348" s="92"/>
      <c r="PVP348" s="92"/>
      <c r="PVQ348" s="92"/>
      <c r="PVR348" s="92"/>
      <c r="PVS348" s="92"/>
      <c r="PVT348" s="92"/>
      <c r="PVU348" s="92"/>
      <c r="PVV348" s="92"/>
      <c r="PVW348" s="92"/>
      <c r="PVX348" s="92"/>
      <c r="PVY348" s="92"/>
      <c r="PVZ348" s="92"/>
      <c r="PWA348" s="92"/>
      <c r="PWB348" s="92"/>
      <c r="PWC348" s="92"/>
      <c r="PWD348" s="92"/>
      <c r="PWE348" s="92"/>
      <c r="PWF348" s="92"/>
      <c r="PWG348" s="92"/>
      <c r="PWH348" s="92"/>
      <c r="PWI348" s="92"/>
      <c r="PWJ348" s="92"/>
      <c r="PWK348" s="92"/>
      <c r="PWL348" s="92"/>
      <c r="PWM348" s="92"/>
      <c r="PWN348" s="92"/>
      <c r="PWO348" s="92"/>
      <c r="PWP348" s="92"/>
      <c r="PWQ348" s="92"/>
      <c r="PWR348" s="92"/>
      <c r="PWS348" s="92"/>
      <c r="PWT348" s="92"/>
      <c r="PWU348" s="92"/>
      <c r="PWV348" s="92"/>
      <c r="PWW348" s="92"/>
      <c r="PWX348" s="92"/>
      <c r="PWY348" s="92"/>
      <c r="PWZ348" s="92"/>
      <c r="PXA348" s="92"/>
      <c r="PXB348" s="92"/>
      <c r="PXC348" s="92"/>
      <c r="PXD348" s="92"/>
      <c r="PXE348" s="92"/>
      <c r="PXF348" s="92"/>
      <c r="PXG348" s="92"/>
      <c r="PXH348" s="92"/>
      <c r="PXI348" s="92"/>
      <c r="PXJ348" s="92"/>
      <c r="PXK348" s="92"/>
      <c r="PXL348" s="92"/>
      <c r="PXM348" s="92"/>
      <c r="PXN348" s="92"/>
      <c r="PXO348" s="92"/>
      <c r="PXP348" s="92"/>
      <c r="PXQ348" s="92"/>
      <c r="PXR348" s="92"/>
      <c r="PXS348" s="92"/>
      <c r="PXT348" s="92"/>
      <c r="PXU348" s="92"/>
      <c r="PXV348" s="92"/>
      <c r="PXW348" s="92"/>
      <c r="PXX348" s="92"/>
      <c r="PXY348" s="92"/>
      <c r="PXZ348" s="92"/>
      <c r="PYA348" s="92"/>
      <c r="PYB348" s="92"/>
      <c r="PYC348" s="92"/>
      <c r="PYD348" s="92"/>
      <c r="PYE348" s="92"/>
      <c r="PYF348" s="92"/>
      <c r="PYG348" s="92"/>
      <c r="PYH348" s="92"/>
      <c r="PYI348" s="92"/>
      <c r="PYJ348" s="92"/>
      <c r="PYK348" s="92"/>
      <c r="PYL348" s="92"/>
      <c r="PYM348" s="92"/>
      <c r="PYN348" s="92"/>
      <c r="PYO348" s="92"/>
      <c r="PYP348" s="92"/>
      <c r="PYQ348" s="92"/>
      <c r="PYR348" s="92"/>
      <c r="PYS348" s="92"/>
      <c r="PYT348" s="92"/>
      <c r="PYU348" s="92"/>
      <c r="PYV348" s="92"/>
      <c r="PYW348" s="92"/>
      <c r="PYX348" s="92"/>
      <c r="PYY348" s="92"/>
      <c r="PYZ348" s="92"/>
      <c r="PZA348" s="92"/>
      <c r="PZB348" s="92"/>
      <c r="PZC348" s="92"/>
      <c r="PZD348" s="92"/>
      <c r="PZE348" s="92"/>
      <c r="PZF348" s="92"/>
      <c r="PZG348" s="92"/>
      <c r="PZH348" s="92"/>
      <c r="PZI348" s="92"/>
      <c r="PZJ348" s="92"/>
      <c r="PZK348" s="92"/>
      <c r="PZL348" s="92"/>
      <c r="PZM348" s="92"/>
      <c r="PZN348" s="92"/>
      <c r="PZO348" s="92"/>
      <c r="PZP348" s="92"/>
      <c r="PZQ348" s="92"/>
      <c r="PZR348" s="92"/>
      <c r="PZS348" s="92"/>
      <c r="PZT348" s="92"/>
      <c r="PZU348" s="92"/>
      <c r="PZV348" s="92"/>
      <c r="PZW348" s="92"/>
      <c r="PZX348" s="92"/>
      <c r="PZY348" s="92"/>
      <c r="PZZ348" s="92"/>
      <c r="QAA348" s="92"/>
      <c r="QAB348" s="92"/>
      <c r="QAC348" s="92"/>
      <c r="QAD348" s="92"/>
      <c r="QAE348" s="92"/>
      <c r="QAF348" s="92"/>
      <c r="QAG348" s="92"/>
      <c r="QAH348" s="92"/>
      <c r="QAI348" s="92"/>
      <c r="QAJ348" s="92"/>
      <c r="QAK348" s="92"/>
      <c r="QAL348" s="92"/>
      <c r="QAM348" s="92"/>
      <c r="QAN348" s="92"/>
      <c r="QAO348" s="92"/>
      <c r="QAP348" s="92"/>
      <c r="QAQ348" s="92"/>
      <c r="QAR348" s="92"/>
      <c r="QAS348" s="92"/>
      <c r="QAT348" s="92"/>
      <c r="QAU348" s="92"/>
      <c r="QAV348" s="92"/>
      <c r="QAW348" s="92"/>
      <c r="QAX348" s="92"/>
      <c r="QAY348" s="92"/>
      <c r="QAZ348" s="92"/>
      <c r="QBA348" s="92"/>
      <c r="QBB348" s="92"/>
      <c r="QBC348" s="92"/>
      <c r="QBD348" s="92"/>
      <c r="QBE348" s="92"/>
      <c r="QBF348" s="92"/>
      <c r="QBG348" s="92"/>
      <c r="QBH348" s="92"/>
      <c r="QBI348" s="92"/>
      <c r="QBJ348" s="92"/>
      <c r="QBK348" s="92"/>
      <c r="QBL348" s="92"/>
      <c r="QBM348" s="92"/>
      <c r="QBN348" s="92"/>
      <c r="QBO348" s="92"/>
      <c r="QBP348" s="92"/>
      <c r="QBQ348" s="92"/>
      <c r="QBR348" s="92"/>
      <c r="QBS348" s="92"/>
      <c r="QBT348" s="92"/>
      <c r="QBU348" s="92"/>
      <c r="QBV348" s="92"/>
      <c r="QBW348" s="92"/>
      <c r="QBX348" s="92"/>
      <c r="QBY348" s="92"/>
      <c r="QBZ348" s="92"/>
      <c r="QCA348" s="92"/>
      <c r="QCB348" s="92"/>
      <c r="QCC348" s="92"/>
      <c r="QCD348" s="92"/>
      <c r="QCE348" s="92"/>
      <c r="QCF348" s="92"/>
      <c r="QCG348" s="92"/>
      <c r="QCH348" s="92"/>
      <c r="QCI348" s="92"/>
      <c r="QCJ348" s="92"/>
      <c r="QCK348" s="92"/>
      <c r="QCL348" s="92"/>
      <c r="QCM348" s="92"/>
      <c r="QCN348" s="92"/>
      <c r="QCO348" s="92"/>
      <c r="QCP348" s="92"/>
      <c r="QCQ348" s="92"/>
      <c r="QCR348" s="92"/>
      <c r="QCS348" s="92"/>
      <c r="QCT348" s="92"/>
      <c r="QCU348" s="92"/>
      <c r="QCV348" s="92"/>
      <c r="QCW348" s="92"/>
      <c r="QCX348" s="92"/>
      <c r="QCY348" s="92"/>
      <c r="QCZ348" s="92"/>
      <c r="QDA348" s="92"/>
      <c r="QDB348" s="92"/>
      <c r="QDC348" s="92"/>
      <c r="QDD348" s="92"/>
      <c r="QDE348" s="92"/>
      <c r="QDF348" s="92"/>
      <c r="QDG348" s="92"/>
      <c r="QDH348" s="92"/>
      <c r="QDI348" s="92"/>
      <c r="QDJ348" s="92"/>
      <c r="QDK348" s="92"/>
      <c r="QDL348" s="92"/>
      <c r="QDM348" s="92"/>
      <c r="QDN348" s="92"/>
      <c r="QDO348" s="92"/>
      <c r="QDP348" s="92"/>
      <c r="QDQ348" s="92"/>
      <c r="QDR348" s="92"/>
      <c r="QDS348" s="92"/>
      <c r="QDT348" s="92"/>
      <c r="QDU348" s="92"/>
      <c r="QDV348" s="92"/>
      <c r="QDW348" s="92"/>
      <c r="QDX348" s="92"/>
      <c r="QDY348" s="92"/>
      <c r="QDZ348" s="92"/>
      <c r="QEA348" s="92"/>
      <c r="QEB348" s="92"/>
      <c r="QEC348" s="92"/>
      <c r="QED348" s="92"/>
      <c r="QEE348" s="92"/>
      <c r="QEF348" s="92"/>
      <c r="QEG348" s="92"/>
      <c r="QEH348" s="92"/>
      <c r="QEI348" s="92"/>
      <c r="QEJ348" s="92"/>
      <c r="QEK348" s="92"/>
      <c r="QEL348" s="92"/>
      <c r="QEM348" s="92"/>
      <c r="QEN348" s="92"/>
      <c r="QEO348" s="92"/>
      <c r="QEP348" s="92"/>
      <c r="QEQ348" s="92"/>
      <c r="QER348" s="92"/>
      <c r="QES348" s="92"/>
      <c r="QET348" s="92"/>
      <c r="QEU348" s="92"/>
      <c r="QEV348" s="92"/>
      <c r="QEW348" s="92"/>
      <c r="QEX348" s="92"/>
      <c r="QEY348" s="92"/>
      <c r="QEZ348" s="92"/>
      <c r="QFA348" s="92"/>
      <c r="QFB348" s="92"/>
      <c r="QFC348" s="92"/>
      <c r="QFD348" s="92"/>
      <c r="QFE348" s="92"/>
      <c r="QFF348" s="92"/>
      <c r="QFG348" s="92"/>
      <c r="QFH348" s="92"/>
      <c r="QFI348" s="92"/>
      <c r="QFJ348" s="92"/>
      <c r="QFK348" s="92"/>
      <c r="QFL348" s="92"/>
      <c r="QFM348" s="92"/>
      <c r="QFN348" s="92"/>
      <c r="QFO348" s="92"/>
      <c r="QFP348" s="92"/>
      <c r="QFQ348" s="92"/>
      <c r="QFR348" s="92"/>
      <c r="QFS348" s="92"/>
      <c r="QFT348" s="92"/>
      <c r="QFU348" s="92"/>
      <c r="QFV348" s="92"/>
      <c r="QFW348" s="92"/>
      <c r="QFX348" s="92"/>
      <c r="QFY348" s="92"/>
      <c r="QFZ348" s="92"/>
      <c r="QGA348" s="92"/>
      <c r="QGB348" s="92"/>
      <c r="QGC348" s="92"/>
      <c r="QGD348" s="92"/>
      <c r="QGE348" s="92"/>
      <c r="QGF348" s="92"/>
      <c r="QGG348" s="92"/>
      <c r="QGH348" s="92"/>
      <c r="QGI348" s="92"/>
      <c r="QGJ348" s="92"/>
      <c r="QGK348" s="92"/>
      <c r="QGL348" s="92"/>
      <c r="QGM348" s="92"/>
      <c r="QGN348" s="92"/>
      <c r="QGO348" s="92"/>
      <c r="QGP348" s="92"/>
      <c r="QGQ348" s="92"/>
      <c r="QGR348" s="92"/>
      <c r="QGS348" s="92"/>
      <c r="QGT348" s="92"/>
      <c r="QGU348" s="92"/>
      <c r="QGV348" s="92"/>
      <c r="QGW348" s="92"/>
      <c r="QGX348" s="92"/>
      <c r="QGY348" s="92"/>
      <c r="QGZ348" s="92"/>
      <c r="QHA348" s="92"/>
      <c r="QHB348" s="92"/>
      <c r="QHC348" s="92"/>
      <c r="QHD348" s="92"/>
      <c r="QHE348" s="92"/>
      <c r="QHF348" s="92"/>
      <c r="QHG348" s="92"/>
      <c r="QHH348" s="92"/>
      <c r="QHI348" s="92"/>
      <c r="QHJ348" s="92"/>
      <c r="QHK348" s="92"/>
      <c r="QHL348" s="92"/>
      <c r="QHM348" s="92"/>
      <c r="QHN348" s="92"/>
      <c r="QHO348" s="92"/>
      <c r="QHP348" s="92"/>
      <c r="QHQ348" s="92"/>
      <c r="QHR348" s="92"/>
      <c r="QHS348" s="92"/>
      <c r="QHT348" s="92"/>
      <c r="QHU348" s="92"/>
      <c r="QHV348" s="92"/>
      <c r="QHW348" s="92"/>
      <c r="QHX348" s="92"/>
      <c r="QHY348" s="92"/>
      <c r="QHZ348" s="92"/>
      <c r="QIA348" s="92"/>
      <c r="QIB348" s="92"/>
      <c r="QIC348" s="92"/>
      <c r="QID348" s="92"/>
      <c r="QIE348" s="92"/>
      <c r="QIF348" s="92"/>
      <c r="QIG348" s="92"/>
      <c r="QIH348" s="92"/>
      <c r="QII348" s="92"/>
      <c r="QIJ348" s="92"/>
      <c r="QIK348" s="92"/>
      <c r="QIL348" s="92"/>
      <c r="QIM348" s="92"/>
      <c r="QIN348" s="92"/>
      <c r="QIO348" s="92"/>
      <c r="QIP348" s="92"/>
      <c r="QIQ348" s="92"/>
      <c r="QIR348" s="92"/>
      <c r="QIS348" s="92"/>
      <c r="QIT348" s="92"/>
      <c r="QIU348" s="92"/>
      <c r="QIV348" s="92"/>
      <c r="QIW348" s="92"/>
      <c r="QIX348" s="92"/>
      <c r="QIY348" s="92"/>
      <c r="QIZ348" s="92"/>
      <c r="QJA348" s="92"/>
      <c r="QJB348" s="92"/>
      <c r="QJC348" s="92"/>
      <c r="QJD348" s="92"/>
      <c r="QJE348" s="92"/>
      <c r="QJF348" s="92"/>
      <c r="QJG348" s="92"/>
      <c r="QJH348" s="92"/>
      <c r="QJI348" s="92"/>
      <c r="QJJ348" s="92"/>
      <c r="QJK348" s="92"/>
      <c r="QJL348" s="92"/>
      <c r="QJM348" s="92"/>
      <c r="QJN348" s="92"/>
      <c r="QJO348" s="92"/>
      <c r="QJP348" s="92"/>
      <c r="QJQ348" s="92"/>
      <c r="QJR348" s="92"/>
      <c r="QJS348" s="92"/>
      <c r="QJT348" s="92"/>
      <c r="QJU348" s="92"/>
      <c r="QJV348" s="92"/>
      <c r="QJW348" s="92"/>
      <c r="QJX348" s="92"/>
      <c r="QJY348" s="92"/>
      <c r="QJZ348" s="92"/>
      <c r="QKA348" s="92"/>
      <c r="QKB348" s="92"/>
      <c r="QKC348" s="92"/>
      <c r="QKD348" s="92"/>
      <c r="QKE348" s="92"/>
      <c r="QKF348" s="92"/>
      <c r="QKG348" s="92"/>
      <c r="QKH348" s="92"/>
      <c r="QKI348" s="92"/>
      <c r="QKJ348" s="92"/>
      <c r="QKK348" s="92"/>
      <c r="QKL348" s="92"/>
      <c r="QKM348" s="92"/>
      <c r="QKN348" s="92"/>
      <c r="QKO348" s="92"/>
      <c r="QKP348" s="92"/>
      <c r="QKQ348" s="92"/>
      <c r="QKR348" s="92"/>
      <c r="QKS348" s="92"/>
      <c r="QKT348" s="92"/>
      <c r="QKU348" s="92"/>
      <c r="QKV348" s="92"/>
      <c r="QKW348" s="92"/>
      <c r="QKX348" s="92"/>
      <c r="QKY348" s="92"/>
      <c r="QKZ348" s="92"/>
      <c r="QLA348" s="92"/>
      <c r="QLB348" s="92"/>
      <c r="QLC348" s="92"/>
      <c r="QLD348" s="92"/>
      <c r="QLE348" s="92"/>
      <c r="QLF348" s="92"/>
      <c r="QLG348" s="92"/>
      <c r="QLH348" s="92"/>
      <c r="QLI348" s="92"/>
      <c r="QLJ348" s="92"/>
      <c r="QLK348" s="92"/>
      <c r="QLL348" s="92"/>
      <c r="QLM348" s="92"/>
      <c r="QLN348" s="92"/>
      <c r="QLO348" s="92"/>
      <c r="QLP348" s="92"/>
      <c r="QLQ348" s="92"/>
      <c r="QLR348" s="92"/>
      <c r="QLS348" s="92"/>
      <c r="QLT348" s="92"/>
      <c r="QLU348" s="92"/>
      <c r="QLV348" s="92"/>
      <c r="QLW348" s="92"/>
      <c r="QLX348" s="92"/>
      <c r="QLY348" s="92"/>
      <c r="QLZ348" s="92"/>
      <c r="QMA348" s="92"/>
      <c r="QMB348" s="92"/>
      <c r="QMC348" s="92"/>
      <c r="QMD348" s="92"/>
      <c r="QME348" s="92"/>
      <c r="QMF348" s="92"/>
      <c r="QMG348" s="92"/>
      <c r="QMH348" s="92"/>
      <c r="QMI348" s="92"/>
      <c r="QMJ348" s="92"/>
      <c r="QMK348" s="92"/>
      <c r="QML348" s="92"/>
      <c r="QMM348" s="92"/>
      <c r="QMN348" s="92"/>
      <c r="QMO348" s="92"/>
      <c r="QMP348" s="92"/>
      <c r="QMQ348" s="92"/>
      <c r="QMR348" s="92"/>
      <c r="QMS348" s="92"/>
      <c r="QMT348" s="92"/>
      <c r="QMU348" s="92"/>
      <c r="QMV348" s="92"/>
      <c r="QMW348" s="92"/>
      <c r="QMX348" s="92"/>
      <c r="QMY348" s="92"/>
      <c r="QMZ348" s="92"/>
      <c r="QNA348" s="92"/>
      <c r="QNB348" s="92"/>
      <c r="QNC348" s="92"/>
      <c r="QND348" s="92"/>
      <c r="QNE348" s="92"/>
      <c r="QNF348" s="92"/>
      <c r="QNG348" s="92"/>
      <c r="QNH348" s="92"/>
      <c r="QNI348" s="92"/>
      <c r="QNJ348" s="92"/>
      <c r="QNK348" s="92"/>
      <c r="QNL348" s="92"/>
      <c r="QNM348" s="92"/>
      <c r="QNN348" s="92"/>
      <c r="QNO348" s="92"/>
      <c r="QNP348" s="92"/>
      <c r="QNQ348" s="92"/>
      <c r="QNR348" s="92"/>
      <c r="QNS348" s="92"/>
      <c r="QNT348" s="92"/>
      <c r="QNU348" s="92"/>
      <c r="QNV348" s="92"/>
      <c r="QNW348" s="92"/>
      <c r="QNX348" s="92"/>
      <c r="QNY348" s="92"/>
      <c r="QNZ348" s="92"/>
      <c r="QOA348" s="92"/>
      <c r="QOB348" s="92"/>
      <c r="QOC348" s="92"/>
      <c r="QOD348" s="92"/>
      <c r="QOE348" s="92"/>
      <c r="QOF348" s="92"/>
      <c r="QOG348" s="92"/>
      <c r="QOH348" s="92"/>
      <c r="QOI348" s="92"/>
      <c r="QOJ348" s="92"/>
      <c r="QOK348" s="92"/>
      <c r="QOL348" s="92"/>
      <c r="QOM348" s="92"/>
      <c r="QON348" s="92"/>
      <c r="QOO348" s="92"/>
      <c r="QOP348" s="92"/>
      <c r="QOQ348" s="92"/>
      <c r="QOR348" s="92"/>
      <c r="QOS348" s="92"/>
      <c r="QOT348" s="92"/>
      <c r="QOU348" s="92"/>
      <c r="QOV348" s="92"/>
      <c r="QOW348" s="92"/>
      <c r="QOX348" s="92"/>
      <c r="QOY348" s="92"/>
      <c r="QOZ348" s="92"/>
      <c r="QPA348" s="92"/>
      <c r="QPB348" s="92"/>
      <c r="QPC348" s="92"/>
      <c r="QPD348" s="92"/>
      <c r="QPE348" s="92"/>
      <c r="QPF348" s="92"/>
      <c r="QPG348" s="92"/>
      <c r="QPH348" s="92"/>
      <c r="QPI348" s="92"/>
      <c r="QPJ348" s="92"/>
      <c r="QPK348" s="92"/>
      <c r="QPL348" s="92"/>
      <c r="QPM348" s="92"/>
      <c r="QPN348" s="92"/>
      <c r="QPO348" s="92"/>
      <c r="QPP348" s="92"/>
      <c r="QPQ348" s="92"/>
      <c r="QPR348" s="92"/>
      <c r="QPS348" s="92"/>
      <c r="QPT348" s="92"/>
      <c r="QPU348" s="92"/>
      <c r="QPV348" s="92"/>
      <c r="QPW348" s="92"/>
      <c r="QPX348" s="92"/>
      <c r="QPY348" s="92"/>
      <c r="QPZ348" s="92"/>
      <c r="QQA348" s="92"/>
      <c r="QQB348" s="92"/>
      <c r="QQC348" s="92"/>
      <c r="QQD348" s="92"/>
      <c r="QQE348" s="92"/>
      <c r="QQF348" s="92"/>
      <c r="QQG348" s="92"/>
      <c r="QQH348" s="92"/>
      <c r="QQI348" s="92"/>
      <c r="QQJ348" s="92"/>
      <c r="QQK348" s="92"/>
      <c r="QQL348" s="92"/>
      <c r="QQM348" s="92"/>
      <c r="QQN348" s="92"/>
      <c r="QQO348" s="92"/>
      <c r="QQP348" s="92"/>
      <c r="QQQ348" s="92"/>
      <c r="QQR348" s="92"/>
      <c r="QQS348" s="92"/>
      <c r="QQT348" s="92"/>
      <c r="QQU348" s="92"/>
      <c r="QQV348" s="92"/>
      <c r="QQW348" s="92"/>
      <c r="QQX348" s="92"/>
      <c r="QQY348" s="92"/>
      <c r="QQZ348" s="92"/>
      <c r="QRA348" s="92"/>
      <c r="QRB348" s="92"/>
      <c r="QRC348" s="92"/>
      <c r="QRD348" s="92"/>
      <c r="QRE348" s="92"/>
      <c r="QRF348" s="92"/>
      <c r="QRG348" s="92"/>
      <c r="QRH348" s="92"/>
      <c r="QRI348" s="92"/>
      <c r="QRJ348" s="92"/>
      <c r="QRK348" s="92"/>
      <c r="QRL348" s="92"/>
      <c r="QRM348" s="92"/>
      <c r="QRN348" s="92"/>
      <c r="QRO348" s="92"/>
      <c r="QRP348" s="92"/>
      <c r="QRQ348" s="92"/>
      <c r="QRR348" s="92"/>
      <c r="QRS348" s="92"/>
      <c r="QRT348" s="92"/>
      <c r="QRU348" s="92"/>
      <c r="QRV348" s="92"/>
      <c r="QRW348" s="92"/>
      <c r="QRX348" s="92"/>
      <c r="QRY348" s="92"/>
      <c r="QRZ348" s="92"/>
      <c r="QSA348" s="92"/>
      <c r="QSB348" s="92"/>
      <c r="QSC348" s="92"/>
      <c r="QSD348" s="92"/>
      <c r="QSE348" s="92"/>
      <c r="QSF348" s="92"/>
      <c r="QSG348" s="92"/>
      <c r="QSH348" s="92"/>
      <c r="QSI348" s="92"/>
      <c r="QSJ348" s="92"/>
      <c r="QSK348" s="92"/>
      <c r="QSL348" s="92"/>
      <c r="QSM348" s="92"/>
      <c r="QSN348" s="92"/>
      <c r="QSO348" s="92"/>
      <c r="QSP348" s="92"/>
      <c r="QSQ348" s="92"/>
      <c r="QSR348" s="92"/>
      <c r="QSS348" s="92"/>
      <c r="QST348" s="92"/>
      <c r="QSU348" s="92"/>
      <c r="QSV348" s="92"/>
      <c r="QSW348" s="92"/>
      <c r="QSX348" s="92"/>
      <c r="QSY348" s="92"/>
      <c r="QSZ348" s="92"/>
      <c r="QTA348" s="92"/>
      <c r="QTB348" s="92"/>
      <c r="QTC348" s="92"/>
      <c r="QTD348" s="92"/>
      <c r="QTE348" s="92"/>
      <c r="QTF348" s="92"/>
      <c r="QTG348" s="92"/>
      <c r="QTH348" s="92"/>
      <c r="QTI348" s="92"/>
      <c r="QTJ348" s="92"/>
      <c r="QTK348" s="92"/>
      <c r="QTL348" s="92"/>
      <c r="QTM348" s="92"/>
      <c r="QTN348" s="92"/>
      <c r="QTO348" s="92"/>
      <c r="QTP348" s="92"/>
      <c r="QTQ348" s="92"/>
      <c r="QTR348" s="92"/>
      <c r="QTS348" s="92"/>
      <c r="QTT348" s="92"/>
      <c r="QTU348" s="92"/>
      <c r="QTV348" s="92"/>
      <c r="QTW348" s="92"/>
      <c r="QTX348" s="92"/>
      <c r="QTY348" s="92"/>
      <c r="QTZ348" s="92"/>
      <c r="QUA348" s="92"/>
      <c r="QUB348" s="92"/>
      <c r="QUC348" s="92"/>
      <c r="QUD348" s="92"/>
      <c r="QUE348" s="92"/>
      <c r="QUF348" s="92"/>
      <c r="QUG348" s="92"/>
      <c r="QUH348" s="92"/>
      <c r="QUI348" s="92"/>
      <c r="QUJ348" s="92"/>
      <c r="QUK348" s="92"/>
      <c r="QUL348" s="92"/>
      <c r="QUM348" s="92"/>
      <c r="QUN348" s="92"/>
      <c r="QUO348" s="92"/>
      <c r="QUP348" s="92"/>
      <c r="QUQ348" s="92"/>
      <c r="QUR348" s="92"/>
      <c r="QUS348" s="92"/>
      <c r="QUT348" s="92"/>
      <c r="QUU348" s="92"/>
      <c r="QUV348" s="92"/>
      <c r="QUW348" s="92"/>
      <c r="QUX348" s="92"/>
      <c r="QUY348" s="92"/>
      <c r="QUZ348" s="92"/>
      <c r="QVA348" s="92"/>
      <c r="QVB348" s="92"/>
      <c r="QVC348" s="92"/>
      <c r="QVD348" s="92"/>
      <c r="QVE348" s="92"/>
      <c r="QVF348" s="92"/>
      <c r="QVG348" s="92"/>
      <c r="QVH348" s="92"/>
      <c r="QVI348" s="92"/>
      <c r="QVJ348" s="92"/>
      <c r="QVK348" s="92"/>
      <c r="QVL348" s="92"/>
      <c r="QVM348" s="92"/>
      <c r="QVN348" s="92"/>
      <c r="QVO348" s="92"/>
      <c r="QVP348" s="92"/>
      <c r="QVQ348" s="92"/>
      <c r="QVR348" s="92"/>
      <c r="QVS348" s="92"/>
      <c r="QVT348" s="92"/>
      <c r="QVU348" s="92"/>
      <c r="QVV348" s="92"/>
      <c r="QVW348" s="92"/>
      <c r="QVX348" s="92"/>
      <c r="QVY348" s="92"/>
      <c r="QVZ348" s="92"/>
      <c r="QWA348" s="92"/>
      <c r="QWB348" s="92"/>
      <c r="QWC348" s="92"/>
      <c r="QWD348" s="92"/>
      <c r="QWE348" s="92"/>
      <c r="QWF348" s="92"/>
      <c r="QWG348" s="92"/>
      <c r="QWH348" s="92"/>
      <c r="QWI348" s="92"/>
      <c r="QWJ348" s="92"/>
      <c r="QWK348" s="92"/>
      <c r="QWL348" s="92"/>
      <c r="QWM348" s="92"/>
      <c r="QWN348" s="92"/>
      <c r="QWO348" s="92"/>
      <c r="QWP348" s="92"/>
      <c r="QWQ348" s="92"/>
      <c r="QWR348" s="92"/>
      <c r="QWS348" s="92"/>
      <c r="QWT348" s="92"/>
      <c r="QWU348" s="92"/>
      <c r="QWV348" s="92"/>
      <c r="QWW348" s="92"/>
      <c r="QWX348" s="92"/>
      <c r="QWY348" s="92"/>
      <c r="QWZ348" s="92"/>
      <c r="QXA348" s="92"/>
      <c r="QXB348" s="92"/>
      <c r="QXC348" s="92"/>
      <c r="QXD348" s="92"/>
      <c r="QXE348" s="92"/>
      <c r="QXF348" s="92"/>
      <c r="QXG348" s="92"/>
      <c r="QXH348" s="92"/>
      <c r="QXI348" s="92"/>
      <c r="QXJ348" s="92"/>
      <c r="QXK348" s="92"/>
      <c r="QXL348" s="92"/>
      <c r="QXM348" s="92"/>
      <c r="QXN348" s="92"/>
      <c r="QXO348" s="92"/>
      <c r="QXP348" s="92"/>
      <c r="QXQ348" s="92"/>
      <c r="QXR348" s="92"/>
      <c r="QXS348" s="92"/>
      <c r="QXT348" s="92"/>
      <c r="QXU348" s="92"/>
      <c r="QXV348" s="92"/>
      <c r="QXW348" s="92"/>
      <c r="QXX348" s="92"/>
      <c r="QXY348" s="92"/>
      <c r="QXZ348" s="92"/>
      <c r="QYA348" s="92"/>
      <c r="QYB348" s="92"/>
      <c r="QYC348" s="92"/>
      <c r="QYD348" s="92"/>
      <c r="QYE348" s="92"/>
      <c r="QYF348" s="92"/>
      <c r="QYG348" s="92"/>
      <c r="QYH348" s="92"/>
      <c r="QYI348" s="92"/>
      <c r="QYJ348" s="92"/>
      <c r="QYK348" s="92"/>
      <c r="QYL348" s="92"/>
      <c r="QYM348" s="92"/>
      <c r="QYN348" s="92"/>
      <c r="QYO348" s="92"/>
      <c r="QYP348" s="92"/>
      <c r="QYQ348" s="92"/>
      <c r="QYR348" s="92"/>
      <c r="QYS348" s="92"/>
      <c r="QYT348" s="92"/>
      <c r="QYU348" s="92"/>
      <c r="QYV348" s="92"/>
      <c r="QYW348" s="92"/>
      <c r="QYX348" s="92"/>
      <c r="QYY348" s="92"/>
      <c r="QYZ348" s="92"/>
      <c r="QZA348" s="92"/>
      <c r="QZB348" s="92"/>
      <c r="QZC348" s="92"/>
      <c r="QZD348" s="92"/>
      <c r="QZE348" s="92"/>
      <c r="QZF348" s="92"/>
      <c r="QZG348" s="92"/>
      <c r="QZH348" s="92"/>
      <c r="QZI348" s="92"/>
      <c r="QZJ348" s="92"/>
      <c r="QZK348" s="92"/>
      <c r="QZL348" s="92"/>
      <c r="QZM348" s="92"/>
      <c r="QZN348" s="92"/>
      <c r="QZO348" s="92"/>
      <c r="QZP348" s="92"/>
      <c r="QZQ348" s="92"/>
      <c r="QZR348" s="92"/>
      <c r="QZS348" s="92"/>
      <c r="QZT348" s="92"/>
      <c r="QZU348" s="92"/>
      <c r="QZV348" s="92"/>
      <c r="QZW348" s="92"/>
      <c r="QZX348" s="92"/>
      <c r="QZY348" s="92"/>
      <c r="QZZ348" s="92"/>
      <c r="RAA348" s="92"/>
      <c r="RAB348" s="92"/>
      <c r="RAC348" s="92"/>
      <c r="RAD348" s="92"/>
      <c r="RAE348" s="92"/>
      <c r="RAF348" s="92"/>
      <c r="RAG348" s="92"/>
      <c r="RAH348" s="92"/>
      <c r="RAI348" s="92"/>
      <c r="RAJ348" s="92"/>
      <c r="RAK348" s="92"/>
      <c r="RAL348" s="92"/>
      <c r="RAM348" s="92"/>
      <c r="RAN348" s="92"/>
      <c r="RAO348" s="92"/>
      <c r="RAP348" s="92"/>
      <c r="RAQ348" s="92"/>
      <c r="RAR348" s="92"/>
      <c r="RAS348" s="92"/>
      <c r="RAT348" s="92"/>
      <c r="RAU348" s="92"/>
      <c r="RAV348" s="92"/>
      <c r="RAW348" s="92"/>
      <c r="RAX348" s="92"/>
      <c r="RAY348" s="92"/>
      <c r="RAZ348" s="92"/>
      <c r="RBA348" s="92"/>
      <c r="RBB348" s="92"/>
      <c r="RBC348" s="92"/>
      <c r="RBD348" s="92"/>
      <c r="RBE348" s="92"/>
      <c r="RBF348" s="92"/>
      <c r="RBG348" s="92"/>
      <c r="RBH348" s="92"/>
      <c r="RBI348" s="92"/>
      <c r="RBJ348" s="92"/>
      <c r="RBK348" s="92"/>
      <c r="RBL348" s="92"/>
      <c r="RBM348" s="92"/>
      <c r="RBN348" s="92"/>
      <c r="RBO348" s="92"/>
      <c r="RBP348" s="92"/>
      <c r="RBQ348" s="92"/>
      <c r="RBR348" s="92"/>
      <c r="RBS348" s="92"/>
      <c r="RBT348" s="92"/>
      <c r="RBU348" s="92"/>
      <c r="RBV348" s="92"/>
      <c r="RBW348" s="92"/>
      <c r="RBX348" s="92"/>
      <c r="RBY348" s="92"/>
      <c r="RBZ348" s="92"/>
      <c r="RCA348" s="92"/>
      <c r="RCB348" s="92"/>
      <c r="RCC348" s="92"/>
      <c r="RCD348" s="92"/>
      <c r="RCE348" s="92"/>
      <c r="RCF348" s="92"/>
      <c r="RCG348" s="92"/>
      <c r="RCH348" s="92"/>
      <c r="RCI348" s="92"/>
      <c r="RCJ348" s="92"/>
      <c r="RCK348" s="92"/>
      <c r="RCL348" s="92"/>
      <c r="RCM348" s="92"/>
      <c r="RCN348" s="92"/>
      <c r="RCO348" s="92"/>
      <c r="RCP348" s="92"/>
      <c r="RCQ348" s="92"/>
      <c r="RCR348" s="92"/>
      <c r="RCS348" s="92"/>
      <c r="RCT348" s="92"/>
      <c r="RCU348" s="92"/>
      <c r="RCV348" s="92"/>
      <c r="RCW348" s="92"/>
      <c r="RCX348" s="92"/>
      <c r="RCY348" s="92"/>
      <c r="RCZ348" s="92"/>
      <c r="RDA348" s="92"/>
      <c r="RDB348" s="92"/>
      <c r="RDC348" s="92"/>
      <c r="RDD348" s="92"/>
      <c r="RDE348" s="92"/>
      <c r="RDF348" s="92"/>
      <c r="RDG348" s="92"/>
      <c r="RDH348" s="92"/>
      <c r="RDI348" s="92"/>
      <c r="RDJ348" s="92"/>
      <c r="RDK348" s="92"/>
      <c r="RDL348" s="92"/>
      <c r="RDM348" s="92"/>
      <c r="RDN348" s="92"/>
      <c r="RDO348" s="92"/>
      <c r="RDP348" s="92"/>
      <c r="RDQ348" s="92"/>
      <c r="RDR348" s="92"/>
      <c r="RDS348" s="92"/>
      <c r="RDT348" s="92"/>
      <c r="RDU348" s="92"/>
      <c r="RDV348" s="92"/>
      <c r="RDW348" s="92"/>
      <c r="RDX348" s="92"/>
      <c r="RDY348" s="92"/>
      <c r="RDZ348" s="92"/>
      <c r="REA348" s="92"/>
      <c r="REB348" s="92"/>
      <c r="REC348" s="92"/>
      <c r="RED348" s="92"/>
      <c r="REE348" s="92"/>
      <c r="REF348" s="92"/>
      <c r="REG348" s="92"/>
      <c r="REH348" s="92"/>
      <c r="REI348" s="92"/>
      <c r="REJ348" s="92"/>
      <c r="REK348" s="92"/>
      <c r="REL348" s="92"/>
      <c r="REM348" s="92"/>
      <c r="REN348" s="92"/>
      <c r="REO348" s="92"/>
      <c r="REP348" s="92"/>
      <c r="REQ348" s="92"/>
      <c r="RER348" s="92"/>
      <c r="RES348" s="92"/>
      <c r="RET348" s="92"/>
      <c r="REU348" s="92"/>
      <c r="REV348" s="92"/>
      <c r="REW348" s="92"/>
      <c r="REX348" s="92"/>
      <c r="REY348" s="92"/>
      <c r="REZ348" s="92"/>
      <c r="RFA348" s="92"/>
      <c r="RFB348" s="92"/>
      <c r="RFC348" s="92"/>
      <c r="RFD348" s="92"/>
      <c r="RFE348" s="92"/>
      <c r="RFF348" s="92"/>
      <c r="RFG348" s="92"/>
      <c r="RFH348" s="92"/>
      <c r="RFI348" s="92"/>
      <c r="RFJ348" s="92"/>
      <c r="RFK348" s="92"/>
      <c r="RFL348" s="92"/>
      <c r="RFM348" s="92"/>
      <c r="RFN348" s="92"/>
      <c r="RFO348" s="92"/>
      <c r="RFP348" s="92"/>
      <c r="RFQ348" s="92"/>
      <c r="RFR348" s="92"/>
      <c r="RFS348" s="92"/>
      <c r="RFT348" s="92"/>
      <c r="RFU348" s="92"/>
      <c r="RFV348" s="92"/>
      <c r="RFW348" s="92"/>
      <c r="RFX348" s="92"/>
      <c r="RFY348" s="92"/>
      <c r="RFZ348" s="92"/>
      <c r="RGA348" s="92"/>
      <c r="RGB348" s="92"/>
      <c r="RGC348" s="92"/>
      <c r="RGD348" s="92"/>
      <c r="RGE348" s="92"/>
      <c r="RGF348" s="92"/>
      <c r="RGG348" s="92"/>
      <c r="RGH348" s="92"/>
      <c r="RGI348" s="92"/>
      <c r="RGJ348" s="92"/>
      <c r="RGK348" s="92"/>
      <c r="RGL348" s="92"/>
      <c r="RGM348" s="92"/>
      <c r="RGN348" s="92"/>
      <c r="RGO348" s="92"/>
      <c r="RGP348" s="92"/>
      <c r="RGQ348" s="92"/>
      <c r="RGR348" s="92"/>
      <c r="RGS348" s="92"/>
      <c r="RGT348" s="92"/>
      <c r="RGU348" s="92"/>
      <c r="RGV348" s="92"/>
      <c r="RGW348" s="92"/>
      <c r="RGX348" s="92"/>
      <c r="RGY348" s="92"/>
      <c r="RGZ348" s="92"/>
      <c r="RHA348" s="92"/>
      <c r="RHB348" s="92"/>
      <c r="RHC348" s="92"/>
      <c r="RHD348" s="92"/>
      <c r="RHE348" s="92"/>
      <c r="RHF348" s="92"/>
      <c r="RHG348" s="92"/>
      <c r="RHH348" s="92"/>
      <c r="RHI348" s="92"/>
      <c r="RHJ348" s="92"/>
      <c r="RHK348" s="92"/>
      <c r="RHL348" s="92"/>
      <c r="RHM348" s="92"/>
      <c r="RHN348" s="92"/>
      <c r="RHO348" s="92"/>
      <c r="RHP348" s="92"/>
      <c r="RHQ348" s="92"/>
      <c r="RHR348" s="92"/>
      <c r="RHS348" s="92"/>
      <c r="RHT348" s="92"/>
      <c r="RHU348" s="92"/>
      <c r="RHV348" s="92"/>
      <c r="RHW348" s="92"/>
      <c r="RHX348" s="92"/>
      <c r="RHY348" s="92"/>
      <c r="RHZ348" s="92"/>
      <c r="RIA348" s="92"/>
      <c r="RIB348" s="92"/>
      <c r="RIC348" s="92"/>
      <c r="RID348" s="92"/>
      <c r="RIE348" s="92"/>
      <c r="RIF348" s="92"/>
      <c r="RIG348" s="92"/>
      <c r="RIH348" s="92"/>
      <c r="RII348" s="92"/>
      <c r="RIJ348" s="92"/>
      <c r="RIK348" s="92"/>
      <c r="RIL348" s="92"/>
      <c r="RIM348" s="92"/>
      <c r="RIN348" s="92"/>
      <c r="RIO348" s="92"/>
      <c r="RIP348" s="92"/>
      <c r="RIQ348" s="92"/>
      <c r="RIR348" s="92"/>
      <c r="RIS348" s="92"/>
      <c r="RIT348" s="92"/>
      <c r="RIU348" s="92"/>
      <c r="RIV348" s="92"/>
      <c r="RIW348" s="92"/>
      <c r="RIX348" s="92"/>
      <c r="RIY348" s="92"/>
      <c r="RIZ348" s="92"/>
      <c r="RJA348" s="92"/>
      <c r="RJB348" s="92"/>
      <c r="RJC348" s="92"/>
      <c r="RJD348" s="92"/>
      <c r="RJE348" s="92"/>
      <c r="RJF348" s="92"/>
      <c r="RJG348" s="92"/>
      <c r="RJH348" s="92"/>
      <c r="RJI348" s="92"/>
      <c r="RJJ348" s="92"/>
      <c r="RJK348" s="92"/>
      <c r="RJL348" s="92"/>
      <c r="RJM348" s="92"/>
      <c r="RJN348" s="92"/>
      <c r="RJO348" s="92"/>
      <c r="RJP348" s="92"/>
      <c r="RJQ348" s="92"/>
      <c r="RJR348" s="92"/>
      <c r="RJS348" s="92"/>
      <c r="RJT348" s="92"/>
      <c r="RJU348" s="92"/>
      <c r="RJV348" s="92"/>
      <c r="RJW348" s="92"/>
      <c r="RJX348" s="92"/>
      <c r="RJY348" s="92"/>
      <c r="RJZ348" s="92"/>
      <c r="RKA348" s="92"/>
      <c r="RKB348" s="92"/>
      <c r="RKC348" s="92"/>
      <c r="RKD348" s="92"/>
      <c r="RKE348" s="92"/>
      <c r="RKF348" s="92"/>
      <c r="RKG348" s="92"/>
      <c r="RKH348" s="92"/>
      <c r="RKI348" s="92"/>
      <c r="RKJ348" s="92"/>
      <c r="RKK348" s="92"/>
      <c r="RKL348" s="92"/>
      <c r="RKM348" s="92"/>
      <c r="RKN348" s="92"/>
      <c r="RKO348" s="92"/>
      <c r="RKP348" s="92"/>
      <c r="RKQ348" s="92"/>
      <c r="RKR348" s="92"/>
      <c r="RKS348" s="92"/>
      <c r="RKT348" s="92"/>
      <c r="RKU348" s="92"/>
      <c r="RKV348" s="92"/>
      <c r="RKW348" s="92"/>
      <c r="RKX348" s="92"/>
      <c r="RKY348" s="92"/>
      <c r="RKZ348" s="92"/>
      <c r="RLA348" s="92"/>
      <c r="RLB348" s="92"/>
      <c r="RLC348" s="92"/>
      <c r="RLD348" s="92"/>
      <c r="RLE348" s="92"/>
      <c r="RLF348" s="92"/>
      <c r="RLG348" s="92"/>
      <c r="RLH348" s="92"/>
      <c r="RLI348" s="92"/>
      <c r="RLJ348" s="92"/>
      <c r="RLK348" s="92"/>
      <c r="RLL348" s="92"/>
      <c r="RLM348" s="92"/>
      <c r="RLN348" s="92"/>
      <c r="RLO348" s="92"/>
      <c r="RLP348" s="92"/>
      <c r="RLQ348" s="92"/>
      <c r="RLR348" s="92"/>
      <c r="RLS348" s="92"/>
      <c r="RLT348" s="92"/>
      <c r="RLU348" s="92"/>
      <c r="RLV348" s="92"/>
      <c r="RLW348" s="92"/>
      <c r="RLX348" s="92"/>
      <c r="RLY348" s="92"/>
      <c r="RLZ348" s="92"/>
      <c r="RMA348" s="92"/>
      <c r="RMB348" s="92"/>
      <c r="RMC348" s="92"/>
      <c r="RMD348" s="92"/>
      <c r="RME348" s="92"/>
      <c r="RMF348" s="92"/>
      <c r="RMG348" s="92"/>
      <c r="RMH348" s="92"/>
      <c r="RMI348" s="92"/>
      <c r="RMJ348" s="92"/>
      <c r="RMK348" s="92"/>
      <c r="RML348" s="92"/>
      <c r="RMM348" s="92"/>
      <c r="RMN348" s="92"/>
      <c r="RMO348" s="92"/>
      <c r="RMP348" s="92"/>
      <c r="RMQ348" s="92"/>
      <c r="RMR348" s="92"/>
      <c r="RMS348" s="92"/>
      <c r="RMT348" s="92"/>
      <c r="RMU348" s="92"/>
      <c r="RMV348" s="92"/>
      <c r="RMW348" s="92"/>
      <c r="RMX348" s="92"/>
      <c r="RMY348" s="92"/>
      <c r="RMZ348" s="92"/>
      <c r="RNA348" s="92"/>
      <c r="RNB348" s="92"/>
      <c r="RNC348" s="92"/>
      <c r="RND348" s="92"/>
      <c r="RNE348" s="92"/>
      <c r="RNF348" s="92"/>
      <c r="RNG348" s="92"/>
      <c r="RNH348" s="92"/>
      <c r="RNI348" s="92"/>
      <c r="RNJ348" s="92"/>
      <c r="RNK348" s="92"/>
      <c r="RNL348" s="92"/>
      <c r="RNM348" s="92"/>
      <c r="RNN348" s="92"/>
      <c r="RNO348" s="92"/>
      <c r="RNP348" s="92"/>
      <c r="RNQ348" s="92"/>
      <c r="RNR348" s="92"/>
      <c r="RNS348" s="92"/>
      <c r="RNT348" s="92"/>
      <c r="RNU348" s="92"/>
      <c r="RNV348" s="92"/>
      <c r="RNW348" s="92"/>
      <c r="RNX348" s="92"/>
      <c r="RNY348" s="92"/>
      <c r="RNZ348" s="92"/>
      <c r="ROA348" s="92"/>
      <c r="ROB348" s="92"/>
      <c r="ROC348" s="92"/>
      <c r="ROD348" s="92"/>
      <c r="ROE348" s="92"/>
      <c r="ROF348" s="92"/>
      <c r="ROG348" s="92"/>
      <c r="ROH348" s="92"/>
      <c r="ROI348" s="92"/>
      <c r="ROJ348" s="92"/>
      <c r="ROK348" s="92"/>
      <c r="ROL348" s="92"/>
      <c r="ROM348" s="92"/>
      <c r="RON348" s="92"/>
      <c r="ROO348" s="92"/>
      <c r="ROP348" s="92"/>
      <c r="ROQ348" s="92"/>
      <c r="ROR348" s="92"/>
      <c r="ROS348" s="92"/>
      <c r="ROT348" s="92"/>
      <c r="ROU348" s="92"/>
      <c r="ROV348" s="92"/>
      <c r="ROW348" s="92"/>
      <c r="ROX348" s="92"/>
      <c r="ROY348" s="92"/>
      <c r="ROZ348" s="92"/>
      <c r="RPA348" s="92"/>
      <c r="RPB348" s="92"/>
      <c r="RPC348" s="92"/>
      <c r="RPD348" s="92"/>
      <c r="RPE348" s="92"/>
      <c r="RPF348" s="92"/>
      <c r="RPG348" s="92"/>
      <c r="RPH348" s="92"/>
      <c r="RPI348" s="92"/>
      <c r="RPJ348" s="92"/>
      <c r="RPK348" s="92"/>
      <c r="RPL348" s="92"/>
      <c r="RPM348" s="92"/>
      <c r="RPN348" s="92"/>
      <c r="RPO348" s="92"/>
      <c r="RPP348" s="92"/>
      <c r="RPQ348" s="92"/>
      <c r="RPR348" s="92"/>
      <c r="RPS348" s="92"/>
      <c r="RPT348" s="92"/>
      <c r="RPU348" s="92"/>
      <c r="RPV348" s="92"/>
      <c r="RPW348" s="92"/>
      <c r="RPX348" s="92"/>
      <c r="RPY348" s="92"/>
      <c r="RPZ348" s="92"/>
      <c r="RQA348" s="92"/>
      <c r="RQB348" s="92"/>
      <c r="RQC348" s="92"/>
      <c r="RQD348" s="92"/>
      <c r="RQE348" s="92"/>
      <c r="RQF348" s="92"/>
      <c r="RQG348" s="92"/>
      <c r="RQH348" s="92"/>
      <c r="RQI348" s="92"/>
      <c r="RQJ348" s="92"/>
      <c r="RQK348" s="92"/>
      <c r="RQL348" s="92"/>
      <c r="RQM348" s="92"/>
      <c r="RQN348" s="92"/>
      <c r="RQO348" s="92"/>
      <c r="RQP348" s="92"/>
      <c r="RQQ348" s="92"/>
      <c r="RQR348" s="92"/>
      <c r="RQS348" s="92"/>
      <c r="RQT348" s="92"/>
      <c r="RQU348" s="92"/>
      <c r="RQV348" s="92"/>
      <c r="RQW348" s="92"/>
      <c r="RQX348" s="92"/>
      <c r="RQY348" s="92"/>
      <c r="RQZ348" s="92"/>
      <c r="RRA348" s="92"/>
      <c r="RRB348" s="92"/>
      <c r="RRC348" s="92"/>
      <c r="RRD348" s="92"/>
      <c r="RRE348" s="92"/>
      <c r="RRF348" s="92"/>
      <c r="RRG348" s="92"/>
      <c r="RRH348" s="92"/>
      <c r="RRI348" s="92"/>
      <c r="RRJ348" s="92"/>
      <c r="RRK348" s="92"/>
      <c r="RRL348" s="92"/>
      <c r="RRM348" s="92"/>
      <c r="RRN348" s="92"/>
      <c r="RRO348" s="92"/>
      <c r="RRP348" s="92"/>
      <c r="RRQ348" s="92"/>
      <c r="RRR348" s="92"/>
      <c r="RRS348" s="92"/>
      <c r="RRT348" s="92"/>
      <c r="RRU348" s="92"/>
      <c r="RRV348" s="92"/>
      <c r="RRW348" s="92"/>
      <c r="RRX348" s="92"/>
      <c r="RRY348" s="92"/>
      <c r="RRZ348" s="92"/>
      <c r="RSA348" s="92"/>
      <c r="RSB348" s="92"/>
      <c r="RSC348" s="92"/>
      <c r="RSD348" s="92"/>
      <c r="RSE348" s="92"/>
      <c r="RSF348" s="92"/>
      <c r="RSG348" s="92"/>
      <c r="RSH348" s="92"/>
      <c r="RSI348" s="92"/>
      <c r="RSJ348" s="92"/>
      <c r="RSK348" s="92"/>
      <c r="RSL348" s="92"/>
      <c r="RSM348" s="92"/>
      <c r="RSN348" s="92"/>
      <c r="RSO348" s="92"/>
      <c r="RSP348" s="92"/>
      <c r="RSQ348" s="92"/>
      <c r="RSR348" s="92"/>
      <c r="RSS348" s="92"/>
      <c r="RST348" s="92"/>
      <c r="RSU348" s="92"/>
      <c r="RSV348" s="92"/>
      <c r="RSW348" s="92"/>
      <c r="RSX348" s="92"/>
      <c r="RSY348" s="92"/>
      <c r="RSZ348" s="92"/>
      <c r="RTA348" s="92"/>
      <c r="RTB348" s="92"/>
      <c r="RTC348" s="92"/>
      <c r="RTD348" s="92"/>
      <c r="RTE348" s="92"/>
      <c r="RTF348" s="92"/>
      <c r="RTG348" s="92"/>
      <c r="RTH348" s="92"/>
      <c r="RTI348" s="92"/>
      <c r="RTJ348" s="92"/>
      <c r="RTK348" s="92"/>
      <c r="RTL348" s="92"/>
      <c r="RTM348" s="92"/>
      <c r="RTN348" s="92"/>
      <c r="RTO348" s="92"/>
      <c r="RTP348" s="92"/>
      <c r="RTQ348" s="92"/>
      <c r="RTR348" s="92"/>
      <c r="RTS348" s="92"/>
      <c r="RTT348" s="92"/>
      <c r="RTU348" s="92"/>
      <c r="RTV348" s="92"/>
      <c r="RTW348" s="92"/>
      <c r="RTX348" s="92"/>
      <c r="RTY348" s="92"/>
      <c r="RTZ348" s="92"/>
      <c r="RUA348" s="92"/>
      <c r="RUB348" s="92"/>
      <c r="RUC348" s="92"/>
      <c r="RUD348" s="92"/>
      <c r="RUE348" s="92"/>
      <c r="RUF348" s="92"/>
      <c r="RUG348" s="92"/>
      <c r="RUH348" s="92"/>
      <c r="RUI348" s="92"/>
      <c r="RUJ348" s="92"/>
      <c r="RUK348" s="92"/>
      <c r="RUL348" s="92"/>
      <c r="RUM348" s="92"/>
      <c r="RUN348" s="92"/>
      <c r="RUO348" s="92"/>
      <c r="RUP348" s="92"/>
      <c r="RUQ348" s="92"/>
      <c r="RUR348" s="92"/>
      <c r="RUS348" s="92"/>
      <c r="RUT348" s="92"/>
      <c r="RUU348" s="92"/>
      <c r="RUV348" s="92"/>
      <c r="RUW348" s="92"/>
      <c r="RUX348" s="92"/>
      <c r="RUY348" s="92"/>
      <c r="RUZ348" s="92"/>
      <c r="RVA348" s="92"/>
      <c r="RVB348" s="92"/>
      <c r="RVC348" s="92"/>
      <c r="RVD348" s="92"/>
      <c r="RVE348" s="92"/>
      <c r="RVF348" s="92"/>
      <c r="RVG348" s="92"/>
      <c r="RVH348" s="92"/>
      <c r="RVI348" s="92"/>
      <c r="RVJ348" s="92"/>
      <c r="RVK348" s="92"/>
      <c r="RVL348" s="92"/>
      <c r="RVM348" s="92"/>
      <c r="RVN348" s="92"/>
      <c r="RVO348" s="92"/>
      <c r="RVP348" s="92"/>
      <c r="RVQ348" s="92"/>
      <c r="RVR348" s="92"/>
      <c r="RVS348" s="92"/>
      <c r="RVT348" s="92"/>
      <c r="RVU348" s="92"/>
      <c r="RVV348" s="92"/>
      <c r="RVW348" s="92"/>
      <c r="RVX348" s="92"/>
      <c r="RVY348" s="92"/>
      <c r="RVZ348" s="92"/>
      <c r="RWA348" s="92"/>
      <c r="RWB348" s="92"/>
      <c r="RWC348" s="92"/>
      <c r="RWD348" s="92"/>
      <c r="RWE348" s="92"/>
      <c r="RWF348" s="92"/>
      <c r="RWG348" s="92"/>
      <c r="RWH348" s="92"/>
      <c r="RWI348" s="92"/>
      <c r="RWJ348" s="92"/>
      <c r="RWK348" s="92"/>
      <c r="RWL348" s="92"/>
      <c r="RWM348" s="92"/>
      <c r="RWN348" s="92"/>
      <c r="RWO348" s="92"/>
      <c r="RWP348" s="92"/>
      <c r="RWQ348" s="92"/>
      <c r="RWR348" s="92"/>
      <c r="RWS348" s="92"/>
      <c r="RWT348" s="92"/>
      <c r="RWU348" s="92"/>
      <c r="RWV348" s="92"/>
      <c r="RWW348" s="92"/>
      <c r="RWX348" s="92"/>
      <c r="RWY348" s="92"/>
      <c r="RWZ348" s="92"/>
      <c r="RXA348" s="92"/>
      <c r="RXB348" s="92"/>
      <c r="RXC348" s="92"/>
      <c r="RXD348" s="92"/>
      <c r="RXE348" s="92"/>
      <c r="RXF348" s="92"/>
      <c r="RXG348" s="92"/>
      <c r="RXH348" s="92"/>
      <c r="RXI348" s="92"/>
      <c r="RXJ348" s="92"/>
      <c r="RXK348" s="92"/>
      <c r="RXL348" s="92"/>
      <c r="RXM348" s="92"/>
      <c r="RXN348" s="92"/>
      <c r="RXO348" s="92"/>
      <c r="RXP348" s="92"/>
      <c r="RXQ348" s="92"/>
      <c r="RXR348" s="92"/>
      <c r="RXS348" s="92"/>
      <c r="RXT348" s="92"/>
      <c r="RXU348" s="92"/>
      <c r="RXV348" s="92"/>
      <c r="RXW348" s="92"/>
      <c r="RXX348" s="92"/>
      <c r="RXY348" s="92"/>
      <c r="RXZ348" s="92"/>
      <c r="RYA348" s="92"/>
      <c r="RYB348" s="92"/>
      <c r="RYC348" s="92"/>
      <c r="RYD348" s="92"/>
      <c r="RYE348" s="92"/>
      <c r="RYF348" s="92"/>
      <c r="RYG348" s="92"/>
      <c r="RYH348" s="92"/>
      <c r="RYI348" s="92"/>
      <c r="RYJ348" s="92"/>
      <c r="RYK348" s="92"/>
      <c r="RYL348" s="92"/>
      <c r="RYM348" s="92"/>
      <c r="RYN348" s="92"/>
      <c r="RYO348" s="92"/>
      <c r="RYP348" s="92"/>
      <c r="RYQ348" s="92"/>
      <c r="RYR348" s="92"/>
      <c r="RYS348" s="92"/>
      <c r="RYT348" s="92"/>
      <c r="RYU348" s="92"/>
      <c r="RYV348" s="92"/>
      <c r="RYW348" s="92"/>
      <c r="RYX348" s="92"/>
      <c r="RYY348" s="92"/>
      <c r="RYZ348" s="92"/>
      <c r="RZA348" s="92"/>
      <c r="RZB348" s="92"/>
      <c r="RZC348" s="92"/>
      <c r="RZD348" s="92"/>
      <c r="RZE348" s="92"/>
      <c r="RZF348" s="92"/>
      <c r="RZG348" s="92"/>
      <c r="RZH348" s="92"/>
      <c r="RZI348" s="92"/>
      <c r="RZJ348" s="92"/>
      <c r="RZK348" s="92"/>
      <c r="RZL348" s="92"/>
      <c r="RZM348" s="92"/>
      <c r="RZN348" s="92"/>
      <c r="RZO348" s="92"/>
      <c r="RZP348" s="92"/>
      <c r="RZQ348" s="92"/>
      <c r="RZR348" s="92"/>
      <c r="RZS348" s="92"/>
      <c r="RZT348" s="92"/>
      <c r="RZU348" s="92"/>
      <c r="RZV348" s="92"/>
      <c r="RZW348" s="92"/>
      <c r="RZX348" s="92"/>
      <c r="RZY348" s="92"/>
      <c r="RZZ348" s="92"/>
      <c r="SAA348" s="92"/>
      <c r="SAB348" s="92"/>
      <c r="SAC348" s="92"/>
      <c r="SAD348" s="92"/>
      <c r="SAE348" s="92"/>
      <c r="SAF348" s="92"/>
      <c r="SAG348" s="92"/>
      <c r="SAH348" s="92"/>
      <c r="SAI348" s="92"/>
      <c r="SAJ348" s="92"/>
      <c r="SAK348" s="92"/>
      <c r="SAL348" s="92"/>
      <c r="SAM348" s="92"/>
      <c r="SAN348" s="92"/>
      <c r="SAO348" s="92"/>
      <c r="SAP348" s="92"/>
      <c r="SAQ348" s="92"/>
      <c r="SAR348" s="92"/>
      <c r="SAS348" s="92"/>
      <c r="SAT348" s="92"/>
      <c r="SAU348" s="92"/>
      <c r="SAV348" s="92"/>
      <c r="SAW348" s="92"/>
      <c r="SAX348" s="92"/>
      <c r="SAY348" s="92"/>
      <c r="SAZ348" s="92"/>
      <c r="SBA348" s="92"/>
      <c r="SBB348" s="92"/>
      <c r="SBC348" s="92"/>
      <c r="SBD348" s="92"/>
      <c r="SBE348" s="92"/>
      <c r="SBF348" s="92"/>
      <c r="SBG348" s="92"/>
      <c r="SBH348" s="92"/>
      <c r="SBI348" s="92"/>
      <c r="SBJ348" s="92"/>
      <c r="SBK348" s="92"/>
      <c r="SBL348" s="92"/>
      <c r="SBM348" s="92"/>
      <c r="SBN348" s="92"/>
      <c r="SBO348" s="92"/>
      <c r="SBP348" s="92"/>
      <c r="SBQ348" s="92"/>
      <c r="SBR348" s="92"/>
      <c r="SBS348" s="92"/>
      <c r="SBT348" s="92"/>
      <c r="SBU348" s="92"/>
      <c r="SBV348" s="92"/>
      <c r="SBW348" s="92"/>
      <c r="SBX348" s="92"/>
      <c r="SBY348" s="92"/>
      <c r="SBZ348" s="92"/>
      <c r="SCA348" s="92"/>
      <c r="SCB348" s="92"/>
      <c r="SCC348" s="92"/>
      <c r="SCD348" s="92"/>
      <c r="SCE348" s="92"/>
      <c r="SCF348" s="92"/>
      <c r="SCG348" s="92"/>
      <c r="SCH348" s="92"/>
      <c r="SCI348" s="92"/>
      <c r="SCJ348" s="92"/>
      <c r="SCK348" s="92"/>
      <c r="SCL348" s="92"/>
      <c r="SCM348" s="92"/>
      <c r="SCN348" s="92"/>
      <c r="SCO348" s="92"/>
      <c r="SCP348" s="92"/>
      <c r="SCQ348" s="92"/>
      <c r="SCR348" s="92"/>
      <c r="SCS348" s="92"/>
      <c r="SCT348" s="92"/>
      <c r="SCU348" s="92"/>
      <c r="SCV348" s="92"/>
      <c r="SCW348" s="92"/>
      <c r="SCX348" s="92"/>
      <c r="SCY348" s="92"/>
      <c r="SCZ348" s="92"/>
      <c r="SDA348" s="92"/>
      <c r="SDB348" s="92"/>
      <c r="SDC348" s="92"/>
      <c r="SDD348" s="92"/>
      <c r="SDE348" s="92"/>
      <c r="SDF348" s="92"/>
      <c r="SDG348" s="92"/>
      <c r="SDH348" s="92"/>
      <c r="SDI348" s="92"/>
      <c r="SDJ348" s="92"/>
      <c r="SDK348" s="92"/>
      <c r="SDL348" s="92"/>
      <c r="SDM348" s="92"/>
      <c r="SDN348" s="92"/>
      <c r="SDO348" s="92"/>
      <c r="SDP348" s="92"/>
      <c r="SDQ348" s="92"/>
      <c r="SDR348" s="92"/>
      <c r="SDS348" s="92"/>
      <c r="SDT348" s="92"/>
      <c r="SDU348" s="92"/>
      <c r="SDV348" s="92"/>
      <c r="SDW348" s="92"/>
      <c r="SDX348" s="92"/>
      <c r="SDY348" s="92"/>
      <c r="SDZ348" s="92"/>
      <c r="SEA348" s="92"/>
      <c r="SEB348" s="92"/>
      <c r="SEC348" s="92"/>
      <c r="SED348" s="92"/>
      <c r="SEE348" s="92"/>
      <c r="SEF348" s="92"/>
      <c r="SEG348" s="92"/>
      <c r="SEH348" s="92"/>
      <c r="SEI348" s="92"/>
      <c r="SEJ348" s="92"/>
      <c r="SEK348" s="92"/>
      <c r="SEL348" s="92"/>
      <c r="SEM348" s="92"/>
      <c r="SEN348" s="92"/>
      <c r="SEO348" s="92"/>
      <c r="SEP348" s="92"/>
      <c r="SEQ348" s="92"/>
      <c r="SER348" s="92"/>
      <c r="SES348" s="92"/>
      <c r="SET348" s="92"/>
      <c r="SEU348" s="92"/>
      <c r="SEV348" s="92"/>
      <c r="SEW348" s="92"/>
      <c r="SEX348" s="92"/>
      <c r="SEY348" s="92"/>
      <c r="SEZ348" s="92"/>
      <c r="SFA348" s="92"/>
      <c r="SFB348" s="92"/>
      <c r="SFC348" s="92"/>
      <c r="SFD348" s="92"/>
      <c r="SFE348" s="92"/>
      <c r="SFF348" s="92"/>
      <c r="SFG348" s="92"/>
      <c r="SFH348" s="92"/>
      <c r="SFI348" s="92"/>
      <c r="SFJ348" s="92"/>
      <c r="SFK348" s="92"/>
      <c r="SFL348" s="92"/>
      <c r="SFM348" s="92"/>
      <c r="SFN348" s="92"/>
      <c r="SFO348" s="92"/>
      <c r="SFP348" s="92"/>
      <c r="SFQ348" s="92"/>
      <c r="SFR348" s="92"/>
      <c r="SFS348" s="92"/>
      <c r="SFT348" s="92"/>
      <c r="SFU348" s="92"/>
      <c r="SFV348" s="92"/>
      <c r="SFW348" s="92"/>
      <c r="SFX348" s="92"/>
      <c r="SFY348" s="92"/>
      <c r="SFZ348" s="92"/>
      <c r="SGA348" s="92"/>
      <c r="SGB348" s="92"/>
      <c r="SGC348" s="92"/>
      <c r="SGD348" s="92"/>
      <c r="SGE348" s="92"/>
      <c r="SGF348" s="92"/>
      <c r="SGG348" s="92"/>
      <c r="SGH348" s="92"/>
      <c r="SGI348" s="92"/>
      <c r="SGJ348" s="92"/>
      <c r="SGK348" s="92"/>
      <c r="SGL348" s="92"/>
      <c r="SGM348" s="92"/>
      <c r="SGN348" s="92"/>
      <c r="SGO348" s="92"/>
      <c r="SGP348" s="92"/>
      <c r="SGQ348" s="92"/>
      <c r="SGR348" s="92"/>
      <c r="SGS348" s="92"/>
      <c r="SGT348" s="92"/>
      <c r="SGU348" s="92"/>
      <c r="SGV348" s="92"/>
      <c r="SGW348" s="92"/>
      <c r="SGX348" s="92"/>
      <c r="SGY348" s="92"/>
      <c r="SGZ348" s="92"/>
      <c r="SHA348" s="92"/>
      <c r="SHB348" s="92"/>
      <c r="SHC348" s="92"/>
      <c r="SHD348" s="92"/>
      <c r="SHE348" s="92"/>
      <c r="SHF348" s="92"/>
      <c r="SHG348" s="92"/>
      <c r="SHH348" s="92"/>
      <c r="SHI348" s="92"/>
      <c r="SHJ348" s="92"/>
      <c r="SHK348" s="92"/>
      <c r="SHL348" s="92"/>
      <c r="SHM348" s="92"/>
      <c r="SHN348" s="92"/>
      <c r="SHO348" s="92"/>
      <c r="SHP348" s="92"/>
      <c r="SHQ348" s="92"/>
      <c r="SHR348" s="92"/>
      <c r="SHS348" s="92"/>
      <c r="SHT348" s="92"/>
      <c r="SHU348" s="92"/>
      <c r="SHV348" s="92"/>
      <c r="SHW348" s="92"/>
      <c r="SHX348" s="92"/>
      <c r="SHY348" s="92"/>
      <c r="SHZ348" s="92"/>
      <c r="SIA348" s="92"/>
      <c r="SIB348" s="92"/>
      <c r="SIC348" s="92"/>
      <c r="SID348" s="92"/>
      <c r="SIE348" s="92"/>
      <c r="SIF348" s="92"/>
      <c r="SIG348" s="92"/>
      <c r="SIH348" s="92"/>
      <c r="SII348" s="92"/>
      <c r="SIJ348" s="92"/>
      <c r="SIK348" s="92"/>
      <c r="SIL348" s="92"/>
      <c r="SIM348" s="92"/>
      <c r="SIN348" s="92"/>
      <c r="SIO348" s="92"/>
      <c r="SIP348" s="92"/>
      <c r="SIQ348" s="92"/>
      <c r="SIR348" s="92"/>
      <c r="SIS348" s="92"/>
      <c r="SIT348" s="92"/>
      <c r="SIU348" s="92"/>
      <c r="SIV348" s="92"/>
      <c r="SIW348" s="92"/>
      <c r="SIX348" s="92"/>
      <c r="SIY348" s="92"/>
      <c r="SIZ348" s="92"/>
      <c r="SJA348" s="92"/>
      <c r="SJB348" s="92"/>
      <c r="SJC348" s="92"/>
      <c r="SJD348" s="92"/>
      <c r="SJE348" s="92"/>
      <c r="SJF348" s="92"/>
      <c r="SJG348" s="92"/>
      <c r="SJH348" s="92"/>
      <c r="SJI348" s="92"/>
      <c r="SJJ348" s="92"/>
      <c r="SJK348" s="92"/>
      <c r="SJL348" s="92"/>
      <c r="SJM348" s="92"/>
      <c r="SJN348" s="92"/>
      <c r="SJO348" s="92"/>
      <c r="SJP348" s="92"/>
      <c r="SJQ348" s="92"/>
      <c r="SJR348" s="92"/>
      <c r="SJS348" s="92"/>
      <c r="SJT348" s="92"/>
      <c r="SJU348" s="92"/>
      <c r="SJV348" s="92"/>
      <c r="SJW348" s="92"/>
      <c r="SJX348" s="92"/>
      <c r="SJY348" s="92"/>
      <c r="SJZ348" s="92"/>
      <c r="SKA348" s="92"/>
      <c r="SKB348" s="92"/>
      <c r="SKC348" s="92"/>
      <c r="SKD348" s="92"/>
      <c r="SKE348" s="92"/>
      <c r="SKF348" s="92"/>
      <c r="SKG348" s="92"/>
      <c r="SKH348" s="92"/>
      <c r="SKI348" s="92"/>
      <c r="SKJ348" s="92"/>
      <c r="SKK348" s="92"/>
      <c r="SKL348" s="92"/>
      <c r="SKM348" s="92"/>
      <c r="SKN348" s="92"/>
      <c r="SKO348" s="92"/>
      <c r="SKP348" s="92"/>
      <c r="SKQ348" s="92"/>
      <c r="SKR348" s="92"/>
      <c r="SKS348" s="92"/>
      <c r="SKT348" s="92"/>
      <c r="SKU348" s="92"/>
      <c r="SKV348" s="92"/>
      <c r="SKW348" s="92"/>
      <c r="SKX348" s="92"/>
      <c r="SKY348" s="92"/>
      <c r="SKZ348" s="92"/>
      <c r="SLA348" s="92"/>
      <c r="SLB348" s="92"/>
      <c r="SLC348" s="92"/>
      <c r="SLD348" s="92"/>
      <c r="SLE348" s="92"/>
      <c r="SLF348" s="92"/>
      <c r="SLG348" s="92"/>
      <c r="SLH348" s="92"/>
      <c r="SLI348" s="92"/>
      <c r="SLJ348" s="92"/>
      <c r="SLK348" s="92"/>
      <c r="SLL348" s="92"/>
      <c r="SLM348" s="92"/>
      <c r="SLN348" s="92"/>
      <c r="SLO348" s="92"/>
      <c r="SLP348" s="92"/>
      <c r="SLQ348" s="92"/>
      <c r="SLR348" s="92"/>
      <c r="SLS348" s="92"/>
      <c r="SLT348" s="92"/>
      <c r="SLU348" s="92"/>
      <c r="SLV348" s="92"/>
      <c r="SLW348" s="92"/>
      <c r="SLX348" s="92"/>
      <c r="SLY348" s="92"/>
      <c r="SLZ348" s="92"/>
      <c r="SMA348" s="92"/>
      <c r="SMB348" s="92"/>
      <c r="SMC348" s="92"/>
      <c r="SMD348" s="92"/>
      <c r="SME348" s="92"/>
      <c r="SMF348" s="92"/>
      <c r="SMG348" s="92"/>
      <c r="SMH348" s="92"/>
      <c r="SMI348" s="92"/>
      <c r="SMJ348" s="92"/>
      <c r="SMK348" s="92"/>
      <c r="SML348" s="92"/>
      <c r="SMM348" s="92"/>
      <c r="SMN348" s="92"/>
      <c r="SMO348" s="92"/>
      <c r="SMP348" s="92"/>
      <c r="SMQ348" s="92"/>
      <c r="SMR348" s="92"/>
      <c r="SMS348" s="92"/>
      <c r="SMT348" s="92"/>
      <c r="SMU348" s="92"/>
      <c r="SMV348" s="92"/>
      <c r="SMW348" s="92"/>
      <c r="SMX348" s="92"/>
      <c r="SMY348" s="92"/>
      <c r="SMZ348" s="92"/>
      <c r="SNA348" s="92"/>
      <c r="SNB348" s="92"/>
      <c r="SNC348" s="92"/>
      <c r="SND348" s="92"/>
      <c r="SNE348" s="92"/>
      <c r="SNF348" s="92"/>
      <c r="SNG348" s="92"/>
      <c r="SNH348" s="92"/>
      <c r="SNI348" s="92"/>
      <c r="SNJ348" s="92"/>
      <c r="SNK348" s="92"/>
      <c r="SNL348" s="92"/>
      <c r="SNM348" s="92"/>
      <c r="SNN348" s="92"/>
      <c r="SNO348" s="92"/>
      <c r="SNP348" s="92"/>
      <c r="SNQ348" s="92"/>
      <c r="SNR348" s="92"/>
      <c r="SNS348" s="92"/>
      <c r="SNT348" s="92"/>
      <c r="SNU348" s="92"/>
      <c r="SNV348" s="92"/>
      <c r="SNW348" s="92"/>
      <c r="SNX348" s="92"/>
      <c r="SNY348" s="92"/>
      <c r="SNZ348" s="92"/>
      <c r="SOA348" s="92"/>
      <c r="SOB348" s="92"/>
      <c r="SOC348" s="92"/>
      <c r="SOD348" s="92"/>
      <c r="SOE348" s="92"/>
      <c r="SOF348" s="92"/>
      <c r="SOG348" s="92"/>
      <c r="SOH348" s="92"/>
      <c r="SOI348" s="92"/>
      <c r="SOJ348" s="92"/>
      <c r="SOK348" s="92"/>
      <c r="SOL348" s="92"/>
      <c r="SOM348" s="92"/>
      <c r="SON348" s="92"/>
      <c r="SOO348" s="92"/>
      <c r="SOP348" s="92"/>
      <c r="SOQ348" s="92"/>
      <c r="SOR348" s="92"/>
      <c r="SOS348" s="92"/>
      <c r="SOT348" s="92"/>
      <c r="SOU348" s="92"/>
      <c r="SOV348" s="92"/>
      <c r="SOW348" s="92"/>
      <c r="SOX348" s="92"/>
      <c r="SOY348" s="92"/>
      <c r="SOZ348" s="92"/>
      <c r="SPA348" s="92"/>
      <c r="SPB348" s="92"/>
      <c r="SPC348" s="92"/>
      <c r="SPD348" s="92"/>
      <c r="SPE348" s="92"/>
      <c r="SPF348" s="92"/>
      <c r="SPG348" s="92"/>
      <c r="SPH348" s="92"/>
      <c r="SPI348" s="92"/>
      <c r="SPJ348" s="92"/>
      <c r="SPK348" s="92"/>
      <c r="SPL348" s="92"/>
      <c r="SPM348" s="92"/>
      <c r="SPN348" s="92"/>
      <c r="SPO348" s="92"/>
      <c r="SPP348" s="92"/>
      <c r="SPQ348" s="92"/>
      <c r="SPR348" s="92"/>
      <c r="SPS348" s="92"/>
      <c r="SPT348" s="92"/>
      <c r="SPU348" s="92"/>
      <c r="SPV348" s="92"/>
      <c r="SPW348" s="92"/>
      <c r="SPX348" s="92"/>
      <c r="SPY348" s="92"/>
      <c r="SPZ348" s="92"/>
      <c r="SQA348" s="92"/>
      <c r="SQB348" s="92"/>
      <c r="SQC348" s="92"/>
      <c r="SQD348" s="92"/>
      <c r="SQE348" s="92"/>
      <c r="SQF348" s="92"/>
      <c r="SQG348" s="92"/>
      <c r="SQH348" s="92"/>
      <c r="SQI348" s="92"/>
      <c r="SQJ348" s="92"/>
      <c r="SQK348" s="92"/>
      <c r="SQL348" s="92"/>
      <c r="SQM348" s="92"/>
      <c r="SQN348" s="92"/>
      <c r="SQO348" s="92"/>
      <c r="SQP348" s="92"/>
      <c r="SQQ348" s="92"/>
      <c r="SQR348" s="92"/>
      <c r="SQS348" s="92"/>
      <c r="SQT348" s="92"/>
      <c r="SQU348" s="92"/>
      <c r="SQV348" s="92"/>
      <c r="SQW348" s="92"/>
      <c r="SQX348" s="92"/>
      <c r="SQY348" s="92"/>
      <c r="SQZ348" s="92"/>
      <c r="SRA348" s="92"/>
      <c r="SRB348" s="92"/>
      <c r="SRC348" s="92"/>
      <c r="SRD348" s="92"/>
      <c r="SRE348" s="92"/>
      <c r="SRF348" s="92"/>
      <c r="SRG348" s="92"/>
      <c r="SRH348" s="92"/>
      <c r="SRI348" s="92"/>
      <c r="SRJ348" s="92"/>
      <c r="SRK348" s="92"/>
      <c r="SRL348" s="92"/>
      <c r="SRM348" s="92"/>
      <c r="SRN348" s="92"/>
      <c r="SRO348" s="92"/>
      <c r="SRP348" s="92"/>
      <c r="SRQ348" s="92"/>
      <c r="SRR348" s="92"/>
      <c r="SRS348" s="92"/>
      <c r="SRT348" s="92"/>
      <c r="SRU348" s="92"/>
      <c r="SRV348" s="92"/>
      <c r="SRW348" s="92"/>
      <c r="SRX348" s="92"/>
      <c r="SRY348" s="92"/>
      <c r="SRZ348" s="92"/>
      <c r="SSA348" s="92"/>
      <c r="SSB348" s="92"/>
      <c r="SSC348" s="92"/>
      <c r="SSD348" s="92"/>
      <c r="SSE348" s="92"/>
      <c r="SSF348" s="92"/>
      <c r="SSG348" s="92"/>
      <c r="SSH348" s="92"/>
      <c r="SSI348" s="92"/>
      <c r="SSJ348" s="92"/>
      <c r="SSK348" s="92"/>
      <c r="SSL348" s="92"/>
      <c r="SSM348" s="92"/>
      <c r="SSN348" s="92"/>
      <c r="SSO348" s="92"/>
      <c r="SSP348" s="92"/>
      <c r="SSQ348" s="92"/>
      <c r="SSR348" s="92"/>
      <c r="SSS348" s="92"/>
      <c r="SST348" s="92"/>
      <c r="SSU348" s="92"/>
      <c r="SSV348" s="92"/>
      <c r="SSW348" s="92"/>
      <c r="SSX348" s="92"/>
      <c r="SSY348" s="92"/>
      <c r="SSZ348" s="92"/>
      <c r="STA348" s="92"/>
      <c r="STB348" s="92"/>
      <c r="STC348" s="92"/>
      <c r="STD348" s="92"/>
      <c r="STE348" s="92"/>
      <c r="STF348" s="92"/>
      <c r="STG348" s="92"/>
      <c r="STH348" s="92"/>
      <c r="STI348" s="92"/>
      <c r="STJ348" s="92"/>
      <c r="STK348" s="92"/>
      <c r="STL348" s="92"/>
      <c r="STM348" s="92"/>
      <c r="STN348" s="92"/>
      <c r="STO348" s="92"/>
      <c r="STP348" s="92"/>
      <c r="STQ348" s="92"/>
      <c r="STR348" s="92"/>
      <c r="STS348" s="92"/>
      <c r="STT348" s="92"/>
      <c r="STU348" s="92"/>
      <c r="STV348" s="92"/>
      <c r="STW348" s="92"/>
      <c r="STX348" s="92"/>
      <c r="STY348" s="92"/>
      <c r="STZ348" s="92"/>
      <c r="SUA348" s="92"/>
      <c r="SUB348" s="92"/>
      <c r="SUC348" s="92"/>
      <c r="SUD348" s="92"/>
      <c r="SUE348" s="92"/>
      <c r="SUF348" s="92"/>
      <c r="SUG348" s="92"/>
      <c r="SUH348" s="92"/>
      <c r="SUI348" s="92"/>
      <c r="SUJ348" s="92"/>
      <c r="SUK348" s="92"/>
      <c r="SUL348" s="92"/>
      <c r="SUM348" s="92"/>
      <c r="SUN348" s="92"/>
      <c r="SUO348" s="92"/>
      <c r="SUP348" s="92"/>
      <c r="SUQ348" s="92"/>
      <c r="SUR348" s="92"/>
      <c r="SUS348" s="92"/>
      <c r="SUT348" s="92"/>
      <c r="SUU348" s="92"/>
      <c r="SUV348" s="92"/>
      <c r="SUW348" s="92"/>
      <c r="SUX348" s="92"/>
      <c r="SUY348" s="92"/>
      <c r="SUZ348" s="92"/>
      <c r="SVA348" s="92"/>
      <c r="SVB348" s="92"/>
      <c r="SVC348" s="92"/>
      <c r="SVD348" s="92"/>
      <c r="SVE348" s="92"/>
      <c r="SVF348" s="92"/>
      <c r="SVG348" s="92"/>
      <c r="SVH348" s="92"/>
      <c r="SVI348" s="92"/>
      <c r="SVJ348" s="92"/>
      <c r="SVK348" s="92"/>
      <c r="SVL348" s="92"/>
      <c r="SVM348" s="92"/>
      <c r="SVN348" s="92"/>
      <c r="SVO348" s="92"/>
      <c r="SVP348" s="92"/>
      <c r="SVQ348" s="92"/>
      <c r="SVR348" s="92"/>
      <c r="SVS348" s="92"/>
      <c r="SVT348" s="92"/>
      <c r="SVU348" s="92"/>
      <c r="SVV348" s="92"/>
      <c r="SVW348" s="92"/>
      <c r="SVX348" s="92"/>
      <c r="SVY348" s="92"/>
      <c r="SVZ348" s="92"/>
      <c r="SWA348" s="92"/>
      <c r="SWB348" s="92"/>
      <c r="SWC348" s="92"/>
      <c r="SWD348" s="92"/>
      <c r="SWE348" s="92"/>
      <c r="SWF348" s="92"/>
      <c r="SWG348" s="92"/>
      <c r="SWH348" s="92"/>
      <c r="SWI348" s="92"/>
      <c r="SWJ348" s="92"/>
      <c r="SWK348" s="92"/>
      <c r="SWL348" s="92"/>
      <c r="SWM348" s="92"/>
      <c r="SWN348" s="92"/>
      <c r="SWO348" s="92"/>
      <c r="SWP348" s="92"/>
      <c r="SWQ348" s="92"/>
      <c r="SWR348" s="92"/>
      <c r="SWS348" s="92"/>
      <c r="SWT348" s="92"/>
      <c r="SWU348" s="92"/>
      <c r="SWV348" s="92"/>
      <c r="SWW348" s="92"/>
      <c r="SWX348" s="92"/>
      <c r="SWY348" s="92"/>
      <c r="SWZ348" s="92"/>
      <c r="SXA348" s="92"/>
      <c r="SXB348" s="92"/>
      <c r="SXC348" s="92"/>
      <c r="SXD348" s="92"/>
      <c r="SXE348" s="92"/>
      <c r="SXF348" s="92"/>
      <c r="SXG348" s="92"/>
      <c r="SXH348" s="92"/>
      <c r="SXI348" s="92"/>
      <c r="SXJ348" s="92"/>
      <c r="SXK348" s="92"/>
      <c r="SXL348" s="92"/>
      <c r="SXM348" s="92"/>
      <c r="SXN348" s="92"/>
      <c r="SXO348" s="92"/>
      <c r="SXP348" s="92"/>
      <c r="SXQ348" s="92"/>
      <c r="SXR348" s="92"/>
      <c r="SXS348" s="92"/>
      <c r="SXT348" s="92"/>
      <c r="SXU348" s="92"/>
      <c r="SXV348" s="92"/>
      <c r="SXW348" s="92"/>
      <c r="SXX348" s="92"/>
      <c r="SXY348" s="92"/>
      <c r="SXZ348" s="92"/>
      <c r="SYA348" s="92"/>
      <c r="SYB348" s="92"/>
      <c r="SYC348" s="92"/>
      <c r="SYD348" s="92"/>
      <c r="SYE348" s="92"/>
      <c r="SYF348" s="92"/>
      <c r="SYG348" s="92"/>
      <c r="SYH348" s="92"/>
      <c r="SYI348" s="92"/>
      <c r="SYJ348" s="92"/>
      <c r="SYK348" s="92"/>
      <c r="SYL348" s="92"/>
      <c r="SYM348" s="92"/>
      <c r="SYN348" s="92"/>
      <c r="SYO348" s="92"/>
      <c r="SYP348" s="92"/>
      <c r="SYQ348" s="92"/>
      <c r="SYR348" s="92"/>
      <c r="SYS348" s="92"/>
      <c r="SYT348" s="92"/>
      <c r="SYU348" s="92"/>
      <c r="SYV348" s="92"/>
      <c r="SYW348" s="92"/>
      <c r="SYX348" s="92"/>
      <c r="SYY348" s="92"/>
      <c r="SYZ348" s="92"/>
      <c r="SZA348" s="92"/>
      <c r="SZB348" s="92"/>
      <c r="SZC348" s="92"/>
      <c r="SZD348" s="92"/>
      <c r="SZE348" s="92"/>
      <c r="SZF348" s="92"/>
      <c r="SZG348" s="92"/>
      <c r="SZH348" s="92"/>
      <c r="SZI348" s="92"/>
      <c r="SZJ348" s="92"/>
      <c r="SZK348" s="92"/>
      <c r="SZL348" s="92"/>
      <c r="SZM348" s="92"/>
      <c r="SZN348" s="92"/>
      <c r="SZO348" s="92"/>
      <c r="SZP348" s="92"/>
      <c r="SZQ348" s="92"/>
      <c r="SZR348" s="92"/>
      <c r="SZS348" s="92"/>
      <c r="SZT348" s="92"/>
      <c r="SZU348" s="92"/>
      <c r="SZV348" s="92"/>
      <c r="SZW348" s="92"/>
      <c r="SZX348" s="92"/>
      <c r="SZY348" s="92"/>
      <c r="SZZ348" s="92"/>
      <c r="TAA348" s="92"/>
      <c r="TAB348" s="92"/>
      <c r="TAC348" s="92"/>
      <c r="TAD348" s="92"/>
      <c r="TAE348" s="92"/>
      <c r="TAF348" s="92"/>
      <c r="TAG348" s="92"/>
      <c r="TAH348" s="92"/>
      <c r="TAI348" s="92"/>
      <c r="TAJ348" s="92"/>
      <c r="TAK348" s="92"/>
      <c r="TAL348" s="92"/>
      <c r="TAM348" s="92"/>
      <c r="TAN348" s="92"/>
      <c r="TAO348" s="92"/>
      <c r="TAP348" s="92"/>
      <c r="TAQ348" s="92"/>
      <c r="TAR348" s="92"/>
      <c r="TAS348" s="92"/>
      <c r="TAT348" s="92"/>
      <c r="TAU348" s="92"/>
      <c r="TAV348" s="92"/>
      <c r="TAW348" s="92"/>
      <c r="TAX348" s="92"/>
      <c r="TAY348" s="92"/>
      <c r="TAZ348" s="92"/>
      <c r="TBA348" s="92"/>
      <c r="TBB348" s="92"/>
      <c r="TBC348" s="92"/>
      <c r="TBD348" s="92"/>
      <c r="TBE348" s="92"/>
      <c r="TBF348" s="92"/>
      <c r="TBG348" s="92"/>
      <c r="TBH348" s="92"/>
      <c r="TBI348" s="92"/>
      <c r="TBJ348" s="92"/>
      <c r="TBK348" s="92"/>
      <c r="TBL348" s="92"/>
      <c r="TBM348" s="92"/>
      <c r="TBN348" s="92"/>
      <c r="TBO348" s="92"/>
      <c r="TBP348" s="92"/>
      <c r="TBQ348" s="92"/>
      <c r="TBR348" s="92"/>
      <c r="TBS348" s="92"/>
      <c r="TBT348" s="92"/>
      <c r="TBU348" s="92"/>
      <c r="TBV348" s="92"/>
      <c r="TBW348" s="92"/>
      <c r="TBX348" s="92"/>
      <c r="TBY348" s="92"/>
      <c r="TBZ348" s="92"/>
      <c r="TCA348" s="92"/>
      <c r="TCB348" s="92"/>
      <c r="TCC348" s="92"/>
      <c r="TCD348" s="92"/>
      <c r="TCE348" s="92"/>
      <c r="TCF348" s="92"/>
      <c r="TCG348" s="92"/>
      <c r="TCH348" s="92"/>
      <c r="TCI348" s="92"/>
      <c r="TCJ348" s="92"/>
      <c r="TCK348" s="92"/>
      <c r="TCL348" s="92"/>
      <c r="TCM348" s="92"/>
      <c r="TCN348" s="92"/>
      <c r="TCO348" s="92"/>
      <c r="TCP348" s="92"/>
      <c r="TCQ348" s="92"/>
      <c r="TCR348" s="92"/>
      <c r="TCS348" s="92"/>
      <c r="TCT348" s="92"/>
      <c r="TCU348" s="92"/>
      <c r="TCV348" s="92"/>
      <c r="TCW348" s="92"/>
      <c r="TCX348" s="92"/>
      <c r="TCY348" s="92"/>
      <c r="TCZ348" s="92"/>
      <c r="TDA348" s="92"/>
      <c r="TDB348" s="92"/>
      <c r="TDC348" s="92"/>
      <c r="TDD348" s="92"/>
      <c r="TDE348" s="92"/>
      <c r="TDF348" s="92"/>
      <c r="TDG348" s="92"/>
      <c r="TDH348" s="92"/>
      <c r="TDI348" s="92"/>
      <c r="TDJ348" s="92"/>
      <c r="TDK348" s="92"/>
      <c r="TDL348" s="92"/>
      <c r="TDM348" s="92"/>
      <c r="TDN348" s="92"/>
      <c r="TDO348" s="92"/>
      <c r="TDP348" s="92"/>
      <c r="TDQ348" s="92"/>
      <c r="TDR348" s="92"/>
      <c r="TDS348" s="92"/>
      <c r="TDT348" s="92"/>
      <c r="TDU348" s="92"/>
      <c r="TDV348" s="92"/>
      <c r="TDW348" s="92"/>
      <c r="TDX348" s="92"/>
      <c r="TDY348" s="92"/>
      <c r="TDZ348" s="92"/>
      <c r="TEA348" s="92"/>
      <c r="TEB348" s="92"/>
      <c r="TEC348" s="92"/>
      <c r="TED348" s="92"/>
      <c r="TEE348" s="92"/>
      <c r="TEF348" s="92"/>
      <c r="TEG348" s="92"/>
      <c r="TEH348" s="92"/>
      <c r="TEI348" s="92"/>
      <c r="TEJ348" s="92"/>
      <c r="TEK348" s="92"/>
      <c r="TEL348" s="92"/>
      <c r="TEM348" s="92"/>
      <c r="TEN348" s="92"/>
      <c r="TEO348" s="92"/>
      <c r="TEP348" s="92"/>
      <c r="TEQ348" s="92"/>
      <c r="TER348" s="92"/>
      <c r="TES348" s="92"/>
      <c r="TET348" s="92"/>
      <c r="TEU348" s="92"/>
      <c r="TEV348" s="92"/>
      <c r="TEW348" s="92"/>
      <c r="TEX348" s="92"/>
      <c r="TEY348" s="92"/>
      <c r="TEZ348" s="92"/>
      <c r="TFA348" s="92"/>
      <c r="TFB348" s="92"/>
      <c r="TFC348" s="92"/>
      <c r="TFD348" s="92"/>
      <c r="TFE348" s="92"/>
      <c r="TFF348" s="92"/>
      <c r="TFG348" s="92"/>
      <c r="TFH348" s="92"/>
      <c r="TFI348" s="92"/>
      <c r="TFJ348" s="92"/>
      <c r="TFK348" s="92"/>
      <c r="TFL348" s="92"/>
      <c r="TFM348" s="92"/>
      <c r="TFN348" s="92"/>
      <c r="TFO348" s="92"/>
      <c r="TFP348" s="92"/>
      <c r="TFQ348" s="92"/>
      <c r="TFR348" s="92"/>
      <c r="TFS348" s="92"/>
      <c r="TFT348" s="92"/>
      <c r="TFU348" s="92"/>
      <c r="TFV348" s="92"/>
      <c r="TFW348" s="92"/>
      <c r="TFX348" s="92"/>
      <c r="TFY348" s="92"/>
      <c r="TFZ348" s="92"/>
      <c r="TGA348" s="92"/>
      <c r="TGB348" s="92"/>
      <c r="TGC348" s="92"/>
      <c r="TGD348" s="92"/>
      <c r="TGE348" s="92"/>
      <c r="TGF348" s="92"/>
      <c r="TGG348" s="92"/>
      <c r="TGH348" s="92"/>
      <c r="TGI348" s="92"/>
      <c r="TGJ348" s="92"/>
      <c r="TGK348" s="92"/>
      <c r="TGL348" s="92"/>
      <c r="TGM348" s="92"/>
      <c r="TGN348" s="92"/>
      <c r="TGO348" s="92"/>
      <c r="TGP348" s="92"/>
      <c r="TGQ348" s="92"/>
      <c r="TGR348" s="92"/>
      <c r="TGS348" s="92"/>
      <c r="TGT348" s="92"/>
      <c r="TGU348" s="92"/>
      <c r="TGV348" s="92"/>
      <c r="TGW348" s="92"/>
      <c r="TGX348" s="92"/>
      <c r="TGY348" s="92"/>
      <c r="TGZ348" s="92"/>
      <c r="THA348" s="92"/>
      <c r="THB348" s="92"/>
      <c r="THC348" s="92"/>
      <c r="THD348" s="92"/>
      <c r="THE348" s="92"/>
      <c r="THF348" s="92"/>
      <c r="THG348" s="92"/>
      <c r="THH348" s="92"/>
      <c r="THI348" s="92"/>
      <c r="THJ348" s="92"/>
      <c r="THK348" s="92"/>
      <c r="THL348" s="92"/>
      <c r="THM348" s="92"/>
      <c r="THN348" s="92"/>
      <c r="THO348" s="92"/>
      <c r="THP348" s="92"/>
      <c r="THQ348" s="92"/>
      <c r="THR348" s="92"/>
      <c r="THS348" s="92"/>
      <c r="THT348" s="92"/>
      <c r="THU348" s="92"/>
      <c r="THV348" s="92"/>
      <c r="THW348" s="92"/>
      <c r="THX348" s="92"/>
      <c r="THY348" s="92"/>
      <c r="THZ348" s="92"/>
      <c r="TIA348" s="92"/>
      <c r="TIB348" s="92"/>
      <c r="TIC348" s="92"/>
      <c r="TID348" s="92"/>
      <c r="TIE348" s="92"/>
      <c r="TIF348" s="92"/>
      <c r="TIG348" s="92"/>
      <c r="TIH348" s="92"/>
      <c r="TII348" s="92"/>
      <c r="TIJ348" s="92"/>
      <c r="TIK348" s="92"/>
      <c r="TIL348" s="92"/>
      <c r="TIM348" s="92"/>
      <c r="TIN348" s="92"/>
      <c r="TIO348" s="92"/>
      <c r="TIP348" s="92"/>
      <c r="TIQ348" s="92"/>
      <c r="TIR348" s="92"/>
      <c r="TIS348" s="92"/>
      <c r="TIT348" s="92"/>
      <c r="TIU348" s="92"/>
      <c r="TIV348" s="92"/>
      <c r="TIW348" s="92"/>
      <c r="TIX348" s="92"/>
      <c r="TIY348" s="92"/>
      <c r="TIZ348" s="92"/>
      <c r="TJA348" s="92"/>
      <c r="TJB348" s="92"/>
      <c r="TJC348" s="92"/>
      <c r="TJD348" s="92"/>
      <c r="TJE348" s="92"/>
      <c r="TJF348" s="92"/>
      <c r="TJG348" s="92"/>
      <c r="TJH348" s="92"/>
      <c r="TJI348" s="92"/>
      <c r="TJJ348" s="92"/>
      <c r="TJK348" s="92"/>
      <c r="TJL348" s="92"/>
      <c r="TJM348" s="92"/>
      <c r="TJN348" s="92"/>
      <c r="TJO348" s="92"/>
      <c r="TJP348" s="92"/>
      <c r="TJQ348" s="92"/>
      <c r="TJR348" s="92"/>
      <c r="TJS348" s="92"/>
      <c r="TJT348" s="92"/>
      <c r="TJU348" s="92"/>
      <c r="TJV348" s="92"/>
      <c r="TJW348" s="92"/>
      <c r="TJX348" s="92"/>
      <c r="TJY348" s="92"/>
      <c r="TJZ348" s="92"/>
      <c r="TKA348" s="92"/>
      <c r="TKB348" s="92"/>
      <c r="TKC348" s="92"/>
      <c r="TKD348" s="92"/>
      <c r="TKE348" s="92"/>
      <c r="TKF348" s="92"/>
      <c r="TKG348" s="92"/>
      <c r="TKH348" s="92"/>
      <c r="TKI348" s="92"/>
      <c r="TKJ348" s="92"/>
      <c r="TKK348" s="92"/>
      <c r="TKL348" s="92"/>
      <c r="TKM348" s="92"/>
      <c r="TKN348" s="92"/>
      <c r="TKO348" s="92"/>
      <c r="TKP348" s="92"/>
      <c r="TKQ348" s="92"/>
      <c r="TKR348" s="92"/>
      <c r="TKS348" s="92"/>
      <c r="TKT348" s="92"/>
      <c r="TKU348" s="92"/>
      <c r="TKV348" s="92"/>
      <c r="TKW348" s="92"/>
      <c r="TKX348" s="92"/>
      <c r="TKY348" s="92"/>
      <c r="TKZ348" s="92"/>
      <c r="TLA348" s="92"/>
      <c r="TLB348" s="92"/>
      <c r="TLC348" s="92"/>
      <c r="TLD348" s="92"/>
      <c r="TLE348" s="92"/>
      <c r="TLF348" s="92"/>
      <c r="TLG348" s="92"/>
      <c r="TLH348" s="92"/>
      <c r="TLI348" s="92"/>
      <c r="TLJ348" s="92"/>
      <c r="TLK348" s="92"/>
      <c r="TLL348" s="92"/>
      <c r="TLM348" s="92"/>
      <c r="TLN348" s="92"/>
      <c r="TLO348" s="92"/>
      <c r="TLP348" s="92"/>
      <c r="TLQ348" s="92"/>
      <c r="TLR348" s="92"/>
      <c r="TLS348" s="92"/>
      <c r="TLT348" s="92"/>
      <c r="TLU348" s="92"/>
      <c r="TLV348" s="92"/>
      <c r="TLW348" s="92"/>
      <c r="TLX348" s="92"/>
      <c r="TLY348" s="92"/>
      <c r="TLZ348" s="92"/>
      <c r="TMA348" s="92"/>
      <c r="TMB348" s="92"/>
      <c r="TMC348" s="92"/>
      <c r="TMD348" s="92"/>
      <c r="TME348" s="92"/>
      <c r="TMF348" s="92"/>
      <c r="TMG348" s="92"/>
      <c r="TMH348" s="92"/>
      <c r="TMI348" s="92"/>
      <c r="TMJ348" s="92"/>
      <c r="TMK348" s="92"/>
      <c r="TML348" s="92"/>
      <c r="TMM348" s="92"/>
      <c r="TMN348" s="92"/>
      <c r="TMO348" s="92"/>
      <c r="TMP348" s="92"/>
      <c r="TMQ348" s="92"/>
      <c r="TMR348" s="92"/>
      <c r="TMS348" s="92"/>
      <c r="TMT348" s="92"/>
      <c r="TMU348" s="92"/>
      <c r="TMV348" s="92"/>
      <c r="TMW348" s="92"/>
      <c r="TMX348" s="92"/>
      <c r="TMY348" s="92"/>
      <c r="TMZ348" s="92"/>
      <c r="TNA348" s="92"/>
      <c r="TNB348" s="92"/>
      <c r="TNC348" s="92"/>
      <c r="TND348" s="92"/>
      <c r="TNE348" s="92"/>
      <c r="TNF348" s="92"/>
      <c r="TNG348" s="92"/>
      <c r="TNH348" s="92"/>
      <c r="TNI348" s="92"/>
      <c r="TNJ348" s="92"/>
      <c r="TNK348" s="92"/>
      <c r="TNL348" s="92"/>
      <c r="TNM348" s="92"/>
      <c r="TNN348" s="92"/>
      <c r="TNO348" s="92"/>
      <c r="TNP348" s="92"/>
      <c r="TNQ348" s="92"/>
      <c r="TNR348" s="92"/>
      <c r="TNS348" s="92"/>
      <c r="TNT348" s="92"/>
      <c r="TNU348" s="92"/>
      <c r="TNV348" s="92"/>
      <c r="TNW348" s="92"/>
      <c r="TNX348" s="92"/>
      <c r="TNY348" s="92"/>
      <c r="TNZ348" s="92"/>
      <c r="TOA348" s="92"/>
      <c r="TOB348" s="92"/>
      <c r="TOC348" s="92"/>
      <c r="TOD348" s="92"/>
      <c r="TOE348" s="92"/>
      <c r="TOF348" s="92"/>
      <c r="TOG348" s="92"/>
      <c r="TOH348" s="92"/>
      <c r="TOI348" s="92"/>
      <c r="TOJ348" s="92"/>
      <c r="TOK348" s="92"/>
      <c r="TOL348" s="92"/>
      <c r="TOM348" s="92"/>
      <c r="TON348" s="92"/>
      <c r="TOO348" s="92"/>
      <c r="TOP348" s="92"/>
      <c r="TOQ348" s="92"/>
      <c r="TOR348" s="92"/>
      <c r="TOS348" s="92"/>
      <c r="TOT348" s="92"/>
      <c r="TOU348" s="92"/>
      <c r="TOV348" s="92"/>
      <c r="TOW348" s="92"/>
      <c r="TOX348" s="92"/>
      <c r="TOY348" s="92"/>
      <c r="TOZ348" s="92"/>
      <c r="TPA348" s="92"/>
      <c r="TPB348" s="92"/>
      <c r="TPC348" s="92"/>
      <c r="TPD348" s="92"/>
      <c r="TPE348" s="92"/>
      <c r="TPF348" s="92"/>
      <c r="TPG348" s="92"/>
      <c r="TPH348" s="92"/>
      <c r="TPI348" s="92"/>
      <c r="TPJ348" s="92"/>
      <c r="TPK348" s="92"/>
      <c r="TPL348" s="92"/>
      <c r="TPM348" s="92"/>
      <c r="TPN348" s="92"/>
      <c r="TPO348" s="92"/>
      <c r="TPP348" s="92"/>
      <c r="TPQ348" s="92"/>
      <c r="TPR348" s="92"/>
      <c r="TPS348" s="92"/>
      <c r="TPT348" s="92"/>
      <c r="TPU348" s="92"/>
      <c r="TPV348" s="92"/>
      <c r="TPW348" s="92"/>
      <c r="TPX348" s="92"/>
      <c r="TPY348" s="92"/>
      <c r="TPZ348" s="92"/>
      <c r="TQA348" s="92"/>
      <c r="TQB348" s="92"/>
      <c r="TQC348" s="92"/>
      <c r="TQD348" s="92"/>
      <c r="TQE348" s="92"/>
      <c r="TQF348" s="92"/>
      <c r="TQG348" s="92"/>
      <c r="TQH348" s="92"/>
      <c r="TQI348" s="92"/>
      <c r="TQJ348" s="92"/>
      <c r="TQK348" s="92"/>
      <c r="TQL348" s="92"/>
      <c r="TQM348" s="92"/>
      <c r="TQN348" s="92"/>
      <c r="TQO348" s="92"/>
      <c r="TQP348" s="92"/>
      <c r="TQQ348" s="92"/>
      <c r="TQR348" s="92"/>
      <c r="TQS348" s="92"/>
      <c r="TQT348" s="92"/>
      <c r="TQU348" s="92"/>
      <c r="TQV348" s="92"/>
      <c r="TQW348" s="92"/>
      <c r="TQX348" s="92"/>
      <c r="TQY348" s="92"/>
      <c r="TQZ348" s="92"/>
      <c r="TRA348" s="92"/>
      <c r="TRB348" s="92"/>
      <c r="TRC348" s="92"/>
      <c r="TRD348" s="92"/>
      <c r="TRE348" s="92"/>
      <c r="TRF348" s="92"/>
      <c r="TRG348" s="92"/>
      <c r="TRH348" s="92"/>
      <c r="TRI348" s="92"/>
      <c r="TRJ348" s="92"/>
      <c r="TRK348" s="92"/>
      <c r="TRL348" s="92"/>
      <c r="TRM348" s="92"/>
      <c r="TRN348" s="92"/>
      <c r="TRO348" s="92"/>
      <c r="TRP348" s="92"/>
      <c r="TRQ348" s="92"/>
      <c r="TRR348" s="92"/>
      <c r="TRS348" s="92"/>
      <c r="TRT348" s="92"/>
      <c r="TRU348" s="92"/>
      <c r="TRV348" s="92"/>
      <c r="TRW348" s="92"/>
      <c r="TRX348" s="92"/>
      <c r="TRY348" s="92"/>
      <c r="TRZ348" s="92"/>
      <c r="TSA348" s="92"/>
      <c r="TSB348" s="92"/>
      <c r="TSC348" s="92"/>
      <c r="TSD348" s="92"/>
      <c r="TSE348" s="92"/>
      <c r="TSF348" s="92"/>
      <c r="TSG348" s="92"/>
      <c r="TSH348" s="92"/>
      <c r="TSI348" s="92"/>
      <c r="TSJ348" s="92"/>
      <c r="TSK348" s="92"/>
      <c r="TSL348" s="92"/>
      <c r="TSM348" s="92"/>
      <c r="TSN348" s="92"/>
      <c r="TSO348" s="92"/>
      <c r="TSP348" s="92"/>
      <c r="TSQ348" s="92"/>
      <c r="TSR348" s="92"/>
      <c r="TSS348" s="92"/>
      <c r="TST348" s="92"/>
      <c r="TSU348" s="92"/>
      <c r="TSV348" s="92"/>
      <c r="TSW348" s="92"/>
      <c r="TSX348" s="92"/>
      <c r="TSY348" s="92"/>
      <c r="TSZ348" s="92"/>
      <c r="TTA348" s="92"/>
      <c r="TTB348" s="92"/>
      <c r="TTC348" s="92"/>
      <c r="TTD348" s="92"/>
      <c r="TTE348" s="92"/>
      <c r="TTF348" s="92"/>
      <c r="TTG348" s="92"/>
      <c r="TTH348" s="92"/>
      <c r="TTI348" s="92"/>
      <c r="TTJ348" s="92"/>
      <c r="TTK348" s="92"/>
      <c r="TTL348" s="92"/>
      <c r="TTM348" s="92"/>
      <c r="TTN348" s="92"/>
      <c r="TTO348" s="92"/>
      <c r="TTP348" s="92"/>
      <c r="TTQ348" s="92"/>
      <c r="TTR348" s="92"/>
      <c r="TTS348" s="92"/>
      <c r="TTT348" s="92"/>
      <c r="TTU348" s="92"/>
      <c r="TTV348" s="92"/>
      <c r="TTW348" s="92"/>
      <c r="TTX348" s="92"/>
      <c r="TTY348" s="92"/>
      <c r="TTZ348" s="92"/>
      <c r="TUA348" s="92"/>
      <c r="TUB348" s="92"/>
      <c r="TUC348" s="92"/>
      <c r="TUD348" s="92"/>
      <c r="TUE348" s="92"/>
      <c r="TUF348" s="92"/>
      <c r="TUG348" s="92"/>
      <c r="TUH348" s="92"/>
      <c r="TUI348" s="92"/>
      <c r="TUJ348" s="92"/>
      <c r="TUK348" s="92"/>
      <c r="TUL348" s="92"/>
      <c r="TUM348" s="92"/>
      <c r="TUN348" s="92"/>
      <c r="TUO348" s="92"/>
      <c r="TUP348" s="92"/>
      <c r="TUQ348" s="92"/>
      <c r="TUR348" s="92"/>
      <c r="TUS348" s="92"/>
      <c r="TUT348" s="92"/>
      <c r="TUU348" s="92"/>
      <c r="TUV348" s="92"/>
      <c r="TUW348" s="92"/>
      <c r="TUX348" s="92"/>
      <c r="TUY348" s="92"/>
      <c r="TUZ348" s="92"/>
      <c r="TVA348" s="92"/>
      <c r="TVB348" s="92"/>
      <c r="TVC348" s="92"/>
      <c r="TVD348" s="92"/>
      <c r="TVE348" s="92"/>
      <c r="TVF348" s="92"/>
      <c r="TVG348" s="92"/>
      <c r="TVH348" s="92"/>
      <c r="TVI348" s="92"/>
      <c r="TVJ348" s="92"/>
      <c r="TVK348" s="92"/>
      <c r="TVL348" s="92"/>
      <c r="TVM348" s="92"/>
      <c r="TVN348" s="92"/>
      <c r="TVO348" s="92"/>
      <c r="TVP348" s="92"/>
      <c r="TVQ348" s="92"/>
      <c r="TVR348" s="92"/>
      <c r="TVS348" s="92"/>
      <c r="TVT348" s="92"/>
      <c r="TVU348" s="92"/>
      <c r="TVV348" s="92"/>
      <c r="TVW348" s="92"/>
      <c r="TVX348" s="92"/>
      <c r="TVY348" s="92"/>
      <c r="TVZ348" s="92"/>
      <c r="TWA348" s="92"/>
      <c r="TWB348" s="92"/>
      <c r="TWC348" s="92"/>
      <c r="TWD348" s="92"/>
      <c r="TWE348" s="92"/>
      <c r="TWF348" s="92"/>
      <c r="TWG348" s="92"/>
      <c r="TWH348" s="92"/>
      <c r="TWI348" s="92"/>
      <c r="TWJ348" s="92"/>
      <c r="TWK348" s="92"/>
      <c r="TWL348" s="92"/>
      <c r="TWM348" s="92"/>
      <c r="TWN348" s="92"/>
      <c r="TWO348" s="92"/>
      <c r="TWP348" s="92"/>
      <c r="TWQ348" s="92"/>
      <c r="TWR348" s="92"/>
      <c r="TWS348" s="92"/>
      <c r="TWT348" s="92"/>
      <c r="TWU348" s="92"/>
      <c r="TWV348" s="92"/>
      <c r="TWW348" s="92"/>
      <c r="TWX348" s="92"/>
      <c r="TWY348" s="92"/>
      <c r="TWZ348" s="92"/>
      <c r="TXA348" s="92"/>
      <c r="TXB348" s="92"/>
      <c r="TXC348" s="92"/>
      <c r="TXD348" s="92"/>
      <c r="TXE348" s="92"/>
      <c r="TXF348" s="92"/>
      <c r="TXG348" s="92"/>
      <c r="TXH348" s="92"/>
      <c r="TXI348" s="92"/>
      <c r="TXJ348" s="92"/>
      <c r="TXK348" s="92"/>
      <c r="TXL348" s="92"/>
      <c r="TXM348" s="92"/>
      <c r="TXN348" s="92"/>
      <c r="TXO348" s="92"/>
      <c r="TXP348" s="92"/>
      <c r="TXQ348" s="92"/>
      <c r="TXR348" s="92"/>
      <c r="TXS348" s="92"/>
      <c r="TXT348" s="92"/>
      <c r="TXU348" s="92"/>
      <c r="TXV348" s="92"/>
      <c r="TXW348" s="92"/>
      <c r="TXX348" s="92"/>
      <c r="TXY348" s="92"/>
      <c r="TXZ348" s="92"/>
      <c r="TYA348" s="92"/>
      <c r="TYB348" s="92"/>
      <c r="TYC348" s="92"/>
      <c r="TYD348" s="92"/>
      <c r="TYE348" s="92"/>
      <c r="TYF348" s="92"/>
      <c r="TYG348" s="92"/>
      <c r="TYH348" s="92"/>
      <c r="TYI348" s="92"/>
      <c r="TYJ348" s="92"/>
      <c r="TYK348" s="92"/>
      <c r="TYL348" s="92"/>
      <c r="TYM348" s="92"/>
      <c r="TYN348" s="92"/>
      <c r="TYO348" s="92"/>
      <c r="TYP348" s="92"/>
      <c r="TYQ348" s="92"/>
      <c r="TYR348" s="92"/>
      <c r="TYS348" s="92"/>
      <c r="TYT348" s="92"/>
      <c r="TYU348" s="92"/>
      <c r="TYV348" s="92"/>
      <c r="TYW348" s="92"/>
      <c r="TYX348" s="92"/>
      <c r="TYY348" s="92"/>
      <c r="TYZ348" s="92"/>
      <c r="TZA348" s="92"/>
      <c r="TZB348" s="92"/>
      <c r="TZC348" s="92"/>
      <c r="TZD348" s="92"/>
      <c r="TZE348" s="92"/>
      <c r="TZF348" s="92"/>
      <c r="TZG348" s="92"/>
      <c r="TZH348" s="92"/>
      <c r="TZI348" s="92"/>
      <c r="TZJ348" s="92"/>
      <c r="TZK348" s="92"/>
      <c r="TZL348" s="92"/>
      <c r="TZM348" s="92"/>
      <c r="TZN348" s="92"/>
      <c r="TZO348" s="92"/>
      <c r="TZP348" s="92"/>
      <c r="TZQ348" s="92"/>
      <c r="TZR348" s="92"/>
      <c r="TZS348" s="92"/>
      <c r="TZT348" s="92"/>
      <c r="TZU348" s="92"/>
      <c r="TZV348" s="92"/>
      <c r="TZW348" s="92"/>
      <c r="TZX348" s="92"/>
      <c r="TZY348" s="92"/>
      <c r="TZZ348" s="92"/>
      <c r="UAA348" s="92"/>
      <c r="UAB348" s="92"/>
      <c r="UAC348" s="92"/>
      <c r="UAD348" s="92"/>
      <c r="UAE348" s="92"/>
      <c r="UAF348" s="92"/>
      <c r="UAG348" s="92"/>
      <c r="UAH348" s="92"/>
      <c r="UAI348" s="92"/>
      <c r="UAJ348" s="92"/>
      <c r="UAK348" s="92"/>
      <c r="UAL348" s="92"/>
      <c r="UAM348" s="92"/>
      <c r="UAN348" s="92"/>
      <c r="UAO348" s="92"/>
      <c r="UAP348" s="92"/>
      <c r="UAQ348" s="92"/>
      <c r="UAR348" s="92"/>
      <c r="UAS348" s="92"/>
      <c r="UAT348" s="92"/>
      <c r="UAU348" s="92"/>
      <c r="UAV348" s="92"/>
      <c r="UAW348" s="92"/>
      <c r="UAX348" s="92"/>
      <c r="UAY348" s="92"/>
      <c r="UAZ348" s="92"/>
      <c r="UBA348" s="92"/>
      <c r="UBB348" s="92"/>
      <c r="UBC348" s="92"/>
      <c r="UBD348" s="92"/>
      <c r="UBE348" s="92"/>
      <c r="UBF348" s="92"/>
      <c r="UBG348" s="92"/>
      <c r="UBH348" s="92"/>
      <c r="UBI348" s="92"/>
      <c r="UBJ348" s="92"/>
      <c r="UBK348" s="92"/>
      <c r="UBL348" s="92"/>
      <c r="UBM348" s="92"/>
      <c r="UBN348" s="92"/>
      <c r="UBO348" s="92"/>
      <c r="UBP348" s="92"/>
      <c r="UBQ348" s="92"/>
      <c r="UBR348" s="92"/>
      <c r="UBS348" s="92"/>
      <c r="UBT348" s="92"/>
      <c r="UBU348" s="92"/>
      <c r="UBV348" s="92"/>
      <c r="UBW348" s="92"/>
      <c r="UBX348" s="92"/>
      <c r="UBY348" s="92"/>
      <c r="UBZ348" s="92"/>
      <c r="UCA348" s="92"/>
      <c r="UCB348" s="92"/>
      <c r="UCC348" s="92"/>
      <c r="UCD348" s="92"/>
      <c r="UCE348" s="92"/>
      <c r="UCF348" s="92"/>
      <c r="UCG348" s="92"/>
      <c r="UCH348" s="92"/>
      <c r="UCI348" s="92"/>
      <c r="UCJ348" s="92"/>
      <c r="UCK348" s="92"/>
      <c r="UCL348" s="92"/>
      <c r="UCM348" s="92"/>
      <c r="UCN348" s="92"/>
      <c r="UCO348" s="92"/>
      <c r="UCP348" s="92"/>
      <c r="UCQ348" s="92"/>
      <c r="UCR348" s="92"/>
      <c r="UCS348" s="92"/>
      <c r="UCT348" s="92"/>
      <c r="UCU348" s="92"/>
      <c r="UCV348" s="92"/>
      <c r="UCW348" s="92"/>
      <c r="UCX348" s="92"/>
      <c r="UCY348" s="92"/>
      <c r="UCZ348" s="92"/>
      <c r="UDA348" s="92"/>
      <c r="UDB348" s="92"/>
      <c r="UDC348" s="92"/>
      <c r="UDD348" s="92"/>
      <c r="UDE348" s="92"/>
      <c r="UDF348" s="92"/>
      <c r="UDG348" s="92"/>
      <c r="UDH348" s="92"/>
      <c r="UDI348" s="92"/>
      <c r="UDJ348" s="92"/>
      <c r="UDK348" s="92"/>
      <c r="UDL348" s="92"/>
      <c r="UDM348" s="92"/>
      <c r="UDN348" s="92"/>
      <c r="UDO348" s="92"/>
      <c r="UDP348" s="92"/>
      <c r="UDQ348" s="92"/>
      <c r="UDR348" s="92"/>
      <c r="UDS348" s="92"/>
      <c r="UDT348" s="92"/>
      <c r="UDU348" s="92"/>
      <c r="UDV348" s="92"/>
      <c r="UDW348" s="92"/>
      <c r="UDX348" s="92"/>
      <c r="UDY348" s="92"/>
      <c r="UDZ348" s="92"/>
      <c r="UEA348" s="92"/>
      <c r="UEB348" s="92"/>
      <c r="UEC348" s="92"/>
      <c r="UED348" s="92"/>
      <c r="UEE348" s="92"/>
      <c r="UEF348" s="92"/>
      <c r="UEG348" s="92"/>
      <c r="UEH348" s="92"/>
      <c r="UEI348" s="92"/>
      <c r="UEJ348" s="92"/>
      <c r="UEK348" s="92"/>
      <c r="UEL348" s="92"/>
      <c r="UEM348" s="92"/>
      <c r="UEN348" s="92"/>
      <c r="UEO348" s="92"/>
      <c r="UEP348" s="92"/>
      <c r="UEQ348" s="92"/>
      <c r="UER348" s="92"/>
      <c r="UES348" s="92"/>
      <c r="UET348" s="92"/>
      <c r="UEU348" s="92"/>
      <c r="UEV348" s="92"/>
      <c r="UEW348" s="92"/>
      <c r="UEX348" s="92"/>
      <c r="UEY348" s="92"/>
      <c r="UEZ348" s="92"/>
      <c r="UFA348" s="92"/>
      <c r="UFB348" s="92"/>
      <c r="UFC348" s="92"/>
      <c r="UFD348" s="92"/>
      <c r="UFE348" s="92"/>
      <c r="UFF348" s="92"/>
      <c r="UFG348" s="92"/>
      <c r="UFH348" s="92"/>
      <c r="UFI348" s="92"/>
      <c r="UFJ348" s="92"/>
      <c r="UFK348" s="92"/>
      <c r="UFL348" s="92"/>
      <c r="UFM348" s="92"/>
      <c r="UFN348" s="92"/>
      <c r="UFO348" s="92"/>
      <c r="UFP348" s="92"/>
      <c r="UFQ348" s="92"/>
      <c r="UFR348" s="92"/>
      <c r="UFS348" s="92"/>
      <c r="UFT348" s="92"/>
      <c r="UFU348" s="92"/>
      <c r="UFV348" s="92"/>
      <c r="UFW348" s="92"/>
      <c r="UFX348" s="92"/>
      <c r="UFY348" s="92"/>
      <c r="UFZ348" s="92"/>
      <c r="UGA348" s="92"/>
      <c r="UGB348" s="92"/>
      <c r="UGC348" s="92"/>
      <c r="UGD348" s="92"/>
      <c r="UGE348" s="92"/>
      <c r="UGF348" s="92"/>
      <c r="UGG348" s="92"/>
      <c r="UGH348" s="92"/>
      <c r="UGI348" s="92"/>
      <c r="UGJ348" s="92"/>
      <c r="UGK348" s="92"/>
      <c r="UGL348" s="92"/>
      <c r="UGM348" s="92"/>
      <c r="UGN348" s="92"/>
      <c r="UGO348" s="92"/>
      <c r="UGP348" s="92"/>
      <c r="UGQ348" s="92"/>
      <c r="UGR348" s="92"/>
      <c r="UGS348" s="92"/>
      <c r="UGT348" s="92"/>
      <c r="UGU348" s="92"/>
      <c r="UGV348" s="92"/>
      <c r="UGW348" s="92"/>
      <c r="UGX348" s="92"/>
      <c r="UGY348" s="92"/>
      <c r="UGZ348" s="92"/>
      <c r="UHA348" s="92"/>
      <c r="UHB348" s="92"/>
      <c r="UHC348" s="92"/>
      <c r="UHD348" s="92"/>
      <c r="UHE348" s="92"/>
      <c r="UHF348" s="92"/>
      <c r="UHG348" s="92"/>
      <c r="UHH348" s="92"/>
      <c r="UHI348" s="92"/>
      <c r="UHJ348" s="92"/>
      <c r="UHK348" s="92"/>
      <c r="UHL348" s="92"/>
      <c r="UHM348" s="92"/>
      <c r="UHN348" s="92"/>
      <c r="UHO348" s="92"/>
      <c r="UHP348" s="92"/>
      <c r="UHQ348" s="92"/>
      <c r="UHR348" s="92"/>
      <c r="UHS348" s="92"/>
      <c r="UHT348" s="92"/>
      <c r="UHU348" s="92"/>
      <c r="UHV348" s="92"/>
      <c r="UHW348" s="92"/>
      <c r="UHX348" s="92"/>
      <c r="UHY348" s="92"/>
      <c r="UHZ348" s="92"/>
      <c r="UIA348" s="92"/>
      <c r="UIB348" s="92"/>
      <c r="UIC348" s="92"/>
      <c r="UID348" s="92"/>
      <c r="UIE348" s="92"/>
      <c r="UIF348" s="92"/>
      <c r="UIG348" s="92"/>
      <c r="UIH348" s="92"/>
      <c r="UII348" s="92"/>
      <c r="UIJ348" s="92"/>
      <c r="UIK348" s="92"/>
      <c r="UIL348" s="92"/>
      <c r="UIM348" s="92"/>
      <c r="UIN348" s="92"/>
      <c r="UIO348" s="92"/>
      <c r="UIP348" s="92"/>
      <c r="UIQ348" s="92"/>
      <c r="UIR348" s="92"/>
      <c r="UIS348" s="92"/>
      <c r="UIT348" s="92"/>
      <c r="UIU348" s="92"/>
      <c r="UIV348" s="92"/>
      <c r="UIW348" s="92"/>
      <c r="UIX348" s="92"/>
      <c r="UIY348" s="92"/>
      <c r="UIZ348" s="92"/>
      <c r="UJA348" s="92"/>
      <c r="UJB348" s="92"/>
      <c r="UJC348" s="92"/>
      <c r="UJD348" s="92"/>
      <c r="UJE348" s="92"/>
      <c r="UJF348" s="92"/>
      <c r="UJG348" s="92"/>
      <c r="UJH348" s="92"/>
      <c r="UJI348" s="92"/>
      <c r="UJJ348" s="92"/>
      <c r="UJK348" s="92"/>
      <c r="UJL348" s="92"/>
      <c r="UJM348" s="92"/>
      <c r="UJN348" s="92"/>
      <c r="UJO348" s="92"/>
      <c r="UJP348" s="92"/>
      <c r="UJQ348" s="92"/>
      <c r="UJR348" s="92"/>
      <c r="UJS348" s="92"/>
      <c r="UJT348" s="92"/>
      <c r="UJU348" s="92"/>
      <c r="UJV348" s="92"/>
      <c r="UJW348" s="92"/>
      <c r="UJX348" s="92"/>
      <c r="UJY348" s="92"/>
      <c r="UJZ348" s="92"/>
      <c r="UKA348" s="92"/>
      <c r="UKB348" s="92"/>
      <c r="UKC348" s="92"/>
      <c r="UKD348" s="92"/>
      <c r="UKE348" s="92"/>
      <c r="UKF348" s="92"/>
      <c r="UKG348" s="92"/>
      <c r="UKH348" s="92"/>
      <c r="UKI348" s="92"/>
      <c r="UKJ348" s="92"/>
      <c r="UKK348" s="92"/>
      <c r="UKL348" s="92"/>
      <c r="UKM348" s="92"/>
      <c r="UKN348" s="92"/>
      <c r="UKO348" s="92"/>
      <c r="UKP348" s="92"/>
      <c r="UKQ348" s="92"/>
      <c r="UKR348" s="92"/>
      <c r="UKS348" s="92"/>
      <c r="UKT348" s="92"/>
      <c r="UKU348" s="92"/>
      <c r="UKV348" s="92"/>
      <c r="UKW348" s="92"/>
      <c r="UKX348" s="92"/>
      <c r="UKY348" s="92"/>
      <c r="UKZ348" s="92"/>
      <c r="ULA348" s="92"/>
      <c r="ULB348" s="92"/>
      <c r="ULC348" s="92"/>
      <c r="ULD348" s="92"/>
      <c r="ULE348" s="92"/>
      <c r="ULF348" s="92"/>
      <c r="ULG348" s="92"/>
      <c r="ULH348" s="92"/>
      <c r="ULI348" s="92"/>
      <c r="ULJ348" s="92"/>
      <c r="ULK348" s="92"/>
      <c r="ULL348" s="92"/>
      <c r="ULM348" s="92"/>
      <c r="ULN348" s="92"/>
      <c r="ULO348" s="92"/>
      <c r="ULP348" s="92"/>
      <c r="ULQ348" s="92"/>
      <c r="ULR348" s="92"/>
      <c r="ULS348" s="92"/>
      <c r="ULT348" s="92"/>
      <c r="ULU348" s="92"/>
      <c r="ULV348" s="92"/>
      <c r="ULW348" s="92"/>
      <c r="ULX348" s="92"/>
      <c r="ULY348" s="92"/>
      <c r="ULZ348" s="92"/>
      <c r="UMA348" s="92"/>
      <c r="UMB348" s="92"/>
      <c r="UMC348" s="92"/>
      <c r="UMD348" s="92"/>
      <c r="UME348" s="92"/>
      <c r="UMF348" s="92"/>
      <c r="UMG348" s="92"/>
      <c r="UMH348" s="92"/>
      <c r="UMI348" s="92"/>
      <c r="UMJ348" s="92"/>
      <c r="UMK348" s="92"/>
      <c r="UML348" s="92"/>
      <c r="UMM348" s="92"/>
      <c r="UMN348" s="92"/>
      <c r="UMO348" s="92"/>
      <c r="UMP348" s="92"/>
      <c r="UMQ348" s="92"/>
      <c r="UMR348" s="92"/>
      <c r="UMS348" s="92"/>
      <c r="UMT348" s="92"/>
      <c r="UMU348" s="92"/>
      <c r="UMV348" s="92"/>
      <c r="UMW348" s="92"/>
      <c r="UMX348" s="92"/>
      <c r="UMY348" s="92"/>
      <c r="UMZ348" s="92"/>
      <c r="UNA348" s="92"/>
      <c r="UNB348" s="92"/>
      <c r="UNC348" s="92"/>
      <c r="UND348" s="92"/>
      <c r="UNE348" s="92"/>
      <c r="UNF348" s="92"/>
      <c r="UNG348" s="92"/>
      <c r="UNH348" s="92"/>
      <c r="UNI348" s="92"/>
      <c r="UNJ348" s="92"/>
      <c r="UNK348" s="92"/>
      <c r="UNL348" s="92"/>
      <c r="UNM348" s="92"/>
      <c r="UNN348" s="92"/>
      <c r="UNO348" s="92"/>
      <c r="UNP348" s="92"/>
      <c r="UNQ348" s="92"/>
      <c r="UNR348" s="92"/>
      <c r="UNS348" s="92"/>
      <c r="UNT348" s="92"/>
      <c r="UNU348" s="92"/>
      <c r="UNV348" s="92"/>
      <c r="UNW348" s="92"/>
      <c r="UNX348" s="92"/>
      <c r="UNY348" s="92"/>
      <c r="UNZ348" s="92"/>
      <c r="UOA348" s="92"/>
      <c r="UOB348" s="92"/>
      <c r="UOC348" s="92"/>
      <c r="UOD348" s="92"/>
      <c r="UOE348" s="92"/>
      <c r="UOF348" s="92"/>
      <c r="UOG348" s="92"/>
      <c r="UOH348" s="92"/>
      <c r="UOI348" s="92"/>
      <c r="UOJ348" s="92"/>
      <c r="UOK348" s="92"/>
      <c r="UOL348" s="92"/>
      <c r="UOM348" s="92"/>
      <c r="UON348" s="92"/>
      <c r="UOO348" s="92"/>
      <c r="UOP348" s="92"/>
      <c r="UOQ348" s="92"/>
      <c r="UOR348" s="92"/>
      <c r="UOS348" s="92"/>
      <c r="UOT348" s="92"/>
      <c r="UOU348" s="92"/>
      <c r="UOV348" s="92"/>
      <c r="UOW348" s="92"/>
      <c r="UOX348" s="92"/>
      <c r="UOY348" s="92"/>
      <c r="UOZ348" s="92"/>
      <c r="UPA348" s="92"/>
      <c r="UPB348" s="92"/>
      <c r="UPC348" s="92"/>
      <c r="UPD348" s="92"/>
      <c r="UPE348" s="92"/>
      <c r="UPF348" s="92"/>
      <c r="UPG348" s="92"/>
      <c r="UPH348" s="92"/>
      <c r="UPI348" s="92"/>
      <c r="UPJ348" s="92"/>
      <c r="UPK348" s="92"/>
      <c r="UPL348" s="92"/>
      <c r="UPM348" s="92"/>
      <c r="UPN348" s="92"/>
      <c r="UPO348" s="92"/>
      <c r="UPP348" s="92"/>
      <c r="UPQ348" s="92"/>
      <c r="UPR348" s="92"/>
      <c r="UPS348" s="92"/>
      <c r="UPT348" s="92"/>
      <c r="UPU348" s="92"/>
      <c r="UPV348" s="92"/>
      <c r="UPW348" s="92"/>
      <c r="UPX348" s="92"/>
      <c r="UPY348" s="92"/>
      <c r="UPZ348" s="92"/>
      <c r="UQA348" s="92"/>
      <c r="UQB348" s="92"/>
      <c r="UQC348" s="92"/>
      <c r="UQD348" s="92"/>
      <c r="UQE348" s="92"/>
      <c r="UQF348" s="92"/>
      <c r="UQG348" s="92"/>
      <c r="UQH348" s="92"/>
      <c r="UQI348" s="92"/>
      <c r="UQJ348" s="92"/>
      <c r="UQK348" s="92"/>
      <c r="UQL348" s="92"/>
      <c r="UQM348" s="92"/>
      <c r="UQN348" s="92"/>
      <c r="UQO348" s="92"/>
      <c r="UQP348" s="92"/>
      <c r="UQQ348" s="92"/>
      <c r="UQR348" s="92"/>
      <c r="UQS348" s="92"/>
      <c r="UQT348" s="92"/>
      <c r="UQU348" s="92"/>
      <c r="UQV348" s="92"/>
      <c r="UQW348" s="92"/>
      <c r="UQX348" s="92"/>
      <c r="UQY348" s="92"/>
      <c r="UQZ348" s="92"/>
      <c r="URA348" s="92"/>
      <c r="URB348" s="92"/>
      <c r="URC348" s="92"/>
      <c r="URD348" s="92"/>
      <c r="URE348" s="92"/>
      <c r="URF348" s="92"/>
      <c r="URG348" s="92"/>
      <c r="URH348" s="92"/>
      <c r="URI348" s="92"/>
      <c r="URJ348" s="92"/>
      <c r="URK348" s="92"/>
      <c r="URL348" s="92"/>
      <c r="URM348" s="92"/>
      <c r="URN348" s="92"/>
      <c r="URO348" s="92"/>
      <c r="URP348" s="92"/>
      <c r="URQ348" s="92"/>
      <c r="URR348" s="92"/>
      <c r="URS348" s="92"/>
      <c r="URT348" s="92"/>
      <c r="URU348" s="92"/>
      <c r="URV348" s="92"/>
      <c r="URW348" s="92"/>
      <c r="URX348" s="92"/>
      <c r="URY348" s="92"/>
      <c r="URZ348" s="92"/>
      <c r="USA348" s="92"/>
      <c r="USB348" s="92"/>
      <c r="USC348" s="92"/>
      <c r="USD348" s="92"/>
      <c r="USE348" s="92"/>
      <c r="USF348" s="92"/>
      <c r="USG348" s="92"/>
      <c r="USH348" s="92"/>
      <c r="USI348" s="92"/>
      <c r="USJ348" s="92"/>
      <c r="USK348" s="92"/>
      <c r="USL348" s="92"/>
      <c r="USM348" s="92"/>
      <c r="USN348" s="92"/>
      <c r="USO348" s="92"/>
      <c r="USP348" s="92"/>
      <c r="USQ348" s="92"/>
      <c r="USR348" s="92"/>
      <c r="USS348" s="92"/>
      <c r="UST348" s="92"/>
      <c r="USU348" s="92"/>
      <c r="USV348" s="92"/>
      <c r="USW348" s="92"/>
      <c r="USX348" s="92"/>
      <c r="USY348" s="92"/>
      <c r="USZ348" s="92"/>
      <c r="UTA348" s="92"/>
      <c r="UTB348" s="92"/>
      <c r="UTC348" s="92"/>
      <c r="UTD348" s="92"/>
      <c r="UTE348" s="92"/>
      <c r="UTF348" s="92"/>
      <c r="UTG348" s="92"/>
      <c r="UTH348" s="92"/>
      <c r="UTI348" s="92"/>
      <c r="UTJ348" s="92"/>
      <c r="UTK348" s="92"/>
      <c r="UTL348" s="92"/>
      <c r="UTM348" s="92"/>
      <c r="UTN348" s="92"/>
      <c r="UTO348" s="92"/>
      <c r="UTP348" s="92"/>
      <c r="UTQ348" s="92"/>
      <c r="UTR348" s="92"/>
      <c r="UTS348" s="92"/>
      <c r="UTT348" s="92"/>
      <c r="UTU348" s="92"/>
      <c r="UTV348" s="92"/>
      <c r="UTW348" s="92"/>
      <c r="UTX348" s="92"/>
      <c r="UTY348" s="92"/>
      <c r="UTZ348" s="92"/>
      <c r="UUA348" s="92"/>
      <c r="UUB348" s="92"/>
      <c r="UUC348" s="92"/>
      <c r="UUD348" s="92"/>
      <c r="UUE348" s="92"/>
      <c r="UUF348" s="92"/>
      <c r="UUG348" s="92"/>
      <c r="UUH348" s="92"/>
      <c r="UUI348" s="92"/>
      <c r="UUJ348" s="92"/>
      <c r="UUK348" s="92"/>
      <c r="UUL348" s="92"/>
      <c r="UUM348" s="92"/>
      <c r="UUN348" s="92"/>
      <c r="UUO348" s="92"/>
      <c r="UUP348" s="92"/>
      <c r="UUQ348" s="92"/>
      <c r="UUR348" s="92"/>
      <c r="UUS348" s="92"/>
      <c r="UUT348" s="92"/>
      <c r="UUU348" s="92"/>
      <c r="UUV348" s="92"/>
      <c r="UUW348" s="92"/>
      <c r="UUX348" s="92"/>
      <c r="UUY348" s="92"/>
      <c r="UUZ348" s="92"/>
      <c r="UVA348" s="92"/>
      <c r="UVB348" s="92"/>
      <c r="UVC348" s="92"/>
      <c r="UVD348" s="92"/>
      <c r="UVE348" s="92"/>
      <c r="UVF348" s="92"/>
      <c r="UVG348" s="92"/>
      <c r="UVH348" s="92"/>
      <c r="UVI348" s="92"/>
      <c r="UVJ348" s="92"/>
      <c r="UVK348" s="92"/>
      <c r="UVL348" s="92"/>
      <c r="UVM348" s="92"/>
      <c r="UVN348" s="92"/>
      <c r="UVO348" s="92"/>
      <c r="UVP348" s="92"/>
      <c r="UVQ348" s="92"/>
      <c r="UVR348" s="92"/>
      <c r="UVS348" s="92"/>
      <c r="UVT348" s="92"/>
      <c r="UVU348" s="92"/>
      <c r="UVV348" s="92"/>
      <c r="UVW348" s="92"/>
      <c r="UVX348" s="92"/>
      <c r="UVY348" s="92"/>
      <c r="UVZ348" s="92"/>
      <c r="UWA348" s="92"/>
      <c r="UWB348" s="92"/>
      <c r="UWC348" s="92"/>
      <c r="UWD348" s="92"/>
      <c r="UWE348" s="92"/>
      <c r="UWF348" s="92"/>
      <c r="UWG348" s="92"/>
      <c r="UWH348" s="92"/>
      <c r="UWI348" s="92"/>
      <c r="UWJ348" s="92"/>
      <c r="UWK348" s="92"/>
      <c r="UWL348" s="92"/>
      <c r="UWM348" s="92"/>
      <c r="UWN348" s="92"/>
      <c r="UWO348" s="92"/>
      <c r="UWP348" s="92"/>
      <c r="UWQ348" s="92"/>
      <c r="UWR348" s="92"/>
      <c r="UWS348" s="92"/>
      <c r="UWT348" s="92"/>
      <c r="UWU348" s="92"/>
      <c r="UWV348" s="92"/>
      <c r="UWW348" s="92"/>
      <c r="UWX348" s="92"/>
      <c r="UWY348" s="92"/>
      <c r="UWZ348" s="92"/>
      <c r="UXA348" s="92"/>
      <c r="UXB348" s="92"/>
      <c r="UXC348" s="92"/>
      <c r="UXD348" s="92"/>
      <c r="UXE348" s="92"/>
      <c r="UXF348" s="92"/>
      <c r="UXG348" s="92"/>
      <c r="UXH348" s="92"/>
      <c r="UXI348" s="92"/>
      <c r="UXJ348" s="92"/>
      <c r="UXK348" s="92"/>
      <c r="UXL348" s="92"/>
      <c r="UXM348" s="92"/>
      <c r="UXN348" s="92"/>
      <c r="UXO348" s="92"/>
      <c r="UXP348" s="92"/>
      <c r="UXQ348" s="92"/>
      <c r="UXR348" s="92"/>
      <c r="UXS348" s="92"/>
      <c r="UXT348" s="92"/>
      <c r="UXU348" s="92"/>
      <c r="UXV348" s="92"/>
      <c r="UXW348" s="92"/>
      <c r="UXX348" s="92"/>
      <c r="UXY348" s="92"/>
      <c r="UXZ348" s="92"/>
      <c r="UYA348" s="92"/>
      <c r="UYB348" s="92"/>
      <c r="UYC348" s="92"/>
      <c r="UYD348" s="92"/>
      <c r="UYE348" s="92"/>
      <c r="UYF348" s="92"/>
      <c r="UYG348" s="92"/>
      <c r="UYH348" s="92"/>
      <c r="UYI348" s="92"/>
      <c r="UYJ348" s="92"/>
      <c r="UYK348" s="92"/>
      <c r="UYL348" s="92"/>
      <c r="UYM348" s="92"/>
      <c r="UYN348" s="92"/>
      <c r="UYO348" s="92"/>
      <c r="UYP348" s="92"/>
      <c r="UYQ348" s="92"/>
      <c r="UYR348" s="92"/>
      <c r="UYS348" s="92"/>
      <c r="UYT348" s="92"/>
      <c r="UYU348" s="92"/>
      <c r="UYV348" s="92"/>
      <c r="UYW348" s="92"/>
      <c r="UYX348" s="92"/>
      <c r="UYY348" s="92"/>
      <c r="UYZ348" s="92"/>
      <c r="UZA348" s="92"/>
      <c r="UZB348" s="92"/>
      <c r="UZC348" s="92"/>
      <c r="UZD348" s="92"/>
      <c r="UZE348" s="92"/>
      <c r="UZF348" s="92"/>
      <c r="UZG348" s="92"/>
      <c r="UZH348" s="92"/>
      <c r="UZI348" s="92"/>
      <c r="UZJ348" s="92"/>
      <c r="UZK348" s="92"/>
      <c r="UZL348" s="92"/>
      <c r="UZM348" s="92"/>
      <c r="UZN348" s="92"/>
      <c r="UZO348" s="92"/>
      <c r="UZP348" s="92"/>
      <c r="UZQ348" s="92"/>
      <c r="UZR348" s="92"/>
      <c r="UZS348" s="92"/>
      <c r="UZT348" s="92"/>
      <c r="UZU348" s="92"/>
      <c r="UZV348" s="92"/>
      <c r="UZW348" s="92"/>
      <c r="UZX348" s="92"/>
      <c r="UZY348" s="92"/>
      <c r="UZZ348" s="92"/>
      <c r="VAA348" s="92"/>
      <c r="VAB348" s="92"/>
      <c r="VAC348" s="92"/>
      <c r="VAD348" s="92"/>
      <c r="VAE348" s="92"/>
      <c r="VAF348" s="92"/>
      <c r="VAG348" s="92"/>
      <c r="VAH348" s="92"/>
      <c r="VAI348" s="92"/>
      <c r="VAJ348" s="92"/>
      <c r="VAK348" s="92"/>
      <c r="VAL348" s="92"/>
      <c r="VAM348" s="92"/>
      <c r="VAN348" s="92"/>
      <c r="VAO348" s="92"/>
      <c r="VAP348" s="92"/>
      <c r="VAQ348" s="92"/>
      <c r="VAR348" s="92"/>
      <c r="VAS348" s="92"/>
      <c r="VAT348" s="92"/>
      <c r="VAU348" s="92"/>
      <c r="VAV348" s="92"/>
      <c r="VAW348" s="92"/>
      <c r="VAX348" s="92"/>
      <c r="VAY348" s="92"/>
      <c r="VAZ348" s="92"/>
      <c r="VBA348" s="92"/>
      <c r="VBB348" s="92"/>
      <c r="VBC348" s="92"/>
      <c r="VBD348" s="92"/>
      <c r="VBE348" s="92"/>
      <c r="VBF348" s="92"/>
      <c r="VBG348" s="92"/>
      <c r="VBH348" s="92"/>
      <c r="VBI348" s="92"/>
      <c r="VBJ348" s="92"/>
      <c r="VBK348" s="92"/>
      <c r="VBL348" s="92"/>
      <c r="VBM348" s="92"/>
      <c r="VBN348" s="92"/>
      <c r="VBO348" s="92"/>
      <c r="VBP348" s="92"/>
      <c r="VBQ348" s="92"/>
      <c r="VBR348" s="92"/>
      <c r="VBS348" s="92"/>
      <c r="VBT348" s="92"/>
      <c r="VBU348" s="92"/>
      <c r="VBV348" s="92"/>
      <c r="VBW348" s="92"/>
      <c r="VBX348" s="92"/>
      <c r="VBY348" s="92"/>
      <c r="VBZ348" s="92"/>
      <c r="VCA348" s="92"/>
      <c r="VCB348" s="92"/>
      <c r="VCC348" s="92"/>
      <c r="VCD348" s="92"/>
      <c r="VCE348" s="92"/>
      <c r="VCF348" s="92"/>
      <c r="VCG348" s="92"/>
      <c r="VCH348" s="92"/>
      <c r="VCI348" s="92"/>
      <c r="VCJ348" s="92"/>
      <c r="VCK348" s="92"/>
      <c r="VCL348" s="92"/>
      <c r="VCM348" s="92"/>
      <c r="VCN348" s="92"/>
      <c r="VCO348" s="92"/>
      <c r="VCP348" s="92"/>
      <c r="VCQ348" s="92"/>
      <c r="VCR348" s="92"/>
      <c r="VCS348" s="92"/>
      <c r="VCT348" s="92"/>
      <c r="VCU348" s="92"/>
      <c r="VCV348" s="92"/>
      <c r="VCW348" s="92"/>
      <c r="VCX348" s="92"/>
      <c r="VCY348" s="92"/>
      <c r="VCZ348" s="92"/>
      <c r="VDA348" s="92"/>
      <c r="VDB348" s="92"/>
      <c r="VDC348" s="92"/>
      <c r="VDD348" s="92"/>
      <c r="VDE348" s="92"/>
      <c r="VDF348" s="92"/>
      <c r="VDG348" s="92"/>
      <c r="VDH348" s="92"/>
      <c r="VDI348" s="92"/>
      <c r="VDJ348" s="92"/>
      <c r="VDK348" s="92"/>
      <c r="VDL348" s="92"/>
      <c r="VDM348" s="92"/>
      <c r="VDN348" s="92"/>
      <c r="VDO348" s="92"/>
      <c r="VDP348" s="92"/>
      <c r="VDQ348" s="92"/>
      <c r="VDR348" s="92"/>
      <c r="VDS348" s="92"/>
      <c r="VDT348" s="92"/>
      <c r="VDU348" s="92"/>
      <c r="VDV348" s="92"/>
      <c r="VDW348" s="92"/>
      <c r="VDX348" s="92"/>
      <c r="VDY348" s="92"/>
      <c r="VDZ348" s="92"/>
      <c r="VEA348" s="92"/>
      <c r="VEB348" s="92"/>
      <c r="VEC348" s="92"/>
      <c r="VED348" s="92"/>
      <c r="VEE348" s="92"/>
      <c r="VEF348" s="92"/>
      <c r="VEG348" s="92"/>
      <c r="VEH348" s="92"/>
      <c r="VEI348" s="92"/>
      <c r="VEJ348" s="92"/>
      <c r="VEK348" s="92"/>
      <c r="VEL348" s="92"/>
      <c r="VEM348" s="92"/>
      <c r="VEN348" s="92"/>
      <c r="VEO348" s="92"/>
      <c r="VEP348" s="92"/>
      <c r="VEQ348" s="92"/>
      <c r="VER348" s="92"/>
      <c r="VES348" s="92"/>
      <c r="VET348" s="92"/>
      <c r="VEU348" s="92"/>
      <c r="VEV348" s="92"/>
      <c r="VEW348" s="92"/>
      <c r="VEX348" s="92"/>
      <c r="VEY348" s="92"/>
      <c r="VEZ348" s="92"/>
      <c r="VFA348" s="92"/>
      <c r="VFB348" s="92"/>
      <c r="VFC348" s="92"/>
      <c r="VFD348" s="92"/>
      <c r="VFE348" s="92"/>
      <c r="VFF348" s="92"/>
      <c r="VFG348" s="92"/>
      <c r="VFH348" s="92"/>
      <c r="VFI348" s="92"/>
      <c r="VFJ348" s="92"/>
      <c r="VFK348" s="92"/>
      <c r="VFL348" s="92"/>
      <c r="VFM348" s="92"/>
      <c r="VFN348" s="92"/>
      <c r="VFO348" s="92"/>
      <c r="VFP348" s="92"/>
      <c r="VFQ348" s="92"/>
      <c r="VFR348" s="92"/>
      <c r="VFS348" s="92"/>
      <c r="VFT348" s="92"/>
      <c r="VFU348" s="92"/>
      <c r="VFV348" s="92"/>
      <c r="VFW348" s="92"/>
      <c r="VFX348" s="92"/>
      <c r="VFY348" s="92"/>
      <c r="VFZ348" s="92"/>
      <c r="VGA348" s="92"/>
      <c r="VGB348" s="92"/>
      <c r="VGC348" s="92"/>
      <c r="VGD348" s="92"/>
      <c r="VGE348" s="92"/>
      <c r="VGF348" s="92"/>
      <c r="VGG348" s="92"/>
      <c r="VGH348" s="92"/>
      <c r="VGI348" s="92"/>
      <c r="VGJ348" s="92"/>
      <c r="VGK348" s="92"/>
      <c r="VGL348" s="92"/>
      <c r="VGM348" s="92"/>
      <c r="VGN348" s="92"/>
      <c r="VGO348" s="92"/>
      <c r="VGP348" s="92"/>
      <c r="VGQ348" s="92"/>
      <c r="VGR348" s="92"/>
      <c r="VGS348" s="92"/>
      <c r="VGT348" s="92"/>
      <c r="VGU348" s="92"/>
      <c r="VGV348" s="92"/>
      <c r="VGW348" s="92"/>
      <c r="VGX348" s="92"/>
      <c r="VGY348" s="92"/>
      <c r="VGZ348" s="92"/>
      <c r="VHA348" s="92"/>
      <c r="VHB348" s="92"/>
      <c r="VHC348" s="92"/>
      <c r="VHD348" s="92"/>
      <c r="VHE348" s="92"/>
      <c r="VHF348" s="92"/>
      <c r="VHG348" s="92"/>
      <c r="VHH348" s="92"/>
      <c r="VHI348" s="92"/>
      <c r="VHJ348" s="92"/>
      <c r="VHK348" s="92"/>
      <c r="VHL348" s="92"/>
      <c r="VHM348" s="92"/>
      <c r="VHN348" s="92"/>
      <c r="VHO348" s="92"/>
      <c r="VHP348" s="92"/>
      <c r="VHQ348" s="92"/>
      <c r="VHR348" s="92"/>
      <c r="VHS348" s="92"/>
      <c r="VHT348" s="92"/>
      <c r="VHU348" s="92"/>
      <c r="VHV348" s="92"/>
      <c r="VHW348" s="92"/>
      <c r="VHX348" s="92"/>
      <c r="VHY348" s="92"/>
      <c r="VHZ348" s="92"/>
      <c r="VIA348" s="92"/>
      <c r="VIB348" s="92"/>
      <c r="VIC348" s="92"/>
      <c r="VID348" s="92"/>
      <c r="VIE348" s="92"/>
      <c r="VIF348" s="92"/>
      <c r="VIG348" s="92"/>
      <c r="VIH348" s="92"/>
      <c r="VII348" s="92"/>
      <c r="VIJ348" s="92"/>
      <c r="VIK348" s="92"/>
      <c r="VIL348" s="92"/>
      <c r="VIM348" s="92"/>
      <c r="VIN348" s="92"/>
      <c r="VIO348" s="92"/>
      <c r="VIP348" s="92"/>
      <c r="VIQ348" s="92"/>
      <c r="VIR348" s="92"/>
      <c r="VIS348" s="92"/>
      <c r="VIT348" s="92"/>
      <c r="VIU348" s="92"/>
      <c r="VIV348" s="92"/>
      <c r="VIW348" s="92"/>
      <c r="VIX348" s="92"/>
      <c r="VIY348" s="92"/>
      <c r="VIZ348" s="92"/>
      <c r="VJA348" s="92"/>
      <c r="VJB348" s="92"/>
      <c r="VJC348" s="92"/>
      <c r="VJD348" s="92"/>
      <c r="VJE348" s="92"/>
      <c r="VJF348" s="92"/>
      <c r="VJG348" s="92"/>
      <c r="VJH348" s="92"/>
      <c r="VJI348" s="92"/>
      <c r="VJJ348" s="92"/>
      <c r="VJK348" s="92"/>
      <c r="VJL348" s="92"/>
      <c r="VJM348" s="92"/>
      <c r="VJN348" s="92"/>
      <c r="VJO348" s="92"/>
      <c r="VJP348" s="92"/>
      <c r="VJQ348" s="92"/>
      <c r="VJR348" s="92"/>
      <c r="VJS348" s="92"/>
      <c r="VJT348" s="92"/>
      <c r="VJU348" s="92"/>
      <c r="VJV348" s="92"/>
      <c r="VJW348" s="92"/>
      <c r="VJX348" s="92"/>
      <c r="VJY348" s="92"/>
      <c r="VJZ348" s="92"/>
      <c r="VKA348" s="92"/>
      <c r="VKB348" s="92"/>
      <c r="VKC348" s="92"/>
      <c r="VKD348" s="92"/>
      <c r="VKE348" s="92"/>
      <c r="VKF348" s="92"/>
      <c r="VKG348" s="92"/>
      <c r="VKH348" s="92"/>
      <c r="VKI348" s="92"/>
      <c r="VKJ348" s="92"/>
      <c r="VKK348" s="92"/>
      <c r="VKL348" s="92"/>
      <c r="VKM348" s="92"/>
      <c r="VKN348" s="92"/>
      <c r="VKO348" s="92"/>
      <c r="VKP348" s="92"/>
      <c r="VKQ348" s="92"/>
      <c r="VKR348" s="92"/>
      <c r="VKS348" s="92"/>
      <c r="VKT348" s="92"/>
      <c r="VKU348" s="92"/>
      <c r="VKV348" s="92"/>
      <c r="VKW348" s="92"/>
      <c r="VKX348" s="92"/>
      <c r="VKY348" s="92"/>
      <c r="VKZ348" s="92"/>
      <c r="VLA348" s="92"/>
      <c r="VLB348" s="92"/>
      <c r="VLC348" s="92"/>
      <c r="VLD348" s="92"/>
      <c r="VLE348" s="92"/>
      <c r="VLF348" s="92"/>
      <c r="VLG348" s="92"/>
      <c r="VLH348" s="92"/>
      <c r="VLI348" s="92"/>
      <c r="VLJ348" s="92"/>
      <c r="VLK348" s="92"/>
      <c r="VLL348" s="92"/>
      <c r="VLM348" s="92"/>
      <c r="VLN348" s="92"/>
      <c r="VLO348" s="92"/>
      <c r="VLP348" s="92"/>
      <c r="VLQ348" s="92"/>
      <c r="VLR348" s="92"/>
      <c r="VLS348" s="92"/>
      <c r="VLT348" s="92"/>
      <c r="VLU348" s="92"/>
      <c r="VLV348" s="92"/>
      <c r="VLW348" s="92"/>
      <c r="VLX348" s="92"/>
      <c r="VLY348" s="92"/>
      <c r="VLZ348" s="92"/>
      <c r="VMA348" s="92"/>
      <c r="VMB348" s="92"/>
      <c r="VMC348" s="92"/>
      <c r="VMD348" s="92"/>
      <c r="VME348" s="92"/>
      <c r="VMF348" s="92"/>
      <c r="VMG348" s="92"/>
      <c r="VMH348" s="92"/>
      <c r="VMI348" s="92"/>
      <c r="VMJ348" s="92"/>
      <c r="VMK348" s="92"/>
      <c r="VML348" s="92"/>
      <c r="VMM348" s="92"/>
      <c r="VMN348" s="92"/>
      <c r="VMO348" s="92"/>
      <c r="VMP348" s="92"/>
      <c r="VMQ348" s="92"/>
      <c r="VMR348" s="92"/>
      <c r="VMS348" s="92"/>
      <c r="VMT348" s="92"/>
      <c r="VMU348" s="92"/>
      <c r="VMV348" s="92"/>
      <c r="VMW348" s="92"/>
      <c r="VMX348" s="92"/>
      <c r="VMY348" s="92"/>
      <c r="VMZ348" s="92"/>
      <c r="VNA348" s="92"/>
      <c r="VNB348" s="92"/>
      <c r="VNC348" s="92"/>
      <c r="VND348" s="92"/>
      <c r="VNE348" s="92"/>
      <c r="VNF348" s="92"/>
      <c r="VNG348" s="92"/>
      <c r="VNH348" s="92"/>
      <c r="VNI348" s="92"/>
      <c r="VNJ348" s="92"/>
      <c r="VNK348" s="92"/>
      <c r="VNL348" s="92"/>
      <c r="VNM348" s="92"/>
      <c r="VNN348" s="92"/>
      <c r="VNO348" s="92"/>
      <c r="VNP348" s="92"/>
      <c r="VNQ348" s="92"/>
      <c r="VNR348" s="92"/>
      <c r="VNS348" s="92"/>
      <c r="VNT348" s="92"/>
      <c r="VNU348" s="92"/>
      <c r="VNV348" s="92"/>
      <c r="VNW348" s="92"/>
      <c r="VNX348" s="92"/>
      <c r="VNY348" s="92"/>
      <c r="VNZ348" s="92"/>
      <c r="VOA348" s="92"/>
      <c r="VOB348" s="92"/>
      <c r="VOC348" s="92"/>
      <c r="VOD348" s="92"/>
      <c r="VOE348" s="92"/>
      <c r="VOF348" s="92"/>
      <c r="VOG348" s="92"/>
      <c r="VOH348" s="92"/>
      <c r="VOI348" s="92"/>
      <c r="VOJ348" s="92"/>
      <c r="VOK348" s="92"/>
      <c r="VOL348" s="92"/>
      <c r="VOM348" s="92"/>
      <c r="VON348" s="92"/>
      <c r="VOO348" s="92"/>
      <c r="VOP348" s="92"/>
      <c r="VOQ348" s="92"/>
      <c r="VOR348" s="92"/>
      <c r="VOS348" s="92"/>
      <c r="VOT348" s="92"/>
      <c r="VOU348" s="92"/>
      <c r="VOV348" s="92"/>
      <c r="VOW348" s="92"/>
      <c r="VOX348" s="92"/>
      <c r="VOY348" s="92"/>
      <c r="VOZ348" s="92"/>
      <c r="VPA348" s="92"/>
      <c r="VPB348" s="92"/>
      <c r="VPC348" s="92"/>
      <c r="VPD348" s="92"/>
      <c r="VPE348" s="92"/>
      <c r="VPF348" s="92"/>
      <c r="VPG348" s="92"/>
      <c r="VPH348" s="92"/>
      <c r="VPI348" s="92"/>
      <c r="VPJ348" s="92"/>
      <c r="VPK348" s="92"/>
      <c r="VPL348" s="92"/>
      <c r="VPM348" s="92"/>
      <c r="VPN348" s="92"/>
      <c r="VPO348" s="92"/>
      <c r="VPP348" s="92"/>
      <c r="VPQ348" s="92"/>
      <c r="VPR348" s="92"/>
      <c r="VPS348" s="92"/>
      <c r="VPT348" s="92"/>
      <c r="VPU348" s="92"/>
      <c r="VPV348" s="92"/>
      <c r="VPW348" s="92"/>
      <c r="VPX348" s="92"/>
      <c r="VPY348" s="92"/>
      <c r="VPZ348" s="92"/>
      <c r="VQA348" s="92"/>
      <c r="VQB348" s="92"/>
      <c r="VQC348" s="92"/>
      <c r="VQD348" s="92"/>
      <c r="VQE348" s="92"/>
      <c r="VQF348" s="92"/>
      <c r="VQG348" s="92"/>
      <c r="VQH348" s="92"/>
      <c r="VQI348" s="92"/>
      <c r="VQJ348" s="92"/>
      <c r="VQK348" s="92"/>
      <c r="VQL348" s="92"/>
      <c r="VQM348" s="92"/>
      <c r="VQN348" s="92"/>
      <c r="VQO348" s="92"/>
      <c r="VQP348" s="92"/>
      <c r="VQQ348" s="92"/>
      <c r="VQR348" s="92"/>
      <c r="VQS348" s="92"/>
      <c r="VQT348" s="92"/>
      <c r="VQU348" s="92"/>
      <c r="VQV348" s="92"/>
      <c r="VQW348" s="92"/>
      <c r="VQX348" s="92"/>
      <c r="VQY348" s="92"/>
      <c r="VQZ348" s="92"/>
      <c r="VRA348" s="92"/>
      <c r="VRB348" s="92"/>
      <c r="VRC348" s="92"/>
      <c r="VRD348" s="92"/>
      <c r="VRE348" s="92"/>
      <c r="VRF348" s="92"/>
      <c r="VRG348" s="92"/>
      <c r="VRH348" s="92"/>
      <c r="VRI348" s="92"/>
      <c r="VRJ348" s="92"/>
      <c r="VRK348" s="92"/>
      <c r="VRL348" s="92"/>
      <c r="VRM348" s="92"/>
      <c r="VRN348" s="92"/>
      <c r="VRO348" s="92"/>
      <c r="VRP348" s="92"/>
      <c r="VRQ348" s="92"/>
      <c r="VRR348" s="92"/>
      <c r="VRS348" s="92"/>
      <c r="VRT348" s="92"/>
      <c r="VRU348" s="92"/>
      <c r="VRV348" s="92"/>
      <c r="VRW348" s="92"/>
      <c r="VRX348" s="92"/>
      <c r="VRY348" s="92"/>
      <c r="VRZ348" s="92"/>
      <c r="VSA348" s="92"/>
      <c r="VSB348" s="92"/>
      <c r="VSC348" s="92"/>
      <c r="VSD348" s="92"/>
      <c r="VSE348" s="92"/>
      <c r="VSF348" s="92"/>
      <c r="VSG348" s="92"/>
      <c r="VSH348" s="92"/>
      <c r="VSI348" s="92"/>
      <c r="VSJ348" s="92"/>
      <c r="VSK348" s="92"/>
      <c r="VSL348" s="92"/>
      <c r="VSM348" s="92"/>
      <c r="VSN348" s="92"/>
      <c r="VSO348" s="92"/>
      <c r="VSP348" s="92"/>
      <c r="VSQ348" s="92"/>
      <c r="VSR348" s="92"/>
      <c r="VSS348" s="92"/>
      <c r="VST348" s="92"/>
      <c r="VSU348" s="92"/>
      <c r="VSV348" s="92"/>
      <c r="VSW348" s="92"/>
      <c r="VSX348" s="92"/>
      <c r="VSY348" s="92"/>
      <c r="VSZ348" s="92"/>
      <c r="VTA348" s="92"/>
      <c r="VTB348" s="92"/>
      <c r="VTC348" s="92"/>
      <c r="VTD348" s="92"/>
      <c r="VTE348" s="92"/>
      <c r="VTF348" s="92"/>
      <c r="VTG348" s="92"/>
      <c r="VTH348" s="92"/>
      <c r="VTI348" s="92"/>
      <c r="VTJ348" s="92"/>
      <c r="VTK348" s="92"/>
      <c r="VTL348" s="92"/>
      <c r="VTM348" s="92"/>
      <c r="VTN348" s="92"/>
      <c r="VTO348" s="92"/>
      <c r="VTP348" s="92"/>
      <c r="VTQ348" s="92"/>
      <c r="VTR348" s="92"/>
      <c r="VTS348" s="92"/>
      <c r="VTT348" s="92"/>
      <c r="VTU348" s="92"/>
      <c r="VTV348" s="92"/>
      <c r="VTW348" s="92"/>
      <c r="VTX348" s="92"/>
      <c r="VTY348" s="92"/>
      <c r="VTZ348" s="92"/>
      <c r="VUA348" s="92"/>
      <c r="VUB348" s="92"/>
      <c r="VUC348" s="92"/>
      <c r="VUD348" s="92"/>
      <c r="VUE348" s="92"/>
      <c r="VUF348" s="92"/>
      <c r="VUG348" s="92"/>
      <c r="VUH348" s="92"/>
      <c r="VUI348" s="92"/>
      <c r="VUJ348" s="92"/>
      <c r="VUK348" s="92"/>
      <c r="VUL348" s="92"/>
      <c r="VUM348" s="92"/>
      <c r="VUN348" s="92"/>
      <c r="VUO348" s="92"/>
      <c r="VUP348" s="92"/>
      <c r="VUQ348" s="92"/>
      <c r="VUR348" s="92"/>
      <c r="VUS348" s="92"/>
      <c r="VUT348" s="92"/>
      <c r="VUU348" s="92"/>
      <c r="VUV348" s="92"/>
      <c r="VUW348" s="92"/>
      <c r="VUX348" s="92"/>
      <c r="VUY348" s="92"/>
      <c r="VUZ348" s="92"/>
      <c r="VVA348" s="92"/>
      <c r="VVB348" s="92"/>
      <c r="VVC348" s="92"/>
      <c r="VVD348" s="92"/>
      <c r="VVE348" s="92"/>
      <c r="VVF348" s="92"/>
      <c r="VVG348" s="92"/>
      <c r="VVH348" s="92"/>
      <c r="VVI348" s="92"/>
      <c r="VVJ348" s="92"/>
      <c r="VVK348" s="92"/>
      <c r="VVL348" s="92"/>
      <c r="VVM348" s="92"/>
      <c r="VVN348" s="92"/>
      <c r="VVO348" s="92"/>
      <c r="VVP348" s="92"/>
      <c r="VVQ348" s="92"/>
      <c r="VVR348" s="92"/>
      <c r="VVS348" s="92"/>
      <c r="VVT348" s="92"/>
      <c r="VVU348" s="92"/>
      <c r="VVV348" s="92"/>
      <c r="VVW348" s="92"/>
      <c r="VVX348" s="92"/>
      <c r="VVY348" s="92"/>
      <c r="VVZ348" s="92"/>
      <c r="VWA348" s="92"/>
      <c r="VWB348" s="92"/>
      <c r="VWC348" s="92"/>
      <c r="VWD348" s="92"/>
      <c r="VWE348" s="92"/>
      <c r="VWF348" s="92"/>
      <c r="VWG348" s="92"/>
      <c r="VWH348" s="92"/>
      <c r="VWI348" s="92"/>
      <c r="VWJ348" s="92"/>
      <c r="VWK348" s="92"/>
      <c r="VWL348" s="92"/>
      <c r="VWM348" s="92"/>
      <c r="VWN348" s="92"/>
      <c r="VWO348" s="92"/>
      <c r="VWP348" s="92"/>
      <c r="VWQ348" s="92"/>
      <c r="VWR348" s="92"/>
      <c r="VWS348" s="92"/>
      <c r="VWT348" s="92"/>
      <c r="VWU348" s="92"/>
      <c r="VWV348" s="92"/>
      <c r="VWW348" s="92"/>
      <c r="VWX348" s="92"/>
      <c r="VWY348" s="92"/>
      <c r="VWZ348" s="92"/>
      <c r="VXA348" s="92"/>
      <c r="VXB348" s="92"/>
      <c r="VXC348" s="92"/>
      <c r="VXD348" s="92"/>
      <c r="VXE348" s="92"/>
      <c r="VXF348" s="92"/>
      <c r="VXG348" s="92"/>
      <c r="VXH348" s="92"/>
      <c r="VXI348" s="92"/>
      <c r="VXJ348" s="92"/>
      <c r="VXK348" s="92"/>
      <c r="VXL348" s="92"/>
      <c r="VXM348" s="92"/>
      <c r="VXN348" s="92"/>
      <c r="VXO348" s="92"/>
      <c r="VXP348" s="92"/>
      <c r="VXQ348" s="92"/>
      <c r="VXR348" s="92"/>
      <c r="VXS348" s="92"/>
      <c r="VXT348" s="92"/>
      <c r="VXU348" s="92"/>
      <c r="VXV348" s="92"/>
      <c r="VXW348" s="92"/>
      <c r="VXX348" s="92"/>
      <c r="VXY348" s="92"/>
      <c r="VXZ348" s="92"/>
      <c r="VYA348" s="92"/>
      <c r="VYB348" s="92"/>
      <c r="VYC348" s="92"/>
      <c r="VYD348" s="92"/>
      <c r="VYE348" s="92"/>
      <c r="VYF348" s="92"/>
      <c r="VYG348" s="92"/>
      <c r="VYH348" s="92"/>
      <c r="VYI348" s="92"/>
      <c r="VYJ348" s="92"/>
      <c r="VYK348" s="92"/>
      <c r="VYL348" s="92"/>
      <c r="VYM348" s="92"/>
      <c r="VYN348" s="92"/>
      <c r="VYO348" s="92"/>
      <c r="VYP348" s="92"/>
      <c r="VYQ348" s="92"/>
      <c r="VYR348" s="92"/>
      <c r="VYS348" s="92"/>
      <c r="VYT348" s="92"/>
      <c r="VYU348" s="92"/>
      <c r="VYV348" s="92"/>
      <c r="VYW348" s="92"/>
      <c r="VYX348" s="92"/>
      <c r="VYY348" s="92"/>
      <c r="VYZ348" s="92"/>
      <c r="VZA348" s="92"/>
      <c r="VZB348" s="92"/>
      <c r="VZC348" s="92"/>
      <c r="VZD348" s="92"/>
      <c r="VZE348" s="92"/>
      <c r="VZF348" s="92"/>
      <c r="VZG348" s="92"/>
      <c r="VZH348" s="92"/>
      <c r="VZI348" s="92"/>
      <c r="VZJ348" s="92"/>
      <c r="VZK348" s="92"/>
      <c r="VZL348" s="92"/>
      <c r="VZM348" s="92"/>
      <c r="VZN348" s="92"/>
      <c r="VZO348" s="92"/>
      <c r="VZP348" s="92"/>
      <c r="VZQ348" s="92"/>
      <c r="VZR348" s="92"/>
      <c r="VZS348" s="92"/>
      <c r="VZT348" s="92"/>
      <c r="VZU348" s="92"/>
      <c r="VZV348" s="92"/>
      <c r="VZW348" s="92"/>
      <c r="VZX348" s="92"/>
      <c r="VZY348" s="92"/>
      <c r="VZZ348" s="92"/>
      <c r="WAA348" s="92"/>
      <c r="WAB348" s="92"/>
      <c r="WAC348" s="92"/>
      <c r="WAD348" s="92"/>
      <c r="WAE348" s="92"/>
      <c r="WAF348" s="92"/>
      <c r="WAG348" s="92"/>
      <c r="WAH348" s="92"/>
      <c r="WAI348" s="92"/>
      <c r="WAJ348" s="92"/>
      <c r="WAK348" s="92"/>
      <c r="WAL348" s="92"/>
      <c r="WAM348" s="92"/>
      <c r="WAN348" s="92"/>
      <c r="WAO348" s="92"/>
      <c r="WAP348" s="92"/>
      <c r="WAQ348" s="92"/>
      <c r="WAR348" s="92"/>
      <c r="WAS348" s="92"/>
      <c r="WAT348" s="92"/>
      <c r="WAU348" s="92"/>
      <c r="WAV348" s="92"/>
      <c r="WAW348" s="92"/>
      <c r="WAX348" s="92"/>
      <c r="WAY348" s="92"/>
      <c r="WAZ348" s="92"/>
      <c r="WBA348" s="92"/>
      <c r="WBB348" s="92"/>
      <c r="WBC348" s="92"/>
      <c r="WBD348" s="92"/>
      <c r="WBE348" s="92"/>
      <c r="WBF348" s="92"/>
      <c r="WBG348" s="92"/>
      <c r="WBH348" s="92"/>
      <c r="WBI348" s="92"/>
      <c r="WBJ348" s="92"/>
      <c r="WBK348" s="92"/>
      <c r="WBL348" s="92"/>
      <c r="WBM348" s="92"/>
      <c r="WBN348" s="92"/>
      <c r="WBO348" s="92"/>
      <c r="WBP348" s="92"/>
      <c r="WBQ348" s="92"/>
      <c r="WBR348" s="92"/>
      <c r="WBS348" s="92"/>
      <c r="WBT348" s="92"/>
      <c r="WBU348" s="92"/>
      <c r="WBV348" s="92"/>
      <c r="WBW348" s="92"/>
      <c r="WBX348" s="92"/>
      <c r="WBY348" s="92"/>
      <c r="WBZ348" s="92"/>
      <c r="WCA348" s="92"/>
      <c r="WCB348" s="92"/>
      <c r="WCC348" s="92"/>
      <c r="WCD348" s="92"/>
      <c r="WCE348" s="92"/>
      <c r="WCF348" s="92"/>
      <c r="WCG348" s="92"/>
      <c r="WCH348" s="92"/>
      <c r="WCI348" s="92"/>
      <c r="WCJ348" s="92"/>
      <c r="WCK348" s="92"/>
      <c r="WCL348" s="92"/>
      <c r="WCM348" s="92"/>
      <c r="WCN348" s="92"/>
      <c r="WCO348" s="92"/>
      <c r="WCP348" s="92"/>
      <c r="WCQ348" s="92"/>
      <c r="WCR348" s="92"/>
      <c r="WCS348" s="92"/>
      <c r="WCT348" s="92"/>
      <c r="WCU348" s="92"/>
      <c r="WCV348" s="92"/>
      <c r="WCW348" s="92"/>
      <c r="WCX348" s="92"/>
      <c r="WCY348" s="92"/>
      <c r="WCZ348" s="92"/>
      <c r="WDA348" s="92"/>
      <c r="WDB348" s="92"/>
      <c r="WDC348" s="92"/>
      <c r="WDD348" s="92"/>
      <c r="WDE348" s="92"/>
      <c r="WDF348" s="92"/>
      <c r="WDG348" s="92"/>
      <c r="WDH348" s="92"/>
      <c r="WDI348" s="92"/>
      <c r="WDJ348" s="92"/>
      <c r="WDK348" s="92"/>
      <c r="WDL348" s="92"/>
      <c r="WDM348" s="92"/>
      <c r="WDN348" s="92"/>
      <c r="WDO348" s="92"/>
      <c r="WDP348" s="92"/>
      <c r="WDQ348" s="92"/>
      <c r="WDR348" s="92"/>
      <c r="WDS348" s="92"/>
      <c r="WDT348" s="92"/>
      <c r="WDU348" s="92"/>
      <c r="WDV348" s="92"/>
      <c r="WDW348" s="92"/>
      <c r="WDX348" s="92"/>
      <c r="WDY348" s="92"/>
      <c r="WDZ348" s="92"/>
      <c r="WEA348" s="92"/>
      <c r="WEB348" s="92"/>
      <c r="WEC348" s="92"/>
      <c r="WED348" s="92"/>
      <c r="WEE348" s="92"/>
      <c r="WEF348" s="92"/>
      <c r="WEG348" s="92"/>
      <c r="WEH348" s="92"/>
      <c r="WEI348" s="92"/>
      <c r="WEJ348" s="92"/>
      <c r="WEK348" s="92"/>
      <c r="WEL348" s="92"/>
      <c r="WEM348" s="92"/>
      <c r="WEN348" s="92"/>
      <c r="WEO348" s="92"/>
      <c r="WEP348" s="92"/>
      <c r="WEQ348" s="92"/>
      <c r="WER348" s="92"/>
      <c r="WES348" s="92"/>
      <c r="WET348" s="92"/>
      <c r="WEU348" s="92"/>
      <c r="WEV348" s="92"/>
      <c r="WEW348" s="92"/>
      <c r="WEX348" s="92"/>
      <c r="WEY348" s="92"/>
      <c r="WEZ348" s="92"/>
      <c r="WFA348" s="92"/>
      <c r="WFB348" s="92"/>
      <c r="WFC348" s="92"/>
      <c r="WFD348" s="92"/>
      <c r="WFE348" s="92"/>
      <c r="WFF348" s="92"/>
      <c r="WFG348" s="92"/>
      <c r="WFH348" s="92"/>
      <c r="WFI348" s="92"/>
      <c r="WFJ348" s="92"/>
      <c r="WFK348" s="92"/>
      <c r="WFL348" s="92"/>
      <c r="WFM348" s="92"/>
      <c r="WFN348" s="92"/>
      <c r="WFO348" s="92"/>
      <c r="WFP348" s="92"/>
      <c r="WFQ348" s="92"/>
      <c r="WFR348" s="92"/>
      <c r="WFS348" s="92"/>
      <c r="WFT348" s="92"/>
      <c r="WFU348" s="92"/>
      <c r="WFV348" s="92"/>
      <c r="WFW348" s="92"/>
      <c r="WFX348" s="92"/>
      <c r="WFY348" s="92"/>
      <c r="WFZ348" s="92"/>
      <c r="WGA348" s="92"/>
      <c r="WGB348" s="92"/>
      <c r="WGC348" s="92"/>
      <c r="WGD348" s="92"/>
      <c r="WGE348" s="92"/>
      <c r="WGF348" s="92"/>
      <c r="WGG348" s="92"/>
      <c r="WGH348" s="92"/>
      <c r="WGI348" s="92"/>
      <c r="WGJ348" s="92"/>
      <c r="WGK348" s="92"/>
      <c r="WGL348" s="92"/>
      <c r="WGM348" s="92"/>
      <c r="WGN348" s="92"/>
      <c r="WGO348" s="92"/>
      <c r="WGP348" s="92"/>
      <c r="WGQ348" s="92"/>
      <c r="WGR348" s="92"/>
      <c r="WGS348" s="92"/>
      <c r="WGT348" s="92"/>
      <c r="WGU348" s="92"/>
      <c r="WGV348" s="92"/>
      <c r="WGW348" s="92"/>
      <c r="WGX348" s="92"/>
      <c r="WGY348" s="92"/>
      <c r="WGZ348" s="92"/>
      <c r="WHA348" s="92"/>
      <c r="WHB348" s="92"/>
      <c r="WHC348" s="92"/>
      <c r="WHD348" s="92"/>
      <c r="WHE348" s="92"/>
      <c r="WHF348" s="92"/>
      <c r="WHG348" s="92"/>
      <c r="WHH348" s="92"/>
      <c r="WHI348" s="92"/>
      <c r="WHJ348" s="92"/>
      <c r="WHK348" s="92"/>
      <c r="WHL348" s="92"/>
      <c r="WHM348" s="92"/>
      <c r="WHN348" s="92"/>
      <c r="WHO348" s="92"/>
      <c r="WHP348" s="92"/>
      <c r="WHQ348" s="92"/>
      <c r="WHR348" s="92"/>
      <c r="WHS348" s="92"/>
      <c r="WHT348" s="92"/>
      <c r="WHU348" s="92"/>
      <c r="WHV348" s="92"/>
      <c r="WHW348" s="92"/>
      <c r="WHX348" s="92"/>
      <c r="WHY348" s="92"/>
      <c r="WHZ348" s="92"/>
      <c r="WIA348" s="92"/>
      <c r="WIB348" s="92"/>
      <c r="WIC348" s="92"/>
      <c r="WID348" s="92"/>
      <c r="WIE348" s="92"/>
      <c r="WIF348" s="92"/>
      <c r="WIG348" s="92"/>
      <c r="WIH348" s="92"/>
      <c r="WII348" s="92"/>
      <c r="WIJ348" s="92"/>
      <c r="WIK348" s="92"/>
      <c r="WIL348" s="92"/>
      <c r="WIM348" s="92"/>
      <c r="WIN348" s="92"/>
      <c r="WIO348" s="92"/>
      <c r="WIP348" s="92"/>
      <c r="WIQ348" s="92"/>
      <c r="WIR348" s="92"/>
      <c r="WIS348" s="92"/>
      <c r="WIT348" s="92"/>
      <c r="WIU348" s="92"/>
      <c r="WIV348" s="92"/>
      <c r="WIW348" s="92"/>
      <c r="WIX348" s="92"/>
      <c r="WIY348" s="92"/>
      <c r="WIZ348" s="92"/>
      <c r="WJA348" s="92"/>
      <c r="WJB348" s="92"/>
      <c r="WJC348" s="92"/>
      <c r="WJD348" s="92"/>
      <c r="WJE348" s="92"/>
      <c r="WJF348" s="92"/>
      <c r="WJG348" s="92"/>
      <c r="WJH348" s="92"/>
      <c r="WJI348" s="92"/>
      <c r="WJJ348" s="92"/>
      <c r="WJK348" s="92"/>
      <c r="WJL348" s="92"/>
      <c r="WJM348" s="92"/>
      <c r="WJN348" s="92"/>
      <c r="WJO348" s="92"/>
      <c r="WJP348" s="92"/>
      <c r="WJQ348" s="92"/>
      <c r="WJR348" s="92"/>
      <c r="WJS348" s="92"/>
      <c r="WJT348" s="92"/>
      <c r="WJU348" s="92"/>
      <c r="WJV348" s="92"/>
      <c r="WJW348" s="92"/>
      <c r="WJX348" s="92"/>
      <c r="WJY348" s="92"/>
      <c r="WJZ348" s="92"/>
      <c r="WKA348" s="92"/>
      <c r="WKB348" s="92"/>
      <c r="WKC348" s="92"/>
      <c r="WKD348" s="92"/>
      <c r="WKE348" s="92"/>
      <c r="WKF348" s="92"/>
      <c r="WKG348" s="92"/>
      <c r="WKH348" s="92"/>
      <c r="WKI348" s="92"/>
      <c r="WKJ348" s="92"/>
      <c r="WKK348" s="92"/>
      <c r="WKL348" s="92"/>
      <c r="WKM348" s="92"/>
      <c r="WKN348" s="92"/>
      <c r="WKO348" s="92"/>
      <c r="WKP348" s="92"/>
      <c r="WKQ348" s="92"/>
      <c r="WKR348" s="92"/>
      <c r="WKS348" s="92"/>
      <c r="WKT348" s="92"/>
      <c r="WKU348" s="92"/>
      <c r="WKV348" s="92"/>
      <c r="WKW348" s="92"/>
      <c r="WKX348" s="92"/>
      <c r="WKY348" s="92"/>
      <c r="WKZ348" s="92"/>
      <c r="WLA348" s="92"/>
      <c r="WLB348" s="92"/>
      <c r="WLC348" s="92"/>
      <c r="WLD348" s="92"/>
      <c r="WLE348" s="92"/>
      <c r="WLF348" s="92"/>
      <c r="WLG348" s="92"/>
      <c r="WLH348" s="92"/>
      <c r="WLI348" s="92"/>
      <c r="WLJ348" s="92"/>
      <c r="WLK348" s="92"/>
      <c r="WLL348" s="92"/>
      <c r="WLM348" s="92"/>
      <c r="WLN348" s="92"/>
      <c r="WLO348" s="92"/>
      <c r="WLP348" s="92"/>
      <c r="WLQ348" s="92"/>
      <c r="WLR348" s="92"/>
      <c r="WLS348" s="92"/>
      <c r="WLT348" s="92"/>
      <c r="WLU348" s="92"/>
      <c r="WLV348" s="92"/>
      <c r="WLW348" s="92"/>
      <c r="WLX348" s="92"/>
      <c r="WLY348" s="92"/>
      <c r="WLZ348" s="92"/>
      <c r="WMA348" s="92"/>
      <c r="WMB348" s="92"/>
      <c r="WMC348" s="92"/>
      <c r="WMD348" s="92"/>
      <c r="WME348" s="92"/>
      <c r="WMF348" s="92"/>
      <c r="WMG348" s="92"/>
      <c r="WMH348" s="92"/>
      <c r="WMI348" s="92"/>
      <c r="WMJ348" s="92"/>
      <c r="WMK348" s="92"/>
      <c r="WML348" s="92"/>
      <c r="WMM348" s="92"/>
      <c r="WMN348" s="92"/>
      <c r="WMO348" s="92"/>
      <c r="WMP348" s="92"/>
      <c r="WMQ348" s="92"/>
      <c r="WMR348" s="92"/>
      <c r="WMS348" s="92"/>
      <c r="WMT348" s="92"/>
      <c r="WMU348" s="92"/>
      <c r="WMV348" s="92"/>
      <c r="WMW348" s="92"/>
      <c r="WMX348" s="92"/>
      <c r="WMY348" s="92"/>
      <c r="WMZ348" s="92"/>
      <c r="WNA348" s="92"/>
      <c r="WNB348" s="92"/>
      <c r="WNC348" s="92"/>
      <c r="WND348" s="92"/>
      <c r="WNE348" s="92"/>
      <c r="WNF348" s="92"/>
      <c r="WNG348" s="92"/>
      <c r="WNH348" s="92"/>
      <c r="WNI348" s="92"/>
      <c r="WNJ348" s="92"/>
      <c r="WNK348" s="92"/>
      <c r="WNL348" s="92"/>
      <c r="WNM348" s="92"/>
      <c r="WNN348" s="92"/>
      <c r="WNO348" s="92"/>
      <c r="WNP348" s="92"/>
      <c r="WNQ348" s="92"/>
      <c r="WNR348" s="92"/>
      <c r="WNS348" s="92"/>
      <c r="WNT348" s="92"/>
      <c r="WNU348" s="92"/>
      <c r="WNV348" s="92"/>
      <c r="WNW348" s="92"/>
      <c r="WNX348" s="92"/>
      <c r="WNY348" s="92"/>
      <c r="WNZ348" s="92"/>
      <c r="WOA348" s="92"/>
      <c r="WOB348" s="92"/>
      <c r="WOC348" s="92"/>
      <c r="WOD348" s="92"/>
      <c r="WOE348" s="92"/>
      <c r="WOF348" s="92"/>
      <c r="WOG348" s="92"/>
      <c r="WOH348" s="92"/>
      <c r="WOI348" s="92"/>
      <c r="WOJ348" s="92"/>
      <c r="WOK348" s="92"/>
      <c r="WOL348" s="92"/>
      <c r="WOM348" s="92"/>
      <c r="WON348" s="92"/>
      <c r="WOO348" s="92"/>
      <c r="WOP348" s="92"/>
      <c r="WOQ348" s="92"/>
      <c r="WOR348" s="92"/>
      <c r="WOS348" s="92"/>
      <c r="WOT348" s="92"/>
      <c r="WOU348" s="92"/>
      <c r="WOV348" s="92"/>
      <c r="WOW348" s="92"/>
      <c r="WOX348" s="92"/>
      <c r="WOY348" s="92"/>
      <c r="WOZ348" s="92"/>
      <c r="WPA348" s="92"/>
      <c r="WPB348" s="92"/>
      <c r="WPC348" s="92"/>
      <c r="WPD348" s="92"/>
      <c r="WPE348" s="92"/>
      <c r="WPF348" s="92"/>
      <c r="WPG348" s="92"/>
      <c r="WPH348" s="92"/>
      <c r="WPI348" s="92"/>
      <c r="WPJ348" s="92"/>
      <c r="WPK348" s="92"/>
      <c r="WPL348" s="92"/>
      <c r="WPM348" s="92"/>
      <c r="WPN348" s="92"/>
      <c r="WPO348" s="92"/>
      <c r="WPP348" s="92"/>
      <c r="WPQ348" s="92"/>
      <c r="WPR348" s="92"/>
      <c r="WPS348" s="92"/>
      <c r="WPT348" s="92"/>
      <c r="WPU348" s="92"/>
      <c r="WPV348" s="92"/>
      <c r="WPW348" s="92"/>
      <c r="WPX348" s="92"/>
      <c r="WPY348" s="92"/>
      <c r="WPZ348" s="92"/>
      <c r="WQA348" s="92"/>
      <c r="WQB348" s="92"/>
      <c r="WQC348" s="92"/>
      <c r="WQD348" s="92"/>
      <c r="WQE348" s="92"/>
      <c r="WQF348" s="92"/>
      <c r="WQG348" s="92"/>
      <c r="WQH348" s="92"/>
      <c r="WQI348" s="92"/>
      <c r="WQJ348" s="92"/>
      <c r="WQK348" s="92"/>
      <c r="WQL348" s="92"/>
      <c r="WQM348" s="92"/>
      <c r="WQN348" s="92"/>
      <c r="WQO348" s="92"/>
      <c r="WQP348" s="92"/>
      <c r="WQQ348" s="92"/>
      <c r="WQR348" s="92"/>
      <c r="WQS348" s="92"/>
      <c r="WQT348" s="92"/>
      <c r="WQU348" s="92"/>
      <c r="WQV348" s="92"/>
      <c r="WQW348" s="92"/>
      <c r="WQX348" s="92"/>
      <c r="WQY348" s="92"/>
      <c r="WQZ348" s="92"/>
      <c r="WRA348" s="92"/>
      <c r="WRB348" s="92"/>
      <c r="WRC348" s="92"/>
      <c r="WRD348" s="92"/>
      <c r="WRE348" s="92"/>
      <c r="WRF348" s="92"/>
      <c r="WRG348" s="92"/>
      <c r="WRH348" s="92"/>
      <c r="WRI348" s="92"/>
      <c r="WRJ348" s="92"/>
      <c r="WRK348" s="92"/>
      <c r="WRL348" s="92"/>
      <c r="WRM348" s="92"/>
      <c r="WRN348" s="92"/>
      <c r="WRO348" s="92"/>
      <c r="WRP348" s="92"/>
      <c r="WRQ348" s="92"/>
      <c r="WRR348" s="92"/>
      <c r="WRS348" s="92"/>
      <c r="WRT348" s="92"/>
      <c r="WRU348" s="92"/>
      <c r="WRV348" s="92"/>
      <c r="WRW348" s="92"/>
      <c r="WRX348" s="92"/>
      <c r="WRY348" s="92"/>
      <c r="WRZ348" s="92"/>
      <c r="WSA348" s="92"/>
      <c r="WSB348" s="92"/>
      <c r="WSC348" s="92"/>
      <c r="WSD348" s="92"/>
      <c r="WSE348" s="92"/>
      <c r="WSF348" s="92"/>
      <c r="WSG348" s="92"/>
      <c r="WSH348" s="92"/>
      <c r="WSI348" s="92"/>
      <c r="WSJ348" s="92"/>
      <c r="WSK348" s="92"/>
      <c r="WSL348" s="92"/>
      <c r="WSM348" s="92"/>
      <c r="WSN348" s="92"/>
      <c r="WSO348" s="92"/>
      <c r="WSP348" s="92"/>
      <c r="WSQ348" s="92"/>
      <c r="WSR348" s="92"/>
      <c r="WSS348" s="92"/>
      <c r="WST348" s="92"/>
      <c r="WSU348" s="92"/>
      <c r="WSV348" s="92"/>
      <c r="WSW348" s="92"/>
      <c r="WSX348" s="92"/>
      <c r="WSY348" s="92"/>
      <c r="WSZ348" s="92"/>
      <c r="WTA348" s="92"/>
      <c r="WTB348" s="92"/>
      <c r="WTC348" s="92"/>
      <c r="WTD348" s="92"/>
      <c r="WTE348" s="92"/>
      <c r="WTF348" s="92"/>
      <c r="WTG348" s="92"/>
      <c r="WTH348" s="92"/>
      <c r="WTI348" s="92"/>
      <c r="WTJ348" s="92"/>
      <c r="WTK348" s="92"/>
      <c r="WTL348" s="92"/>
      <c r="WTM348" s="92"/>
      <c r="WTN348" s="92"/>
      <c r="WTO348" s="92"/>
      <c r="WTP348" s="92"/>
      <c r="WTQ348" s="92"/>
      <c r="WTR348" s="92"/>
      <c r="WTS348" s="92"/>
      <c r="WTT348" s="92"/>
      <c r="WTU348" s="92"/>
      <c r="WTV348" s="92"/>
      <c r="WTW348" s="92"/>
      <c r="WTX348" s="92"/>
      <c r="WTY348" s="92"/>
      <c r="WTZ348" s="92"/>
      <c r="WUA348" s="92"/>
      <c r="WUB348" s="92"/>
      <c r="WUC348" s="92"/>
      <c r="WUD348" s="92"/>
      <c r="WUE348" s="92"/>
      <c r="WUF348" s="92"/>
      <c r="WUG348" s="92"/>
      <c r="WUH348" s="92"/>
      <c r="WUI348" s="92"/>
      <c r="WUJ348" s="92"/>
      <c r="WUK348" s="92"/>
      <c r="WUL348" s="92"/>
      <c r="WUM348" s="92"/>
      <c r="WUN348" s="92"/>
      <c r="WUO348" s="92"/>
      <c r="WUP348" s="92"/>
      <c r="WUQ348" s="92"/>
      <c r="WUR348" s="92"/>
      <c r="WUS348" s="92"/>
      <c r="WUT348" s="92"/>
      <c r="WUU348" s="92"/>
      <c r="WUV348" s="92"/>
      <c r="WUW348" s="92"/>
      <c r="WUX348" s="92"/>
      <c r="WUY348" s="92"/>
      <c r="WUZ348" s="92"/>
      <c r="WVA348" s="92"/>
      <c r="WVB348" s="92"/>
      <c r="WVC348" s="92"/>
      <c r="WVD348" s="92"/>
      <c r="WVE348" s="92"/>
      <c r="WVF348" s="92"/>
      <c r="WVG348" s="92"/>
      <c r="WVH348" s="92"/>
      <c r="WVI348" s="92"/>
      <c r="WVJ348" s="92"/>
      <c r="WVK348" s="92"/>
      <c r="WVL348" s="92"/>
      <c r="WVM348" s="92"/>
      <c r="WVN348" s="92"/>
      <c r="WVO348" s="92"/>
      <c r="WVP348" s="92"/>
      <c r="WVQ348" s="92"/>
      <c r="WVR348" s="92"/>
      <c r="WVS348" s="92"/>
      <c r="WVT348" s="92"/>
      <c r="WVU348" s="92"/>
      <c r="WVV348" s="92"/>
      <c r="WVW348" s="92"/>
      <c r="WVX348" s="92"/>
      <c r="WVY348" s="92"/>
      <c r="WVZ348" s="92"/>
      <c r="WWA348" s="92"/>
      <c r="WWB348" s="92"/>
      <c r="WWC348" s="92"/>
      <c r="WWD348" s="92"/>
      <c r="WWE348" s="92"/>
      <c r="WWF348" s="92"/>
      <c r="WWG348" s="92"/>
      <c r="WWH348" s="92"/>
      <c r="WWI348" s="92"/>
      <c r="WWJ348" s="92"/>
      <c r="WWK348" s="92"/>
      <c r="WWL348" s="92"/>
      <c r="WWM348" s="92"/>
      <c r="WWN348" s="92"/>
      <c r="WWO348" s="92"/>
      <c r="WWP348" s="92"/>
      <c r="WWQ348" s="92"/>
      <c r="WWR348" s="92"/>
      <c r="WWS348" s="92"/>
      <c r="WWT348" s="92"/>
      <c r="WWU348" s="92"/>
      <c r="WWV348" s="92"/>
      <c r="WWW348" s="92"/>
      <c r="WWX348" s="92"/>
      <c r="WWY348" s="92"/>
      <c r="WWZ348" s="92"/>
      <c r="WXA348" s="92"/>
      <c r="WXB348" s="92"/>
      <c r="WXC348" s="92"/>
      <c r="WXD348" s="92"/>
      <c r="WXE348" s="92"/>
      <c r="WXF348" s="92"/>
      <c r="WXG348" s="92"/>
      <c r="WXH348" s="92"/>
      <c r="WXI348" s="92"/>
      <c r="WXJ348" s="92"/>
      <c r="WXK348" s="92"/>
      <c r="WXL348" s="92"/>
      <c r="WXM348" s="92"/>
      <c r="WXN348" s="92"/>
      <c r="WXO348" s="92"/>
      <c r="WXP348" s="92"/>
      <c r="WXQ348" s="92"/>
      <c r="WXR348" s="92"/>
      <c r="WXS348" s="92"/>
      <c r="WXT348" s="92"/>
      <c r="WXU348" s="92"/>
      <c r="WXV348" s="92"/>
      <c r="WXW348" s="92"/>
      <c r="WXX348" s="92"/>
      <c r="WXY348" s="92"/>
      <c r="WXZ348" s="92"/>
      <c r="WYA348" s="92"/>
      <c r="WYB348" s="92"/>
      <c r="WYC348" s="92"/>
      <c r="WYD348" s="92"/>
      <c r="WYE348" s="92"/>
      <c r="WYF348" s="92"/>
      <c r="WYG348" s="92"/>
      <c r="WYH348" s="92"/>
      <c r="WYI348" s="92"/>
      <c r="WYJ348" s="92"/>
      <c r="WYK348" s="92"/>
      <c r="WYL348" s="92"/>
      <c r="WYM348" s="92"/>
      <c r="WYN348" s="92"/>
      <c r="WYO348" s="92"/>
      <c r="WYP348" s="92"/>
      <c r="WYQ348" s="92"/>
      <c r="WYR348" s="92"/>
      <c r="WYS348" s="92"/>
      <c r="WYT348" s="92"/>
      <c r="WYU348" s="92"/>
      <c r="WYV348" s="92"/>
      <c r="WYW348" s="92"/>
      <c r="WYX348" s="92"/>
      <c r="WYY348" s="92"/>
      <c r="WYZ348" s="92"/>
      <c r="WZA348" s="92"/>
      <c r="WZB348" s="92"/>
      <c r="WZC348" s="92"/>
      <c r="WZD348" s="92"/>
      <c r="WZE348" s="92"/>
      <c r="WZF348" s="92"/>
      <c r="WZG348" s="92"/>
      <c r="WZH348" s="92"/>
      <c r="WZI348" s="92"/>
      <c r="WZJ348" s="92"/>
      <c r="WZK348" s="92"/>
      <c r="WZL348" s="92"/>
      <c r="WZM348" s="92"/>
      <c r="WZN348" s="92"/>
      <c r="WZO348" s="92"/>
      <c r="WZP348" s="92"/>
      <c r="WZQ348" s="92"/>
      <c r="WZR348" s="92"/>
      <c r="WZS348" s="92"/>
      <c r="WZT348" s="92"/>
      <c r="WZU348" s="92"/>
      <c r="WZV348" s="92"/>
      <c r="WZW348" s="92"/>
      <c r="WZX348" s="92"/>
      <c r="WZY348" s="92"/>
      <c r="WZZ348" s="92"/>
      <c r="XAA348" s="92"/>
      <c r="XAB348" s="92"/>
      <c r="XAC348" s="92"/>
      <c r="XAD348" s="92"/>
      <c r="XAE348" s="92"/>
      <c r="XAF348" s="92"/>
      <c r="XAG348" s="92"/>
      <c r="XAH348" s="92"/>
      <c r="XAI348" s="92"/>
      <c r="XAJ348" s="92"/>
      <c r="XAK348" s="92"/>
      <c r="XAL348" s="92"/>
      <c r="XAM348" s="92"/>
      <c r="XAN348" s="92"/>
      <c r="XAO348" s="92"/>
      <c r="XAP348" s="92"/>
      <c r="XAQ348" s="92"/>
      <c r="XAR348" s="92"/>
      <c r="XAS348" s="92"/>
      <c r="XAT348" s="92"/>
      <c r="XAU348" s="92"/>
      <c r="XAV348" s="92"/>
      <c r="XAW348" s="92"/>
      <c r="XAX348" s="92"/>
      <c r="XAY348" s="92"/>
      <c r="XAZ348" s="92"/>
      <c r="XBA348" s="92"/>
      <c r="XBB348" s="92"/>
      <c r="XBC348" s="92"/>
      <c r="XBD348" s="92"/>
      <c r="XBE348" s="92"/>
      <c r="XBF348" s="92"/>
      <c r="XBG348" s="92"/>
      <c r="XBH348" s="92"/>
      <c r="XBI348" s="92"/>
      <c r="XBJ348" s="92"/>
      <c r="XBK348" s="92"/>
      <c r="XBL348" s="92"/>
      <c r="XBM348" s="92"/>
      <c r="XBN348" s="92"/>
      <c r="XBO348" s="92"/>
      <c r="XBP348" s="92"/>
      <c r="XBQ348" s="92"/>
      <c r="XBR348" s="92"/>
      <c r="XBS348" s="92"/>
      <c r="XBT348" s="92"/>
      <c r="XBU348" s="92"/>
      <c r="XBV348" s="92"/>
      <c r="XBW348" s="92"/>
      <c r="XBX348" s="92"/>
      <c r="XBY348" s="92"/>
      <c r="XBZ348" s="92"/>
      <c r="XCA348" s="92"/>
      <c r="XCB348" s="92"/>
      <c r="XCC348" s="92"/>
      <c r="XCD348" s="92"/>
      <c r="XCE348" s="92"/>
      <c r="XCF348" s="92"/>
      <c r="XCG348" s="92"/>
      <c r="XCH348" s="92"/>
      <c r="XCI348" s="92"/>
      <c r="XCJ348" s="92"/>
      <c r="XCK348" s="92"/>
      <c r="XCL348" s="92"/>
      <c r="XCM348" s="92"/>
      <c r="XCN348" s="92"/>
      <c r="XCO348" s="92"/>
      <c r="XCP348" s="92"/>
      <c r="XCQ348" s="92"/>
      <c r="XCR348" s="92"/>
      <c r="XCS348" s="92"/>
      <c r="XCT348" s="92"/>
      <c r="XCU348" s="92"/>
      <c r="XCV348" s="92"/>
      <c r="XCW348" s="92"/>
      <c r="XCX348" s="92"/>
      <c r="XCY348" s="92"/>
      <c r="XCZ348" s="92"/>
      <c r="XDA348" s="92"/>
      <c r="XDB348" s="92"/>
      <c r="XDC348" s="92"/>
      <c r="XDD348" s="92"/>
      <c r="XDE348" s="92"/>
      <c r="XDF348" s="92"/>
      <c r="XDG348" s="92"/>
      <c r="XDH348" s="92"/>
      <c r="XDI348" s="92"/>
      <c r="XDJ348" s="92"/>
      <c r="XDK348" s="92"/>
      <c r="XDL348" s="92"/>
      <c r="XDM348" s="92"/>
      <c r="XDN348" s="92"/>
      <c r="XDO348" s="92"/>
      <c r="XDP348" s="92"/>
      <c r="XDQ348" s="92"/>
      <c r="XDR348" s="92"/>
      <c r="XDS348" s="92"/>
      <c r="XDT348" s="92"/>
      <c r="XDU348" s="92"/>
      <c r="XDV348" s="92"/>
      <c r="XDW348" s="92"/>
      <c r="XDX348" s="92"/>
      <c r="XDY348" s="92"/>
      <c r="XDZ348" s="92"/>
      <c r="XEA348" s="92"/>
      <c r="XEB348" s="92"/>
      <c r="XEC348" s="92"/>
      <c r="XED348" s="92"/>
      <c r="XEE348" s="92"/>
      <c r="XEF348" s="92"/>
      <c r="XEG348" s="92"/>
      <c r="XEH348" s="92"/>
      <c r="XEI348" s="92"/>
      <c r="XEJ348" s="92"/>
      <c r="XEK348" s="92"/>
      <c r="XEL348" s="92"/>
      <c r="XEM348" s="92"/>
      <c r="XEN348" s="92"/>
      <c r="XEO348" s="92"/>
      <c r="XEP348" s="92"/>
      <c r="XEQ348" s="92"/>
      <c r="XER348" s="92"/>
      <c r="XES348" s="92"/>
      <c r="XET348" s="92"/>
      <c r="XEU348" s="92"/>
      <c r="XEV348" s="92"/>
      <c r="XEW348" s="92"/>
      <c r="XEX348" s="92"/>
      <c r="XEY348" s="92"/>
      <c r="XEZ348" s="92"/>
      <c r="XFA348" s="92"/>
      <c r="XFB348" s="92"/>
      <c r="XFC348" s="92"/>
      <c r="XFD348" s="92"/>
    </row>
    <row r="349" s="9" customFormat="1" ht="19.1" hidden="1" customHeight="1" spans="1:1024 1025:16384">
      <c r="A349" s="87"/>
      <c r="B349" s="88"/>
      <c r="C349" s="55">
        <v>46228</v>
      </c>
      <c r="D349" s="54" t="s">
        <v>1804</v>
      </c>
      <c r="E349" s="57" t="s">
        <v>25</v>
      </c>
      <c r="F349" s="58" t="s">
        <v>205</v>
      </c>
      <c r="G349" s="59" t="s">
        <v>1805</v>
      </c>
      <c r="H349" s="86" t="s">
        <v>1806</v>
      </c>
      <c r="I349" s="86" t="s">
        <v>29</v>
      </c>
      <c r="J349" s="60" t="str">
        <f t="shared" si="30"/>
        <v>Open File</v>
      </c>
      <c r="K349" s="89" t="s">
        <v>30</v>
      </c>
      <c r="L349" s="86" t="str">
        <f>_xlfn.DISPIMG("ID_6E5BB4DCAF2843FEAC3538802A0E89A5",1)</f>
        <v>=DISPIMG("ID_6E5BB4DCAF2843FEAC3538802A0E89A5",1)</v>
      </c>
      <c r="M349" s="57" t="str">
        <f t="shared" si="27"/>
        <v>COMPLETED</v>
      </c>
      <c r="N349" s="57" t="s">
        <v>1807</v>
      </c>
      <c r="O349" s="57" t="s">
        <v>1808</v>
      </c>
      <c r="P349" s="57" t="s">
        <v>29</v>
      </c>
      <c r="Q349" s="65" t="str">
        <f t="shared" si="31"/>
        <v>Open File</v>
      </c>
      <c r="R349" s="90">
        <v>46228</v>
      </c>
      <c r="S349" s="91" t="s">
        <v>1809</v>
      </c>
      <c r="T349" s="17">
        <f>IF(AND(D349&lt;&gt;"",RIGHT(D349,3)&lt;&gt;""),IF(COUNTIF($D$6:D349,D349)=1,1,0),0)</f>
        <v>1</v>
      </c>
      <c r="U349" s="17" t="str">
        <f t="shared" si="32"/>
        <v>MK.26.VII.030_SUB-01_Before</v>
      </c>
      <c r="V349" s="17" t="str">
        <f t="shared" si="33"/>
        <v>MK.26.VII.030_SUB-01_After</v>
      </c>
      <c r="W349" s="92"/>
      <c r="X349" s="92"/>
      <c r="Y349" s="92"/>
      <c r="Z349" s="92"/>
      <c r="AA349" s="92"/>
      <c r="AB349" s="92"/>
      <c r="AC349" s="92"/>
      <c r="AD349" s="92"/>
      <c r="AE349" s="92"/>
      <c r="AF349" s="92"/>
      <c r="AG349" s="92"/>
      <c r="AH349" s="92"/>
      <c r="AI349" s="92"/>
      <c r="AJ349" s="92"/>
      <c r="AK349" s="92"/>
      <c r="AL349" s="92"/>
      <c r="AM349" s="92"/>
      <c r="AN349" s="92"/>
      <c r="AO349" s="92"/>
      <c r="AP349" s="92"/>
      <c r="AQ349" s="92"/>
      <c r="AR349" s="92"/>
      <c r="AS349" s="92"/>
      <c r="AT349" s="92"/>
      <c r="AU349" s="92"/>
      <c r="AV349" s="92"/>
      <c r="AW349" s="92"/>
      <c r="AX349" s="92"/>
      <c r="AY349" s="92"/>
      <c r="AZ349" s="92"/>
      <c r="BA349" s="92"/>
      <c r="BB349" s="92"/>
      <c r="BC349" s="92"/>
      <c r="BD349" s="92"/>
      <c r="BE349" s="92"/>
      <c r="BF349" s="92"/>
      <c r="BG349" s="92"/>
      <c r="BH349" s="92"/>
      <c r="BI349" s="92"/>
      <c r="BJ349" s="92"/>
      <c r="BK349" s="92"/>
      <c r="BL349" s="92"/>
      <c r="BM349" s="92"/>
      <c r="BN349" s="92"/>
      <c r="BO349" s="92"/>
      <c r="BP349" s="92"/>
      <c r="BQ349" s="92"/>
      <c r="BR349" s="92"/>
      <c r="BS349" s="92"/>
      <c r="BT349" s="92"/>
      <c r="BU349" s="92"/>
      <c r="BV349" s="92"/>
      <c r="BW349" s="92"/>
      <c r="BX349" s="92"/>
      <c r="BY349" s="92"/>
      <c r="BZ349" s="92"/>
      <c r="CA349" s="92"/>
      <c r="CB349" s="92"/>
      <c r="CC349" s="92"/>
      <c r="CD349" s="92"/>
      <c r="CE349" s="92"/>
      <c r="CF349" s="92"/>
      <c r="CG349" s="92"/>
      <c r="CH349" s="92"/>
      <c r="CI349" s="92"/>
      <c r="CJ349" s="92"/>
      <c r="CK349" s="92"/>
      <c r="CL349" s="92"/>
      <c r="CM349" s="92"/>
      <c r="CN349" s="92"/>
      <c r="CO349" s="92"/>
      <c r="CP349" s="92"/>
      <c r="CQ349" s="92"/>
      <c r="CR349" s="92"/>
      <c r="CS349" s="92"/>
      <c r="CT349" s="92"/>
      <c r="CU349" s="92"/>
      <c r="CV349" s="92"/>
      <c r="CW349" s="92"/>
      <c r="CX349" s="92"/>
      <c r="CY349" s="92"/>
      <c r="CZ349" s="92"/>
      <c r="DA349" s="92"/>
      <c r="DB349" s="92"/>
      <c r="DC349" s="92"/>
      <c r="DD349" s="92"/>
      <c r="DE349" s="92"/>
      <c r="DF349" s="92"/>
      <c r="DG349" s="92"/>
      <c r="DH349" s="92"/>
      <c r="DI349" s="92"/>
      <c r="DJ349" s="92"/>
      <c r="DK349" s="92"/>
      <c r="DL349" s="92"/>
      <c r="DM349" s="92"/>
      <c r="DN349" s="92"/>
      <c r="DO349" s="92"/>
      <c r="DP349" s="92"/>
      <c r="DQ349" s="92"/>
      <c r="DR349" s="92"/>
      <c r="DS349" s="92"/>
      <c r="DT349" s="92"/>
      <c r="DU349" s="92"/>
      <c r="DV349" s="92"/>
      <c r="DW349" s="92"/>
      <c r="DX349" s="92"/>
      <c r="DY349" s="92"/>
      <c r="DZ349" s="92"/>
      <c r="EA349" s="92"/>
      <c r="EB349" s="92"/>
      <c r="EC349" s="92"/>
      <c r="ED349" s="92"/>
      <c r="EE349" s="92"/>
      <c r="EF349" s="92"/>
      <c r="EG349" s="92"/>
      <c r="EH349" s="92"/>
      <c r="EI349" s="92"/>
      <c r="EJ349" s="92"/>
      <c r="EK349" s="92"/>
      <c r="EL349" s="92"/>
      <c r="EM349" s="92"/>
      <c r="EN349" s="92"/>
      <c r="EO349" s="92"/>
      <c r="EP349" s="92"/>
      <c r="EQ349" s="92"/>
      <c r="ER349" s="92"/>
      <c r="ES349" s="92"/>
      <c r="ET349" s="92"/>
      <c r="EU349" s="92"/>
      <c r="EV349" s="92"/>
      <c r="EW349" s="92"/>
      <c r="EX349" s="92"/>
      <c r="EY349" s="92"/>
      <c r="EZ349" s="92"/>
      <c r="FA349" s="92"/>
      <c r="FB349" s="92"/>
      <c r="FC349" s="92"/>
      <c r="FD349" s="92"/>
      <c r="FE349" s="92"/>
      <c r="FF349" s="92"/>
      <c r="FG349" s="92"/>
      <c r="FH349" s="92"/>
      <c r="FI349" s="92"/>
      <c r="FJ349" s="92"/>
      <c r="FK349" s="92"/>
      <c r="FL349" s="92"/>
      <c r="FM349" s="92"/>
      <c r="FN349" s="92"/>
      <c r="FO349" s="92"/>
      <c r="FP349" s="92"/>
      <c r="FQ349" s="92"/>
      <c r="FR349" s="92"/>
      <c r="FS349" s="92"/>
      <c r="FT349" s="92"/>
      <c r="FU349" s="92"/>
      <c r="FV349" s="92"/>
      <c r="FW349" s="92"/>
      <c r="FX349" s="92"/>
      <c r="FY349" s="92"/>
      <c r="FZ349" s="92"/>
      <c r="GA349" s="92"/>
      <c r="GB349" s="92"/>
      <c r="GC349" s="92"/>
      <c r="GD349" s="92"/>
      <c r="GE349" s="92"/>
      <c r="GF349" s="92"/>
      <c r="GG349" s="92"/>
      <c r="GH349" s="92"/>
      <c r="GI349" s="92"/>
      <c r="GJ349" s="92"/>
      <c r="GK349" s="92"/>
      <c r="GL349" s="92"/>
      <c r="GM349" s="92"/>
      <c r="GN349" s="92"/>
      <c r="GO349" s="92"/>
      <c r="GP349" s="92"/>
      <c r="GQ349" s="92"/>
      <c r="GR349" s="92"/>
      <c r="GS349" s="92"/>
      <c r="GT349" s="92"/>
      <c r="GU349" s="92"/>
      <c r="GV349" s="92"/>
      <c r="GW349" s="92"/>
      <c r="GX349" s="92"/>
      <c r="GY349" s="92"/>
      <c r="GZ349" s="92"/>
      <c r="HA349" s="92"/>
      <c r="HB349" s="92"/>
      <c r="HC349" s="92"/>
      <c r="HD349" s="92"/>
      <c r="HE349" s="92"/>
      <c r="HF349" s="92"/>
      <c r="HG349" s="92"/>
      <c r="HH349" s="92"/>
      <c r="HI349" s="92"/>
      <c r="HJ349" s="92"/>
      <c r="HK349" s="92"/>
      <c r="HL349" s="92"/>
      <c r="HM349" s="92"/>
      <c r="HN349" s="92"/>
      <c r="HO349" s="92"/>
      <c r="HP349" s="92"/>
      <c r="HQ349" s="92"/>
      <c r="HR349" s="92"/>
      <c r="HS349" s="92"/>
      <c r="HT349" s="92"/>
      <c r="HU349" s="92"/>
      <c r="HV349" s="92"/>
      <c r="HW349" s="92"/>
      <c r="HX349" s="92"/>
      <c r="HY349" s="92"/>
      <c r="HZ349" s="92"/>
      <c r="IA349" s="92"/>
      <c r="IB349" s="92"/>
      <c r="IC349" s="92"/>
      <c r="ID349" s="92"/>
      <c r="IE349" s="92"/>
      <c r="IF349" s="92"/>
      <c r="IG349" s="92"/>
      <c r="IH349" s="92"/>
      <c r="II349" s="92"/>
      <c r="IJ349" s="92"/>
      <c r="IK349" s="92"/>
      <c r="IL349" s="92"/>
      <c r="IM349" s="92"/>
      <c r="IN349" s="92"/>
      <c r="IO349" s="92"/>
      <c r="IP349" s="92"/>
      <c r="IQ349" s="92"/>
      <c r="IR349" s="92"/>
      <c r="IS349" s="92"/>
      <c r="IT349" s="92"/>
      <c r="IU349" s="92"/>
      <c r="IV349" s="92"/>
      <c r="IW349" s="92"/>
      <c r="IX349" s="92"/>
      <c r="IY349" s="92"/>
      <c r="IZ349" s="92"/>
      <c r="JA349" s="92"/>
      <c r="JB349" s="92"/>
      <c r="JC349" s="92"/>
      <c r="JD349" s="92"/>
      <c r="JE349" s="92"/>
      <c r="JF349" s="92"/>
      <c r="JG349" s="92"/>
      <c r="JH349" s="92"/>
      <c r="JI349" s="92"/>
      <c r="JJ349" s="92"/>
      <c r="JK349" s="92"/>
      <c r="JL349" s="92"/>
      <c r="JM349" s="92"/>
      <c r="JN349" s="92"/>
      <c r="JO349" s="92"/>
      <c r="JP349" s="92"/>
      <c r="JQ349" s="92"/>
      <c r="JR349" s="92"/>
      <c r="JS349" s="92"/>
      <c r="JT349" s="92"/>
      <c r="JU349" s="92"/>
      <c r="JV349" s="92"/>
      <c r="JW349" s="92"/>
      <c r="JX349" s="92"/>
      <c r="JY349" s="92"/>
      <c r="JZ349" s="92"/>
      <c r="KA349" s="92"/>
      <c r="KB349" s="92"/>
      <c r="KC349" s="92"/>
      <c r="KD349" s="92"/>
      <c r="KE349" s="92"/>
      <c r="KF349" s="92"/>
      <c r="KG349" s="92"/>
      <c r="KH349" s="92"/>
      <c r="KI349" s="92"/>
      <c r="KJ349" s="92"/>
      <c r="KK349" s="92"/>
      <c r="KL349" s="92"/>
      <c r="KM349" s="92"/>
      <c r="KN349" s="92"/>
      <c r="KO349" s="92"/>
      <c r="KP349" s="92"/>
      <c r="KQ349" s="92"/>
      <c r="KR349" s="92"/>
      <c r="KS349" s="92"/>
      <c r="KT349" s="92"/>
      <c r="KU349" s="92"/>
      <c r="KV349" s="92"/>
      <c r="KW349" s="92"/>
      <c r="KX349" s="92"/>
      <c r="KY349" s="92"/>
      <c r="KZ349" s="92"/>
      <c r="LA349" s="92"/>
      <c r="LB349" s="92"/>
      <c r="LC349" s="92"/>
      <c r="LD349" s="92"/>
      <c r="LE349" s="92"/>
      <c r="LF349" s="92"/>
      <c r="LG349" s="92"/>
      <c r="LH349" s="92"/>
      <c r="LI349" s="92"/>
      <c r="LJ349" s="92"/>
      <c r="LK349" s="92"/>
      <c r="LL349" s="92"/>
      <c r="LM349" s="92"/>
      <c r="LN349" s="92"/>
      <c r="LO349" s="92"/>
      <c r="LP349" s="92"/>
      <c r="LQ349" s="92"/>
      <c r="LR349" s="92"/>
      <c r="LS349" s="92"/>
      <c r="LT349" s="92"/>
      <c r="LU349" s="92"/>
      <c r="LV349" s="92"/>
      <c r="LW349" s="92"/>
      <c r="LX349" s="92"/>
      <c r="LY349" s="92"/>
      <c r="LZ349" s="92"/>
      <c r="MA349" s="92"/>
      <c r="MB349" s="92"/>
      <c r="MC349" s="92"/>
      <c r="MD349" s="92"/>
      <c r="ME349" s="92"/>
      <c r="MF349" s="92"/>
      <c r="MG349" s="92"/>
      <c r="MH349" s="92"/>
      <c r="MI349" s="92"/>
      <c r="MJ349" s="92"/>
      <c r="MK349" s="92"/>
      <c r="ML349" s="92"/>
      <c r="MM349" s="92"/>
      <c r="MN349" s="92"/>
      <c r="MO349" s="92"/>
      <c r="MP349" s="92"/>
      <c r="MQ349" s="92"/>
      <c r="MR349" s="92"/>
      <c r="MS349" s="92"/>
      <c r="MT349" s="92"/>
      <c r="MU349" s="92"/>
      <c r="MV349" s="92"/>
      <c r="MW349" s="92"/>
      <c r="MX349" s="92"/>
      <c r="MY349" s="92"/>
      <c r="MZ349" s="92"/>
      <c r="NA349" s="92"/>
      <c r="NB349" s="92"/>
      <c r="NC349" s="92"/>
      <c r="ND349" s="92"/>
      <c r="NE349" s="92"/>
      <c r="NF349" s="92"/>
      <c r="NG349" s="92"/>
      <c r="NH349" s="92"/>
      <c r="NI349" s="92"/>
      <c r="NJ349" s="92"/>
      <c r="NK349" s="92"/>
      <c r="NL349" s="92"/>
      <c r="NM349" s="92"/>
      <c r="NN349" s="92"/>
      <c r="NO349" s="92"/>
      <c r="NP349" s="92"/>
      <c r="NQ349" s="92"/>
      <c r="NR349" s="92"/>
      <c r="NS349" s="92"/>
      <c r="NT349" s="92"/>
      <c r="NU349" s="92"/>
      <c r="NV349" s="92"/>
      <c r="NW349" s="92"/>
      <c r="NX349" s="92"/>
      <c r="NY349" s="92"/>
      <c r="NZ349" s="92"/>
      <c r="OA349" s="92"/>
      <c r="OB349" s="92"/>
      <c r="OC349" s="92"/>
      <c r="OD349" s="92"/>
      <c r="OE349" s="92"/>
      <c r="OF349" s="92"/>
      <c r="OG349" s="92"/>
      <c r="OH349" s="92"/>
      <c r="OI349" s="92"/>
      <c r="OJ349" s="92"/>
      <c r="OK349" s="92"/>
      <c r="OL349" s="92"/>
      <c r="OM349" s="92"/>
      <c r="ON349" s="92"/>
      <c r="OO349" s="92"/>
      <c r="OP349" s="92"/>
      <c r="OQ349" s="92"/>
      <c r="OR349" s="92"/>
      <c r="OS349" s="92"/>
      <c r="OT349" s="92"/>
      <c r="OU349" s="92"/>
      <c r="OV349" s="92"/>
      <c r="OW349" s="92"/>
      <c r="OX349" s="92"/>
      <c r="OY349" s="92"/>
      <c r="OZ349" s="92"/>
      <c r="PA349" s="92"/>
      <c r="PB349" s="92"/>
      <c r="PC349" s="92"/>
      <c r="PD349" s="92"/>
      <c r="PE349" s="92"/>
      <c r="PF349" s="92"/>
      <c r="PG349" s="92"/>
      <c r="PH349" s="92"/>
      <c r="PI349" s="92"/>
      <c r="PJ349" s="92"/>
      <c r="PK349" s="92"/>
      <c r="PL349" s="92"/>
      <c r="PM349" s="92"/>
      <c r="PN349" s="92"/>
      <c r="PO349" s="92"/>
      <c r="PP349" s="92"/>
      <c r="PQ349" s="92"/>
      <c r="PR349" s="92"/>
      <c r="PS349" s="92"/>
      <c r="PT349" s="92"/>
      <c r="PU349" s="92"/>
      <c r="PV349" s="92"/>
      <c r="PW349" s="92"/>
      <c r="PX349" s="92"/>
      <c r="PY349" s="92"/>
      <c r="PZ349" s="92"/>
      <c r="QA349" s="92"/>
      <c r="QB349" s="92"/>
      <c r="QC349" s="92"/>
      <c r="QD349" s="92"/>
      <c r="QE349" s="92"/>
      <c r="QF349" s="92"/>
      <c r="QG349" s="92"/>
      <c r="QH349" s="92"/>
      <c r="QI349" s="92"/>
      <c r="QJ349" s="92"/>
      <c r="QK349" s="92"/>
      <c r="QL349" s="92"/>
      <c r="QM349" s="92"/>
      <c r="QN349" s="92"/>
      <c r="QO349" s="92"/>
      <c r="QP349" s="92"/>
      <c r="QQ349" s="92"/>
      <c r="QR349" s="92"/>
      <c r="QS349" s="92"/>
      <c r="QT349" s="92"/>
      <c r="QU349" s="92"/>
      <c r="QV349" s="92"/>
      <c r="QW349" s="92"/>
      <c r="QX349" s="92"/>
      <c r="QY349" s="92"/>
      <c r="QZ349" s="92"/>
      <c r="RA349" s="92"/>
      <c r="RB349" s="92"/>
      <c r="RC349" s="92"/>
      <c r="RD349" s="92"/>
      <c r="RE349" s="92"/>
      <c r="RF349" s="92"/>
      <c r="RG349" s="92"/>
      <c r="RH349" s="92"/>
      <c r="RI349" s="92"/>
      <c r="RJ349" s="92"/>
      <c r="RK349" s="92"/>
      <c r="RL349" s="92"/>
      <c r="RM349" s="92"/>
      <c r="RN349" s="92"/>
      <c r="RO349" s="92"/>
      <c r="RP349" s="92"/>
      <c r="RQ349" s="92"/>
      <c r="RR349" s="92"/>
      <c r="RS349" s="92"/>
      <c r="RT349" s="92"/>
      <c r="RU349" s="92"/>
      <c r="RV349" s="92"/>
      <c r="RW349" s="92"/>
      <c r="RX349" s="92"/>
      <c r="RY349" s="92"/>
      <c r="RZ349" s="92"/>
      <c r="SA349" s="92"/>
      <c r="SB349" s="92"/>
      <c r="SC349" s="92"/>
      <c r="SD349" s="92"/>
      <c r="SE349" s="92"/>
      <c r="SF349" s="92"/>
      <c r="SG349" s="92"/>
      <c r="SH349" s="92"/>
      <c r="SI349" s="92"/>
      <c r="SJ349" s="92"/>
      <c r="SK349" s="92"/>
      <c r="SL349" s="92"/>
      <c r="SM349" s="92"/>
      <c r="SN349" s="92"/>
      <c r="SO349" s="92"/>
      <c r="SP349" s="92"/>
      <c r="SQ349" s="92"/>
      <c r="SR349" s="92"/>
      <c r="SS349" s="92"/>
      <c r="ST349" s="92"/>
      <c r="SU349" s="92"/>
      <c r="SV349" s="92"/>
      <c r="SW349" s="92"/>
      <c r="SX349" s="92"/>
      <c r="SY349" s="92"/>
      <c r="SZ349" s="92"/>
      <c r="TA349" s="92"/>
      <c r="TB349" s="92"/>
      <c r="TC349" s="92"/>
      <c r="TD349" s="92"/>
      <c r="TE349" s="92"/>
      <c r="TF349" s="92"/>
      <c r="TG349" s="92"/>
      <c r="TH349" s="92"/>
      <c r="TI349" s="92"/>
      <c r="TJ349" s="92"/>
      <c r="TK349" s="92"/>
      <c r="TL349" s="92"/>
      <c r="TM349" s="92"/>
      <c r="TN349" s="92"/>
      <c r="TO349" s="92"/>
      <c r="TP349" s="92"/>
      <c r="TQ349" s="92"/>
      <c r="TR349" s="92"/>
      <c r="TS349" s="92"/>
      <c r="TT349" s="92"/>
      <c r="TU349" s="92"/>
      <c r="TV349" s="92"/>
      <c r="TW349" s="92"/>
      <c r="TX349" s="92"/>
      <c r="TY349" s="92"/>
      <c r="TZ349" s="92"/>
      <c r="UA349" s="92"/>
      <c r="UB349" s="92"/>
      <c r="UC349" s="92"/>
      <c r="UD349" s="92"/>
      <c r="UE349" s="92"/>
      <c r="UF349" s="92"/>
      <c r="UG349" s="92"/>
      <c r="UH349" s="92"/>
      <c r="UI349" s="92"/>
      <c r="UJ349" s="92"/>
      <c r="UK349" s="92"/>
      <c r="UL349" s="92"/>
      <c r="UM349" s="92"/>
      <c r="UN349" s="92"/>
      <c r="UO349" s="92"/>
      <c r="UP349" s="92"/>
      <c r="UQ349" s="92"/>
      <c r="UR349" s="92"/>
      <c r="US349" s="92"/>
      <c r="UT349" s="92"/>
      <c r="UU349" s="92"/>
      <c r="UV349" s="92"/>
      <c r="UW349" s="92"/>
      <c r="UX349" s="92"/>
      <c r="UY349" s="92"/>
      <c r="UZ349" s="92"/>
      <c r="VA349" s="92"/>
      <c r="VB349" s="92"/>
      <c r="VC349" s="92"/>
      <c r="VD349" s="92"/>
      <c r="VE349" s="92"/>
      <c r="VF349" s="92"/>
      <c r="VG349" s="92"/>
      <c r="VH349" s="92"/>
      <c r="VI349" s="92"/>
      <c r="VJ349" s="92"/>
      <c r="VK349" s="92"/>
      <c r="VL349" s="92"/>
      <c r="VM349" s="92"/>
      <c r="VN349" s="92"/>
      <c r="VO349" s="92"/>
      <c r="VP349" s="92"/>
      <c r="VQ349" s="92"/>
      <c r="VR349" s="92"/>
      <c r="VS349" s="92"/>
      <c r="VT349" s="92"/>
      <c r="VU349" s="92"/>
      <c r="VV349" s="92"/>
      <c r="VW349" s="92"/>
      <c r="VX349" s="92"/>
      <c r="VY349" s="92"/>
      <c r="VZ349" s="92"/>
      <c r="WA349" s="92"/>
      <c r="WB349" s="92"/>
      <c r="WC349" s="92"/>
      <c r="WD349" s="92"/>
      <c r="WE349" s="92"/>
      <c r="WF349" s="92"/>
      <c r="WG349" s="92"/>
      <c r="WH349" s="92"/>
      <c r="WI349" s="92"/>
      <c r="WJ349" s="92"/>
      <c r="WK349" s="92"/>
      <c r="WL349" s="92"/>
      <c r="WM349" s="92"/>
      <c r="WN349" s="92"/>
      <c r="WO349" s="92"/>
      <c r="WP349" s="92"/>
      <c r="WQ349" s="92"/>
      <c r="WR349" s="92"/>
      <c r="WS349" s="92"/>
      <c r="WT349" s="92"/>
      <c r="WU349" s="92"/>
      <c r="WV349" s="92"/>
      <c r="WW349" s="92"/>
      <c r="WX349" s="92"/>
      <c r="WY349" s="92"/>
      <c r="WZ349" s="92"/>
      <c r="XA349" s="92"/>
      <c r="XB349" s="92"/>
      <c r="XC349" s="92"/>
      <c r="XD349" s="92"/>
      <c r="XE349" s="92"/>
      <c r="XF349" s="92"/>
      <c r="XG349" s="92"/>
      <c r="XH349" s="92"/>
      <c r="XI349" s="92"/>
      <c r="XJ349" s="92"/>
      <c r="XK349" s="92"/>
      <c r="XL349" s="92"/>
      <c r="XM349" s="92"/>
      <c r="XN349" s="92"/>
      <c r="XO349" s="92"/>
      <c r="XP349" s="92"/>
      <c r="XQ349" s="92"/>
      <c r="XR349" s="92"/>
      <c r="XS349" s="92"/>
      <c r="XT349" s="92"/>
      <c r="XU349" s="92"/>
      <c r="XV349" s="92"/>
      <c r="XW349" s="92"/>
      <c r="XX349" s="92"/>
      <c r="XY349" s="92"/>
      <c r="XZ349" s="92"/>
      <c r="YA349" s="92"/>
      <c r="YB349" s="92"/>
      <c r="YC349" s="92"/>
      <c r="YD349" s="92"/>
      <c r="YE349" s="92"/>
      <c r="YF349" s="92"/>
      <c r="YG349" s="92"/>
      <c r="YH349" s="92"/>
      <c r="YI349" s="92"/>
      <c r="YJ349" s="92"/>
      <c r="YK349" s="92"/>
      <c r="YL349" s="92"/>
      <c r="YM349" s="92"/>
      <c r="YN349" s="92"/>
      <c r="YO349" s="92"/>
      <c r="YP349" s="92"/>
      <c r="YQ349" s="92"/>
      <c r="YR349" s="92"/>
      <c r="YS349" s="92"/>
      <c r="YT349" s="92"/>
      <c r="YU349" s="92"/>
      <c r="YV349" s="92"/>
      <c r="YW349" s="92"/>
      <c r="YX349" s="92"/>
      <c r="YY349" s="92"/>
      <c r="YZ349" s="92"/>
      <c r="ZA349" s="92"/>
      <c r="ZB349" s="92"/>
      <c r="ZC349" s="92"/>
      <c r="ZD349" s="92"/>
      <c r="ZE349" s="92"/>
      <c r="ZF349" s="92"/>
      <c r="ZG349" s="92"/>
      <c r="ZH349" s="92"/>
      <c r="ZI349" s="92"/>
      <c r="ZJ349" s="92"/>
      <c r="ZK349" s="92"/>
      <c r="ZL349" s="92"/>
      <c r="ZM349" s="92"/>
      <c r="ZN349" s="92"/>
      <c r="ZO349" s="92"/>
      <c r="ZP349" s="92"/>
      <c r="ZQ349" s="92"/>
      <c r="ZR349" s="92"/>
      <c r="ZS349" s="92"/>
      <c r="ZT349" s="92"/>
      <c r="ZU349" s="92"/>
      <c r="ZV349" s="92"/>
      <c r="ZW349" s="92"/>
      <c r="ZX349" s="92"/>
      <c r="ZY349" s="92"/>
      <c r="ZZ349" s="92"/>
      <c r="AAA349" s="92"/>
      <c r="AAB349" s="92"/>
      <c r="AAC349" s="92"/>
      <c r="AAD349" s="92"/>
      <c r="AAE349" s="92"/>
      <c r="AAF349" s="92"/>
      <c r="AAG349" s="92"/>
      <c r="AAH349" s="92"/>
      <c r="AAI349" s="92"/>
      <c r="AAJ349" s="92"/>
      <c r="AAK349" s="92"/>
      <c r="AAL349" s="92"/>
      <c r="AAM349" s="92"/>
      <c r="AAN349" s="92"/>
      <c r="AAO349" s="92"/>
      <c r="AAP349" s="92"/>
      <c r="AAQ349" s="92"/>
      <c r="AAR349" s="92"/>
      <c r="AAS349" s="92"/>
      <c r="AAT349" s="92"/>
      <c r="AAU349" s="92"/>
      <c r="AAV349" s="92"/>
      <c r="AAW349" s="92"/>
      <c r="AAX349" s="92"/>
      <c r="AAY349" s="92"/>
      <c r="AAZ349" s="92"/>
      <c r="ABA349" s="92"/>
      <c r="ABB349" s="92"/>
      <c r="ABC349" s="92"/>
      <c r="ABD349" s="92"/>
      <c r="ABE349" s="92"/>
      <c r="ABF349" s="92"/>
      <c r="ABG349" s="92"/>
      <c r="ABH349" s="92"/>
      <c r="ABI349" s="92"/>
      <c r="ABJ349" s="92"/>
      <c r="ABK349" s="92"/>
      <c r="ABL349" s="92"/>
      <c r="ABM349" s="92"/>
      <c r="ABN349" s="92"/>
      <c r="ABO349" s="92"/>
      <c r="ABP349" s="92"/>
      <c r="ABQ349" s="92"/>
      <c r="ABR349" s="92"/>
      <c r="ABS349" s="92"/>
      <c r="ABT349" s="92"/>
      <c r="ABU349" s="92"/>
      <c r="ABV349" s="92"/>
      <c r="ABW349" s="92"/>
      <c r="ABX349" s="92"/>
      <c r="ABY349" s="92"/>
      <c r="ABZ349" s="92"/>
      <c r="ACA349" s="92"/>
      <c r="ACB349" s="92"/>
      <c r="ACC349" s="92"/>
      <c r="ACD349" s="92"/>
      <c r="ACE349" s="92"/>
      <c r="ACF349" s="92"/>
      <c r="ACG349" s="92"/>
      <c r="ACH349" s="92"/>
      <c r="ACI349" s="92"/>
      <c r="ACJ349" s="92"/>
      <c r="ACK349" s="92"/>
      <c r="ACL349" s="92"/>
      <c r="ACM349" s="92"/>
      <c r="ACN349" s="92"/>
      <c r="ACO349" s="92"/>
      <c r="ACP349" s="92"/>
      <c r="ACQ349" s="92"/>
      <c r="ACR349" s="92"/>
      <c r="ACS349" s="92"/>
      <c r="ACT349" s="92"/>
      <c r="ACU349" s="92"/>
      <c r="ACV349" s="92"/>
      <c r="ACW349" s="92"/>
      <c r="ACX349" s="92"/>
      <c r="ACY349" s="92"/>
      <c r="ACZ349" s="92"/>
      <c r="ADA349" s="92"/>
      <c r="ADB349" s="92"/>
      <c r="ADC349" s="92"/>
      <c r="ADD349" s="92"/>
      <c r="ADE349" s="92"/>
      <c r="ADF349" s="92"/>
      <c r="ADG349" s="92"/>
      <c r="ADH349" s="92"/>
      <c r="ADI349" s="92"/>
      <c r="ADJ349" s="92"/>
      <c r="ADK349" s="92"/>
      <c r="ADL349" s="92"/>
      <c r="ADM349" s="92"/>
      <c r="ADN349" s="92"/>
      <c r="ADO349" s="92"/>
      <c r="ADP349" s="92"/>
      <c r="ADQ349" s="92"/>
      <c r="ADR349" s="92"/>
      <c r="ADS349" s="92"/>
      <c r="ADT349" s="92"/>
      <c r="ADU349" s="92"/>
      <c r="ADV349" s="92"/>
      <c r="ADW349" s="92"/>
      <c r="ADX349" s="92"/>
      <c r="ADY349" s="92"/>
      <c r="ADZ349" s="92"/>
      <c r="AEA349" s="92"/>
      <c r="AEB349" s="92"/>
      <c r="AEC349" s="92"/>
      <c r="AED349" s="92"/>
      <c r="AEE349" s="92"/>
      <c r="AEF349" s="92"/>
      <c r="AEG349" s="92"/>
      <c r="AEH349" s="92"/>
      <c r="AEI349" s="92"/>
      <c r="AEJ349" s="92"/>
      <c r="AEK349" s="92"/>
      <c r="AEL349" s="92"/>
      <c r="AEM349" s="92"/>
      <c r="AEN349" s="92"/>
      <c r="AEO349" s="92"/>
      <c r="AEP349" s="92"/>
      <c r="AEQ349" s="92"/>
      <c r="AER349" s="92"/>
      <c r="AES349" s="92"/>
      <c r="AET349" s="92"/>
      <c r="AEU349" s="92"/>
      <c r="AEV349" s="92"/>
      <c r="AEW349" s="92"/>
      <c r="AEX349" s="92"/>
      <c r="AEY349" s="92"/>
      <c r="AEZ349" s="92"/>
      <c r="AFA349" s="92"/>
      <c r="AFB349" s="92"/>
      <c r="AFC349" s="92"/>
      <c r="AFD349" s="92"/>
      <c r="AFE349" s="92"/>
      <c r="AFF349" s="92"/>
      <c r="AFG349" s="92"/>
      <c r="AFH349" s="92"/>
      <c r="AFI349" s="92"/>
      <c r="AFJ349" s="92"/>
      <c r="AFK349" s="92"/>
      <c r="AFL349" s="92"/>
      <c r="AFM349" s="92"/>
      <c r="AFN349" s="92"/>
      <c r="AFO349" s="92"/>
      <c r="AFP349" s="92"/>
      <c r="AFQ349" s="92"/>
      <c r="AFR349" s="92"/>
      <c r="AFS349" s="92"/>
      <c r="AFT349" s="92"/>
      <c r="AFU349" s="92"/>
      <c r="AFV349" s="92"/>
      <c r="AFW349" s="92"/>
      <c r="AFX349" s="92"/>
      <c r="AFY349" s="92"/>
      <c r="AFZ349" s="92"/>
      <c r="AGA349" s="92"/>
      <c r="AGB349" s="92"/>
      <c r="AGC349" s="92"/>
      <c r="AGD349" s="92"/>
      <c r="AGE349" s="92"/>
      <c r="AGF349" s="92"/>
      <c r="AGG349" s="92"/>
      <c r="AGH349" s="92"/>
      <c r="AGI349" s="92"/>
      <c r="AGJ349" s="92"/>
      <c r="AGK349" s="92"/>
      <c r="AGL349" s="92"/>
      <c r="AGM349" s="92"/>
      <c r="AGN349" s="92"/>
      <c r="AGO349" s="92"/>
      <c r="AGP349" s="92"/>
      <c r="AGQ349" s="92"/>
      <c r="AGR349" s="92"/>
      <c r="AGS349" s="92"/>
      <c r="AGT349" s="92"/>
      <c r="AGU349" s="92"/>
      <c r="AGV349" s="92"/>
      <c r="AGW349" s="92"/>
      <c r="AGX349" s="92"/>
      <c r="AGY349" s="92"/>
      <c r="AGZ349" s="92"/>
      <c r="AHA349" s="92"/>
      <c r="AHB349" s="92"/>
      <c r="AHC349" s="92"/>
      <c r="AHD349" s="92"/>
      <c r="AHE349" s="92"/>
      <c r="AHF349" s="92"/>
      <c r="AHG349" s="92"/>
      <c r="AHH349" s="92"/>
      <c r="AHI349" s="92"/>
      <c r="AHJ349" s="92"/>
      <c r="AHK349" s="92"/>
      <c r="AHL349" s="92"/>
      <c r="AHM349" s="92"/>
      <c r="AHN349" s="92"/>
      <c r="AHO349" s="92"/>
      <c r="AHP349" s="92"/>
      <c r="AHQ349" s="92"/>
      <c r="AHR349" s="92"/>
      <c r="AHS349" s="92"/>
      <c r="AHT349" s="92"/>
      <c r="AHU349" s="92"/>
      <c r="AHV349" s="92"/>
      <c r="AHW349" s="92"/>
      <c r="AHX349" s="92"/>
      <c r="AHY349" s="92"/>
      <c r="AHZ349" s="92"/>
      <c r="AIA349" s="92"/>
      <c r="AIB349" s="92"/>
      <c r="AIC349" s="92"/>
      <c r="AID349" s="92"/>
      <c r="AIE349" s="92"/>
      <c r="AIF349" s="92"/>
      <c r="AIG349" s="92"/>
      <c r="AIH349" s="92"/>
      <c r="AII349" s="92"/>
      <c r="AIJ349" s="92"/>
      <c r="AIK349" s="92"/>
      <c r="AIL349" s="92"/>
      <c r="AIM349" s="92"/>
      <c r="AIN349" s="92"/>
      <c r="AIO349" s="92"/>
      <c r="AIP349" s="92"/>
      <c r="AIQ349" s="92"/>
      <c r="AIR349" s="92"/>
      <c r="AIS349" s="92"/>
      <c r="AIT349" s="92"/>
      <c r="AIU349" s="92"/>
      <c r="AIV349" s="92"/>
      <c r="AIW349" s="92"/>
      <c r="AIX349" s="92"/>
      <c r="AIY349" s="92"/>
      <c r="AIZ349" s="92"/>
      <c r="AJA349" s="92"/>
      <c r="AJB349" s="92"/>
      <c r="AJC349" s="92"/>
      <c r="AJD349" s="92"/>
      <c r="AJE349" s="92"/>
      <c r="AJF349" s="92"/>
      <c r="AJG349" s="92"/>
      <c r="AJH349" s="92"/>
      <c r="AJI349" s="92"/>
      <c r="AJJ349" s="92"/>
      <c r="AJK349" s="92"/>
      <c r="AJL349" s="92"/>
      <c r="AJM349" s="92"/>
      <c r="AJN349" s="92"/>
      <c r="AJO349" s="92"/>
      <c r="AJP349" s="92"/>
      <c r="AJQ349" s="92"/>
      <c r="AJR349" s="92"/>
      <c r="AJS349" s="92"/>
      <c r="AJT349" s="92"/>
      <c r="AJU349" s="92"/>
      <c r="AJV349" s="92"/>
      <c r="AJW349" s="92"/>
      <c r="AJX349" s="92"/>
      <c r="AJY349" s="92"/>
      <c r="AJZ349" s="92"/>
      <c r="AKA349" s="92"/>
      <c r="AKB349" s="92"/>
      <c r="AKC349" s="92"/>
      <c r="AKD349" s="92"/>
      <c r="AKE349" s="92"/>
      <c r="AKF349" s="92"/>
      <c r="AKG349" s="92"/>
      <c r="AKH349" s="92"/>
      <c r="AKI349" s="92"/>
      <c r="AKJ349" s="92"/>
      <c r="AKK349" s="92"/>
      <c r="AKL349" s="92"/>
      <c r="AKM349" s="92"/>
      <c r="AKN349" s="92"/>
      <c r="AKO349" s="92"/>
      <c r="AKP349" s="92"/>
      <c r="AKQ349" s="92"/>
      <c r="AKR349" s="92"/>
      <c r="AKS349" s="92"/>
      <c r="AKT349" s="92"/>
      <c r="AKU349" s="92"/>
      <c r="AKV349" s="92"/>
      <c r="AKW349" s="92"/>
      <c r="AKX349" s="92"/>
      <c r="AKY349" s="92"/>
      <c r="AKZ349" s="92"/>
      <c r="ALA349" s="92"/>
      <c r="ALB349" s="92"/>
      <c r="ALC349" s="92"/>
      <c r="ALD349" s="92"/>
      <c r="ALE349" s="92"/>
      <c r="ALF349" s="92"/>
      <c r="ALG349" s="92"/>
      <c r="ALH349" s="92"/>
      <c r="ALI349" s="92"/>
      <c r="ALJ349" s="92"/>
      <c r="ALK349" s="92"/>
      <c r="ALL349" s="92"/>
      <c r="ALM349" s="92"/>
      <c r="ALN349" s="92"/>
      <c r="ALO349" s="92"/>
      <c r="ALP349" s="92"/>
      <c r="ALQ349" s="92"/>
      <c r="ALR349" s="92"/>
      <c r="ALS349" s="92"/>
      <c r="ALT349" s="92"/>
      <c r="ALU349" s="92"/>
      <c r="ALV349" s="92"/>
      <c r="ALW349" s="92"/>
      <c r="ALX349" s="92"/>
      <c r="ALY349" s="92"/>
      <c r="ALZ349" s="92"/>
      <c r="AMA349" s="92"/>
      <c r="AMB349" s="92"/>
      <c r="AMC349" s="92"/>
      <c r="AMD349" s="92"/>
      <c r="AME349" s="92"/>
      <c r="AMF349" s="92"/>
      <c r="AMG349" s="92"/>
      <c r="AMH349" s="92"/>
      <c r="AMI349" s="92"/>
      <c r="AMJ349" s="92"/>
      <c r="AMK349" s="92"/>
      <c r="AML349" s="92"/>
      <c r="AMM349" s="92"/>
      <c r="AMN349" s="92"/>
      <c r="AMO349" s="92"/>
      <c r="AMP349" s="92"/>
      <c r="AMQ349" s="92"/>
      <c r="AMR349" s="92"/>
      <c r="AMS349" s="92"/>
      <c r="AMT349" s="92"/>
      <c r="AMU349" s="92"/>
      <c r="AMV349" s="92"/>
      <c r="AMW349" s="92"/>
      <c r="AMX349" s="92"/>
      <c r="AMY349" s="92"/>
      <c r="AMZ349" s="92"/>
      <c r="ANA349" s="92"/>
      <c r="ANB349" s="92"/>
      <c r="ANC349" s="92"/>
      <c r="AND349" s="92"/>
      <c r="ANE349" s="92"/>
      <c r="ANF349" s="92"/>
      <c r="ANG349" s="92"/>
      <c r="ANH349" s="92"/>
      <c r="ANI349" s="92"/>
      <c r="ANJ349" s="92"/>
      <c r="ANK349" s="92"/>
      <c r="ANL349" s="92"/>
      <c r="ANM349" s="92"/>
      <c r="ANN349" s="92"/>
      <c r="ANO349" s="92"/>
      <c r="ANP349" s="92"/>
      <c r="ANQ349" s="92"/>
      <c r="ANR349" s="92"/>
      <c r="ANS349" s="92"/>
      <c r="ANT349" s="92"/>
      <c r="ANU349" s="92"/>
      <c r="ANV349" s="92"/>
      <c r="ANW349" s="92"/>
      <c r="ANX349" s="92"/>
      <c r="ANY349" s="92"/>
      <c r="ANZ349" s="92"/>
      <c r="AOA349" s="92"/>
      <c r="AOB349" s="92"/>
      <c r="AOC349" s="92"/>
      <c r="AOD349" s="92"/>
      <c r="AOE349" s="92"/>
      <c r="AOF349" s="92"/>
      <c r="AOG349" s="92"/>
      <c r="AOH349" s="92"/>
      <c r="AOI349" s="92"/>
      <c r="AOJ349" s="92"/>
      <c r="AOK349" s="92"/>
      <c r="AOL349" s="92"/>
      <c r="AOM349" s="92"/>
      <c r="AON349" s="92"/>
      <c r="AOO349" s="92"/>
      <c r="AOP349" s="92"/>
      <c r="AOQ349" s="92"/>
      <c r="AOR349" s="92"/>
      <c r="AOS349" s="92"/>
      <c r="AOT349" s="92"/>
      <c r="AOU349" s="92"/>
      <c r="AOV349" s="92"/>
      <c r="AOW349" s="92"/>
      <c r="AOX349" s="92"/>
      <c r="AOY349" s="92"/>
      <c r="AOZ349" s="92"/>
      <c r="APA349" s="92"/>
      <c r="APB349" s="92"/>
      <c r="APC349" s="92"/>
      <c r="APD349" s="92"/>
      <c r="APE349" s="92"/>
      <c r="APF349" s="92"/>
      <c r="APG349" s="92"/>
      <c r="APH349" s="92"/>
      <c r="API349" s="92"/>
      <c r="APJ349" s="92"/>
      <c r="APK349" s="92"/>
      <c r="APL349" s="92"/>
      <c r="APM349" s="92"/>
      <c r="APN349" s="92"/>
      <c r="APO349" s="92"/>
      <c r="APP349" s="92"/>
      <c r="APQ349" s="92"/>
      <c r="APR349" s="92"/>
      <c r="APS349" s="92"/>
      <c r="APT349" s="92"/>
      <c r="APU349" s="92"/>
      <c r="APV349" s="92"/>
      <c r="APW349" s="92"/>
      <c r="APX349" s="92"/>
      <c r="APY349" s="92"/>
      <c r="APZ349" s="92"/>
      <c r="AQA349" s="92"/>
      <c r="AQB349" s="92"/>
      <c r="AQC349" s="92"/>
      <c r="AQD349" s="92"/>
      <c r="AQE349" s="92"/>
      <c r="AQF349" s="92"/>
      <c r="AQG349" s="92"/>
      <c r="AQH349" s="92"/>
      <c r="AQI349" s="92"/>
      <c r="AQJ349" s="92"/>
      <c r="AQK349" s="92"/>
      <c r="AQL349" s="92"/>
      <c r="AQM349" s="92"/>
      <c r="AQN349" s="92"/>
      <c r="AQO349" s="92"/>
      <c r="AQP349" s="92"/>
      <c r="AQQ349" s="92"/>
      <c r="AQR349" s="92"/>
      <c r="AQS349" s="92"/>
      <c r="AQT349" s="92"/>
      <c r="AQU349" s="92"/>
      <c r="AQV349" s="92"/>
      <c r="AQW349" s="92"/>
      <c r="AQX349" s="92"/>
      <c r="AQY349" s="92"/>
      <c r="AQZ349" s="92"/>
      <c r="ARA349" s="92"/>
      <c r="ARB349" s="92"/>
      <c r="ARC349" s="92"/>
      <c r="ARD349" s="92"/>
      <c r="ARE349" s="92"/>
      <c r="ARF349" s="92"/>
      <c r="ARG349" s="92"/>
      <c r="ARH349" s="92"/>
      <c r="ARI349" s="92"/>
      <c r="ARJ349" s="92"/>
      <c r="ARK349" s="92"/>
      <c r="ARL349" s="92"/>
      <c r="ARM349" s="92"/>
      <c r="ARN349" s="92"/>
      <c r="ARO349" s="92"/>
      <c r="ARP349" s="92"/>
      <c r="ARQ349" s="92"/>
      <c r="ARR349" s="92"/>
      <c r="ARS349" s="92"/>
      <c r="ART349" s="92"/>
      <c r="ARU349" s="92"/>
      <c r="ARV349" s="92"/>
      <c r="ARW349" s="92"/>
      <c r="ARX349" s="92"/>
      <c r="ARY349" s="92"/>
      <c r="ARZ349" s="92"/>
      <c r="ASA349" s="92"/>
      <c r="ASB349" s="92"/>
      <c r="ASC349" s="92"/>
      <c r="ASD349" s="92"/>
      <c r="ASE349" s="92"/>
      <c r="ASF349" s="92"/>
      <c r="ASG349" s="92"/>
      <c r="ASH349" s="92"/>
      <c r="ASI349" s="92"/>
      <c r="ASJ349" s="92"/>
      <c r="ASK349" s="92"/>
      <c r="ASL349" s="92"/>
      <c r="ASM349" s="92"/>
      <c r="ASN349" s="92"/>
      <c r="ASO349" s="92"/>
      <c r="ASP349" s="92"/>
      <c r="ASQ349" s="92"/>
      <c r="ASR349" s="92"/>
      <c r="ASS349" s="92"/>
      <c r="AST349" s="92"/>
      <c r="ASU349" s="92"/>
      <c r="ASV349" s="92"/>
      <c r="ASW349" s="92"/>
      <c r="ASX349" s="92"/>
      <c r="ASY349" s="92"/>
      <c r="ASZ349" s="92"/>
      <c r="ATA349" s="92"/>
      <c r="ATB349" s="92"/>
      <c r="ATC349" s="92"/>
      <c r="ATD349" s="92"/>
      <c r="ATE349" s="92"/>
      <c r="ATF349" s="92"/>
      <c r="ATG349" s="92"/>
      <c r="ATH349" s="92"/>
      <c r="ATI349" s="92"/>
      <c r="ATJ349" s="92"/>
      <c r="ATK349" s="92"/>
      <c r="ATL349" s="92"/>
      <c r="ATM349" s="92"/>
      <c r="ATN349" s="92"/>
      <c r="ATO349" s="92"/>
      <c r="ATP349" s="92"/>
      <c r="ATQ349" s="92"/>
      <c r="ATR349" s="92"/>
      <c r="ATS349" s="92"/>
      <c r="ATT349" s="92"/>
      <c r="ATU349" s="92"/>
      <c r="ATV349" s="92"/>
      <c r="ATW349" s="92"/>
      <c r="ATX349" s="92"/>
      <c r="ATY349" s="92"/>
      <c r="ATZ349" s="92"/>
      <c r="AUA349" s="92"/>
      <c r="AUB349" s="92"/>
      <c r="AUC349" s="92"/>
      <c r="AUD349" s="92"/>
      <c r="AUE349" s="92"/>
      <c r="AUF349" s="92"/>
      <c r="AUG349" s="92"/>
      <c r="AUH349" s="92"/>
      <c r="AUI349" s="92"/>
      <c r="AUJ349" s="92"/>
      <c r="AUK349" s="92"/>
      <c r="AUL349" s="92"/>
      <c r="AUM349" s="92"/>
      <c r="AUN349" s="92"/>
      <c r="AUO349" s="92"/>
      <c r="AUP349" s="92"/>
      <c r="AUQ349" s="92"/>
      <c r="AUR349" s="92"/>
      <c r="AUS349" s="92"/>
      <c r="AUT349" s="92"/>
      <c r="AUU349" s="92"/>
      <c r="AUV349" s="92"/>
      <c r="AUW349" s="92"/>
      <c r="AUX349" s="92"/>
      <c r="AUY349" s="92"/>
      <c r="AUZ349" s="92"/>
      <c r="AVA349" s="92"/>
      <c r="AVB349" s="92"/>
      <c r="AVC349" s="92"/>
      <c r="AVD349" s="92"/>
      <c r="AVE349" s="92"/>
      <c r="AVF349" s="92"/>
      <c r="AVG349" s="92"/>
      <c r="AVH349" s="92"/>
      <c r="AVI349" s="92"/>
      <c r="AVJ349" s="92"/>
      <c r="AVK349" s="92"/>
      <c r="AVL349" s="92"/>
      <c r="AVM349" s="92"/>
      <c r="AVN349" s="92"/>
      <c r="AVO349" s="92"/>
      <c r="AVP349" s="92"/>
      <c r="AVQ349" s="92"/>
      <c r="AVR349" s="92"/>
      <c r="AVS349" s="92"/>
      <c r="AVT349" s="92"/>
      <c r="AVU349" s="92"/>
      <c r="AVV349" s="92"/>
      <c r="AVW349" s="92"/>
      <c r="AVX349" s="92"/>
      <c r="AVY349" s="92"/>
      <c r="AVZ349" s="92"/>
      <c r="AWA349" s="92"/>
      <c r="AWB349" s="92"/>
      <c r="AWC349" s="92"/>
      <c r="AWD349" s="92"/>
      <c r="AWE349" s="92"/>
      <c r="AWF349" s="92"/>
      <c r="AWG349" s="92"/>
      <c r="AWH349" s="92"/>
      <c r="AWI349" s="92"/>
      <c r="AWJ349" s="92"/>
      <c r="AWK349" s="92"/>
      <c r="AWL349" s="92"/>
      <c r="AWM349" s="92"/>
      <c r="AWN349" s="92"/>
      <c r="AWO349" s="92"/>
      <c r="AWP349" s="92"/>
      <c r="AWQ349" s="92"/>
      <c r="AWR349" s="92"/>
      <c r="AWS349" s="92"/>
      <c r="AWT349" s="92"/>
      <c r="AWU349" s="92"/>
      <c r="AWV349" s="92"/>
      <c r="AWW349" s="92"/>
      <c r="AWX349" s="92"/>
      <c r="AWY349" s="92"/>
      <c r="AWZ349" s="92"/>
      <c r="AXA349" s="92"/>
      <c r="AXB349" s="92"/>
      <c r="AXC349" s="92"/>
      <c r="AXD349" s="92"/>
      <c r="AXE349" s="92"/>
      <c r="AXF349" s="92"/>
      <c r="AXG349" s="92"/>
      <c r="AXH349" s="92"/>
      <c r="AXI349" s="92"/>
      <c r="AXJ349" s="92"/>
      <c r="AXK349" s="92"/>
      <c r="AXL349" s="92"/>
      <c r="AXM349" s="92"/>
      <c r="AXN349" s="92"/>
      <c r="AXO349" s="92"/>
      <c r="AXP349" s="92"/>
      <c r="AXQ349" s="92"/>
      <c r="AXR349" s="92"/>
      <c r="AXS349" s="92"/>
      <c r="AXT349" s="92"/>
      <c r="AXU349" s="92"/>
      <c r="AXV349" s="92"/>
      <c r="AXW349" s="92"/>
      <c r="AXX349" s="92"/>
      <c r="AXY349" s="92"/>
      <c r="AXZ349" s="92"/>
      <c r="AYA349" s="92"/>
      <c r="AYB349" s="92"/>
      <c r="AYC349" s="92"/>
      <c r="AYD349" s="92"/>
      <c r="AYE349" s="92"/>
      <c r="AYF349" s="92"/>
      <c r="AYG349" s="92"/>
      <c r="AYH349" s="92"/>
      <c r="AYI349" s="92"/>
      <c r="AYJ349" s="92"/>
      <c r="AYK349" s="92"/>
      <c r="AYL349" s="92"/>
      <c r="AYM349" s="92"/>
      <c r="AYN349" s="92"/>
      <c r="AYO349" s="92"/>
      <c r="AYP349" s="92"/>
      <c r="AYQ349" s="92"/>
      <c r="AYR349" s="92"/>
      <c r="AYS349" s="92"/>
      <c r="AYT349" s="92"/>
      <c r="AYU349" s="92"/>
      <c r="AYV349" s="92"/>
      <c r="AYW349" s="92"/>
      <c r="AYX349" s="92"/>
      <c r="AYY349" s="92"/>
      <c r="AYZ349" s="92"/>
      <c r="AZA349" s="92"/>
      <c r="AZB349" s="92"/>
      <c r="AZC349" s="92"/>
      <c r="AZD349" s="92"/>
      <c r="AZE349" s="92"/>
      <c r="AZF349" s="92"/>
      <c r="AZG349" s="92"/>
      <c r="AZH349" s="92"/>
      <c r="AZI349" s="92"/>
      <c r="AZJ349" s="92"/>
      <c r="AZK349" s="92"/>
      <c r="AZL349" s="92"/>
      <c r="AZM349" s="92"/>
      <c r="AZN349" s="92"/>
      <c r="AZO349" s="92"/>
      <c r="AZP349" s="92"/>
      <c r="AZQ349" s="92"/>
      <c r="AZR349" s="92"/>
      <c r="AZS349" s="92"/>
      <c r="AZT349" s="92"/>
      <c r="AZU349" s="92"/>
      <c r="AZV349" s="92"/>
      <c r="AZW349" s="92"/>
      <c r="AZX349" s="92"/>
      <c r="AZY349" s="92"/>
      <c r="AZZ349" s="92"/>
      <c r="BAA349" s="92"/>
      <c r="BAB349" s="92"/>
      <c r="BAC349" s="92"/>
      <c r="BAD349" s="92"/>
      <c r="BAE349" s="92"/>
      <c r="BAF349" s="92"/>
      <c r="BAG349" s="92"/>
      <c r="BAH349" s="92"/>
      <c r="BAI349" s="92"/>
      <c r="BAJ349" s="92"/>
      <c r="BAK349" s="92"/>
      <c r="BAL349" s="92"/>
      <c r="BAM349" s="92"/>
      <c r="BAN349" s="92"/>
      <c r="BAO349" s="92"/>
      <c r="BAP349" s="92"/>
      <c r="BAQ349" s="92"/>
      <c r="BAR349" s="92"/>
      <c r="BAS349" s="92"/>
      <c r="BAT349" s="92"/>
      <c r="BAU349" s="92"/>
      <c r="BAV349" s="92"/>
      <c r="BAW349" s="92"/>
      <c r="BAX349" s="92"/>
      <c r="BAY349" s="92"/>
      <c r="BAZ349" s="92"/>
      <c r="BBA349" s="92"/>
      <c r="BBB349" s="92"/>
      <c r="BBC349" s="92"/>
      <c r="BBD349" s="92"/>
      <c r="BBE349" s="92"/>
      <c r="BBF349" s="92"/>
      <c r="BBG349" s="92"/>
      <c r="BBH349" s="92"/>
      <c r="BBI349" s="92"/>
      <c r="BBJ349" s="92"/>
      <c r="BBK349" s="92"/>
      <c r="BBL349" s="92"/>
      <c r="BBM349" s="92"/>
      <c r="BBN349" s="92"/>
      <c r="BBO349" s="92"/>
      <c r="BBP349" s="92"/>
      <c r="BBQ349" s="92"/>
      <c r="BBR349" s="92"/>
      <c r="BBS349" s="92"/>
      <c r="BBT349" s="92"/>
      <c r="BBU349" s="92"/>
      <c r="BBV349" s="92"/>
      <c r="BBW349" s="92"/>
      <c r="BBX349" s="92"/>
      <c r="BBY349" s="92"/>
      <c r="BBZ349" s="92"/>
      <c r="BCA349" s="92"/>
      <c r="BCB349" s="92"/>
      <c r="BCC349" s="92"/>
      <c r="BCD349" s="92"/>
      <c r="BCE349" s="92"/>
      <c r="BCF349" s="92"/>
      <c r="BCG349" s="92"/>
      <c r="BCH349" s="92"/>
      <c r="BCI349" s="92"/>
      <c r="BCJ349" s="92"/>
      <c r="BCK349" s="92"/>
      <c r="BCL349" s="92"/>
      <c r="BCM349" s="92"/>
      <c r="BCN349" s="92"/>
      <c r="BCO349" s="92"/>
      <c r="BCP349" s="92"/>
      <c r="BCQ349" s="92"/>
      <c r="BCR349" s="92"/>
      <c r="BCS349" s="92"/>
      <c r="BCT349" s="92"/>
      <c r="BCU349" s="92"/>
      <c r="BCV349" s="92"/>
      <c r="BCW349" s="92"/>
      <c r="BCX349" s="92"/>
      <c r="BCY349" s="92"/>
      <c r="BCZ349" s="92"/>
      <c r="BDA349" s="92"/>
      <c r="BDB349" s="92"/>
      <c r="BDC349" s="92"/>
      <c r="BDD349" s="92"/>
      <c r="BDE349" s="92"/>
      <c r="BDF349" s="92"/>
      <c r="BDG349" s="92"/>
      <c r="BDH349" s="92"/>
      <c r="BDI349" s="92"/>
      <c r="BDJ349" s="92"/>
      <c r="BDK349" s="92"/>
      <c r="BDL349" s="92"/>
      <c r="BDM349" s="92"/>
      <c r="BDN349" s="92"/>
      <c r="BDO349" s="92"/>
      <c r="BDP349" s="92"/>
      <c r="BDQ349" s="92"/>
      <c r="BDR349" s="92"/>
      <c r="BDS349" s="92"/>
      <c r="BDT349" s="92"/>
      <c r="BDU349" s="92"/>
      <c r="BDV349" s="92"/>
      <c r="BDW349" s="92"/>
      <c r="BDX349" s="92"/>
      <c r="BDY349" s="92"/>
      <c r="BDZ349" s="92"/>
      <c r="BEA349" s="92"/>
      <c r="BEB349" s="92"/>
      <c r="BEC349" s="92"/>
      <c r="BED349" s="92"/>
      <c r="BEE349" s="92"/>
      <c r="BEF349" s="92"/>
      <c r="BEG349" s="92"/>
      <c r="BEH349" s="92"/>
      <c r="BEI349" s="92"/>
      <c r="BEJ349" s="92"/>
      <c r="BEK349" s="92"/>
      <c r="BEL349" s="92"/>
      <c r="BEM349" s="92"/>
      <c r="BEN349" s="92"/>
      <c r="BEO349" s="92"/>
      <c r="BEP349" s="92"/>
      <c r="BEQ349" s="92"/>
      <c r="BER349" s="92"/>
      <c r="BES349" s="92"/>
      <c r="BET349" s="92"/>
      <c r="BEU349" s="92"/>
      <c r="BEV349" s="92"/>
      <c r="BEW349" s="92"/>
      <c r="BEX349" s="92"/>
      <c r="BEY349" s="92"/>
      <c r="BEZ349" s="92"/>
      <c r="BFA349" s="92"/>
      <c r="BFB349" s="92"/>
      <c r="BFC349" s="92"/>
      <c r="BFD349" s="92"/>
      <c r="BFE349" s="92"/>
      <c r="BFF349" s="92"/>
      <c r="BFG349" s="92"/>
      <c r="BFH349" s="92"/>
      <c r="BFI349" s="92"/>
      <c r="BFJ349" s="92"/>
      <c r="BFK349" s="92"/>
      <c r="BFL349" s="92"/>
      <c r="BFM349" s="92"/>
      <c r="BFN349" s="92"/>
      <c r="BFO349" s="92"/>
      <c r="BFP349" s="92"/>
      <c r="BFQ349" s="92"/>
      <c r="BFR349" s="92"/>
      <c r="BFS349" s="92"/>
      <c r="BFT349" s="92"/>
      <c r="BFU349" s="92"/>
      <c r="BFV349" s="92"/>
      <c r="BFW349" s="92"/>
      <c r="BFX349" s="92"/>
      <c r="BFY349" s="92"/>
      <c r="BFZ349" s="92"/>
      <c r="BGA349" s="92"/>
      <c r="BGB349" s="92"/>
      <c r="BGC349" s="92"/>
      <c r="BGD349" s="92"/>
      <c r="BGE349" s="92"/>
      <c r="BGF349" s="92"/>
      <c r="BGG349" s="92"/>
      <c r="BGH349" s="92"/>
      <c r="BGI349" s="92"/>
      <c r="BGJ349" s="92"/>
      <c r="BGK349" s="92"/>
      <c r="BGL349" s="92"/>
      <c r="BGM349" s="92"/>
      <c r="BGN349" s="92"/>
      <c r="BGO349" s="92"/>
      <c r="BGP349" s="92"/>
      <c r="BGQ349" s="92"/>
      <c r="BGR349" s="92"/>
      <c r="BGS349" s="92"/>
      <c r="BGT349" s="92"/>
      <c r="BGU349" s="92"/>
      <c r="BGV349" s="92"/>
      <c r="BGW349" s="92"/>
      <c r="BGX349" s="92"/>
      <c r="BGY349" s="92"/>
      <c r="BGZ349" s="92"/>
      <c r="BHA349" s="92"/>
      <c r="BHB349" s="92"/>
      <c r="BHC349" s="92"/>
      <c r="BHD349" s="92"/>
      <c r="BHE349" s="92"/>
      <c r="BHF349" s="92"/>
      <c r="BHG349" s="92"/>
      <c r="BHH349" s="92"/>
      <c r="BHI349" s="92"/>
      <c r="BHJ349" s="92"/>
      <c r="BHK349" s="92"/>
      <c r="BHL349" s="92"/>
      <c r="BHM349" s="92"/>
      <c r="BHN349" s="92"/>
      <c r="BHO349" s="92"/>
      <c r="BHP349" s="92"/>
      <c r="BHQ349" s="92"/>
      <c r="BHR349" s="92"/>
      <c r="BHS349" s="92"/>
      <c r="BHT349" s="92"/>
      <c r="BHU349" s="92"/>
      <c r="BHV349" s="92"/>
      <c r="BHW349" s="92"/>
      <c r="BHX349" s="92"/>
      <c r="BHY349" s="92"/>
      <c r="BHZ349" s="92"/>
      <c r="BIA349" s="92"/>
      <c r="BIB349" s="92"/>
      <c r="BIC349" s="92"/>
      <c r="BID349" s="92"/>
      <c r="BIE349" s="92"/>
      <c r="BIF349" s="92"/>
      <c r="BIG349" s="92"/>
      <c r="BIH349" s="92"/>
      <c r="BII349" s="92"/>
      <c r="BIJ349" s="92"/>
      <c r="BIK349" s="92"/>
      <c r="BIL349" s="92"/>
      <c r="BIM349" s="92"/>
      <c r="BIN349" s="92"/>
      <c r="BIO349" s="92"/>
      <c r="BIP349" s="92"/>
      <c r="BIQ349" s="92"/>
      <c r="BIR349" s="92"/>
      <c r="BIS349" s="92"/>
      <c r="BIT349" s="92"/>
      <c r="BIU349" s="92"/>
      <c r="BIV349" s="92"/>
      <c r="BIW349" s="92"/>
      <c r="BIX349" s="92"/>
      <c r="BIY349" s="92"/>
      <c r="BIZ349" s="92"/>
      <c r="BJA349" s="92"/>
      <c r="BJB349" s="92"/>
      <c r="BJC349" s="92"/>
      <c r="BJD349" s="92"/>
      <c r="BJE349" s="92"/>
      <c r="BJF349" s="92"/>
      <c r="BJG349" s="92"/>
      <c r="BJH349" s="92"/>
      <c r="BJI349" s="92"/>
      <c r="BJJ349" s="92"/>
      <c r="BJK349" s="92"/>
      <c r="BJL349" s="92"/>
      <c r="BJM349" s="92"/>
      <c r="BJN349" s="92"/>
      <c r="BJO349" s="92"/>
      <c r="BJP349" s="92"/>
      <c r="BJQ349" s="92"/>
      <c r="BJR349" s="92"/>
      <c r="BJS349" s="92"/>
      <c r="BJT349" s="92"/>
      <c r="BJU349" s="92"/>
      <c r="BJV349" s="92"/>
      <c r="BJW349" s="92"/>
      <c r="BJX349" s="92"/>
      <c r="BJY349" s="92"/>
      <c r="BJZ349" s="92"/>
      <c r="BKA349" s="92"/>
      <c r="BKB349" s="92"/>
      <c r="BKC349" s="92"/>
      <c r="BKD349" s="92"/>
      <c r="BKE349" s="92"/>
      <c r="BKF349" s="92"/>
      <c r="BKG349" s="92"/>
      <c r="BKH349" s="92"/>
      <c r="BKI349" s="92"/>
      <c r="BKJ349" s="92"/>
      <c r="BKK349" s="92"/>
      <c r="BKL349" s="92"/>
      <c r="BKM349" s="92"/>
      <c r="BKN349" s="92"/>
      <c r="BKO349" s="92"/>
      <c r="BKP349" s="92"/>
      <c r="BKQ349" s="92"/>
      <c r="BKR349" s="92"/>
      <c r="BKS349" s="92"/>
      <c r="BKT349" s="92"/>
      <c r="BKU349" s="92"/>
      <c r="BKV349" s="92"/>
      <c r="BKW349" s="92"/>
      <c r="BKX349" s="92"/>
      <c r="BKY349" s="92"/>
      <c r="BKZ349" s="92"/>
      <c r="BLA349" s="92"/>
      <c r="BLB349" s="92"/>
      <c r="BLC349" s="92"/>
      <c r="BLD349" s="92"/>
      <c r="BLE349" s="92"/>
      <c r="BLF349" s="92"/>
      <c r="BLG349" s="92"/>
      <c r="BLH349" s="92"/>
      <c r="BLI349" s="92"/>
      <c r="BLJ349" s="92"/>
      <c r="BLK349" s="92"/>
      <c r="BLL349" s="92"/>
      <c r="BLM349" s="92"/>
      <c r="BLN349" s="92"/>
      <c r="BLO349" s="92"/>
      <c r="BLP349" s="92"/>
      <c r="BLQ349" s="92"/>
      <c r="BLR349" s="92"/>
      <c r="BLS349" s="92"/>
      <c r="BLT349" s="92"/>
      <c r="BLU349" s="92"/>
      <c r="BLV349" s="92"/>
      <c r="BLW349" s="92"/>
      <c r="BLX349" s="92"/>
      <c r="BLY349" s="92"/>
      <c r="BLZ349" s="92"/>
      <c r="BMA349" s="92"/>
      <c r="BMB349" s="92"/>
      <c r="BMC349" s="92"/>
      <c r="BMD349" s="92"/>
      <c r="BME349" s="92"/>
      <c r="BMF349" s="92"/>
      <c r="BMG349" s="92"/>
      <c r="BMH349" s="92"/>
      <c r="BMI349" s="92"/>
      <c r="BMJ349" s="92"/>
      <c r="BMK349" s="92"/>
      <c r="BML349" s="92"/>
      <c r="BMM349" s="92"/>
      <c r="BMN349" s="92"/>
      <c r="BMO349" s="92"/>
      <c r="BMP349" s="92"/>
      <c r="BMQ349" s="92"/>
      <c r="BMR349" s="92"/>
      <c r="BMS349" s="92"/>
      <c r="BMT349" s="92"/>
      <c r="BMU349" s="92"/>
      <c r="BMV349" s="92"/>
      <c r="BMW349" s="92"/>
      <c r="BMX349" s="92"/>
      <c r="BMY349" s="92"/>
      <c r="BMZ349" s="92"/>
      <c r="BNA349" s="92"/>
      <c r="BNB349" s="92"/>
      <c r="BNC349" s="92"/>
      <c r="BND349" s="92"/>
      <c r="BNE349" s="92"/>
      <c r="BNF349" s="92"/>
      <c r="BNG349" s="92"/>
      <c r="BNH349" s="92"/>
      <c r="BNI349" s="92"/>
      <c r="BNJ349" s="92"/>
      <c r="BNK349" s="92"/>
      <c r="BNL349" s="92"/>
      <c r="BNM349" s="92"/>
      <c r="BNN349" s="92"/>
      <c r="BNO349" s="92"/>
      <c r="BNP349" s="92"/>
      <c r="BNQ349" s="92"/>
      <c r="BNR349" s="92"/>
      <c r="BNS349" s="92"/>
      <c r="BNT349" s="92"/>
      <c r="BNU349" s="92"/>
      <c r="BNV349" s="92"/>
      <c r="BNW349" s="92"/>
      <c r="BNX349" s="92"/>
      <c r="BNY349" s="92"/>
      <c r="BNZ349" s="92"/>
      <c r="BOA349" s="92"/>
      <c r="BOB349" s="92"/>
      <c r="BOC349" s="92"/>
      <c r="BOD349" s="92"/>
      <c r="BOE349" s="92"/>
      <c r="BOF349" s="92"/>
      <c r="BOG349" s="92"/>
      <c r="BOH349" s="92"/>
      <c r="BOI349" s="92"/>
      <c r="BOJ349" s="92"/>
      <c r="BOK349" s="92"/>
      <c r="BOL349" s="92"/>
      <c r="BOM349" s="92"/>
      <c r="BON349" s="92"/>
      <c r="BOO349" s="92"/>
      <c r="BOP349" s="92"/>
      <c r="BOQ349" s="92"/>
      <c r="BOR349" s="92"/>
      <c r="BOS349" s="92"/>
      <c r="BOT349" s="92"/>
      <c r="BOU349" s="92"/>
      <c r="BOV349" s="92"/>
      <c r="BOW349" s="92"/>
      <c r="BOX349" s="92"/>
      <c r="BOY349" s="92"/>
      <c r="BOZ349" s="92"/>
      <c r="BPA349" s="92"/>
      <c r="BPB349" s="92"/>
      <c r="BPC349" s="92"/>
      <c r="BPD349" s="92"/>
      <c r="BPE349" s="92"/>
      <c r="BPF349" s="92"/>
      <c r="BPG349" s="92"/>
      <c r="BPH349" s="92"/>
      <c r="BPI349" s="92"/>
      <c r="BPJ349" s="92"/>
      <c r="BPK349" s="92"/>
      <c r="BPL349" s="92"/>
      <c r="BPM349" s="92"/>
      <c r="BPN349" s="92"/>
      <c r="BPO349" s="92"/>
      <c r="BPP349" s="92"/>
      <c r="BPQ349" s="92"/>
      <c r="BPR349" s="92"/>
      <c r="BPS349" s="92"/>
      <c r="BPT349" s="92"/>
      <c r="BPU349" s="92"/>
      <c r="BPV349" s="92"/>
      <c r="BPW349" s="92"/>
      <c r="BPX349" s="92"/>
      <c r="BPY349" s="92"/>
      <c r="BPZ349" s="92"/>
      <c r="BQA349" s="92"/>
      <c r="BQB349" s="92"/>
      <c r="BQC349" s="92"/>
      <c r="BQD349" s="92"/>
      <c r="BQE349" s="92"/>
      <c r="BQF349" s="92"/>
      <c r="BQG349" s="92"/>
      <c r="BQH349" s="92"/>
      <c r="BQI349" s="92"/>
      <c r="BQJ349" s="92"/>
      <c r="BQK349" s="92"/>
      <c r="BQL349" s="92"/>
      <c r="BQM349" s="92"/>
      <c r="BQN349" s="92"/>
      <c r="BQO349" s="92"/>
      <c r="BQP349" s="92"/>
      <c r="BQQ349" s="92"/>
      <c r="BQR349" s="92"/>
      <c r="BQS349" s="92"/>
      <c r="BQT349" s="92"/>
      <c r="BQU349" s="92"/>
      <c r="BQV349" s="92"/>
      <c r="BQW349" s="92"/>
      <c r="BQX349" s="92"/>
      <c r="BQY349" s="92"/>
      <c r="BQZ349" s="92"/>
      <c r="BRA349" s="92"/>
      <c r="BRB349" s="92"/>
      <c r="BRC349" s="92"/>
      <c r="BRD349" s="92"/>
      <c r="BRE349" s="92"/>
      <c r="BRF349" s="92"/>
      <c r="BRG349" s="92"/>
      <c r="BRH349" s="92"/>
      <c r="BRI349" s="92"/>
      <c r="BRJ349" s="92"/>
      <c r="BRK349" s="92"/>
      <c r="BRL349" s="92"/>
      <c r="BRM349" s="92"/>
      <c r="BRN349" s="92"/>
      <c r="BRO349" s="92"/>
      <c r="BRP349" s="92"/>
      <c r="BRQ349" s="92"/>
      <c r="BRR349" s="92"/>
      <c r="BRS349" s="92"/>
      <c r="BRT349" s="92"/>
      <c r="BRU349" s="92"/>
      <c r="BRV349" s="92"/>
      <c r="BRW349" s="92"/>
      <c r="BRX349" s="92"/>
      <c r="BRY349" s="92"/>
      <c r="BRZ349" s="92"/>
      <c r="BSA349" s="92"/>
      <c r="BSB349" s="92"/>
      <c r="BSC349" s="92"/>
      <c r="BSD349" s="92"/>
      <c r="BSE349" s="92"/>
      <c r="BSF349" s="92"/>
      <c r="BSG349" s="92"/>
      <c r="BSH349" s="92"/>
      <c r="BSI349" s="92"/>
      <c r="BSJ349" s="92"/>
      <c r="BSK349" s="92"/>
      <c r="BSL349" s="92"/>
      <c r="BSM349" s="92"/>
      <c r="BSN349" s="92"/>
      <c r="BSO349" s="92"/>
      <c r="BSP349" s="92"/>
      <c r="BSQ349" s="92"/>
      <c r="BSR349" s="92"/>
      <c r="BSS349" s="92"/>
      <c r="BST349" s="92"/>
      <c r="BSU349" s="92"/>
      <c r="BSV349" s="92"/>
      <c r="BSW349" s="92"/>
      <c r="BSX349" s="92"/>
      <c r="BSY349" s="92"/>
      <c r="BSZ349" s="92"/>
      <c r="BTA349" s="92"/>
      <c r="BTB349" s="92"/>
      <c r="BTC349" s="92"/>
      <c r="BTD349" s="92"/>
      <c r="BTE349" s="92"/>
      <c r="BTF349" s="92"/>
      <c r="BTG349" s="92"/>
      <c r="BTH349" s="92"/>
      <c r="BTI349" s="92"/>
      <c r="BTJ349" s="92"/>
      <c r="BTK349" s="92"/>
      <c r="BTL349" s="92"/>
      <c r="BTM349" s="92"/>
      <c r="BTN349" s="92"/>
      <c r="BTO349" s="92"/>
      <c r="BTP349" s="92"/>
      <c r="BTQ349" s="92"/>
      <c r="BTR349" s="92"/>
      <c r="BTS349" s="92"/>
      <c r="BTT349" s="92"/>
      <c r="BTU349" s="92"/>
      <c r="BTV349" s="92"/>
      <c r="BTW349" s="92"/>
      <c r="BTX349" s="92"/>
      <c r="BTY349" s="92"/>
      <c r="BTZ349" s="92"/>
      <c r="BUA349" s="92"/>
      <c r="BUB349" s="92"/>
      <c r="BUC349" s="92"/>
      <c r="BUD349" s="92"/>
      <c r="BUE349" s="92"/>
      <c r="BUF349" s="92"/>
      <c r="BUG349" s="92"/>
      <c r="BUH349" s="92"/>
      <c r="BUI349" s="92"/>
      <c r="BUJ349" s="92"/>
      <c r="BUK349" s="92"/>
      <c r="BUL349" s="92"/>
      <c r="BUM349" s="92"/>
      <c r="BUN349" s="92"/>
      <c r="BUO349" s="92"/>
      <c r="BUP349" s="92"/>
      <c r="BUQ349" s="92"/>
      <c r="BUR349" s="92"/>
      <c r="BUS349" s="92"/>
      <c r="BUT349" s="92"/>
      <c r="BUU349" s="92"/>
      <c r="BUV349" s="92"/>
      <c r="BUW349" s="92"/>
      <c r="BUX349" s="92"/>
      <c r="BUY349" s="92"/>
      <c r="BUZ349" s="92"/>
      <c r="BVA349" s="92"/>
      <c r="BVB349" s="92"/>
      <c r="BVC349" s="92"/>
      <c r="BVD349" s="92"/>
      <c r="BVE349" s="92"/>
      <c r="BVF349" s="92"/>
      <c r="BVG349" s="92"/>
      <c r="BVH349" s="92"/>
      <c r="BVI349" s="92"/>
      <c r="BVJ349" s="92"/>
      <c r="BVK349" s="92"/>
      <c r="BVL349" s="92"/>
      <c r="BVM349" s="92"/>
      <c r="BVN349" s="92"/>
      <c r="BVO349" s="92"/>
      <c r="BVP349" s="92"/>
      <c r="BVQ349" s="92"/>
      <c r="BVR349" s="92"/>
      <c r="BVS349" s="92"/>
      <c r="BVT349" s="92"/>
      <c r="BVU349" s="92"/>
      <c r="BVV349" s="92"/>
      <c r="BVW349" s="92"/>
      <c r="BVX349" s="92"/>
      <c r="BVY349" s="92"/>
      <c r="BVZ349" s="92"/>
      <c r="BWA349" s="92"/>
      <c r="BWB349" s="92"/>
      <c r="BWC349" s="92"/>
      <c r="BWD349" s="92"/>
      <c r="BWE349" s="92"/>
      <c r="BWF349" s="92"/>
      <c r="BWG349" s="92"/>
      <c r="BWH349" s="92"/>
      <c r="BWI349" s="92"/>
      <c r="BWJ349" s="92"/>
      <c r="BWK349" s="92"/>
      <c r="BWL349" s="92"/>
      <c r="BWM349" s="92"/>
      <c r="BWN349" s="92"/>
      <c r="BWO349" s="92"/>
      <c r="BWP349" s="92"/>
      <c r="BWQ349" s="92"/>
      <c r="BWR349" s="92"/>
      <c r="BWS349" s="92"/>
      <c r="BWT349" s="92"/>
      <c r="BWU349" s="92"/>
      <c r="BWV349" s="92"/>
      <c r="BWW349" s="92"/>
      <c r="BWX349" s="92"/>
      <c r="BWY349" s="92"/>
      <c r="BWZ349" s="92"/>
      <c r="BXA349" s="92"/>
      <c r="BXB349" s="92"/>
      <c r="BXC349" s="92"/>
      <c r="BXD349" s="92"/>
      <c r="BXE349" s="92"/>
      <c r="BXF349" s="92"/>
      <c r="BXG349" s="92"/>
      <c r="BXH349" s="92"/>
      <c r="BXI349" s="92"/>
      <c r="BXJ349" s="92"/>
      <c r="BXK349" s="92"/>
      <c r="BXL349" s="92"/>
      <c r="BXM349" s="92"/>
      <c r="BXN349" s="92"/>
      <c r="BXO349" s="92"/>
      <c r="BXP349" s="92"/>
      <c r="BXQ349" s="92"/>
      <c r="BXR349" s="92"/>
      <c r="BXS349" s="92"/>
      <c r="BXT349" s="92"/>
      <c r="BXU349" s="92"/>
      <c r="BXV349" s="92"/>
      <c r="BXW349" s="92"/>
      <c r="BXX349" s="92"/>
      <c r="BXY349" s="92"/>
      <c r="BXZ349" s="92"/>
      <c r="BYA349" s="92"/>
      <c r="BYB349" s="92"/>
      <c r="BYC349" s="92"/>
      <c r="BYD349" s="92"/>
      <c r="BYE349" s="92"/>
      <c r="BYF349" s="92"/>
      <c r="BYG349" s="92"/>
      <c r="BYH349" s="92"/>
      <c r="BYI349" s="92"/>
      <c r="BYJ349" s="92"/>
      <c r="BYK349" s="92"/>
      <c r="BYL349" s="92"/>
      <c r="BYM349" s="92"/>
      <c r="BYN349" s="92"/>
      <c r="BYO349" s="92"/>
      <c r="BYP349" s="92"/>
      <c r="BYQ349" s="92"/>
      <c r="BYR349" s="92"/>
      <c r="BYS349" s="92"/>
      <c r="BYT349" s="92"/>
      <c r="BYU349" s="92"/>
      <c r="BYV349" s="92"/>
      <c r="BYW349" s="92"/>
      <c r="BYX349" s="92"/>
      <c r="BYY349" s="92"/>
      <c r="BYZ349" s="92"/>
      <c r="BZA349" s="92"/>
      <c r="BZB349" s="92"/>
      <c r="BZC349" s="92"/>
      <c r="BZD349" s="92"/>
      <c r="BZE349" s="92"/>
      <c r="BZF349" s="92"/>
      <c r="BZG349" s="92"/>
      <c r="BZH349" s="92"/>
      <c r="BZI349" s="92"/>
      <c r="BZJ349" s="92"/>
      <c r="BZK349" s="92"/>
      <c r="BZL349" s="92"/>
      <c r="BZM349" s="92"/>
      <c r="BZN349" s="92"/>
      <c r="BZO349" s="92"/>
      <c r="BZP349" s="92"/>
      <c r="BZQ349" s="92"/>
      <c r="BZR349" s="92"/>
      <c r="BZS349" s="92"/>
      <c r="BZT349" s="92"/>
      <c r="BZU349" s="92"/>
      <c r="BZV349" s="92"/>
      <c r="BZW349" s="92"/>
      <c r="BZX349" s="92"/>
      <c r="BZY349" s="92"/>
      <c r="BZZ349" s="92"/>
      <c r="CAA349" s="92"/>
      <c r="CAB349" s="92"/>
      <c r="CAC349" s="92"/>
      <c r="CAD349" s="92"/>
      <c r="CAE349" s="92"/>
      <c r="CAF349" s="92"/>
      <c r="CAG349" s="92"/>
      <c r="CAH349" s="92"/>
      <c r="CAI349" s="92"/>
      <c r="CAJ349" s="92"/>
      <c r="CAK349" s="92"/>
      <c r="CAL349" s="92"/>
      <c r="CAM349" s="92"/>
      <c r="CAN349" s="92"/>
      <c r="CAO349" s="92"/>
      <c r="CAP349" s="92"/>
      <c r="CAQ349" s="92"/>
      <c r="CAR349" s="92"/>
      <c r="CAS349" s="92"/>
      <c r="CAT349" s="92"/>
      <c r="CAU349" s="92"/>
      <c r="CAV349" s="92"/>
      <c r="CAW349" s="92"/>
      <c r="CAX349" s="92"/>
      <c r="CAY349" s="92"/>
      <c r="CAZ349" s="92"/>
      <c r="CBA349" s="92"/>
      <c r="CBB349" s="92"/>
      <c r="CBC349" s="92"/>
      <c r="CBD349" s="92"/>
      <c r="CBE349" s="92"/>
      <c r="CBF349" s="92"/>
      <c r="CBG349" s="92"/>
      <c r="CBH349" s="92"/>
      <c r="CBI349" s="92"/>
      <c r="CBJ349" s="92"/>
      <c r="CBK349" s="92"/>
      <c r="CBL349" s="92"/>
      <c r="CBM349" s="92"/>
      <c r="CBN349" s="92"/>
      <c r="CBO349" s="92"/>
      <c r="CBP349" s="92"/>
      <c r="CBQ349" s="92"/>
      <c r="CBR349" s="92"/>
      <c r="CBS349" s="92"/>
      <c r="CBT349" s="92"/>
      <c r="CBU349" s="92"/>
      <c r="CBV349" s="92"/>
      <c r="CBW349" s="92"/>
      <c r="CBX349" s="92"/>
      <c r="CBY349" s="92"/>
      <c r="CBZ349" s="92"/>
      <c r="CCA349" s="92"/>
      <c r="CCB349" s="92"/>
      <c r="CCC349" s="92"/>
      <c r="CCD349" s="92"/>
      <c r="CCE349" s="92"/>
      <c r="CCF349" s="92"/>
      <c r="CCG349" s="92"/>
      <c r="CCH349" s="92"/>
      <c r="CCI349" s="92"/>
      <c r="CCJ349" s="92"/>
      <c r="CCK349" s="92"/>
      <c r="CCL349" s="92"/>
      <c r="CCM349" s="92"/>
      <c r="CCN349" s="92"/>
      <c r="CCO349" s="92"/>
      <c r="CCP349" s="92"/>
      <c r="CCQ349" s="92"/>
      <c r="CCR349" s="92"/>
      <c r="CCS349" s="92"/>
      <c r="CCT349" s="92"/>
      <c r="CCU349" s="92"/>
      <c r="CCV349" s="92"/>
      <c r="CCW349" s="92"/>
      <c r="CCX349" s="92"/>
      <c r="CCY349" s="92"/>
      <c r="CCZ349" s="92"/>
      <c r="CDA349" s="92"/>
      <c r="CDB349" s="92"/>
      <c r="CDC349" s="92"/>
      <c r="CDD349" s="92"/>
      <c r="CDE349" s="92"/>
      <c r="CDF349" s="92"/>
      <c r="CDG349" s="92"/>
      <c r="CDH349" s="92"/>
      <c r="CDI349" s="92"/>
      <c r="CDJ349" s="92"/>
      <c r="CDK349" s="92"/>
      <c r="CDL349" s="92"/>
      <c r="CDM349" s="92"/>
      <c r="CDN349" s="92"/>
      <c r="CDO349" s="92"/>
      <c r="CDP349" s="92"/>
      <c r="CDQ349" s="92"/>
      <c r="CDR349" s="92"/>
      <c r="CDS349" s="92"/>
      <c r="CDT349" s="92"/>
      <c r="CDU349" s="92"/>
      <c r="CDV349" s="92"/>
      <c r="CDW349" s="92"/>
      <c r="CDX349" s="92"/>
      <c r="CDY349" s="92"/>
      <c r="CDZ349" s="92"/>
      <c r="CEA349" s="92"/>
      <c r="CEB349" s="92"/>
      <c r="CEC349" s="92"/>
      <c r="CED349" s="92"/>
      <c r="CEE349" s="92"/>
      <c r="CEF349" s="92"/>
      <c r="CEG349" s="92"/>
      <c r="CEH349" s="92"/>
      <c r="CEI349" s="92"/>
      <c r="CEJ349" s="92"/>
      <c r="CEK349" s="92"/>
      <c r="CEL349" s="92"/>
      <c r="CEM349" s="92"/>
      <c r="CEN349" s="92"/>
      <c r="CEO349" s="92"/>
      <c r="CEP349" s="92"/>
      <c r="CEQ349" s="92"/>
      <c r="CER349" s="92"/>
      <c r="CES349" s="92"/>
      <c r="CET349" s="92"/>
      <c r="CEU349" s="92"/>
      <c r="CEV349" s="92"/>
      <c r="CEW349" s="92"/>
      <c r="CEX349" s="92"/>
      <c r="CEY349" s="92"/>
      <c r="CEZ349" s="92"/>
      <c r="CFA349" s="92"/>
      <c r="CFB349" s="92"/>
      <c r="CFC349" s="92"/>
      <c r="CFD349" s="92"/>
      <c r="CFE349" s="92"/>
      <c r="CFF349" s="92"/>
      <c r="CFG349" s="92"/>
      <c r="CFH349" s="92"/>
      <c r="CFI349" s="92"/>
      <c r="CFJ349" s="92"/>
      <c r="CFK349" s="92"/>
      <c r="CFL349" s="92"/>
      <c r="CFM349" s="92"/>
      <c r="CFN349" s="92"/>
      <c r="CFO349" s="92"/>
      <c r="CFP349" s="92"/>
      <c r="CFQ349" s="92"/>
      <c r="CFR349" s="92"/>
      <c r="CFS349" s="92"/>
      <c r="CFT349" s="92"/>
      <c r="CFU349" s="92"/>
      <c r="CFV349" s="92"/>
      <c r="CFW349" s="92"/>
      <c r="CFX349" s="92"/>
      <c r="CFY349" s="92"/>
      <c r="CFZ349" s="92"/>
      <c r="CGA349" s="92"/>
      <c r="CGB349" s="92"/>
      <c r="CGC349" s="92"/>
      <c r="CGD349" s="92"/>
      <c r="CGE349" s="92"/>
      <c r="CGF349" s="92"/>
      <c r="CGG349" s="92"/>
      <c r="CGH349" s="92"/>
      <c r="CGI349" s="92"/>
      <c r="CGJ349" s="92"/>
      <c r="CGK349" s="92"/>
      <c r="CGL349" s="92"/>
      <c r="CGM349" s="92"/>
      <c r="CGN349" s="92"/>
      <c r="CGO349" s="92"/>
      <c r="CGP349" s="92"/>
      <c r="CGQ349" s="92"/>
      <c r="CGR349" s="92"/>
      <c r="CGS349" s="92"/>
      <c r="CGT349" s="92"/>
      <c r="CGU349" s="92"/>
      <c r="CGV349" s="92"/>
      <c r="CGW349" s="92"/>
      <c r="CGX349" s="92"/>
      <c r="CGY349" s="92"/>
      <c r="CGZ349" s="92"/>
      <c r="CHA349" s="92"/>
      <c r="CHB349" s="92"/>
      <c r="CHC349" s="92"/>
      <c r="CHD349" s="92"/>
      <c r="CHE349" s="92"/>
      <c r="CHF349" s="92"/>
      <c r="CHG349" s="92"/>
      <c r="CHH349" s="92"/>
      <c r="CHI349" s="92"/>
      <c r="CHJ349" s="92"/>
      <c r="CHK349" s="92"/>
      <c r="CHL349" s="92"/>
      <c r="CHM349" s="92"/>
      <c r="CHN349" s="92"/>
      <c r="CHO349" s="92"/>
      <c r="CHP349" s="92"/>
      <c r="CHQ349" s="92"/>
      <c r="CHR349" s="92"/>
      <c r="CHS349" s="92"/>
      <c r="CHT349" s="92"/>
      <c r="CHU349" s="92"/>
      <c r="CHV349" s="92"/>
      <c r="CHW349" s="92"/>
      <c r="CHX349" s="92"/>
      <c r="CHY349" s="92"/>
      <c r="CHZ349" s="92"/>
      <c r="CIA349" s="92"/>
      <c r="CIB349" s="92"/>
      <c r="CIC349" s="92"/>
      <c r="CID349" s="92"/>
      <c r="CIE349" s="92"/>
      <c r="CIF349" s="92"/>
      <c r="CIG349" s="92"/>
      <c r="CIH349" s="92"/>
      <c r="CII349" s="92"/>
      <c r="CIJ349" s="92"/>
      <c r="CIK349" s="92"/>
      <c r="CIL349" s="92"/>
      <c r="CIM349" s="92"/>
      <c r="CIN349" s="92"/>
      <c r="CIO349" s="92"/>
      <c r="CIP349" s="92"/>
      <c r="CIQ349" s="92"/>
      <c r="CIR349" s="92"/>
      <c r="CIS349" s="92"/>
      <c r="CIT349" s="92"/>
      <c r="CIU349" s="92"/>
      <c r="CIV349" s="92"/>
      <c r="CIW349" s="92"/>
      <c r="CIX349" s="92"/>
      <c r="CIY349" s="92"/>
      <c r="CIZ349" s="92"/>
      <c r="CJA349" s="92"/>
      <c r="CJB349" s="92"/>
      <c r="CJC349" s="92"/>
      <c r="CJD349" s="92"/>
      <c r="CJE349" s="92"/>
      <c r="CJF349" s="92"/>
      <c r="CJG349" s="92"/>
      <c r="CJH349" s="92"/>
      <c r="CJI349" s="92"/>
      <c r="CJJ349" s="92"/>
      <c r="CJK349" s="92"/>
      <c r="CJL349" s="92"/>
      <c r="CJM349" s="92"/>
      <c r="CJN349" s="92"/>
      <c r="CJO349" s="92"/>
      <c r="CJP349" s="92"/>
      <c r="CJQ349" s="92"/>
      <c r="CJR349" s="92"/>
      <c r="CJS349" s="92"/>
      <c r="CJT349" s="92"/>
      <c r="CJU349" s="92"/>
      <c r="CJV349" s="92"/>
      <c r="CJW349" s="92"/>
      <c r="CJX349" s="92"/>
      <c r="CJY349" s="92"/>
      <c r="CJZ349" s="92"/>
      <c r="CKA349" s="92"/>
      <c r="CKB349" s="92"/>
      <c r="CKC349" s="92"/>
      <c r="CKD349" s="92"/>
      <c r="CKE349" s="92"/>
      <c r="CKF349" s="92"/>
      <c r="CKG349" s="92"/>
      <c r="CKH349" s="92"/>
      <c r="CKI349" s="92"/>
      <c r="CKJ349" s="92"/>
      <c r="CKK349" s="92"/>
      <c r="CKL349" s="92"/>
      <c r="CKM349" s="92"/>
      <c r="CKN349" s="92"/>
      <c r="CKO349" s="92"/>
      <c r="CKP349" s="92"/>
      <c r="CKQ349" s="92"/>
      <c r="CKR349" s="92"/>
      <c r="CKS349" s="92"/>
      <c r="CKT349" s="92"/>
      <c r="CKU349" s="92"/>
      <c r="CKV349" s="92"/>
      <c r="CKW349" s="92"/>
      <c r="CKX349" s="92"/>
      <c r="CKY349" s="92"/>
      <c r="CKZ349" s="92"/>
      <c r="CLA349" s="92"/>
      <c r="CLB349" s="92"/>
      <c r="CLC349" s="92"/>
      <c r="CLD349" s="92"/>
      <c r="CLE349" s="92"/>
      <c r="CLF349" s="92"/>
      <c r="CLG349" s="92"/>
      <c r="CLH349" s="92"/>
      <c r="CLI349" s="92"/>
      <c r="CLJ349" s="92"/>
      <c r="CLK349" s="92"/>
      <c r="CLL349" s="92"/>
      <c r="CLM349" s="92"/>
      <c r="CLN349" s="92"/>
      <c r="CLO349" s="92"/>
      <c r="CLP349" s="92"/>
      <c r="CLQ349" s="92"/>
      <c r="CLR349" s="92"/>
      <c r="CLS349" s="92"/>
      <c r="CLT349" s="92"/>
      <c r="CLU349" s="92"/>
      <c r="CLV349" s="92"/>
      <c r="CLW349" s="92"/>
      <c r="CLX349" s="92"/>
      <c r="CLY349" s="92"/>
      <c r="CLZ349" s="92"/>
      <c r="CMA349" s="92"/>
      <c r="CMB349" s="92"/>
      <c r="CMC349" s="92"/>
      <c r="CMD349" s="92"/>
      <c r="CME349" s="92"/>
      <c r="CMF349" s="92"/>
      <c r="CMG349" s="92"/>
      <c r="CMH349" s="92"/>
      <c r="CMI349" s="92"/>
      <c r="CMJ349" s="92"/>
      <c r="CMK349" s="92"/>
      <c r="CML349" s="92"/>
      <c r="CMM349" s="92"/>
      <c r="CMN349" s="92"/>
      <c r="CMO349" s="92"/>
      <c r="CMP349" s="92"/>
      <c r="CMQ349" s="92"/>
      <c r="CMR349" s="92"/>
      <c r="CMS349" s="92"/>
      <c r="CMT349" s="92"/>
      <c r="CMU349" s="92"/>
      <c r="CMV349" s="92"/>
      <c r="CMW349" s="92"/>
      <c r="CMX349" s="92"/>
      <c r="CMY349" s="92"/>
      <c r="CMZ349" s="92"/>
      <c r="CNA349" s="92"/>
      <c r="CNB349" s="92"/>
      <c r="CNC349" s="92"/>
      <c r="CND349" s="92"/>
      <c r="CNE349" s="92"/>
      <c r="CNF349" s="92"/>
      <c r="CNG349" s="92"/>
      <c r="CNH349" s="92"/>
      <c r="CNI349" s="92"/>
      <c r="CNJ349" s="92"/>
      <c r="CNK349" s="92"/>
      <c r="CNL349" s="92"/>
      <c r="CNM349" s="92"/>
      <c r="CNN349" s="92"/>
      <c r="CNO349" s="92"/>
      <c r="CNP349" s="92"/>
      <c r="CNQ349" s="92"/>
      <c r="CNR349" s="92"/>
      <c r="CNS349" s="92"/>
      <c r="CNT349" s="92"/>
      <c r="CNU349" s="92"/>
      <c r="CNV349" s="92"/>
      <c r="CNW349" s="92"/>
      <c r="CNX349" s="92"/>
      <c r="CNY349" s="92"/>
      <c r="CNZ349" s="92"/>
      <c r="COA349" s="92"/>
      <c r="COB349" s="92"/>
      <c r="COC349" s="92"/>
      <c r="COD349" s="92"/>
      <c r="COE349" s="92"/>
      <c r="COF349" s="92"/>
      <c r="COG349" s="92"/>
      <c r="COH349" s="92"/>
      <c r="COI349" s="92"/>
      <c r="COJ349" s="92"/>
      <c r="COK349" s="92"/>
      <c r="COL349" s="92"/>
      <c r="COM349" s="92"/>
      <c r="CON349" s="92"/>
      <c r="COO349" s="92"/>
      <c r="COP349" s="92"/>
      <c r="COQ349" s="92"/>
      <c r="COR349" s="92"/>
      <c r="COS349" s="92"/>
      <c r="COT349" s="92"/>
      <c r="COU349" s="92"/>
      <c r="COV349" s="92"/>
      <c r="COW349" s="92"/>
      <c r="COX349" s="92"/>
      <c r="COY349" s="92"/>
      <c r="COZ349" s="92"/>
      <c r="CPA349" s="92"/>
      <c r="CPB349" s="92"/>
      <c r="CPC349" s="92"/>
      <c r="CPD349" s="92"/>
      <c r="CPE349" s="92"/>
      <c r="CPF349" s="92"/>
      <c r="CPG349" s="92"/>
      <c r="CPH349" s="92"/>
      <c r="CPI349" s="92"/>
      <c r="CPJ349" s="92"/>
      <c r="CPK349" s="92"/>
      <c r="CPL349" s="92"/>
      <c r="CPM349" s="92"/>
      <c r="CPN349" s="92"/>
      <c r="CPO349" s="92"/>
      <c r="CPP349" s="92"/>
      <c r="CPQ349" s="92"/>
      <c r="CPR349" s="92"/>
      <c r="CPS349" s="92"/>
      <c r="CPT349" s="92"/>
      <c r="CPU349" s="92"/>
      <c r="CPV349" s="92"/>
      <c r="CPW349" s="92"/>
      <c r="CPX349" s="92"/>
      <c r="CPY349" s="92"/>
      <c r="CPZ349" s="92"/>
      <c r="CQA349" s="92"/>
      <c r="CQB349" s="92"/>
      <c r="CQC349" s="92"/>
      <c r="CQD349" s="92"/>
      <c r="CQE349" s="92"/>
      <c r="CQF349" s="92"/>
      <c r="CQG349" s="92"/>
      <c r="CQH349" s="92"/>
      <c r="CQI349" s="92"/>
      <c r="CQJ349" s="92"/>
      <c r="CQK349" s="92"/>
      <c r="CQL349" s="92"/>
      <c r="CQM349" s="92"/>
      <c r="CQN349" s="92"/>
      <c r="CQO349" s="92"/>
      <c r="CQP349" s="92"/>
      <c r="CQQ349" s="92"/>
      <c r="CQR349" s="92"/>
      <c r="CQS349" s="92"/>
      <c r="CQT349" s="92"/>
      <c r="CQU349" s="92"/>
      <c r="CQV349" s="92"/>
      <c r="CQW349" s="92"/>
      <c r="CQX349" s="92"/>
      <c r="CQY349" s="92"/>
      <c r="CQZ349" s="92"/>
      <c r="CRA349" s="92"/>
      <c r="CRB349" s="92"/>
      <c r="CRC349" s="92"/>
      <c r="CRD349" s="92"/>
      <c r="CRE349" s="92"/>
      <c r="CRF349" s="92"/>
      <c r="CRG349" s="92"/>
      <c r="CRH349" s="92"/>
      <c r="CRI349" s="92"/>
      <c r="CRJ349" s="92"/>
      <c r="CRK349" s="92"/>
      <c r="CRL349" s="92"/>
      <c r="CRM349" s="92"/>
      <c r="CRN349" s="92"/>
      <c r="CRO349" s="92"/>
      <c r="CRP349" s="92"/>
      <c r="CRQ349" s="92"/>
      <c r="CRR349" s="92"/>
      <c r="CRS349" s="92"/>
      <c r="CRT349" s="92"/>
      <c r="CRU349" s="92"/>
      <c r="CRV349" s="92"/>
      <c r="CRW349" s="92"/>
      <c r="CRX349" s="92"/>
      <c r="CRY349" s="92"/>
      <c r="CRZ349" s="92"/>
      <c r="CSA349" s="92"/>
      <c r="CSB349" s="92"/>
      <c r="CSC349" s="92"/>
      <c r="CSD349" s="92"/>
      <c r="CSE349" s="92"/>
      <c r="CSF349" s="92"/>
      <c r="CSG349" s="92"/>
      <c r="CSH349" s="92"/>
      <c r="CSI349" s="92"/>
      <c r="CSJ349" s="92"/>
      <c r="CSK349" s="92"/>
      <c r="CSL349" s="92"/>
      <c r="CSM349" s="92"/>
      <c r="CSN349" s="92"/>
      <c r="CSO349" s="92"/>
      <c r="CSP349" s="92"/>
      <c r="CSQ349" s="92"/>
      <c r="CSR349" s="92"/>
      <c r="CSS349" s="92"/>
      <c r="CST349" s="92"/>
      <c r="CSU349" s="92"/>
      <c r="CSV349" s="92"/>
      <c r="CSW349" s="92"/>
      <c r="CSX349" s="92"/>
      <c r="CSY349" s="92"/>
      <c r="CSZ349" s="92"/>
      <c r="CTA349" s="92"/>
      <c r="CTB349" s="92"/>
      <c r="CTC349" s="92"/>
      <c r="CTD349" s="92"/>
      <c r="CTE349" s="92"/>
      <c r="CTF349" s="92"/>
      <c r="CTG349" s="92"/>
      <c r="CTH349" s="92"/>
      <c r="CTI349" s="92"/>
      <c r="CTJ349" s="92"/>
      <c r="CTK349" s="92"/>
      <c r="CTL349" s="92"/>
      <c r="CTM349" s="92"/>
      <c r="CTN349" s="92"/>
      <c r="CTO349" s="92"/>
      <c r="CTP349" s="92"/>
      <c r="CTQ349" s="92"/>
      <c r="CTR349" s="92"/>
      <c r="CTS349" s="92"/>
      <c r="CTT349" s="92"/>
      <c r="CTU349" s="92"/>
      <c r="CTV349" s="92"/>
      <c r="CTW349" s="92"/>
      <c r="CTX349" s="92"/>
      <c r="CTY349" s="92"/>
      <c r="CTZ349" s="92"/>
      <c r="CUA349" s="92"/>
      <c r="CUB349" s="92"/>
      <c r="CUC349" s="92"/>
      <c r="CUD349" s="92"/>
      <c r="CUE349" s="92"/>
      <c r="CUF349" s="92"/>
      <c r="CUG349" s="92"/>
      <c r="CUH349" s="92"/>
      <c r="CUI349" s="92"/>
      <c r="CUJ349" s="92"/>
      <c r="CUK349" s="92"/>
      <c r="CUL349" s="92"/>
      <c r="CUM349" s="92"/>
      <c r="CUN349" s="92"/>
      <c r="CUO349" s="92"/>
      <c r="CUP349" s="92"/>
      <c r="CUQ349" s="92"/>
      <c r="CUR349" s="92"/>
      <c r="CUS349" s="92"/>
      <c r="CUT349" s="92"/>
      <c r="CUU349" s="92"/>
      <c r="CUV349" s="92"/>
      <c r="CUW349" s="92"/>
      <c r="CUX349" s="92"/>
      <c r="CUY349" s="92"/>
      <c r="CUZ349" s="92"/>
      <c r="CVA349" s="92"/>
      <c r="CVB349" s="92"/>
      <c r="CVC349" s="92"/>
      <c r="CVD349" s="92"/>
      <c r="CVE349" s="92"/>
      <c r="CVF349" s="92"/>
      <c r="CVG349" s="92"/>
      <c r="CVH349" s="92"/>
      <c r="CVI349" s="92"/>
      <c r="CVJ349" s="92"/>
      <c r="CVK349" s="92"/>
      <c r="CVL349" s="92"/>
      <c r="CVM349" s="92"/>
      <c r="CVN349" s="92"/>
      <c r="CVO349" s="92"/>
      <c r="CVP349" s="92"/>
      <c r="CVQ349" s="92"/>
      <c r="CVR349" s="92"/>
      <c r="CVS349" s="92"/>
      <c r="CVT349" s="92"/>
      <c r="CVU349" s="92"/>
      <c r="CVV349" s="92"/>
      <c r="CVW349" s="92"/>
      <c r="CVX349" s="92"/>
      <c r="CVY349" s="92"/>
      <c r="CVZ349" s="92"/>
      <c r="CWA349" s="92"/>
      <c r="CWB349" s="92"/>
      <c r="CWC349" s="92"/>
      <c r="CWD349" s="92"/>
      <c r="CWE349" s="92"/>
      <c r="CWF349" s="92"/>
      <c r="CWG349" s="92"/>
      <c r="CWH349" s="92"/>
      <c r="CWI349" s="92"/>
      <c r="CWJ349" s="92"/>
      <c r="CWK349" s="92"/>
      <c r="CWL349" s="92"/>
      <c r="CWM349" s="92"/>
      <c r="CWN349" s="92"/>
      <c r="CWO349" s="92"/>
      <c r="CWP349" s="92"/>
      <c r="CWQ349" s="92"/>
      <c r="CWR349" s="92"/>
      <c r="CWS349" s="92"/>
      <c r="CWT349" s="92"/>
      <c r="CWU349" s="92"/>
      <c r="CWV349" s="92"/>
      <c r="CWW349" s="92"/>
      <c r="CWX349" s="92"/>
      <c r="CWY349" s="92"/>
      <c r="CWZ349" s="92"/>
      <c r="CXA349" s="92"/>
      <c r="CXB349" s="92"/>
      <c r="CXC349" s="92"/>
      <c r="CXD349" s="92"/>
      <c r="CXE349" s="92"/>
      <c r="CXF349" s="92"/>
      <c r="CXG349" s="92"/>
      <c r="CXH349" s="92"/>
      <c r="CXI349" s="92"/>
      <c r="CXJ349" s="92"/>
      <c r="CXK349" s="92"/>
      <c r="CXL349" s="92"/>
      <c r="CXM349" s="92"/>
      <c r="CXN349" s="92"/>
      <c r="CXO349" s="92"/>
      <c r="CXP349" s="92"/>
      <c r="CXQ349" s="92"/>
      <c r="CXR349" s="92"/>
      <c r="CXS349" s="92"/>
      <c r="CXT349" s="92"/>
      <c r="CXU349" s="92"/>
      <c r="CXV349" s="92"/>
      <c r="CXW349" s="92"/>
      <c r="CXX349" s="92"/>
      <c r="CXY349" s="92"/>
      <c r="CXZ349" s="92"/>
      <c r="CYA349" s="92"/>
      <c r="CYB349" s="92"/>
      <c r="CYC349" s="92"/>
      <c r="CYD349" s="92"/>
      <c r="CYE349" s="92"/>
      <c r="CYF349" s="92"/>
      <c r="CYG349" s="92"/>
      <c r="CYH349" s="92"/>
      <c r="CYI349" s="92"/>
      <c r="CYJ349" s="92"/>
      <c r="CYK349" s="92"/>
      <c r="CYL349" s="92"/>
      <c r="CYM349" s="92"/>
      <c r="CYN349" s="92"/>
      <c r="CYO349" s="92"/>
      <c r="CYP349" s="92"/>
      <c r="CYQ349" s="92"/>
      <c r="CYR349" s="92"/>
      <c r="CYS349" s="92"/>
      <c r="CYT349" s="92"/>
      <c r="CYU349" s="92"/>
      <c r="CYV349" s="92"/>
      <c r="CYW349" s="92"/>
      <c r="CYX349" s="92"/>
      <c r="CYY349" s="92"/>
      <c r="CYZ349" s="92"/>
      <c r="CZA349" s="92"/>
      <c r="CZB349" s="92"/>
      <c r="CZC349" s="92"/>
      <c r="CZD349" s="92"/>
      <c r="CZE349" s="92"/>
      <c r="CZF349" s="92"/>
      <c r="CZG349" s="92"/>
      <c r="CZH349" s="92"/>
      <c r="CZI349" s="92"/>
      <c r="CZJ349" s="92"/>
      <c r="CZK349" s="92"/>
      <c r="CZL349" s="92"/>
      <c r="CZM349" s="92"/>
      <c r="CZN349" s="92"/>
      <c r="CZO349" s="92"/>
      <c r="CZP349" s="92"/>
      <c r="CZQ349" s="92"/>
      <c r="CZR349" s="92"/>
      <c r="CZS349" s="92"/>
      <c r="CZT349" s="92"/>
      <c r="CZU349" s="92"/>
      <c r="CZV349" s="92"/>
      <c r="CZW349" s="92"/>
      <c r="CZX349" s="92"/>
      <c r="CZY349" s="92"/>
      <c r="CZZ349" s="92"/>
      <c r="DAA349" s="92"/>
      <c r="DAB349" s="92"/>
      <c r="DAC349" s="92"/>
      <c r="DAD349" s="92"/>
      <c r="DAE349" s="92"/>
      <c r="DAF349" s="92"/>
      <c r="DAG349" s="92"/>
      <c r="DAH349" s="92"/>
      <c r="DAI349" s="92"/>
      <c r="DAJ349" s="92"/>
      <c r="DAK349" s="92"/>
      <c r="DAL349" s="92"/>
      <c r="DAM349" s="92"/>
      <c r="DAN349" s="92"/>
      <c r="DAO349" s="92"/>
      <c r="DAP349" s="92"/>
      <c r="DAQ349" s="92"/>
      <c r="DAR349" s="92"/>
      <c r="DAS349" s="92"/>
      <c r="DAT349" s="92"/>
      <c r="DAU349" s="92"/>
      <c r="DAV349" s="92"/>
      <c r="DAW349" s="92"/>
      <c r="DAX349" s="92"/>
      <c r="DAY349" s="92"/>
      <c r="DAZ349" s="92"/>
      <c r="DBA349" s="92"/>
      <c r="DBB349" s="92"/>
      <c r="DBC349" s="92"/>
      <c r="DBD349" s="92"/>
      <c r="DBE349" s="92"/>
      <c r="DBF349" s="92"/>
      <c r="DBG349" s="92"/>
      <c r="DBH349" s="92"/>
      <c r="DBI349" s="92"/>
      <c r="DBJ349" s="92"/>
      <c r="DBK349" s="92"/>
      <c r="DBL349" s="92"/>
      <c r="DBM349" s="92"/>
      <c r="DBN349" s="92"/>
      <c r="DBO349" s="92"/>
      <c r="DBP349" s="92"/>
      <c r="DBQ349" s="92"/>
      <c r="DBR349" s="92"/>
      <c r="DBS349" s="92"/>
      <c r="DBT349" s="92"/>
      <c r="DBU349" s="92"/>
      <c r="DBV349" s="92"/>
      <c r="DBW349" s="92"/>
      <c r="DBX349" s="92"/>
      <c r="DBY349" s="92"/>
      <c r="DBZ349" s="92"/>
      <c r="DCA349" s="92"/>
      <c r="DCB349" s="92"/>
      <c r="DCC349" s="92"/>
      <c r="DCD349" s="92"/>
      <c r="DCE349" s="92"/>
      <c r="DCF349" s="92"/>
      <c r="DCG349" s="92"/>
      <c r="DCH349" s="92"/>
      <c r="DCI349" s="92"/>
      <c r="DCJ349" s="92"/>
      <c r="DCK349" s="92"/>
      <c r="DCL349" s="92"/>
      <c r="DCM349" s="92"/>
      <c r="DCN349" s="92"/>
      <c r="DCO349" s="92"/>
      <c r="DCP349" s="92"/>
      <c r="DCQ349" s="92"/>
      <c r="DCR349" s="92"/>
      <c r="DCS349" s="92"/>
      <c r="DCT349" s="92"/>
      <c r="DCU349" s="92"/>
      <c r="DCV349" s="92"/>
      <c r="DCW349" s="92"/>
      <c r="DCX349" s="92"/>
      <c r="DCY349" s="92"/>
      <c r="DCZ349" s="92"/>
      <c r="DDA349" s="92"/>
      <c r="DDB349" s="92"/>
      <c r="DDC349" s="92"/>
      <c r="DDD349" s="92"/>
      <c r="DDE349" s="92"/>
      <c r="DDF349" s="92"/>
      <c r="DDG349" s="92"/>
      <c r="DDH349" s="92"/>
      <c r="DDI349" s="92"/>
      <c r="DDJ349" s="92"/>
      <c r="DDK349" s="92"/>
      <c r="DDL349" s="92"/>
      <c r="DDM349" s="92"/>
      <c r="DDN349" s="92"/>
      <c r="DDO349" s="92"/>
      <c r="DDP349" s="92"/>
      <c r="DDQ349" s="92"/>
      <c r="DDR349" s="92"/>
      <c r="DDS349" s="92"/>
      <c r="DDT349" s="92"/>
      <c r="DDU349" s="92"/>
      <c r="DDV349" s="92"/>
      <c r="DDW349" s="92"/>
      <c r="DDX349" s="92"/>
      <c r="DDY349" s="92"/>
      <c r="DDZ349" s="92"/>
      <c r="DEA349" s="92"/>
      <c r="DEB349" s="92"/>
      <c r="DEC349" s="92"/>
      <c r="DED349" s="92"/>
      <c r="DEE349" s="92"/>
      <c r="DEF349" s="92"/>
      <c r="DEG349" s="92"/>
      <c r="DEH349" s="92"/>
      <c r="DEI349" s="92"/>
      <c r="DEJ349" s="92"/>
      <c r="DEK349" s="92"/>
      <c r="DEL349" s="92"/>
      <c r="DEM349" s="92"/>
      <c r="DEN349" s="92"/>
      <c r="DEO349" s="92"/>
      <c r="DEP349" s="92"/>
      <c r="DEQ349" s="92"/>
      <c r="DER349" s="92"/>
      <c r="DES349" s="92"/>
      <c r="DET349" s="92"/>
      <c r="DEU349" s="92"/>
      <c r="DEV349" s="92"/>
      <c r="DEW349" s="92"/>
      <c r="DEX349" s="92"/>
      <c r="DEY349" s="92"/>
      <c r="DEZ349" s="92"/>
      <c r="DFA349" s="92"/>
      <c r="DFB349" s="92"/>
      <c r="DFC349" s="92"/>
      <c r="DFD349" s="92"/>
      <c r="DFE349" s="92"/>
      <c r="DFF349" s="92"/>
      <c r="DFG349" s="92"/>
      <c r="DFH349" s="92"/>
      <c r="DFI349" s="92"/>
      <c r="DFJ349" s="92"/>
      <c r="DFK349" s="92"/>
      <c r="DFL349" s="92"/>
      <c r="DFM349" s="92"/>
      <c r="DFN349" s="92"/>
      <c r="DFO349" s="92"/>
      <c r="DFP349" s="92"/>
      <c r="DFQ349" s="92"/>
      <c r="DFR349" s="92"/>
      <c r="DFS349" s="92"/>
      <c r="DFT349" s="92"/>
      <c r="DFU349" s="92"/>
      <c r="DFV349" s="92"/>
      <c r="DFW349" s="92"/>
      <c r="DFX349" s="92"/>
      <c r="DFY349" s="92"/>
      <c r="DFZ349" s="92"/>
      <c r="DGA349" s="92"/>
      <c r="DGB349" s="92"/>
      <c r="DGC349" s="92"/>
      <c r="DGD349" s="92"/>
      <c r="DGE349" s="92"/>
      <c r="DGF349" s="92"/>
      <c r="DGG349" s="92"/>
      <c r="DGH349" s="92"/>
      <c r="DGI349" s="92"/>
      <c r="DGJ349" s="92"/>
      <c r="DGK349" s="92"/>
      <c r="DGL349" s="92"/>
      <c r="DGM349" s="92"/>
      <c r="DGN349" s="92"/>
      <c r="DGO349" s="92"/>
      <c r="DGP349" s="92"/>
      <c r="DGQ349" s="92"/>
      <c r="DGR349" s="92"/>
      <c r="DGS349" s="92"/>
      <c r="DGT349" s="92"/>
      <c r="DGU349" s="92"/>
      <c r="DGV349" s="92"/>
      <c r="DGW349" s="92"/>
      <c r="DGX349" s="92"/>
      <c r="DGY349" s="92"/>
      <c r="DGZ349" s="92"/>
      <c r="DHA349" s="92"/>
      <c r="DHB349" s="92"/>
      <c r="DHC349" s="92"/>
      <c r="DHD349" s="92"/>
      <c r="DHE349" s="92"/>
      <c r="DHF349" s="92"/>
      <c r="DHG349" s="92"/>
      <c r="DHH349" s="92"/>
      <c r="DHI349" s="92"/>
      <c r="DHJ349" s="92"/>
      <c r="DHK349" s="92"/>
      <c r="DHL349" s="92"/>
      <c r="DHM349" s="92"/>
      <c r="DHN349" s="92"/>
      <c r="DHO349" s="92"/>
      <c r="DHP349" s="92"/>
      <c r="DHQ349" s="92"/>
      <c r="DHR349" s="92"/>
      <c r="DHS349" s="92"/>
      <c r="DHT349" s="92"/>
      <c r="DHU349" s="92"/>
      <c r="DHV349" s="92"/>
      <c r="DHW349" s="92"/>
      <c r="DHX349" s="92"/>
      <c r="DHY349" s="92"/>
      <c r="DHZ349" s="92"/>
      <c r="DIA349" s="92"/>
      <c r="DIB349" s="92"/>
      <c r="DIC349" s="92"/>
      <c r="DID349" s="92"/>
      <c r="DIE349" s="92"/>
      <c r="DIF349" s="92"/>
      <c r="DIG349" s="92"/>
      <c r="DIH349" s="92"/>
      <c r="DII349" s="92"/>
      <c r="DIJ349" s="92"/>
      <c r="DIK349" s="92"/>
      <c r="DIL349" s="92"/>
      <c r="DIM349" s="92"/>
      <c r="DIN349" s="92"/>
      <c r="DIO349" s="92"/>
      <c r="DIP349" s="92"/>
      <c r="DIQ349" s="92"/>
      <c r="DIR349" s="92"/>
      <c r="DIS349" s="92"/>
      <c r="DIT349" s="92"/>
      <c r="DIU349" s="92"/>
      <c r="DIV349" s="92"/>
      <c r="DIW349" s="92"/>
      <c r="DIX349" s="92"/>
      <c r="DIY349" s="92"/>
      <c r="DIZ349" s="92"/>
      <c r="DJA349" s="92"/>
      <c r="DJB349" s="92"/>
      <c r="DJC349" s="92"/>
      <c r="DJD349" s="92"/>
      <c r="DJE349" s="92"/>
      <c r="DJF349" s="92"/>
      <c r="DJG349" s="92"/>
      <c r="DJH349" s="92"/>
      <c r="DJI349" s="92"/>
      <c r="DJJ349" s="92"/>
      <c r="DJK349" s="92"/>
      <c r="DJL349" s="92"/>
      <c r="DJM349" s="92"/>
      <c r="DJN349" s="92"/>
      <c r="DJO349" s="92"/>
      <c r="DJP349" s="92"/>
      <c r="DJQ349" s="92"/>
      <c r="DJR349" s="92"/>
      <c r="DJS349" s="92"/>
      <c r="DJT349" s="92"/>
      <c r="DJU349" s="92"/>
      <c r="DJV349" s="92"/>
      <c r="DJW349" s="92"/>
      <c r="DJX349" s="92"/>
      <c r="DJY349" s="92"/>
      <c r="DJZ349" s="92"/>
      <c r="DKA349" s="92"/>
      <c r="DKB349" s="92"/>
      <c r="DKC349" s="92"/>
      <c r="DKD349" s="92"/>
      <c r="DKE349" s="92"/>
      <c r="DKF349" s="92"/>
      <c r="DKG349" s="92"/>
      <c r="DKH349" s="92"/>
      <c r="DKI349" s="92"/>
      <c r="DKJ349" s="92"/>
      <c r="DKK349" s="92"/>
      <c r="DKL349" s="92"/>
      <c r="DKM349" s="92"/>
      <c r="DKN349" s="92"/>
      <c r="DKO349" s="92"/>
      <c r="DKP349" s="92"/>
      <c r="DKQ349" s="92"/>
      <c r="DKR349" s="92"/>
      <c r="DKS349" s="92"/>
      <c r="DKT349" s="92"/>
      <c r="DKU349" s="92"/>
      <c r="DKV349" s="92"/>
      <c r="DKW349" s="92"/>
      <c r="DKX349" s="92"/>
      <c r="DKY349" s="92"/>
      <c r="DKZ349" s="92"/>
      <c r="DLA349" s="92"/>
      <c r="DLB349" s="92"/>
      <c r="DLC349" s="92"/>
      <c r="DLD349" s="92"/>
      <c r="DLE349" s="92"/>
      <c r="DLF349" s="92"/>
      <c r="DLG349" s="92"/>
      <c r="DLH349" s="92"/>
      <c r="DLI349" s="92"/>
      <c r="DLJ349" s="92"/>
      <c r="DLK349" s="92"/>
      <c r="DLL349" s="92"/>
      <c r="DLM349" s="92"/>
      <c r="DLN349" s="92"/>
      <c r="DLO349" s="92"/>
      <c r="DLP349" s="92"/>
      <c r="DLQ349" s="92"/>
      <c r="DLR349" s="92"/>
      <c r="DLS349" s="92"/>
      <c r="DLT349" s="92"/>
      <c r="DLU349" s="92"/>
      <c r="DLV349" s="92"/>
      <c r="DLW349" s="92"/>
      <c r="DLX349" s="92"/>
      <c r="DLY349" s="92"/>
      <c r="DLZ349" s="92"/>
      <c r="DMA349" s="92"/>
      <c r="DMB349" s="92"/>
      <c r="DMC349" s="92"/>
      <c r="DMD349" s="92"/>
      <c r="DME349" s="92"/>
      <c r="DMF349" s="92"/>
      <c r="DMG349" s="92"/>
      <c r="DMH349" s="92"/>
      <c r="DMI349" s="92"/>
      <c r="DMJ349" s="92"/>
      <c r="DMK349" s="92"/>
      <c r="DML349" s="92"/>
      <c r="DMM349" s="92"/>
      <c r="DMN349" s="92"/>
      <c r="DMO349" s="92"/>
      <c r="DMP349" s="92"/>
      <c r="DMQ349" s="92"/>
      <c r="DMR349" s="92"/>
      <c r="DMS349" s="92"/>
      <c r="DMT349" s="92"/>
      <c r="DMU349" s="92"/>
      <c r="DMV349" s="92"/>
      <c r="DMW349" s="92"/>
      <c r="DMX349" s="92"/>
      <c r="DMY349" s="92"/>
      <c r="DMZ349" s="92"/>
      <c r="DNA349" s="92"/>
      <c r="DNB349" s="92"/>
      <c r="DNC349" s="92"/>
      <c r="DND349" s="92"/>
      <c r="DNE349" s="92"/>
      <c r="DNF349" s="92"/>
      <c r="DNG349" s="92"/>
      <c r="DNH349" s="92"/>
      <c r="DNI349" s="92"/>
      <c r="DNJ349" s="92"/>
      <c r="DNK349" s="92"/>
      <c r="DNL349" s="92"/>
      <c r="DNM349" s="92"/>
      <c r="DNN349" s="92"/>
      <c r="DNO349" s="92"/>
      <c r="DNP349" s="92"/>
      <c r="DNQ349" s="92"/>
      <c r="DNR349" s="92"/>
      <c r="DNS349" s="92"/>
      <c r="DNT349" s="92"/>
      <c r="DNU349" s="92"/>
      <c r="DNV349" s="92"/>
      <c r="DNW349" s="92"/>
      <c r="DNX349" s="92"/>
      <c r="DNY349" s="92"/>
      <c r="DNZ349" s="92"/>
      <c r="DOA349" s="92"/>
      <c r="DOB349" s="92"/>
      <c r="DOC349" s="92"/>
      <c r="DOD349" s="92"/>
      <c r="DOE349" s="92"/>
      <c r="DOF349" s="92"/>
      <c r="DOG349" s="92"/>
      <c r="DOH349" s="92"/>
      <c r="DOI349" s="92"/>
      <c r="DOJ349" s="92"/>
      <c r="DOK349" s="92"/>
      <c r="DOL349" s="92"/>
      <c r="DOM349" s="92"/>
      <c r="DON349" s="92"/>
      <c r="DOO349" s="92"/>
      <c r="DOP349" s="92"/>
      <c r="DOQ349" s="92"/>
      <c r="DOR349" s="92"/>
      <c r="DOS349" s="92"/>
      <c r="DOT349" s="92"/>
      <c r="DOU349" s="92"/>
      <c r="DOV349" s="92"/>
      <c r="DOW349" s="92"/>
      <c r="DOX349" s="92"/>
      <c r="DOY349" s="92"/>
      <c r="DOZ349" s="92"/>
      <c r="DPA349" s="92"/>
      <c r="DPB349" s="92"/>
      <c r="DPC349" s="92"/>
      <c r="DPD349" s="92"/>
      <c r="DPE349" s="92"/>
      <c r="DPF349" s="92"/>
      <c r="DPG349" s="92"/>
      <c r="DPH349" s="92"/>
      <c r="DPI349" s="92"/>
      <c r="DPJ349" s="92"/>
      <c r="DPK349" s="92"/>
      <c r="DPL349" s="92"/>
      <c r="DPM349" s="92"/>
      <c r="DPN349" s="92"/>
      <c r="DPO349" s="92"/>
      <c r="DPP349" s="92"/>
      <c r="DPQ349" s="92"/>
      <c r="DPR349" s="92"/>
      <c r="DPS349" s="92"/>
      <c r="DPT349" s="92"/>
      <c r="DPU349" s="92"/>
      <c r="DPV349" s="92"/>
      <c r="DPW349" s="92"/>
      <c r="DPX349" s="92"/>
      <c r="DPY349" s="92"/>
      <c r="DPZ349" s="92"/>
      <c r="DQA349" s="92"/>
      <c r="DQB349" s="92"/>
      <c r="DQC349" s="92"/>
      <c r="DQD349" s="92"/>
      <c r="DQE349" s="92"/>
      <c r="DQF349" s="92"/>
      <c r="DQG349" s="92"/>
      <c r="DQH349" s="92"/>
      <c r="DQI349" s="92"/>
      <c r="DQJ349" s="92"/>
      <c r="DQK349" s="92"/>
      <c r="DQL349" s="92"/>
      <c r="DQM349" s="92"/>
      <c r="DQN349" s="92"/>
      <c r="DQO349" s="92"/>
      <c r="DQP349" s="92"/>
      <c r="DQQ349" s="92"/>
      <c r="DQR349" s="92"/>
      <c r="DQS349" s="92"/>
      <c r="DQT349" s="92"/>
      <c r="DQU349" s="92"/>
      <c r="DQV349" s="92"/>
      <c r="DQW349" s="92"/>
      <c r="DQX349" s="92"/>
      <c r="DQY349" s="92"/>
      <c r="DQZ349" s="92"/>
      <c r="DRA349" s="92"/>
      <c r="DRB349" s="92"/>
      <c r="DRC349" s="92"/>
      <c r="DRD349" s="92"/>
      <c r="DRE349" s="92"/>
      <c r="DRF349" s="92"/>
      <c r="DRG349" s="92"/>
      <c r="DRH349" s="92"/>
      <c r="DRI349" s="92"/>
      <c r="DRJ349" s="92"/>
      <c r="DRK349" s="92"/>
      <c r="DRL349" s="92"/>
      <c r="DRM349" s="92"/>
      <c r="DRN349" s="92"/>
      <c r="DRO349" s="92"/>
      <c r="DRP349" s="92"/>
      <c r="DRQ349" s="92"/>
      <c r="DRR349" s="92"/>
      <c r="DRS349" s="92"/>
      <c r="DRT349" s="92"/>
      <c r="DRU349" s="92"/>
      <c r="DRV349" s="92"/>
      <c r="DRW349" s="92"/>
      <c r="DRX349" s="92"/>
      <c r="DRY349" s="92"/>
      <c r="DRZ349" s="92"/>
      <c r="DSA349" s="92"/>
      <c r="DSB349" s="92"/>
      <c r="DSC349" s="92"/>
      <c r="DSD349" s="92"/>
      <c r="DSE349" s="92"/>
      <c r="DSF349" s="92"/>
      <c r="DSG349" s="92"/>
      <c r="DSH349" s="92"/>
      <c r="DSI349" s="92"/>
      <c r="DSJ349" s="92"/>
      <c r="DSK349" s="92"/>
      <c r="DSL349" s="92"/>
      <c r="DSM349" s="92"/>
      <c r="DSN349" s="92"/>
      <c r="DSO349" s="92"/>
      <c r="DSP349" s="92"/>
      <c r="DSQ349" s="92"/>
      <c r="DSR349" s="92"/>
      <c r="DSS349" s="92"/>
      <c r="DST349" s="92"/>
      <c r="DSU349" s="92"/>
      <c r="DSV349" s="92"/>
      <c r="DSW349" s="92"/>
      <c r="DSX349" s="92"/>
      <c r="DSY349" s="92"/>
      <c r="DSZ349" s="92"/>
      <c r="DTA349" s="92"/>
      <c r="DTB349" s="92"/>
      <c r="DTC349" s="92"/>
      <c r="DTD349" s="92"/>
      <c r="DTE349" s="92"/>
      <c r="DTF349" s="92"/>
      <c r="DTG349" s="92"/>
      <c r="DTH349" s="92"/>
      <c r="DTI349" s="92"/>
      <c r="DTJ349" s="92"/>
      <c r="DTK349" s="92"/>
      <c r="DTL349" s="92"/>
      <c r="DTM349" s="92"/>
      <c r="DTN349" s="92"/>
      <c r="DTO349" s="92"/>
      <c r="DTP349" s="92"/>
      <c r="DTQ349" s="92"/>
      <c r="DTR349" s="92"/>
      <c r="DTS349" s="92"/>
      <c r="DTT349" s="92"/>
      <c r="DTU349" s="92"/>
      <c r="DTV349" s="92"/>
      <c r="DTW349" s="92"/>
      <c r="DTX349" s="92"/>
      <c r="DTY349" s="92"/>
      <c r="DTZ349" s="92"/>
      <c r="DUA349" s="92"/>
      <c r="DUB349" s="92"/>
      <c r="DUC349" s="92"/>
      <c r="DUD349" s="92"/>
      <c r="DUE349" s="92"/>
      <c r="DUF349" s="92"/>
      <c r="DUG349" s="92"/>
      <c r="DUH349" s="92"/>
      <c r="DUI349" s="92"/>
      <c r="DUJ349" s="92"/>
      <c r="DUK349" s="92"/>
      <c r="DUL349" s="92"/>
      <c r="DUM349" s="92"/>
      <c r="DUN349" s="92"/>
      <c r="DUO349" s="92"/>
      <c r="DUP349" s="92"/>
      <c r="DUQ349" s="92"/>
      <c r="DUR349" s="92"/>
      <c r="DUS349" s="92"/>
      <c r="DUT349" s="92"/>
      <c r="DUU349" s="92"/>
      <c r="DUV349" s="92"/>
      <c r="DUW349" s="92"/>
      <c r="DUX349" s="92"/>
      <c r="DUY349" s="92"/>
      <c r="DUZ349" s="92"/>
      <c r="DVA349" s="92"/>
      <c r="DVB349" s="92"/>
      <c r="DVC349" s="92"/>
      <c r="DVD349" s="92"/>
      <c r="DVE349" s="92"/>
      <c r="DVF349" s="92"/>
      <c r="DVG349" s="92"/>
      <c r="DVH349" s="92"/>
      <c r="DVI349" s="92"/>
      <c r="DVJ349" s="92"/>
      <c r="DVK349" s="92"/>
      <c r="DVL349" s="92"/>
      <c r="DVM349" s="92"/>
      <c r="DVN349" s="92"/>
      <c r="DVO349" s="92"/>
      <c r="DVP349" s="92"/>
      <c r="DVQ349" s="92"/>
      <c r="DVR349" s="92"/>
      <c r="DVS349" s="92"/>
      <c r="DVT349" s="92"/>
      <c r="DVU349" s="92"/>
      <c r="DVV349" s="92"/>
      <c r="DVW349" s="92"/>
      <c r="DVX349" s="92"/>
      <c r="DVY349" s="92"/>
      <c r="DVZ349" s="92"/>
      <c r="DWA349" s="92"/>
      <c r="DWB349" s="92"/>
      <c r="DWC349" s="92"/>
      <c r="DWD349" s="92"/>
      <c r="DWE349" s="92"/>
      <c r="DWF349" s="92"/>
      <c r="DWG349" s="92"/>
      <c r="DWH349" s="92"/>
      <c r="DWI349" s="92"/>
      <c r="DWJ349" s="92"/>
      <c r="DWK349" s="92"/>
      <c r="DWL349" s="92"/>
      <c r="DWM349" s="92"/>
      <c r="DWN349" s="92"/>
      <c r="DWO349" s="92"/>
      <c r="DWP349" s="92"/>
      <c r="DWQ349" s="92"/>
      <c r="DWR349" s="92"/>
      <c r="DWS349" s="92"/>
      <c r="DWT349" s="92"/>
      <c r="DWU349" s="92"/>
      <c r="DWV349" s="92"/>
      <c r="DWW349" s="92"/>
      <c r="DWX349" s="92"/>
      <c r="DWY349" s="92"/>
      <c r="DWZ349" s="92"/>
      <c r="DXA349" s="92"/>
      <c r="DXB349" s="92"/>
      <c r="DXC349" s="92"/>
      <c r="DXD349" s="92"/>
      <c r="DXE349" s="92"/>
      <c r="DXF349" s="92"/>
      <c r="DXG349" s="92"/>
      <c r="DXH349" s="92"/>
      <c r="DXI349" s="92"/>
      <c r="DXJ349" s="92"/>
      <c r="DXK349" s="92"/>
      <c r="DXL349" s="92"/>
      <c r="DXM349" s="92"/>
      <c r="DXN349" s="92"/>
      <c r="DXO349" s="92"/>
      <c r="DXP349" s="92"/>
      <c r="DXQ349" s="92"/>
      <c r="DXR349" s="92"/>
      <c r="DXS349" s="92"/>
      <c r="DXT349" s="92"/>
      <c r="DXU349" s="92"/>
      <c r="DXV349" s="92"/>
      <c r="DXW349" s="92"/>
      <c r="DXX349" s="92"/>
      <c r="DXY349" s="92"/>
      <c r="DXZ349" s="92"/>
      <c r="DYA349" s="92"/>
      <c r="DYB349" s="92"/>
      <c r="DYC349" s="92"/>
      <c r="DYD349" s="92"/>
      <c r="DYE349" s="92"/>
      <c r="DYF349" s="92"/>
      <c r="DYG349" s="92"/>
      <c r="DYH349" s="92"/>
      <c r="DYI349" s="92"/>
      <c r="DYJ349" s="92"/>
      <c r="DYK349" s="92"/>
      <c r="DYL349" s="92"/>
      <c r="DYM349" s="92"/>
      <c r="DYN349" s="92"/>
      <c r="DYO349" s="92"/>
      <c r="DYP349" s="92"/>
      <c r="DYQ349" s="92"/>
      <c r="DYR349" s="92"/>
      <c r="DYS349" s="92"/>
      <c r="DYT349" s="92"/>
      <c r="DYU349" s="92"/>
      <c r="DYV349" s="92"/>
      <c r="DYW349" s="92"/>
      <c r="DYX349" s="92"/>
      <c r="DYY349" s="92"/>
      <c r="DYZ349" s="92"/>
      <c r="DZA349" s="92"/>
      <c r="DZB349" s="92"/>
      <c r="DZC349" s="92"/>
      <c r="DZD349" s="92"/>
      <c r="DZE349" s="92"/>
      <c r="DZF349" s="92"/>
      <c r="DZG349" s="92"/>
      <c r="DZH349" s="92"/>
      <c r="DZI349" s="92"/>
      <c r="DZJ349" s="92"/>
      <c r="DZK349" s="92"/>
      <c r="DZL349" s="92"/>
      <c r="DZM349" s="92"/>
      <c r="DZN349" s="92"/>
      <c r="DZO349" s="92"/>
      <c r="DZP349" s="92"/>
      <c r="DZQ349" s="92"/>
      <c r="DZR349" s="92"/>
      <c r="DZS349" s="92"/>
      <c r="DZT349" s="92"/>
      <c r="DZU349" s="92"/>
      <c r="DZV349" s="92"/>
      <c r="DZW349" s="92"/>
      <c r="DZX349" s="92"/>
      <c r="DZY349" s="92"/>
      <c r="DZZ349" s="92"/>
      <c r="EAA349" s="92"/>
      <c r="EAB349" s="92"/>
      <c r="EAC349" s="92"/>
      <c r="EAD349" s="92"/>
      <c r="EAE349" s="92"/>
      <c r="EAF349" s="92"/>
      <c r="EAG349" s="92"/>
      <c r="EAH349" s="92"/>
      <c r="EAI349" s="92"/>
      <c r="EAJ349" s="92"/>
      <c r="EAK349" s="92"/>
      <c r="EAL349" s="92"/>
      <c r="EAM349" s="92"/>
      <c r="EAN349" s="92"/>
      <c r="EAO349" s="92"/>
      <c r="EAP349" s="92"/>
      <c r="EAQ349" s="92"/>
      <c r="EAR349" s="92"/>
      <c r="EAS349" s="92"/>
      <c r="EAT349" s="92"/>
      <c r="EAU349" s="92"/>
      <c r="EAV349" s="92"/>
      <c r="EAW349" s="92"/>
      <c r="EAX349" s="92"/>
      <c r="EAY349" s="92"/>
      <c r="EAZ349" s="92"/>
      <c r="EBA349" s="92"/>
      <c r="EBB349" s="92"/>
      <c r="EBC349" s="92"/>
      <c r="EBD349" s="92"/>
      <c r="EBE349" s="92"/>
      <c r="EBF349" s="92"/>
      <c r="EBG349" s="92"/>
      <c r="EBH349" s="92"/>
      <c r="EBI349" s="92"/>
      <c r="EBJ349" s="92"/>
      <c r="EBK349" s="92"/>
      <c r="EBL349" s="92"/>
      <c r="EBM349" s="92"/>
      <c r="EBN349" s="92"/>
      <c r="EBO349" s="92"/>
      <c r="EBP349" s="92"/>
      <c r="EBQ349" s="92"/>
      <c r="EBR349" s="92"/>
      <c r="EBS349" s="92"/>
      <c r="EBT349" s="92"/>
      <c r="EBU349" s="92"/>
      <c r="EBV349" s="92"/>
      <c r="EBW349" s="92"/>
      <c r="EBX349" s="92"/>
      <c r="EBY349" s="92"/>
      <c r="EBZ349" s="92"/>
      <c r="ECA349" s="92"/>
      <c r="ECB349" s="92"/>
      <c r="ECC349" s="92"/>
      <c r="ECD349" s="92"/>
      <c r="ECE349" s="92"/>
      <c r="ECF349" s="92"/>
      <c r="ECG349" s="92"/>
      <c r="ECH349" s="92"/>
      <c r="ECI349" s="92"/>
      <c r="ECJ349" s="92"/>
      <c r="ECK349" s="92"/>
      <c r="ECL349" s="92"/>
      <c r="ECM349" s="92"/>
      <c r="ECN349" s="92"/>
      <c r="ECO349" s="92"/>
      <c r="ECP349" s="92"/>
      <c r="ECQ349" s="92"/>
      <c r="ECR349" s="92"/>
      <c r="ECS349" s="92"/>
      <c r="ECT349" s="92"/>
      <c r="ECU349" s="92"/>
      <c r="ECV349" s="92"/>
      <c r="ECW349" s="92"/>
      <c r="ECX349" s="92"/>
      <c r="ECY349" s="92"/>
      <c r="ECZ349" s="92"/>
      <c r="EDA349" s="92"/>
      <c r="EDB349" s="92"/>
      <c r="EDC349" s="92"/>
      <c r="EDD349" s="92"/>
      <c r="EDE349" s="92"/>
      <c r="EDF349" s="92"/>
      <c r="EDG349" s="92"/>
      <c r="EDH349" s="92"/>
      <c r="EDI349" s="92"/>
      <c r="EDJ349" s="92"/>
      <c r="EDK349" s="92"/>
      <c r="EDL349" s="92"/>
      <c r="EDM349" s="92"/>
      <c r="EDN349" s="92"/>
      <c r="EDO349" s="92"/>
      <c r="EDP349" s="92"/>
      <c r="EDQ349" s="92"/>
      <c r="EDR349" s="92"/>
      <c r="EDS349" s="92"/>
      <c r="EDT349" s="92"/>
      <c r="EDU349" s="92"/>
      <c r="EDV349" s="92"/>
      <c r="EDW349" s="92"/>
      <c r="EDX349" s="92"/>
      <c r="EDY349" s="92"/>
      <c r="EDZ349" s="92"/>
      <c r="EEA349" s="92"/>
      <c r="EEB349" s="92"/>
      <c r="EEC349" s="92"/>
      <c r="EED349" s="92"/>
      <c r="EEE349" s="92"/>
      <c r="EEF349" s="92"/>
      <c r="EEG349" s="92"/>
      <c r="EEH349" s="92"/>
      <c r="EEI349" s="92"/>
      <c r="EEJ349" s="92"/>
      <c r="EEK349" s="92"/>
      <c r="EEL349" s="92"/>
      <c r="EEM349" s="92"/>
      <c r="EEN349" s="92"/>
      <c r="EEO349" s="92"/>
      <c r="EEP349" s="92"/>
      <c r="EEQ349" s="92"/>
      <c r="EER349" s="92"/>
      <c r="EES349" s="92"/>
      <c r="EET349" s="92"/>
      <c r="EEU349" s="92"/>
      <c r="EEV349" s="92"/>
      <c r="EEW349" s="92"/>
      <c r="EEX349" s="92"/>
      <c r="EEY349" s="92"/>
      <c r="EEZ349" s="92"/>
      <c r="EFA349" s="92"/>
      <c r="EFB349" s="92"/>
      <c r="EFC349" s="92"/>
      <c r="EFD349" s="92"/>
      <c r="EFE349" s="92"/>
      <c r="EFF349" s="92"/>
      <c r="EFG349" s="92"/>
      <c r="EFH349" s="92"/>
      <c r="EFI349" s="92"/>
      <c r="EFJ349" s="92"/>
      <c r="EFK349" s="92"/>
      <c r="EFL349" s="92"/>
      <c r="EFM349" s="92"/>
      <c r="EFN349" s="92"/>
      <c r="EFO349" s="92"/>
      <c r="EFP349" s="92"/>
      <c r="EFQ349" s="92"/>
      <c r="EFR349" s="92"/>
      <c r="EFS349" s="92"/>
      <c r="EFT349" s="92"/>
      <c r="EFU349" s="92"/>
      <c r="EFV349" s="92"/>
      <c r="EFW349" s="92"/>
      <c r="EFX349" s="92"/>
      <c r="EFY349" s="92"/>
      <c r="EFZ349" s="92"/>
      <c r="EGA349" s="92"/>
      <c r="EGB349" s="92"/>
      <c r="EGC349" s="92"/>
      <c r="EGD349" s="92"/>
      <c r="EGE349" s="92"/>
      <c r="EGF349" s="92"/>
      <c r="EGG349" s="92"/>
      <c r="EGH349" s="92"/>
      <c r="EGI349" s="92"/>
      <c r="EGJ349" s="92"/>
      <c r="EGK349" s="92"/>
      <c r="EGL349" s="92"/>
      <c r="EGM349" s="92"/>
      <c r="EGN349" s="92"/>
      <c r="EGO349" s="92"/>
      <c r="EGP349" s="92"/>
      <c r="EGQ349" s="92"/>
      <c r="EGR349" s="92"/>
      <c r="EGS349" s="92"/>
      <c r="EGT349" s="92"/>
      <c r="EGU349" s="92"/>
      <c r="EGV349" s="92"/>
      <c r="EGW349" s="92"/>
      <c r="EGX349" s="92"/>
      <c r="EGY349" s="92"/>
      <c r="EGZ349" s="92"/>
      <c r="EHA349" s="92"/>
      <c r="EHB349" s="92"/>
      <c r="EHC349" s="92"/>
      <c r="EHD349" s="92"/>
      <c r="EHE349" s="92"/>
      <c r="EHF349" s="92"/>
      <c r="EHG349" s="92"/>
      <c r="EHH349" s="92"/>
      <c r="EHI349" s="92"/>
      <c r="EHJ349" s="92"/>
      <c r="EHK349" s="92"/>
      <c r="EHL349" s="92"/>
      <c r="EHM349" s="92"/>
      <c r="EHN349" s="92"/>
      <c r="EHO349" s="92"/>
      <c r="EHP349" s="92"/>
      <c r="EHQ349" s="92"/>
      <c r="EHR349" s="92"/>
      <c r="EHS349" s="92"/>
      <c r="EHT349" s="92"/>
      <c r="EHU349" s="92"/>
      <c r="EHV349" s="92"/>
      <c r="EHW349" s="92"/>
      <c r="EHX349" s="92"/>
      <c r="EHY349" s="92"/>
      <c r="EHZ349" s="92"/>
      <c r="EIA349" s="92"/>
      <c r="EIB349" s="92"/>
      <c r="EIC349" s="92"/>
      <c r="EID349" s="92"/>
      <c r="EIE349" s="92"/>
      <c r="EIF349" s="92"/>
      <c r="EIG349" s="92"/>
      <c r="EIH349" s="92"/>
      <c r="EII349" s="92"/>
      <c r="EIJ349" s="92"/>
      <c r="EIK349" s="92"/>
      <c r="EIL349" s="92"/>
      <c r="EIM349" s="92"/>
      <c r="EIN349" s="92"/>
      <c r="EIO349" s="92"/>
      <c r="EIP349" s="92"/>
      <c r="EIQ349" s="92"/>
      <c r="EIR349" s="92"/>
      <c r="EIS349" s="92"/>
      <c r="EIT349" s="92"/>
      <c r="EIU349" s="92"/>
      <c r="EIV349" s="92"/>
      <c r="EIW349" s="92"/>
      <c r="EIX349" s="92"/>
      <c r="EIY349" s="92"/>
      <c r="EIZ349" s="92"/>
      <c r="EJA349" s="92"/>
      <c r="EJB349" s="92"/>
      <c r="EJC349" s="92"/>
      <c r="EJD349" s="92"/>
      <c r="EJE349" s="92"/>
      <c r="EJF349" s="92"/>
      <c r="EJG349" s="92"/>
      <c r="EJH349" s="92"/>
      <c r="EJI349" s="92"/>
      <c r="EJJ349" s="92"/>
      <c r="EJK349" s="92"/>
      <c r="EJL349" s="92"/>
      <c r="EJM349" s="92"/>
      <c r="EJN349" s="92"/>
      <c r="EJO349" s="92"/>
      <c r="EJP349" s="92"/>
      <c r="EJQ349" s="92"/>
      <c r="EJR349" s="92"/>
      <c r="EJS349" s="92"/>
      <c r="EJT349" s="92"/>
      <c r="EJU349" s="92"/>
      <c r="EJV349" s="92"/>
      <c r="EJW349" s="92"/>
      <c r="EJX349" s="92"/>
      <c r="EJY349" s="92"/>
      <c r="EJZ349" s="92"/>
      <c r="EKA349" s="92"/>
      <c r="EKB349" s="92"/>
      <c r="EKC349" s="92"/>
      <c r="EKD349" s="92"/>
      <c r="EKE349" s="92"/>
      <c r="EKF349" s="92"/>
      <c r="EKG349" s="92"/>
      <c r="EKH349" s="92"/>
      <c r="EKI349" s="92"/>
      <c r="EKJ349" s="92"/>
      <c r="EKK349" s="92"/>
      <c r="EKL349" s="92"/>
      <c r="EKM349" s="92"/>
      <c r="EKN349" s="92"/>
      <c r="EKO349" s="92"/>
      <c r="EKP349" s="92"/>
      <c r="EKQ349" s="92"/>
      <c r="EKR349" s="92"/>
      <c r="EKS349" s="92"/>
      <c r="EKT349" s="92"/>
      <c r="EKU349" s="92"/>
      <c r="EKV349" s="92"/>
      <c r="EKW349" s="92"/>
      <c r="EKX349" s="92"/>
      <c r="EKY349" s="92"/>
      <c r="EKZ349" s="92"/>
      <c r="ELA349" s="92"/>
      <c r="ELB349" s="92"/>
      <c r="ELC349" s="92"/>
      <c r="ELD349" s="92"/>
      <c r="ELE349" s="92"/>
      <c r="ELF349" s="92"/>
      <c r="ELG349" s="92"/>
      <c r="ELH349" s="92"/>
      <c r="ELI349" s="92"/>
      <c r="ELJ349" s="92"/>
      <c r="ELK349" s="92"/>
      <c r="ELL349" s="92"/>
      <c r="ELM349" s="92"/>
      <c r="ELN349" s="92"/>
      <c r="ELO349" s="92"/>
      <c r="ELP349" s="92"/>
      <c r="ELQ349" s="92"/>
      <c r="ELR349" s="92"/>
      <c r="ELS349" s="92"/>
      <c r="ELT349" s="92"/>
      <c r="ELU349" s="92"/>
      <c r="ELV349" s="92"/>
      <c r="ELW349" s="92"/>
      <c r="ELX349" s="92"/>
      <c r="ELY349" s="92"/>
      <c r="ELZ349" s="92"/>
      <c r="EMA349" s="92"/>
      <c r="EMB349" s="92"/>
      <c r="EMC349" s="92"/>
      <c r="EMD349" s="92"/>
      <c r="EME349" s="92"/>
      <c r="EMF349" s="92"/>
      <c r="EMG349" s="92"/>
      <c r="EMH349" s="92"/>
      <c r="EMI349" s="92"/>
      <c r="EMJ349" s="92"/>
      <c r="EMK349" s="92"/>
      <c r="EML349" s="92"/>
      <c r="EMM349" s="92"/>
      <c r="EMN349" s="92"/>
      <c r="EMO349" s="92"/>
      <c r="EMP349" s="92"/>
      <c r="EMQ349" s="92"/>
      <c r="EMR349" s="92"/>
      <c r="EMS349" s="92"/>
      <c r="EMT349" s="92"/>
      <c r="EMU349" s="92"/>
      <c r="EMV349" s="92"/>
      <c r="EMW349" s="92"/>
      <c r="EMX349" s="92"/>
      <c r="EMY349" s="92"/>
      <c r="EMZ349" s="92"/>
      <c r="ENA349" s="92"/>
      <c r="ENB349" s="92"/>
      <c r="ENC349" s="92"/>
      <c r="END349" s="92"/>
      <c r="ENE349" s="92"/>
      <c r="ENF349" s="92"/>
      <c r="ENG349" s="92"/>
      <c r="ENH349" s="92"/>
      <c r="ENI349" s="92"/>
      <c r="ENJ349" s="92"/>
      <c r="ENK349" s="92"/>
      <c r="ENL349" s="92"/>
      <c r="ENM349" s="92"/>
      <c r="ENN349" s="92"/>
      <c r="ENO349" s="92"/>
      <c r="ENP349" s="92"/>
      <c r="ENQ349" s="92"/>
      <c r="ENR349" s="92"/>
      <c r="ENS349" s="92"/>
      <c r="ENT349" s="92"/>
      <c r="ENU349" s="92"/>
      <c r="ENV349" s="92"/>
      <c r="ENW349" s="92"/>
      <c r="ENX349" s="92"/>
      <c r="ENY349" s="92"/>
      <c r="ENZ349" s="92"/>
      <c r="EOA349" s="92"/>
      <c r="EOB349" s="92"/>
      <c r="EOC349" s="92"/>
      <c r="EOD349" s="92"/>
      <c r="EOE349" s="92"/>
      <c r="EOF349" s="92"/>
      <c r="EOG349" s="92"/>
      <c r="EOH349" s="92"/>
      <c r="EOI349" s="92"/>
      <c r="EOJ349" s="92"/>
      <c r="EOK349" s="92"/>
      <c r="EOL349" s="92"/>
      <c r="EOM349" s="92"/>
      <c r="EON349" s="92"/>
      <c r="EOO349" s="92"/>
      <c r="EOP349" s="92"/>
      <c r="EOQ349" s="92"/>
      <c r="EOR349" s="92"/>
      <c r="EOS349" s="92"/>
      <c r="EOT349" s="92"/>
      <c r="EOU349" s="92"/>
      <c r="EOV349" s="92"/>
      <c r="EOW349" s="92"/>
      <c r="EOX349" s="92"/>
      <c r="EOY349" s="92"/>
      <c r="EOZ349" s="92"/>
      <c r="EPA349" s="92"/>
      <c r="EPB349" s="92"/>
      <c r="EPC349" s="92"/>
      <c r="EPD349" s="92"/>
      <c r="EPE349" s="92"/>
      <c r="EPF349" s="92"/>
      <c r="EPG349" s="92"/>
      <c r="EPH349" s="92"/>
      <c r="EPI349" s="92"/>
      <c r="EPJ349" s="92"/>
      <c r="EPK349" s="92"/>
      <c r="EPL349" s="92"/>
      <c r="EPM349" s="92"/>
      <c r="EPN349" s="92"/>
      <c r="EPO349" s="92"/>
      <c r="EPP349" s="92"/>
      <c r="EPQ349" s="92"/>
      <c r="EPR349" s="92"/>
      <c r="EPS349" s="92"/>
      <c r="EPT349" s="92"/>
      <c r="EPU349" s="92"/>
      <c r="EPV349" s="92"/>
      <c r="EPW349" s="92"/>
      <c r="EPX349" s="92"/>
      <c r="EPY349" s="92"/>
      <c r="EPZ349" s="92"/>
      <c r="EQA349" s="92"/>
      <c r="EQB349" s="92"/>
      <c r="EQC349" s="92"/>
      <c r="EQD349" s="92"/>
      <c r="EQE349" s="92"/>
      <c r="EQF349" s="92"/>
      <c r="EQG349" s="92"/>
      <c r="EQH349" s="92"/>
      <c r="EQI349" s="92"/>
      <c r="EQJ349" s="92"/>
      <c r="EQK349" s="92"/>
      <c r="EQL349" s="92"/>
      <c r="EQM349" s="92"/>
      <c r="EQN349" s="92"/>
      <c r="EQO349" s="92"/>
      <c r="EQP349" s="92"/>
      <c r="EQQ349" s="92"/>
      <c r="EQR349" s="92"/>
      <c r="EQS349" s="92"/>
      <c r="EQT349" s="92"/>
      <c r="EQU349" s="92"/>
      <c r="EQV349" s="92"/>
      <c r="EQW349" s="92"/>
      <c r="EQX349" s="92"/>
      <c r="EQY349" s="92"/>
      <c r="EQZ349" s="92"/>
      <c r="ERA349" s="92"/>
      <c r="ERB349" s="92"/>
      <c r="ERC349" s="92"/>
      <c r="ERD349" s="92"/>
      <c r="ERE349" s="92"/>
      <c r="ERF349" s="92"/>
      <c r="ERG349" s="92"/>
      <c r="ERH349" s="92"/>
      <c r="ERI349" s="92"/>
      <c r="ERJ349" s="92"/>
      <c r="ERK349" s="92"/>
      <c r="ERL349" s="92"/>
      <c r="ERM349" s="92"/>
      <c r="ERN349" s="92"/>
      <c r="ERO349" s="92"/>
      <c r="ERP349" s="92"/>
      <c r="ERQ349" s="92"/>
      <c r="ERR349" s="92"/>
      <c r="ERS349" s="92"/>
      <c r="ERT349" s="92"/>
      <c r="ERU349" s="92"/>
      <c r="ERV349" s="92"/>
      <c r="ERW349" s="92"/>
      <c r="ERX349" s="92"/>
      <c r="ERY349" s="92"/>
      <c r="ERZ349" s="92"/>
      <c r="ESA349" s="92"/>
      <c r="ESB349" s="92"/>
      <c r="ESC349" s="92"/>
      <c r="ESD349" s="92"/>
      <c r="ESE349" s="92"/>
      <c r="ESF349" s="92"/>
      <c r="ESG349" s="92"/>
      <c r="ESH349" s="92"/>
      <c r="ESI349" s="92"/>
      <c r="ESJ349" s="92"/>
      <c r="ESK349" s="92"/>
      <c r="ESL349" s="92"/>
      <c r="ESM349" s="92"/>
      <c r="ESN349" s="92"/>
      <c r="ESO349" s="92"/>
      <c r="ESP349" s="92"/>
      <c r="ESQ349" s="92"/>
      <c r="ESR349" s="92"/>
      <c r="ESS349" s="92"/>
      <c r="EST349" s="92"/>
      <c r="ESU349" s="92"/>
      <c r="ESV349" s="92"/>
      <c r="ESW349" s="92"/>
      <c r="ESX349" s="92"/>
      <c r="ESY349" s="92"/>
      <c r="ESZ349" s="92"/>
      <c r="ETA349" s="92"/>
      <c r="ETB349" s="92"/>
      <c r="ETC349" s="92"/>
      <c r="ETD349" s="92"/>
      <c r="ETE349" s="92"/>
      <c r="ETF349" s="92"/>
      <c r="ETG349" s="92"/>
      <c r="ETH349" s="92"/>
      <c r="ETI349" s="92"/>
      <c r="ETJ349" s="92"/>
      <c r="ETK349" s="92"/>
      <c r="ETL349" s="92"/>
      <c r="ETM349" s="92"/>
      <c r="ETN349" s="92"/>
      <c r="ETO349" s="92"/>
      <c r="ETP349" s="92"/>
      <c r="ETQ349" s="92"/>
      <c r="ETR349" s="92"/>
      <c r="ETS349" s="92"/>
      <c r="ETT349" s="92"/>
      <c r="ETU349" s="92"/>
      <c r="ETV349" s="92"/>
      <c r="ETW349" s="92"/>
      <c r="ETX349" s="92"/>
      <c r="ETY349" s="92"/>
      <c r="ETZ349" s="92"/>
      <c r="EUA349" s="92"/>
      <c r="EUB349" s="92"/>
      <c r="EUC349" s="92"/>
      <c r="EUD349" s="92"/>
      <c r="EUE349" s="92"/>
      <c r="EUF349" s="92"/>
      <c r="EUG349" s="92"/>
      <c r="EUH349" s="92"/>
      <c r="EUI349" s="92"/>
      <c r="EUJ349" s="92"/>
      <c r="EUK349" s="92"/>
      <c r="EUL349" s="92"/>
      <c r="EUM349" s="92"/>
      <c r="EUN349" s="92"/>
      <c r="EUO349" s="92"/>
      <c r="EUP349" s="92"/>
      <c r="EUQ349" s="92"/>
      <c r="EUR349" s="92"/>
      <c r="EUS349" s="92"/>
      <c r="EUT349" s="92"/>
      <c r="EUU349" s="92"/>
      <c r="EUV349" s="92"/>
      <c r="EUW349" s="92"/>
      <c r="EUX349" s="92"/>
      <c r="EUY349" s="92"/>
      <c r="EUZ349" s="92"/>
      <c r="EVA349" s="92"/>
      <c r="EVB349" s="92"/>
      <c r="EVC349" s="92"/>
      <c r="EVD349" s="92"/>
      <c r="EVE349" s="92"/>
      <c r="EVF349" s="92"/>
      <c r="EVG349" s="92"/>
      <c r="EVH349" s="92"/>
      <c r="EVI349" s="92"/>
      <c r="EVJ349" s="92"/>
      <c r="EVK349" s="92"/>
      <c r="EVL349" s="92"/>
      <c r="EVM349" s="92"/>
      <c r="EVN349" s="92"/>
      <c r="EVO349" s="92"/>
      <c r="EVP349" s="92"/>
      <c r="EVQ349" s="92"/>
      <c r="EVR349" s="92"/>
      <c r="EVS349" s="92"/>
      <c r="EVT349" s="92"/>
      <c r="EVU349" s="92"/>
      <c r="EVV349" s="92"/>
      <c r="EVW349" s="92"/>
      <c r="EVX349" s="92"/>
      <c r="EVY349" s="92"/>
      <c r="EVZ349" s="92"/>
      <c r="EWA349" s="92"/>
      <c r="EWB349" s="92"/>
      <c r="EWC349" s="92"/>
      <c r="EWD349" s="92"/>
      <c r="EWE349" s="92"/>
      <c r="EWF349" s="92"/>
      <c r="EWG349" s="92"/>
      <c r="EWH349" s="92"/>
      <c r="EWI349" s="92"/>
      <c r="EWJ349" s="92"/>
      <c r="EWK349" s="92"/>
      <c r="EWL349" s="92"/>
      <c r="EWM349" s="92"/>
      <c r="EWN349" s="92"/>
      <c r="EWO349" s="92"/>
      <c r="EWP349" s="92"/>
      <c r="EWQ349" s="92"/>
      <c r="EWR349" s="92"/>
      <c r="EWS349" s="92"/>
      <c r="EWT349" s="92"/>
      <c r="EWU349" s="92"/>
      <c r="EWV349" s="92"/>
      <c r="EWW349" s="92"/>
      <c r="EWX349" s="92"/>
      <c r="EWY349" s="92"/>
      <c r="EWZ349" s="92"/>
      <c r="EXA349" s="92"/>
      <c r="EXB349" s="92"/>
      <c r="EXC349" s="92"/>
      <c r="EXD349" s="92"/>
      <c r="EXE349" s="92"/>
      <c r="EXF349" s="92"/>
      <c r="EXG349" s="92"/>
      <c r="EXH349" s="92"/>
      <c r="EXI349" s="92"/>
      <c r="EXJ349" s="92"/>
      <c r="EXK349" s="92"/>
      <c r="EXL349" s="92"/>
      <c r="EXM349" s="92"/>
      <c r="EXN349" s="92"/>
      <c r="EXO349" s="92"/>
      <c r="EXP349" s="92"/>
      <c r="EXQ349" s="92"/>
      <c r="EXR349" s="92"/>
      <c r="EXS349" s="92"/>
      <c r="EXT349" s="92"/>
      <c r="EXU349" s="92"/>
      <c r="EXV349" s="92"/>
      <c r="EXW349" s="92"/>
      <c r="EXX349" s="92"/>
      <c r="EXY349" s="92"/>
      <c r="EXZ349" s="92"/>
      <c r="EYA349" s="92"/>
      <c r="EYB349" s="92"/>
      <c r="EYC349" s="92"/>
      <c r="EYD349" s="92"/>
      <c r="EYE349" s="92"/>
      <c r="EYF349" s="92"/>
      <c r="EYG349" s="92"/>
      <c r="EYH349" s="92"/>
      <c r="EYI349" s="92"/>
      <c r="EYJ349" s="92"/>
      <c r="EYK349" s="92"/>
      <c r="EYL349" s="92"/>
      <c r="EYM349" s="92"/>
      <c r="EYN349" s="92"/>
      <c r="EYO349" s="92"/>
      <c r="EYP349" s="92"/>
      <c r="EYQ349" s="92"/>
      <c r="EYR349" s="92"/>
      <c r="EYS349" s="92"/>
      <c r="EYT349" s="92"/>
      <c r="EYU349" s="92"/>
      <c r="EYV349" s="92"/>
      <c r="EYW349" s="92"/>
      <c r="EYX349" s="92"/>
      <c r="EYY349" s="92"/>
      <c r="EYZ349" s="92"/>
      <c r="EZA349" s="92"/>
      <c r="EZB349" s="92"/>
      <c r="EZC349" s="92"/>
      <c r="EZD349" s="92"/>
      <c r="EZE349" s="92"/>
      <c r="EZF349" s="92"/>
      <c r="EZG349" s="92"/>
      <c r="EZH349" s="92"/>
      <c r="EZI349" s="92"/>
      <c r="EZJ349" s="92"/>
      <c r="EZK349" s="92"/>
      <c r="EZL349" s="92"/>
      <c r="EZM349" s="92"/>
      <c r="EZN349" s="92"/>
      <c r="EZO349" s="92"/>
      <c r="EZP349" s="92"/>
      <c r="EZQ349" s="92"/>
      <c r="EZR349" s="92"/>
      <c r="EZS349" s="92"/>
      <c r="EZT349" s="92"/>
      <c r="EZU349" s="92"/>
      <c r="EZV349" s="92"/>
      <c r="EZW349" s="92"/>
      <c r="EZX349" s="92"/>
      <c r="EZY349" s="92"/>
      <c r="EZZ349" s="92"/>
      <c r="FAA349" s="92"/>
      <c r="FAB349" s="92"/>
      <c r="FAC349" s="92"/>
      <c r="FAD349" s="92"/>
      <c r="FAE349" s="92"/>
      <c r="FAF349" s="92"/>
      <c r="FAG349" s="92"/>
      <c r="FAH349" s="92"/>
      <c r="FAI349" s="92"/>
      <c r="FAJ349" s="92"/>
      <c r="FAK349" s="92"/>
      <c r="FAL349" s="92"/>
      <c r="FAM349" s="92"/>
      <c r="FAN349" s="92"/>
      <c r="FAO349" s="92"/>
      <c r="FAP349" s="92"/>
      <c r="FAQ349" s="92"/>
      <c r="FAR349" s="92"/>
      <c r="FAS349" s="92"/>
      <c r="FAT349" s="92"/>
      <c r="FAU349" s="92"/>
      <c r="FAV349" s="92"/>
      <c r="FAW349" s="92"/>
      <c r="FAX349" s="92"/>
      <c r="FAY349" s="92"/>
      <c r="FAZ349" s="92"/>
      <c r="FBA349" s="92"/>
      <c r="FBB349" s="92"/>
      <c r="FBC349" s="92"/>
      <c r="FBD349" s="92"/>
      <c r="FBE349" s="92"/>
      <c r="FBF349" s="92"/>
      <c r="FBG349" s="92"/>
      <c r="FBH349" s="92"/>
      <c r="FBI349" s="92"/>
      <c r="FBJ349" s="92"/>
      <c r="FBK349" s="92"/>
      <c r="FBL349" s="92"/>
      <c r="FBM349" s="92"/>
      <c r="FBN349" s="92"/>
      <c r="FBO349" s="92"/>
      <c r="FBP349" s="92"/>
      <c r="FBQ349" s="92"/>
      <c r="FBR349" s="92"/>
      <c r="FBS349" s="92"/>
      <c r="FBT349" s="92"/>
      <c r="FBU349" s="92"/>
      <c r="FBV349" s="92"/>
      <c r="FBW349" s="92"/>
      <c r="FBX349" s="92"/>
      <c r="FBY349" s="92"/>
      <c r="FBZ349" s="92"/>
      <c r="FCA349" s="92"/>
      <c r="FCB349" s="92"/>
      <c r="FCC349" s="92"/>
      <c r="FCD349" s="92"/>
      <c r="FCE349" s="92"/>
      <c r="FCF349" s="92"/>
      <c r="FCG349" s="92"/>
      <c r="FCH349" s="92"/>
      <c r="FCI349" s="92"/>
      <c r="FCJ349" s="92"/>
      <c r="FCK349" s="92"/>
      <c r="FCL349" s="92"/>
      <c r="FCM349" s="92"/>
      <c r="FCN349" s="92"/>
      <c r="FCO349" s="92"/>
      <c r="FCP349" s="92"/>
      <c r="FCQ349" s="92"/>
      <c r="FCR349" s="92"/>
      <c r="FCS349" s="92"/>
      <c r="FCT349" s="92"/>
      <c r="FCU349" s="92"/>
      <c r="FCV349" s="92"/>
      <c r="FCW349" s="92"/>
      <c r="FCX349" s="92"/>
      <c r="FCY349" s="92"/>
      <c r="FCZ349" s="92"/>
      <c r="FDA349" s="92"/>
      <c r="FDB349" s="92"/>
      <c r="FDC349" s="92"/>
      <c r="FDD349" s="92"/>
      <c r="FDE349" s="92"/>
      <c r="FDF349" s="92"/>
      <c r="FDG349" s="92"/>
      <c r="FDH349" s="92"/>
      <c r="FDI349" s="92"/>
      <c r="FDJ349" s="92"/>
      <c r="FDK349" s="92"/>
      <c r="FDL349" s="92"/>
      <c r="FDM349" s="92"/>
      <c r="FDN349" s="92"/>
      <c r="FDO349" s="92"/>
      <c r="FDP349" s="92"/>
      <c r="FDQ349" s="92"/>
      <c r="FDR349" s="92"/>
      <c r="FDS349" s="92"/>
      <c r="FDT349" s="92"/>
      <c r="FDU349" s="92"/>
      <c r="FDV349" s="92"/>
      <c r="FDW349" s="92"/>
      <c r="FDX349" s="92"/>
      <c r="FDY349" s="92"/>
      <c r="FDZ349" s="92"/>
      <c r="FEA349" s="92"/>
      <c r="FEB349" s="92"/>
      <c r="FEC349" s="92"/>
      <c r="FED349" s="92"/>
      <c r="FEE349" s="92"/>
      <c r="FEF349" s="92"/>
      <c r="FEG349" s="92"/>
      <c r="FEH349" s="92"/>
      <c r="FEI349" s="92"/>
      <c r="FEJ349" s="92"/>
      <c r="FEK349" s="92"/>
      <c r="FEL349" s="92"/>
      <c r="FEM349" s="92"/>
      <c r="FEN349" s="92"/>
      <c r="FEO349" s="92"/>
      <c r="FEP349" s="92"/>
      <c r="FEQ349" s="92"/>
      <c r="FER349" s="92"/>
      <c r="FES349" s="92"/>
      <c r="FET349" s="92"/>
      <c r="FEU349" s="92"/>
      <c r="FEV349" s="92"/>
      <c r="FEW349" s="92"/>
      <c r="FEX349" s="92"/>
      <c r="FEY349" s="92"/>
      <c r="FEZ349" s="92"/>
      <c r="FFA349" s="92"/>
      <c r="FFB349" s="92"/>
      <c r="FFC349" s="92"/>
      <c r="FFD349" s="92"/>
      <c r="FFE349" s="92"/>
      <c r="FFF349" s="92"/>
      <c r="FFG349" s="92"/>
      <c r="FFH349" s="92"/>
      <c r="FFI349" s="92"/>
      <c r="FFJ349" s="92"/>
      <c r="FFK349" s="92"/>
      <c r="FFL349" s="92"/>
      <c r="FFM349" s="92"/>
      <c r="FFN349" s="92"/>
      <c r="FFO349" s="92"/>
      <c r="FFP349" s="92"/>
      <c r="FFQ349" s="92"/>
      <c r="FFR349" s="92"/>
      <c r="FFS349" s="92"/>
      <c r="FFT349" s="92"/>
      <c r="FFU349" s="92"/>
      <c r="FFV349" s="92"/>
      <c r="FFW349" s="92"/>
      <c r="FFX349" s="92"/>
      <c r="FFY349" s="92"/>
      <c r="FFZ349" s="92"/>
      <c r="FGA349" s="92"/>
      <c r="FGB349" s="92"/>
      <c r="FGC349" s="92"/>
      <c r="FGD349" s="92"/>
      <c r="FGE349" s="92"/>
      <c r="FGF349" s="92"/>
      <c r="FGG349" s="92"/>
      <c r="FGH349" s="92"/>
      <c r="FGI349" s="92"/>
      <c r="FGJ349" s="92"/>
      <c r="FGK349" s="92"/>
      <c r="FGL349" s="92"/>
      <c r="FGM349" s="92"/>
      <c r="FGN349" s="92"/>
      <c r="FGO349" s="92"/>
      <c r="FGP349" s="92"/>
      <c r="FGQ349" s="92"/>
      <c r="FGR349" s="92"/>
      <c r="FGS349" s="92"/>
      <c r="FGT349" s="92"/>
      <c r="FGU349" s="92"/>
      <c r="FGV349" s="92"/>
      <c r="FGW349" s="92"/>
      <c r="FGX349" s="92"/>
      <c r="FGY349" s="92"/>
      <c r="FGZ349" s="92"/>
      <c r="FHA349" s="92"/>
      <c r="FHB349" s="92"/>
      <c r="FHC349" s="92"/>
      <c r="FHD349" s="92"/>
      <c r="FHE349" s="92"/>
      <c r="FHF349" s="92"/>
      <c r="FHG349" s="92"/>
      <c r="FHH349" s="92"/>
      <c r="FHI349" s="92"/>
      <c r="FHJ349" s="92"/>
      <c r="FHK349" s="92"/>
      <c r="FHL349" s="92"/>
      <c r="FHM349" s="92"/>
      <c r="FHN349" s="92"/>
      <c r="FHO349" s="92"/>
      <c r="FHP349" s="92"/>
      <c r="FHQ349" s="92"/>
      <c r="FHR349" s="92"/>
      <c r="FHS349" s="92"/>
      <c r="FHT349" s="92"/>
      <c r="FHU349" s="92"/>
      <c r="FHV349" s="92"/>
      <c r="FHW349" s="92"/>
      <c r="FHX349" s="92"/>
      <c r="FHY349" s="92"/>
      <c r="FHZ349" s="92"/>
      <c r="FIA349" s="92"/>
      <c r="FIB349" s="92"/>
      <c r="FIC349" s="92"/>
      <c r="FID349" s="92"/>
      <c r="FIE349" s="92"/>
      <c r="FIF349" s="92"/>
      <c r="FIG349" s="92"/>
      <c r="FIH349" s="92"/>
      <c r="FII349" s="92"/>
      <c r="FIJ349" s="92"/>
      <c r="FIK349" s="92"/>
      <c r="FIL349" s="92"/>
      <c r="FIM349" s="92"/>
      <c r="FIN349" s="92"/>
      <c r="FIO349" s="92"/>
      <c r="FIP349" s="92"/>
      <c r="FIQ349" s="92"/>
      <c r="FIR349" s="92"/>
      <c r="FIS349" s="92"/>
      <c r="FIT349" s="92"/>
      <c r="FIU349" s="92"/>
      <c r="FIV349" s="92"/>
      <c r="FIW349" s="92"/>
      <c r="FIX349" s="92"/>
      <c r="FIY349" s="92"/>
      <c r="FIZ349" s="92"/>
      <c r="FJA349" s="92"/>
      <c r="FJB349" s="92"/>
      <c r="FJC349" s="92"/>
      <c r="FJD349" s="92"/>
      <c r="FJE349" s="92"/>
      <c r="FJF349" s="92"/>
      <c r="FJG349" s="92"/>
      <c r="FJH349" s="92"/>
      <c r="FJI349" s="92"/>
      <c r="FJJ349" s="92"/>
      <c r="FJK349" s="92"/>
      <c r="FJL349" s="92"/>
      <c r="FJM349" s="92"/>
      <c r="FJN349" s="92"/>
      <c r="FJO349" s="92"/>
      <c r="FJP349" s="92"/>
      <c r="FJQ349" s="92"/>
      <c r="FJR349" s="92"/>
      <c r="FJS349" s="92"/>
      <c r="FJT349" s="92"/>
      <c r="FJU349" s="92"/>
      <c r="FJV349" s="92"/>
      <c r="FJW349" s="92"/>
      <c r="FJX349" s="92"/>
      <c r="FJY349" s="92"/>
      <c r="FJZ349" s="92"/>
      <c r="FKA349" s="92"/>
      <c r="FKB349" s="92"/>
      <c r="FKC349" s="92"/>
      <c r="FKD349" s="92"/>
      <c r="FKE349" s="92"/>
      <c r="FKF349" s="92"/>
      <c r="FKG349" s="92"/>
      <c r="FKH349" s="92"/>
      <c r="FKI349" s="92"/>
      <c r="FKJ349" s="92"/>
      <c r="FKK349" s="92"/>
      <c r="FKL349" s="92"/>
      <c r="FKM349" s="92"/>
      <c r="FKN349" s="92"/>
      <c r="FKO349" s="92"/>
      <c r="FKP349" s="92"/>
      <c r="FKQ349" s="92"/>
      <c r="FKR349" s="92"/>
      <c r="FKS349" s="92"/>
      <c r="FKT349" s="92"/>
      <c r="FKU349" s="92"/>
      <c r="FKV349" s="92"/>
      <c r="FKW349" s="92"/>
      <c r="FKX349" s="92"/>
      <c r="FKY349" s="92"/>
      <c r="FKZ349" s="92"/>
      <c r="FLA349" s="92"/>
      <c r="FLB349" s="92"/>
      <c r="FLC349" s="92"/>
      <c r="FLD349" s="92"/>
      <c r="FLE349" s="92"/>
      <c r="FLF349" s="92"/>
      <c r="FLG349" s="92"/>
      <c r="FLH349" s="92"/>
      <c r="FLI349" s="92"/>
      <c r="FLJ349" s="92"/>
      <c r="FLK349" s="92"/>
      <c r="FLL349" s="92"/>
      <c r="FLM349" s="92"/>
      <c r="FLN349" s="92"/>
      <c r="FLO349" s="92"/>
      <c r="FLP349" s="92"/>
      <c r="FLQ349" s="92"/>
      <c r="FLR349" s="92"/>
      <c r="FLS349" s="92"/>
      <c r="FLT349" s="92"/>
      <c r="FLU349" s="92"/>
      <c r="FLV349" s="92"/>
      <c r="FLW349" s="92"/>
      <c r="FLX349" s="92"/>
      <c r="FLY349" s="92"/>
      <c r="FLZ349" s="92"/>
      <c r="FMA349" s="92"/>
      <c r="FMB349" s="92"/>
      <c r="FMC349" s="92"/>
      <c r="FMD349" s="92"/>
      <c r="FME349" s="92"/>
      <c r="FMF349" s="92"/>
      <c r="FMG349" s="92"/>
      <c r="FMH349" s="92"/>
      <c r="FMI349" s="92"/>
      <c r="FMJ349" s="92"/>
      <c r="FMK349" s="92"/>
      <c r="FML349" s="92"/>
      <c r="FMM349" s="92"/>
      <c r="FMN349" s="92"/>
      <c r="FMO349" s="92"/>
      <c r="FMP349" s="92"/>
      <c r="FMQ349" s="92"/>
      <c r="FMR349" s="92"/>
      <c r="FMS349" s="92"/>
      <c r="FMT349" s="92"/>
      <c r="FMU349" s="92"/>
      <c r="FMV349" s="92"/>
      <c r="FMW349" s="92"/>
      <c r="FMX349" s="92"/>
      <c r="FMY349" s="92"/>
      <c r="FMZ349" s="92"/>
      <c r="FNA349" s="92"/>
      <c r="FNB349" s="92"/>
      <c r="FNC349" s="92"/>
      <c r="FND349" s="92"/>
      <c r="FNE349" s="92"/>
      <c r="FNF349" s="92"/>
      <c r="FNG349" s="92"/>
      <c r="FNH349" s="92"/>
      <c r="FNI349" s="92"/>
      <c r="FNJ349" s="92"/>
      <c r="FNK349" s="92"/>
      <c r="FNL349" s="92"/>
      <c r="FNM349" s="92"/>
      <c r="FNN349" s="92"/>
      <c r="FNO349" s="92"/>
      <c r="FNP349" s="92"/>
      <c r="FNQ349" s="92"/>
      <c r="FNR349" s="92"/>
      <c r="FNS349" s="92"/>
      <c r="FNT349" s="92"/>
      <c r="FNU349" s="92"/>
      <c r="FNV349" s="92"/>
      <c r="FNW349" s="92"/>
      <c r="FNX349" s="92"/>
      <c r="FNY349" s="92"/>
      <c r="FNZ349" s="92"/>
      <c r="FOA349" s="92"/>
      <c r="FOB349" s="92"/>
      <c r="FOC349" s="92"/>
      <c r="FOD349" s="92"/>
      <c r="FOE349" s="92"/>
      <c r="FOF349" s="92"/>
      <c r="FOG349" s="92"/>
      <c r="FOH349" s="92"/>
      <c r="FOI349" s="92"/>
      <c r="FOJ349" s="92"/>
      <c r="FOK349" s="92"/>
      <c r="FOL349" s="92"/>
      <c r="FOM349" s="92"/>
      <c r="FON349" s="92"/>
      <c r="FOO349" s="92"/>
      <c r="FOP349" s="92"/>
      <c r="FOQ349" s="92"/>
      <c r="FOR349" s="92"/>
      <c r="FOS349" s="92"/>
      <c r="FOT349" s="92"/>
      <c r="FOU349" s="92"/>
      <c r="FOV349" s="92"/>
      <c r="FOW349" s="92"/>
      <c r="FOX349" s="92"/>
      <c r="FOY349" s="92"/>
      <c r="FOZ349" s="92"/>
      <c r="FPA349" s="92"/>
      <c r="FPB349" s="92"/>
      <c r="FPC349" s="92"/>
      <c r="FPD349" s="92"/>
      <c r="FPE349" s="92"/>
      <c r="FPF349" s="92"/>
      <c r="FPG349" s="92"/>
      <c r="FPH349" s="92"/>
      <c r="FPI349" s="92"/>
      <c r="FPJ349" s="92"/>
      <c r="FPK349" s="92"/>
      <c r="FPL349" s="92"/>
      <c r="FPM349" s="92"/>
      <c r="FPN349" s="92"/>
      <c r="FPO349" s="92"/>
      <c r="FPP349" s="92"/>
      <c r="FPQ349" s="92"/>
      <c r="FPR349" s="92"/>
      <c r="FPS349" s="92"/>
      <c r="FPT349" s="92"/>
      <c r="FPU349" s="92"/>
      <c r="FPV349" s="92"/>
      <c r="FPW349" s="92"/>
      <c r="FPX349" s="92"/>
      <c r="FPY349" s="92"/>
      <c r="FPZ349" s="92"/>
      <c r="FQA349" s="92"/>
      <c r="FQB349" s="92"/>
      <c r="FQC349" s="92"/>
      <c r="FQD349" s="92"/>
      <c r="FQE349" s="92"/>
      <c r="FQF349" s="92"/>
      <c r="FQG349" s="92"/>
      <c r="FQH349" s="92"/>
      <c r="FQI349" s="92"/>
      <c r="FQJ349" s="92"/>
      <c r="FQK349" s="92"/>
      <c r="FQL349" s="92"/>
      <c r="FQM349" s="92"/>
      <c r="FQN349" s="92"/>
      <c r="FQO349" s="92"/>
      <c r="FQP349" s="92"/>
      <c r="FQQ349" s="92"/>
      <c r="FQR349" s="92"/>
      <c r="FQS349" s="92"/>
      <c r="FQT349" s="92"/>
      <c r="FQU349" s="92"/>
      <c r="FQV349" s="92"/>
      <c r="FQW349" s="92"/>
      <c r="FQX349" s="92"/>
      <c r="FQY349" s="92"/>
      <c r="FQZ349" s="92"/>
      <c r="FRA349" s="92"/>
      <c r="FRB349" s="92"/>
      <c r="FRC349" s="92"/>
      <c r="FRD349" s="92"/>
      <c r="FRE349" s="92"/>
      <c r="FRF349" s="92"/>
      <c r="FRG349" s="92"/>
      <c r="FRH349" s="92"/>
      <c r="FRI349" s="92"/>
      <c r="FRJ349" s="92"/>
      <c r="FRK349" s="92"/>
      <c r="FRL349" s="92"/>
      <c r="FRM349" s="92"/>
      <c r="FRN349" s="92"/>
      <c r="FRO349" s="92"/>
      <c r="FRP349" s="92"/>
      <c r="FRQ349" s="92"/>
      <c r="FRR349" s="92"/>
      <c r="FRS349" s="92"/>
      <c r="FRT349" s="92"/>
      <c r="FRU349" s="92"/>
      <c r="FRV349" s="92"/>
      <c r="FRW349" s="92"/>
      <c r="FRX349" s="92"/>
      <c r="FRY349" s="92"/>
      <c r="FRZ349" s="92"/>
      <c r="FSA349" s="92"/>
      <c r="FSB349" s="92"/>
      <c r="FSC349" s="92"/>
      <c r="FSD349" s="92"/>
      <c r="FSE349" s="92"/>
      <c r="FSF349" s="92"/>
      <c r="FSG349" s="92"/>
      <c r="FSH349" s="92"/>
      <c r="FSI349" s="92"/>
      <c r="FSJ349" s="92"/>
      <c r="FSK349" s="92"/>
      <c r="FSL349" s="92"/>
      <c r="FSM349" s="92"/>
      <c r="FSN349" s="92"/>
      <c r="FSO349" s="92"/>
      <c r="FSP349" s="92"/>
      <c r="FSQ349" s="92"/>
      <c r="FSR349" s="92"/>
      <c r="FSS349" s="92"/>
      <c r="FST349" s="92"/>
      <c r="FSU349" s="92"/>
      <c r="FSV349" s="92"/>
      <c r="FSW349" s="92"/>
      <c r="FSX349" s="92"/>
      <c r="FSY349" s="92"/>
      <c r="FSZ349" s="92"/>
      <c r="FTA349" s="92"/>
      <c r="FTB349" s="92"/>
      <c r="FTC349" s="92"/>
      <c r="FTD349" s="92"/>
      <c r="FTE349" s="92"/>
      <c r="FTF349" s="92"/>
      <c r="FTG349" s="92"/>
      <c r="FTH349" s="92"/>
      <c r="FTI349" s="92"/>
      <c r="FTJ349" s="92"/>
      <c r="FTK349" s="92"/>
      <c r="FTL349" s="92"/>
      <c r="FTM349" s="92"/>
      <c r="FTN349" s="92"/>
      <c r="FTO349" s="92"/>
      <c r="FTP349" s="92"/>
      <c r="FTQ349" s="92"/>
      <c r="FTR349" s="92"/>
      <c r="FTS349" s="92"/>
      <c r="FTT349" s="92"/>
      <c r="FTU349" s="92"/>
      <c r="FTV349" s="92"/>
      <c r="FTW349" s="92"/>
      <c r="FTX349" s="92"/>
      <c r="FTY349" s="92"/>
      <c r="FTZ349" s="92"/>
      <c r="FUA349" s="92"/>
      <c r="FUB349" s="92"/>
      <c r="FUC349" s="92"/>
      <c r="FUD349" s="92"/>
      <c r="FUE349" s="92"/>
      <c r="FUF349" s="92"/>
      <c r="FUG349" s="92"/>
      <c r="FUH349" s="92"/>
      <c r="FUI349" s="92"/>
      <c r="FUJ349" s="92"/>
      <c r="FUK349" s="92"/>
      <c r="FUL349" s="92"/>
      <c r="FUM349" s="92"/>
      <c r="FUN349" s="92"/>
      <c r="FUO349" s="92"/>
      <c r="FUP349" s="92"/>
      <c r="FUQ349" s="92"/>
      <c r="FUR349" s="92"/>
      <c r="FUS349" s="92"/>
      <c r="FUT349" s="92"/>
      <c r="FUU349" s="92"/>
      <c r="FUV349" s="92"/>
      <c r="FUW349" s="92"/>
      <c r="FUX349" s="92"/>
      <c r="FUY349" s="92"/>
      <c r="FUZ349" s="92"/>
      <c r="FVA349" s="92"/>
      <c r="FVB349" s="92"/>
      <c r="FVC349" s="92"/>
      <c r="FVD349" s="92"/>
      <c r="FVE349" s="92"/>
      <c r="FVF349" s="92"/>
      <c r="FVG349" s="92"/>
      <c r="FVH349" s="92"/>
      <c r="FVI349" s="92"/>
      <c r="FVJ349" s="92"/>
      <c r="FVK349" s="92"/>
      <c r="FVL349" s="92"/>
      <c r="FVM349" s="92"/>
      <c r="FVN349" s="92"/>
      <c r="FVO349" s="92"/>
      <c r="FVP349" s="92"/>
      <c r="FVQ349" s="92"/>
      <c r="FVR349" s="92"/>
      <c r="FVS349" s="92"/>
      <c r="FVT349" s="92"/>
      <c r="FVU349" s="92"/>
      <c r="FVV349" s="92"/>
      <c r="FVW349" s="92"/>
      <c r="FVX349" s="92"/>
      <c r="FVY349" s="92"/>
      <c r="FVZ349" s="92"/>
      <c r="FWA349" s="92"/>
      <c r="FWB349" s="92"/>
      <c r="FWC349" s="92"/>
      <c r="FWD349" s="92"/>
      <c r="FWE349" s="92"/>
      <c r="FWF349" s="92"/>
      <c r="FWG349" s="92"/>
      <c r="FWH349" s="92"/>
      <c r="FWI349" s="92"/>
      <c r="FWJ349" s="92"/>
      <c r="FWK349" s="92"/>
      <c r="FWL349" s="92"/>
      <c r="FWM349" s="92"/>
      <c r="FWN349" s="92"/>
      <c r="FWO349" s="92"/>
      <c r="FWP349" s="92"/>
      <c r="FWQ349" s="92"/>
      <c r="FWR349" s="92"/>
      <c r="FWS349" s="92"/>
      <c r="FWT349" s="92"/>
      <c r="FWU349" s="92"/>
      <c r="FWV349" s="92"/>
      <c r="FWW349" s="92"/>
      <c r="FWX349" s="92"/>
      <c r="FWY349" s="92"/>
      <c r="FWZ349" s="92"/>
      <c r="FXA349" s="92"/>
      <c r="FXB349" s="92"/>
      <c r="FXC349" s="92"/>
      <c r="FXD349" s="92"/>
      <c r="FXE349" s="92"/>
      <c r="FXF349" s="92"/>
      <c r="FXG349" s="92"/>
      <c r="FXH349" s="92"/>
      <c r="FXI349" s="92"/>
      <c r="FXJ349" s="92"/>
      <c r="FXK349" s="92"/>
      <c r="FXL349" s="92"/>
      <c r="FXM349" s="92"/>
      <c r="FXN349" s="92"/>
      <c r="FXO349" s="92"/>
      <c r="FXP349" s="92"/>
      <c r="FXQ349" s="92"/>
      <c r="FXR349" s="92"/>
      <c r="FXS349" s="92"/>
      <c r="FXT349" s="92"/>
      <c r="FXU349" s="92"/>
      <c r="FXV349" s="92"/>
      <c r="FXW349" s="92"/>
      <c r="FXX349" s="92"/>
      <c r="FXY349" s="92"/>
      <c r="FXZ349" s="92"/>
      <c r="FYA349" s="92"/>
      <c r="FYB349" s="92"/>
      <c r="FYC349" s="92"/>
      <c r="FYD349" s="92"/>
      <c r="FYE349" s="92"/>
      <c r="FYF349" s="92"/>
      <c r="FYG349" s="92"/>
      <c r="FYH349" s="92"/>
      <c r="FYI349" s="92"/>
      <c r="FYJ349" s="92"/>
      <c r="FYK349" s="92"/>
      <c r="FYL349" s="92"/>
      <c r="FYM349" s="92"/>
      <c r="FYN349" s="92"/>
      <c r="FYO349" s="92"/>
      <c r="FYP349" s="92"/>
      <c r="FYQ349" s="92"/>
      <c r="FYR349" s="92"/>
      <c r="FYS349" s="92"/>
      <c r="FYT349" s="92"/>
      <c r="FYU349" s="92"/>
      <c r="FYV349" s="92"/>
      <c r="FYW349" s="92"/>
      <c r="FYX349" s="92"/>
      <c r="FYY349" s="92"/>
      <c r="FYZ349" s="92"/>
      <c r="FZA349" s="92"/>
      <c r="FZB349" s="92"/>
      <c r="FZC349" s="92"/>
      <c r="FZD349" s="92"/>
      <c r="FZE349" s="92"/>
      <c r="FZF349" s="92"/>
      <c r="FZG349" s="92"/>
      <c r="FZH349" s="92"/>
      <c r="FZI349" s="92"/>
      <c r="FZJ349" s="92"/>
      <c r="FZK349" s="92"/>
      <c r="FZL349" s="92"/>
      <c r="FZM349" s="92"/>
      <c r="FZN349" s="92"/>
      <c r="FZO349" s="92"/>
      <c r="FZP349" s="92"/>
      <c r="FZQ349" s="92"/>
      <c r="FZR349" s="92"/>
      <c r="FZS349" s="92"/>
      <c r="FZT349" s="92"/>
      <c r="FZU349" s="92"/>
      <c r="FZV349" s="92"/>
      <c r="FZW349" s="92"/>
      <c r="FZX349" s="92"/>
      <c r="FZY349" s="92"/>
      <c r="FZZ349" s="92"/>
      <c r="GAA349" s="92"/>
      <c r="GAB349" s="92"/>
      <c r="GAC349" s="92"/>
      <c r="GAD349" s="92"/>
      <c r="GAE349" s="92"/>
      <c r="GAF349" s="92"/>
      <c r="GAG349" s="92"/>
      <c r="GAH349" s="92"/>
      <c r="GAI349" s="92"/>
      <c r="GAJ349" s="92"/>
      <c r="GAK349" s="92"/>
      <c r="GAL349" s="92"/>
      <c r="GAM349" s="92"/>
      <c r="GAN349" s="92"/>
      <c r="GAO349" s="92"/>
      <c r="GAP349" s="92"/>
      <c r="GAQ349" s="92"/>
      <c r="GAR349" s="92"/>
      <c r="GAS349" s="92"/>
      <c r="GAT349" s="92"/>
      <c r="GAU349" s="92"/>
      <c r="GAV349" s="92"/>
      <c r="GAW349" s="92"/>
      <c r="GAX349" s="92"/>
      <c r="GAY349" s="92"/>
      <c r="GAZ349" s="92"/>
      <c r="GBA349" s="92"/>
      <c r="GBB349" s="92"/>
      <c r="GBC349" s="92"/>
      <c r="GBD349" s="92"/>
      <c r="GBE349" s="92"/>
      <c r="GBF349" s="92"/>
      <c r="GBG349" s="92"/>
      <c r="GBH349" s="92"/>
      <c r="GBI349" s="92"/>
      <c r="GBJ349" s="92"/>
      <c r="GBK349" s="92"/>
      <c r="GBL349" s="92"/>
      <c r="GBM349" s="92"/>
      <c r="GBN349" s="92"/>
      <c r="GBO349" s="92"/>
      <c r="GBP349" s="92"/>
      <c r="GBQ349" s="92"/>
      <c r="GBR349" s="92"/>
      <c r="GBS349" s="92"/>
      <c r="GBT349" s="92"/>
      <c r="GBU349" s="92"/>
      <c r="GBV349" s="92"/>
      <c r="GBW349" s="92"/>
      <c r="GBX349" s="92"/>
      <c r="GBY349" s="92"/>
      <c r="GBZ349" s="92"/>
      <c r="GCA349" s="92"/>
      <c r="GCB349" s="92"/>
      <c r="GCC349" s="92"/>
      <c r="GCD349" s="92"/>
      <c r="GCE349" s="92"/>
      <c r="GCF349" s="92"/>
      <c r="GCG349" s="92"/>
      <c r="GCH349" s="92"/>
      <c r="GCI349" s="92"/>
      <c r="GCJ349" s="92"/>
      <c r="GCK349" s="92"/>
      <c r="GCL349" s="92"/>
      <c r="GCM349" s="92"/>
      <c r="GCN349" s="92"/>
      <c r="GCO349" s="92"/>
      <c r="GCP349" s="92"/>
      <c r="GCQ349" s="92"/>
      <c r="GCR349" s="92"/>
      <c r="GCS349" s="92"/>
      <c r="GCT349" s="92"/>
      <c r="GCU349" s="92"/>
      <c r="GCV349" s="92"/>
      <c r="GCW349" s="92"/>
      <c r="GCX349" s="92"/>
      <c r="GCY349" s="92"/>
      <c r="GCZ349" s="92"/>
      <c r="GDA349" s="92"/>
      <c r="GDB349" s="92"/>
      <c r="GDC349" s="92"/>
      <c r="GDD349" s="92"/>
      <c r="GDE349" s="92"/>
      <c r="GDF349" s="92"/>
      <c r="GDG349" s="92"/>
      <c r="GDH349" s="92"/>
      <c r="GDI349" s="92"/>
      <c r="GDJ349" s="92"/>
      <c r="GDK349" s="92"/>
      <c r="GDL349" s="92"/>
      <c r="GDM349" s="92"/>
      <c r="GDN349" s="92"/>
      <c r="GDO349" s="92"/>
      <c r="GDP349" s="92"/>
      <c r="GDQ349" s="92"/>
      <c r="GDR349" s="92"/>
      <c r="GDS349" s="92"/>
      <c r="GDT349" s="92"/>
      <c r="GDU349" s="92"/>
      <c r="GDV349" s="92"/>
      <c r="GDW349" s="92"/>
      <c r="GDX349" s="92"/>
      <c r="GDY349" s="92"/>
      <c r="GDZ349" s="92"/>
      <c r="GEA349" s="92"/>
      <c r="GEB349" s="92"/>
      <c r="GEC349" s="92"/>
      <c r="GED349" s="92"/>
      <c r="GEE349" s="92"/>
      <c r="GEF349" s="92"/>
      <c r="GEG349" s="92"/>
      <c r="GEH349" s="92"/>
      <c r="GEI349" s="92"/>
      <c r="GEJ349" s="92"/>
      <c r="GEK349" s="92"/>
      <c r="GEL349" s="92"/>
      <c r="GEM349" s="92"/>
      <c r="GEN349" s="92"/>
      <c r="GEO349" s="92"/>
      <c r="GEP349" s="92"/>
      <c r="GEQ349" s="92"/>
      <c r="GER349" s="92"/>
      <c r="GES349" s="92"/>
      <c r="GET349" s="92"/>
      <c r="GEU349" s="92"/>
      <c r="GEV349" s="92"/>
      <c r="GEW349" s="92"/>
      <c r="GEX349" s="92"/>
      <c r="GEY349" s="92"/>
      <c r="GEZ349" s="92"/>
      <c r="GFA349" s="92"/>
      <c r="GFB349" s="92"/>
      <c r="GFC349" s="92"/>
      <c r="GFD349" s="92"/>
      <c r="GFE349" s="92"/>
      <c r="GFF349" s="92"/>
      <c r="GFG349" s="92"/>
      <c r="GFH349" s="92"/>
      <c r="GFI349" s="92"/>
      <c r="GFJ349" s="92"/>
      <c r="GFK349" s="92"/>
      <c r="GFL349" s="92"/>
      <c r="GFM349" s="92"/>
      <c r="GFN349" s="92"/>
      <c r="GFO349" s="92"/>
      <c r="GFP349" s="92"/>
      <c r="GFQ349" s="92"/>
      <c r="GFR349" s="92"/>
      <c r="GFS349" s="92"/>
      <c r="GFT349" s="92"/>
      <c r="GFU349" s="92"/>
      <c r="GFV349" s="92"/>
      <c r="GFW349" s="92"/>
      <c r="GFX349" s="92"/>
      <c r="GFY349" s="92"/>
      <c r="GFZ349" s="92"/>
      <c r="GGA349" s="92"/>
      <c r="GGB349" s="92"/>
      <c r="GGC349" s="92"/>
      <c r="GGD349" s="92"/>
      <c r="GGE349" s="92"/>
      <c r="GGF349" s="92"/>
      <c r="GGG349" s="92"/>
      <c r="GGH349" s="92"/>
      <c r="GGI349" s="92"/>
      <c r="GGJ349" s="92"/>
      <c r="GGK349" s="92"/>
      <c r="GGL349" s="92"/>
      <c r="GGM349" s="92"/>
      <c r="GGN349" s="92"/>
      <c r="GGO349" s="92"/>
      <c r="GGP349" s="92"/>
      <c r="GGQ349" s="92"/>
      <c r="GGR349" s="92"/>
      <c r="GGS349" s="92"/>
      <c r="GGT349" s="92"/>
      <c r="GGU349" s="92"/>
      <c r="GGV349" s="92"/>
      <c r="GGW349" s="92"/>
      <c r="GGX349" s="92"/>
      <c r="GGY349" s="92"/>
      <c r="GGZ349" s="92"/>
      <c r="GHA349" s="92"/>
      <c r="GHB349" s="92"/>
      <c r="GHC349" s="92"/>
      <c r="GHD349" s="92"/>
      <c r="GHE349" s="92"/>
      <c r="GHF349" s="92"/>
      <c r="GHG349" s="92"/>
      <c r="GHH349" s="92"/>
      <c r="GHI349" s="92"/>
      <c r="GHJ349" s="92"/>
      <c r="GHK349" s="92"/>
      <c r="GHL349" s="92"/>
      <c r="GHM349" s="92"/>
      <c r="GHN349" s="92"/>
      <c r="GHO349" s="92"/>
      <c r="GHP349" s="92"/>
      <c r="GHQ349" s="92"/>
      <c r="GHR349" s="92"/>
      <c r="GHS349" s="92"/>
      <c r="GHT349" s="92"/>
      <c r="GHU349" s="92"/>
      <c r="GHV349" s="92"/>
      <c r="GHW349" s="92"/>
      <c r="GHX349" s="92"/>
      <c r="GHY349" s="92"/>
      <c r="GHZ349" s="92"/>
      <c r="GIA349" s="92"/>
      <c r="GIB349" s="92"/>
      <c r="GIC349" s="92"/>
      <c r="GID349" s="92"/>
      <c r="GIE349" s="92"/>
      <c r="GIF349" s="92"/>
      <c r="GIG349" s="92"/>
      <c r="GIH349" s="92"/>
      <c r="GII349" s="92"/>
      <c r="GIJ349" s="92"/>
      <c r="GIK349" s="92"/>
      <c r="GIL349" s="92"/>
      <c r="GIM349" s="92"/>
      <c r="GIN349" s="92"/>
      <c r="GIO349" s="92"/>
      <c r="GIP349" s="92"/>
      <c r="GIQ349" s="92"/>
      <c r="GIR349" s="92"/>
      <c r="GIS349" s="92"/>
      <c r="GIT349" s="92"/>
      <c r="GIU349" s="92"/>
      <c r="GIV349" s="92"/>
      <c r="GIW349" s="92"/>
      <c r="GIX349" s="92"/>
      <c r="GIY349" s="92"/>
      <c r="GIZ349" s="92"/>
      <c r="GJA349" s="92"/>
      <c r="GJB349" s="92"/>
      <c r="GJC349" s="92"/>
      <c r="GJD349" s="92"/>
      <c r="GJE349" s="92"/>
      <c r="GJF349" s="92"/>
      <c r="GJG349" s="92"/>
      <c r="GJH349" s="92"/>
      <c r="GJI349" s="92"/>
      <c r="GJJ349" s="92"/>
      <c r="GJK349" s="92"/>
      <c r="GJL349" s="92"/>
      <c r="GJM349" s="92"/>
      <c r="GJN349" s="92"/>
      <c r="GJO349" s="92"/>
      <c r="GJP349" s="92"/>
      <c r="GJQ349" s="92"/>
      <c r="GJR349" s="92"/>
      <c r="GJS349" s="92"/>
      <c r="GJT349" s="92"/>
      <c r="GJU349" s="92"/>
      <c r="GJV349" s="92"/>
      <c r="GJW349" s="92"/>
      <c r="GJX349" s="92"/>
      <c r="GJY349" s="92"/>
      <c r="GJZ349" s="92"/>
      <c r="GKA349" s="92"/>
      <c r="GKB349" s="92"/>
      <c r="GKC349" s="92"/>
      <c r="GKD349" s="92"/>
      <c r="GKE349" s="92"/>
      <c r="GKF349" s="92"/>
      <c r="GKG349" s="92"/>
      <c r="GKH349" s="92"/>
      <c r="GKI349" s="92"/>
      <c r="GKJ349" s="92"/>
      <c r="GKK349" s="92"/>
      <c r="GKL349" s="92"/>
      <c r="GKM349" s="92"/>
      <c r="GKN349" s="92"/>
      <c r="GKO349" s="92"/>
      <c r="GKP349" s="92"/>
      <c r="GKQ349" s="92"/>
      <c r="GKR349" s="92"/>
      <c r="GKS349" s="92"/>
      <c r="GKT349" s="92"/>
      <c r="GKU349" s="92"/>
      <c r="GKV349" s="92"/>
      <c r="GKW349" s="92"/>
      <c r="GKX349" s="92"/>
      <c r="GKY349" s="92"/>
      <c r="GKZ349" s="92"/>
      <c r="GLA349" s="92"/>
      <c r="GLB349" s="92"/>
      <c r="GLC349" s="92"/>
      <c r="GLD349" s="92"/>
      <c r="GLE349" s="92"/>
      <c r="GLF349" s="92"/>
      <c r="GLG349" s="92"/>
      <c r="GLH349" s="92"/>
      <c r="GLI349" s="92"/>
      <c r="GLJ349" s="92"/>
      <c r="GLK349" s="92"/>
      <c r="GLL349" s="92"/>
      <c r="GLM349" s="92"/>
      <c r="GLN349" s="92"/>
      <c r="GLO349" s="92"/>
      <c r="GLP349" s="92"/>
      <c r="GLQ349" s="92"/>
      <c r="GLR349" s="92"/>
      <c r="GLS349" s="92"/>
      <c r="GLT349" s="92"/>
      <c r="GLU349" s="92"/>
      <c r="GLV349" s="92"/>
      <c r="GLW349" s="92"/>
      <c r="GLX349" s="92"/>
      <c r="GLY349" s="92"/>
      <c r="GLZ349" s="92"/>
      <c r="GMA349" s="92"/>
      <c r="GMB349" s="92"/>
      <c r="GMC349" s="92"/>
      <c r="GMD349" s="92"/>
      <c r="GME349" s="92"/>
      <c r="GMF349" s="92"/>
      <c r="GMG349" s="92"/>
      <c r="GMH349" s="92"/>
      <c r="GMI349" s="92"/>
      <c r="GMJ349" s="92"/>
      <c r="GMK349" s="92"/>
      <c r="GML349" s="92"/>
      <c r="GMM349" s="92"/>
      <c r="GMN349" s="92"/>
      <c r="GMO349" s="92"/>
      <c r="GMP349" s="92"/>
      <c r="GMQ349" s="92"/>
      <c r="GMR349" s="92"/>
      <c r="GMS349" s="92"/>
      <c r="GMT349" s="92"/>
      <c r="GMU349" s="92"/>
      <c r="GMV349" s="92"/>
      <c r="GMW349" s="92"/>
      <c r="GMX349" s="92"/>
      <c r="GMY349" s="92"/>
      <c r="GMZ349" s="92"/>
      <c r="GNA349" s="92"/>
      <c r="GNB349" s="92"/>
      <c r="GNC349" s="92"/>
      <c r="GND349" s="92"/>
      <c r="GNE349" s="92"/>
      <c r="GNF349" s="92"/>
      <c r="GNG349" s="92"/>
      <c r="GNH349" s="92"/>
      <c r="GNI349" s="92"/>
      <c r="GNJ349" s="92"/>
      <c r="GNK349" s="92"/>
      <c r="GNL349" s="92"/>
      <c r="GNM349" s="92"/>
      <c r="GNN349" s="92"/>
      <c r="GNO349" s="92"/>
      <c r="GNP349" s="92"/>
      <c r="GNQ349" s="92"/>
      <c r="GNR349" s="92"/>
      <c r="GNS349" s="92"/>
      <c r="GNT349" s="92"/>
      <c r="GNU349" s="92"/>
      <c r="GNV349" s="92"/>
      <c r="GNW349" s="92"/>
      <c r="GNX349" s="92"/>
      <c r="GNY349" s="92"/>
      <c r="GNZ349" s="92"/>
      <c r="GOA349" s="92"/>
      <c r="GOB349" s="92"/>
      <c r="GOC349" s="92"/>
      <c r="GOD349" s="92"/>
      <c r="GOE349" s="92"/>
      <c r="GOF349" s="92"/>
      <c r="GOG349" s="92"/>
      <c r="GOH349" s="92"/>
      <c r="GOI349" s="92"/>
      <c r="GOJ349" s="92"/>
      <c r="GOK349" s="92"/>
      <c r="GOL349" s="92"/>
      <c r="GOM349" s="92"/>
      <c r="GON349" s="92"/>
      <c r="GOO349" s="92"/>
      <c r="GOP349" s="92"/>
      <c r="GOQ349" s="92"/>
      <c r="GOR349" s="92"/>
      <c r="GOS349" s="92"/>
      <c r="GOT349" s="92"/>
      <c r="GOU349" s="92"/>
      <c r="GOV349" s="92"/>
      <c r="GOW349" s="92"/>
      <c r="GOX349" s="92"/>
      <c r="GOY349" s="92"/>
      <c r="GOZ349" s="92"/>
      <c r="GPA349" s="92"/>
      <c r="GPB349" s="92"/>
      <c r="GPC349" s="92"/>
      <c r="GPD349" s="92"/>
      <c r="GPE349" s="92"/>
      <c r="GPF349" s="92"/>
      <c r="GPG349" s="92"/>
      <c r="GPH349" s="92"/>
      <c r="GPI349" s="92"/>
      <c r="GPJ349" s="92"/>
      <c r="GPK349" s="92"/>
      <c r="GPL349" s="92"/>
      <c r="GPM349" s="92"/>
      <c r="GPN349" s="92"/>
      <c r="GPO349" s="92"/>
      <c r="GPP349" s="92"/>
      <c r="GPQ349" s="92"/>
      <c r="GPR349" s="92"/>
      <c r="GPS349" s="92"/>
      <c r="GPT349" s="92"/>
      <c r="GPU349" s="92"/>
      <c r="GPV349" s="92"/>
      <c r="GPW349" s="92"/>
      <c r="GPX349" s="92"/>
      <c r="GPY349" s="92"/>
      <c r="GPZ349" s="92"/>
      <c r="GQA349" s="92"/>
      <c r="GQB349" s="92"/>
      <c r="GQC349" s="92"/>
      <c r="GQD349" s="92"/>
      <c r="GQE349" s="92"/>
      <c r="GQF349" s="92"/>
      <c r="GQG349" s="92"/>
      <c r="GQH349" s="92"/>
      <c r="GQI349" s="92"/>
      <c r="GQJ349" s="92"/>
      <c r="GQK349" s="92"/>
      <c r="GQL349" s="92"/>
      <c r="GQM349" s="92"/>
      <c r="GQN349" s="92"/>
      <c r="GQO349" s="92"/>
      <c r="GQP349" s="92"/>
      <c r="GQQ349" s="92"/>
      <c r="GQR349" s="92"/>
      <c r="GQS349" s="92"/>
      <c r="GQT349" s="92"/>
      <c r="GQU349" s="92"/>
      <c r="GQV349" s="92"/>
      <c r="GQW349" s="92"/>
      <c r="GQX349" s="92"/>
      <c r="GQY349" s="92"/>
      <c r="GQZ349" s="92"/>
      <c r="GRA349" s="92"/>
      <c r="GRB349" s="92"/>
      <c r="GRC349" s="92"/>
      <c r="GRD349" s="92"/>
      <c r="GRE349" s="92"/>
      <c r="GRF349" s="92"/>
      <c r="GRG349" s="92"/>
      <c r="GRH349" s="92"/>
      <c r="GRI349" s="92"/>
      <c r="GRJ349" s="92"/>
      <c r="GRK349" s="92"/>
      <c r="GRL349" s="92"/>
      <c r="GRM349" s="92"/>
      <c r="GRN349" s="92"/>
      <c r="GRO349" s="92"/>
      <c r="GRP349" s="92"/>
      <c r="GRQ349" s="92"/>
      <c r="GRR349" s="92"/>
      <c r="GRS349" s="92"/>
      <c r="GRT349" s="92"/>
      <c r="GRU349" s="92"/>
      <c r="GRV349" s="92"/>
      <c r="GRW349" s="92"/>
      <c r="GRX349" s="92"/>
      <c r="GRY349" s="92"/>
      <c r="GRZ349" s="92"/>
      <c r="GSA349" s="92"/>
      <c r="GSB349" s="92"/>
      <c r="GSC349" s="92"/>
      <c r="GSD349" s="92"/>
      <c r="GSE349" s="92"/>
      <c r="GSF349" s="92"/>
      <c r="GSG349" s="92"/>
      <c r="GSH349" s="92"/>
      <c r="GSI349" s="92"/>
      <c r="GSJ349" s="92"/>
      <c r="GSK349" s="92"/>
      <c r="GSL349" s="92"/>
      <c r="GSM349" s="92"/>
      <c r="GSN349" s="92"/>
      <c r="GSO349" s="92"/>
      <c r="GSP349" s="92"/>
      <c r="GSQ349" s="92"/>
      <c r="GSR349" s="92"/>
      <c r="GSS349" s="92"/>
      <c r="GST349" s="92"/>
      <c r="GSU349" s="92"/>
      <c r="GSV349" s="92"/>
      <c r="GSW349" s="92"/>
      <c r="GSX349" s="92"/>
      <c r="GSY349" s="92"/>
      <c r="GSZ349" s="92"/>
      <c r="GTA349" s="92"/>
      <c r="GTB349" s="92"/>
      <c r="GTC349" s="92"/>
      <c r="GTD349" s="92"/>
      <c r="GTE349" s="92"/>
      <c r="GTF349" s="92"/>
      <c r="GTG349" s="92"/>
      <c r="GTH349" s="92"/>
      <c r="GTI349" s="92"/>
      <c r="GTJ349" s="92"/>
      <c r="GTK349" s="92"/>
      <c r="GTL349" s="92"/>
      <c r="GTM349" s="92"/>
      <c r="GTN349" s="92"/>
      <c r="GTO349" s="92"/>
      <c r="GTP349" s="92"/>
      <c r="GTQ349" s="92"/>
      <c r="GTR349" s="92"/>
      <c r="GTS349" s="92"/>
      <c r="GTT349" s="92"/>
      <c r="GTU349" s="92"/>
      <c r="GTV349" s="92"/>
      <c r="GTW349" s="92"/>
      <c r="GTX349" s="92"/>
      <c r="GTY349" s="92"/>
      <c r="GTZ349" s="92"/>
      <c r="GUA349" s="92"/>
      <c r="GUB349" s="92"/>
      <c r="GUC349" s="92"/>
      <c r="GUD349" s="92"/>
      <c r="GUE349" s="92"/>
      <c r="GUF349" s="92"/>
      <c r="GUG349" s="92"/>
      <c r="GUH349" s="92"/>
      <c r="GUI349" s="92"/>
      <c r="GUJ349" s="92"/>
      <c r="GUK349" s="92"/>
      <c r="GUL349" s="92"/>
      <c r="GUM349" s="92"/>
      <c r="GUN349" s="92"/>
      <c r="GUO349" s="92"/>
      <c r="GUP349" s="92"/>
      <c r="GUQ349" s="92"/>
      <c r="GUR349" s="92"/>
      <c r="GUS349" s="92"/>
      <c r="GUT349" s="92"/>
      <c r="GUU349" s="92"/>
      <c r="GUV349" s="92"/>
      <c r="GUW349" s="92"/>
      <c r="GUX349" s="92"/>
      <c r="GUY349" s="92"/>
      <c r="GUZ349" s="92"/>
      <c r="GVA349" s="92"/>
      <c r="GVB349" s="92"/>
      <c r="GVC349" s="92"/>
      <c r="GVD349" s="92"/>
      <c r="GVE349" s="92"/>
      <c r="GVF349" s="92"/>
      <c r="GVG349" s="92"/>
      <c r="GVH349" s="92"/>
      <c r="GVI349" s="92"/>
      <c r="GVJ349" s="92"/>
      <c r="GVK349" s="92"/>
      <c r="GVL349" s="92"/>
      <c r="GVM349" s="92"/>
      <c r="GVN349" s="92"/>
      <c r="GVO349" s="92"/>
      <c r="GVP349" s="92"/>
      <c r="GVQ349" s="92"/>
      <c r="GVR349" s="92"/>
      <c r="GVS349" s="92"/>
      <c r="GVT349" s="92"/>
      <c r="GVU349" s="92"/>
      <c r="GVV349" s="92"/>
      <c r="GVW349" s="92"/>
      <c r="GVX349" s="92"/>
      <c r="GVY349" s="92"/>
      <c r="GVZ349" s="92"/>
      <c r="GWA349" s="92"/>
      <c r="GWB349" s="92"/>
      <c r="GWC349" s="92"/>
      <c r="GWD349" s="92"/>
      <c r="GWE349" s="92"/>
      <c r="GWF349" s="92"/>
      <c r="GWG349" s="92"/>
      <c r="GWH349" s="92"/>
      <c r="GWI349" s="92"/>
      <c r="GWJ349" s="92"/>
      <c r="GWK349" s="92"/>
      <c r="GWL349" s="92"/>
      <c r="GWM349" s="92"/>
      <c r="GWN349" s="92"/>
      <c r="GWO349" s="92"/>
      <c r="GWP349" s="92"/>
      <c r="GWQ349" s="92"/>
      <c r="GWR349" s="92"/>
      <c r="GWS349" s="92"/>
      <c r="GWT349" s="92"/>
      <c r="GWU349" s="92"/>
      <c r="GWV349" s="92"/>
      <c r="GWW349" s="92"/>
      <c r="GWX349" s="92"/>
      <c r="GWY349" s="92"/>
      <c r="GWZ349" s="92"/>
      <c r="GXA349" s="92"/>
      <c r="GXB349" s="92"/>
      <c r="GXC349" s="92"/>
      <c r="GXD349" s="92"/>
      <c r="GXE349" s="92"/>
      <c r="GXF349" s="92"/>
      <c r="GXG349" s="92"/>
      <c r="GXH349" s="92"/>
      <c r="GXI349" s="92"/>
      <c r="GXJ349" s="92"/>
      <c r="GXK349" s="92"/>
      <c r="GXL349" s="92"/>
      <c r="GXM349" s="92"/>
      <c r="GXN349" s="92"/>
      <c r="GXO349" s="92"/>
      <c r="GXP349" s="92"/>
      <c r="GXQ349" s="92"/>
      <c r="GXR349" s="92"/>
      <c r="GXS349" s="92"/>
      <c r="GXT349" s="92"/>
      <c r="GXU349" s="92"/>
      <c r="GXV349" s="92"/>
      <c r="GXW349" s="92"/>
      <c r="GXX349" s="92"/>
      <c r="GXY349" s="92"/>
      <c r="GXZ349" s="92"/>
      <c r="GYA349" s="92"/>
      <c r="GYB349" s="92"/>
      <c r="GYC349" s="92"/>
      <c r="GYD349" s="92"/>
      <c r="GYE349" s="92"/>
      <c r="GYF349" s="92"/>
      <c r="GYG349" s="92"/>
      <c r="GYH349" s="92"/>
      <c r="GYI349" s="92"/>
      <c r="GYJ349" s="92"/>
      <c r="GYK349" s="92"/>
      <c r="GYL349" s="92"/>
      <c r="GYM349" s="92"/>
      <c r="GYN349" s="92"/>
      <c r="GYO349" s="92"/>
      <c r="GYP349" s="92"/>
      <c r="GYQ349" s="92"/>
      <c r="GYR349" s="92"/>
      <c r="GYS349" s="92"/>
      <c r="GYT349" s="92"/>
      <c r="GYU349" s="92"/>
      <c r="GYV349" s="92"/>
      <c r="GYW349" s="92"/>
      <c r="GYX349" s="92"/>
      <c r="GYY349" s="92"/>
      <c r="GYZ349" s="92"/>
      <c r="GZA349" s="92"/>
      <c r="GZB349" s="92"/>
      <c r="GZC349" s="92"/>
      <c r="GZD349" s="92"/>
      <c r="GZE349" s="92"/>
      <c r="GZF349" s="92"/>
      <c r="GZG349" s="92"/>
      <c r="GZH349" s="92"/>
      <c r="GZI349" s="92"/>
      <c r="GZJ349" s="92"/>
      <c r="GZK349" s="92"/>
      <c r="GZL349" s="92"/>
      <c r="GZM349" s="92"/>
      <c r="GZN349" s="92"/>
      <c r="GZO349" s="92"/>
      <c r="GZP349" s="92"/>
      <c r="GZQ349" s="92"/>
      <c r="GZR349" s="92"/>
      <c r="GZS349" s="92"/>
      <c r="GZT349" s="92"/>
      <c r="GZU349" s="92"/>
      <c r="GZV349" s="92"/>
      <c r="GZW349" s="92"/>
      <c r="GZX349" s="92"/>
      <c r="GZY349" s="92"/>
      <c r="GZZ349" s="92"/>
      <c r="HAA349" s="92"/>
      <c r="HAB349" s="92"/>
      <c r="HAC349" s="92"/>
      <c r="HAD349" s="92"/>
      <c r="HAE349" s="92"/>
      <c r="HAF349" s="92"/>
      <c r="HAG349" s="92"/>
      <c r="HAH349" s="92"/>
      <c r="HAI349" s="92"/>
      <c r="HAJ349" s="92"/>
      <c r="HAK349" s="92"/>
      <c r="HAL349" s="92"/>
      <c r="HAM349" s="92"/>
      <c r="HAN349" s="92"/>
      <c r="HAO349" s="92"/>
      <c r="HAP349" s="92"/>
      <c r="HAQ349" s="92"/>
      <c r="HAR349" s="92"/>
      <c r="HAS349" s="92"/>
      <c r="HAT349" s="92"/>
      <c r="HAU349" s="92"/>
      <c r="HAV349" s="92"/>
      <c r="HAW349" s="92"/>
      <c r="HAX349" s="92"/>
      <c r="HAY349" s="92"/>
      <c r="HAZ349" s="92"/>
      <c r="HBA349" s="92"/>
      <c r="HBB349" s="92"/>
      <c r="HBC349" s="92"/>
      <c r="HBD349" s="92"/>
      <c r="HBE349" s="92"/>
      <c r="HBF349" s="92"/>
      <c r="HBG349" s="92"/>
      <c r="HBH349" s="92"/>
      <c r="HBI349" s="92"/>
      <c r="HBJ349" s="92"/>
      <c r="HBK349" s="92"/>
      <c r="HBL349" s="92"/>
      <c r="HBM349" s="92"/>
      <c r="HBN349" s="92"/>
      <c r="HBO349" s="92"/>
      <c r="HBP349" s="92"/>
      <c r="HBQ349" s="92"/>
      <c r="HBR349" s="92"/>
      <c r="HBS349" s="92"/>
      <c r="HBT349" s="92"/>
      <c r="HBU349" s="92"/>
      <c r="HBV349" s="92"/>
      <c r="HBW349" s="92"/>
      <c r="HBX349" s="92"/>
      <c r="HBY349" s="92"/>
      <c r="HBZ349" s="92"/>
      <c r="HCA349" s="92"/>
      <c r="HCB349" s="92"/>
      <c r="HCC349" s="92"/>
      <c r="HCD349" s="92"/>
      <c r="HCE349" s="92"/>
      <c r="HCF349" s="92"/>
      <c r="HCG349" s="92"/>
      <c r="HCH349" s="92"/>
      <c r="HCI349" s="92"/>
      <c r="HCJ349" s="92"/>
      <c r="HCK349" s="92"/>
      <c r="HCL349" s="92"/>
      <c r="HCM349" s="92"/>
      <c r="HCN349" s="92"/>
      <c r="HCO349" s="92"/>
      <c r="HCP349" s="92"/>
      <c r="HCQ349" s="92"/>
      <c r="HCR349" s="92"/>
      <c r="HCS349" s="92"/>
      <c r="HCT349" s="92"/>
      <c r="HCU349" s="92"/>
      <c r="HCV349" s="92"/>
      <c r="HCW349" s="92"/>
      <c r="HCX349" s="92"/>
      <c r="HCY349" s="92"/>
      <c r="HCZ349" s="92"/>
      <c r="HDA349" s="92"/>
      <c r="HDB349" s="92"/>
      <c r="HDC349" s="92"/>
      <c r="HDD349" s="92"/>
      <c r="HDE349" s="92"/>
      <c r="HDF349" s="92"/>
      <c r="HDG349" s="92"/>
      <c r="HDH349" s="92"/>
      <c r="HDI349" s="92"/>
      <c r="HDJ349" s="92"/>
      <c r="HDK349" s="92"/>
      <c r="HDL349" s="92"/>
      <c r="HDM349" s="92"/>
      <c r="HDN349" s="92"/>
      <c r="HDO349" s="92"/>
      <c r="HDP349" s="92"/>
      <c r="HDQ349" s="92"/>
      <c r="HDR349" s="92"/>
      <c r="HDS349" s="92"/>
      <c r="HDT349" s="92"/>
      <c r="HDU349" s="92"/>
      <c r="HDV349" s="92"/>
      <c r="HDW349" s="92"/>
      <c r="HDX349" s="92"/>
      <c r="HDY349" s="92"/>
      <c r="HDZ349" s="92"/>
      <c r="HEA349" s="92"/>
      <c r="HEB349" s="92"/>
      <c r="HEC349" s="92"/>
      <c r="HED349" s="92"/>
      <c r="HEE349" s="92"/>
      <c r="HEF349" s="92"/>
      <c r="HEG349" s="92"/>
      <c r="HEH349" s="92"/>
      <c r="HEI349" s="92"/>
      <c r="HEJ349" s="92"/>
      <c r="HEK349" s="92"/>
      <c r="HEL349" s="92"/>
      <c r="HEM349" s="92"/>
      <c r="HEN349" s="92"/>
      <c r="HEO349" s="92"/>
      <c r="HEP349" s="92"/>
      <c r="HEQ349" s="92"/>
      <c r="HER349" s="92"/>
      <c r="HES349" s="92"/>
      <c r="HET349" s="92"/>
      <c r="HEU349" s="92"/>
      <c r="HEV349" s="92"/>
      <c r="HEW349" s="92"/>
      <c r="HEX349" s="92"/>
      <c r="HEY349" s="92"/>
      <c r="HEZ349" s="92"/>
      <c r="HFA349" s="92"/>
      <c r="HFB349" s="92"/>
      <c r="HFC349" s="92"/>
      <c r="HFD349" s="92"/>
      <c r="HFE349" s="92"/>
      <c r="HFF349" s="92"/>
      <c r="HFG349" s="92"/>
      <c r="HFH349" s="92"/>
      <c r="HFI349" s="92"/>
      <c r="HFJ349" s="92"/>
      <c r="HFK349" s="92"/>
      <c r="HFL349" s="92"/>
      <c r="HFM349" s="92"/>
      <c r="HFN349" s="92"/>
      <c r="HFO349" s="92"/>
      <c r="HFP349" s="92"/>
      <c r="HFQ349" s="92"/>
      <c r="HFR349" s="92"/>
      <c r="HFS349" s="92"/>
      <c r="HFT349" s="92"/>
      <c r="HFU349" s="92"/>
      <c r="HFV349" s="92"/>
      <c r="HFW349" s="92"/>
      <c r="HFX349" s="92"/>
      <c r="HFY349" s="92"/>
      <c r="HFZ349" s="92"/>
      <c r="HGA349" s="92"/>
      <c r="HGB349" s="92"/>
      <c r="HGC349" s="92"/>
      <c r="HGD349" s="92"/>
      <c r="HGE349" s="92"/>
      <c r="HGF349" s="92"/>
      <c r="HGG349" s="92"/>
      <c r="HGH349" s="92"/>
      <c r="HGI349" s="92"/>
      <c r="HGJ349" s="92"/>
      <c r="HGK349" s="92"/>
      <c r="HGL349" s="92"/>
      <c r="HGM349" s="92"/>
      <c r="HGN349" s="92"/>
      <c r="HGO349" s="92"/>
      <c r="HGP349" s="92"/>
      <c r="HGQ349" s="92"/>
      <c r="HGR349" s="92"/>
      <c r="HGS349" s="92"/>
      <c r="HGT349" s="92"/>
      <c r="HGU349" s="92"/>
      <c r="HGV349" s="92"/>
      <c r="HGW349" s="92"/>
      <c r="HGX349" s="92"/>
      <c r="HGY349" s="92"/>
      <c r="HGZ349" s="92"/>
      <c r="HHA349" s="92"/>
      <c r="HHB349" s="92"/>
      <c r="HHC349" s="92"/>
      <c r="HHD349" s="92"/>
      <c r="HHE349" s="92"/>
      <c r="HHF349" s="92"/>
      <c r="HHG349" s="92"/>
      <c r="HHH349" s="92"/>
      <c r="HHI349" s="92"/>
      <c r="HHJ349" s="92"/>
      <c r="HHK349" s="92"/>
      <c r="HHL349" s="92"/>
      <c r="HHM349" s="92"/>
      <c r="HHN349" s="92"/>
      <c r="HHO349" s="92"/>
      <c r="HHP349" s="92"/>
      <c r="HHQ349" s="92"/>
      <c r="HHR349" s="92"/>
      <c r="HHS349" s="92"/>
      <c r="HHT349" s="92"/>
      <c r="HHU349" s="92"/>
      <c r="HHV349" s="92"/>
      <c r="HHW349" s="92"/>
      <c r="HHX349" s="92"/>
      <c r="HHY349" s="92"/>
      <c r="HHZ349" s="92"/>
      <c r="HIA349" s="92"/>
      <c r="HIB349" s="92"/>
      <c r="HIC349" s="92"/>
      <c r="HID349" s="92"/>
      <c r="HIE349" s="92"/>
      <c r="HIF349" s="92"/>
      <c r="HIG349" s="92"/>
      <c r="HIH349" s="92"/>
      <c r="HII349" s="92"/>
      <c r="HIJ349" s="92"/>
      <c r="HIK349" s="92"/>
      <c r="HIL349" s="92"/>
      <c r="HIM349" s="92"/>
      <c r="HIN349" s="92"/>
      <c r="HIO349" s="92"/>
      <c r="HIP349" s="92"/>
      <c r="HIQ349" s="92"/>
      <c r="HIR349" s="92"/>
      <c r="HIS349" s="92"/>
      <c r="HIT349" s="92"/>
      <c r="HIU349" s="92"/>
      <c r="HIV349" s="92"/>
      <c r="HIW349" s="92"/>
      <c r="HIX349" s="92"/>
      <c r="HIY349" s="92"/>
      <c r="HIZ349" s="92"/>
      <c r="HJA349" s="92"/>
      <c r="HJB349" s="92"/>
      <c r="HJC349" s="92"/>
      <c r="HJD349" s="92"/>
      <c r="HJE349" s="92"/>
      <c r="HJF349" s="92"/>
      <c r="HJG349" s="92"/>
      <c r="HJH349" s="92"/>
      <c r="HJI349" s="92"/>
      <c r="HJJ349" s="92"/>
      <c r="HJK349" s="92"/>
      <c r="HJL349" s="92"/>
      <c r="HJM349" s="92"/>
      <c r="HJN349" s="92"/>
      <c r="HJO349" s="92"/>
      <c r="HJP349" s="92"/>
      <c r="HJQ349" s="92"/>
      <c r="HJR349" s="92"/>
      <c r="HJS349" s="92"/>
      <c r="HJT349" s="92"/>
      <c r="HJU349" s="92"/>
      <c r="HJV349" s="92"/>
      <c r="HJW349" s="92"/>
      <c r="HJX349" s="92"/>
      <c r="HJY349" s="92"/>
      <c r="HJZ349" s="92"/>
      <c r="HKA349" s="92"/>
      <c r="HKB349" s="92"/>
      <c r="HKC349" s="92"/>
      <c r="HKD349" s="92"/>
      <c r="HKE349" s="92"/>
      <c r="HKF349" s="92"/>
      <c r="HKG349" s="92"/>
      <c r="HKH349" s="92"/>
      <c r="HKI349" s="92"/>
      <c r="HKJ349" s="92"/>
      <c r="HKK349" s="92"/>
      <c r="HKL349" s="92"/>
      <c r="HKM349" s="92"/>
      <c r="HKN349" s="92"/>
      <c r="HKO349" s="92"/>
      <c r="HKP349" s="92"/>
      <c r="HKQ349" s="92"/>
      <c r="HKR349" s="92"/>
      <c r="HKS349" s="92"/>
      <c r="HKT349" s="92"/>
      <c r="HKU349" s="92"/>
      <c r="HKV349" s="92"/>
      <c r="HKW349" s="92"/>
      <c r="HKX349" s="92"/>
      <c r="HKY349" s="92"/>
      <c r="HKZ349" s="92"/>
      <c r="HLA349" s="92"/>
      <c r="HLB349" s="92"/>
      <c r="HLC349" s="92"/>
      <c r="HLD349" s="92"/>
      <c r="HLE349" s="92"/>
      <c r="HLF349" s="92"/>
      <c r="HLG349" s="92"/>
      <c r="HLH349" s="92"/>
      <c r="HLI349" s="92"/>
      <c r="HLJ349" s="92"/>
      <c r="HLK349" s="92"/>
      <c r="HLL349" s="92"/>
      <c r="HLM349" s="92"/>
      <c r="HLN349" s="92"/>
      <c r="HLO349" s="92"/>
      <c r="HLP349" s="92"/>
      <c r="HLQ349" s="92"/>
      <c r="HLR349" s="92"/>
      <c r="HLS349" s="92"/>
      <c r="HLT349" s="92"/>
      <c r="HLU349" s="92"/>
      <c r="HLV349" s="92"/>
      <c r="HLW349" s="92"/>
      <c r="HLX349" s="92"/>
      <c r="HLY349" s="92"/>
      <c r="HLZ349" s="92"/>
      <c r="HMA349" s="92"/>
      <c r="HMB349" s="92"/>
      <c r="HMC349" s="92"/>
      <c r="HMD349" s="92"/>
      <c r="HME349" s="92"/>
      <c r="HMF349" s="92"/>
      <c r="HMG349" s="92"/>
      <c r="HMH349" s="92"/>
      <c r="HMI349" s="92"/>
      <c r="HMJ349" s="92"/>
      <c r="HMK349" s="92"/>
      <c r="HML349" s="92"/>
      <c r="HMM349" s="92"/>
      <c r="HMN349" s="92"/>
      <c r="HMO349" s="92"/>
      <c r="HMP349" s="92"/>
      <c r="HMQ349" s="92"/>
      <c r="HMR349" s="92"/>
      <c r="HMS349" s="92"/>
      <c r="HMT349" s="92"/>
      <c r="HMU349" s="92"/>
      <c r="HMV349" s="92"/>
      <c r="HMW349" s="92"/>
      <c r="HMX349" s="92"/>
      <c r="HMY349" s="92"/>
      <c r="HMZ349" s="92"/>
      <c r="HNA349" s="92"/>
      <c r="HNB349" s="92"/>
      <c r="HNC349" s="92"/>
      <c r="HND349" s="92"/>
      <c r="HNE349" s="92"/>
      <c r="HNF349" s="92"/>
      <c r="HNG349" s="92"/>
      <c r="HNH349" s="92"/>
      <c r="HNI349" s="92"/>
      <c r="HNJ349" s="92"/>
      <c r="HNK349" s="92"/>
      <c r="HNL349" s="92"/>
      <c r="HNM349" s="92"/>
      <c r="HNN349" s="92"/>
      <c r="HNO349" s="92"/>
      <c r="HNP349" s="92"/>
      <c r="HNQ349" s="92"/>
      <c r="HNR349" s="92"/>
      <c r="HNS349" s="92"/>
      <c r="HNT349" s="92"/>
      <c r="HNU349" s="92"/>
      <c r="HNV349" s="92"/>
      <c r="HNW349" s="92"/>
      <c r="HNX349" s="92"/>
      <c r="HNY349" s="92"/>
      <c r="HNZ349" s="92"/>
      <c r="HOA349" s="92"/>
      <c r="HOB349" s="92"/>
      <c r="HOC349" s="92"/>
      <c r="HOD349" s="92"/>
      <c r="HOE349" s="92"/>
      <c r="HOF349" s="92"/>
      <c r="HOG349" s="92"/>
      <c r="HOH349" s="92"/>
      <c r="HOI349" s="92"/>
      <c r="HOJ349" s="92"/>
      <c r="HOK349" s="92"/>
      <c r="HOL349" s="92"/>
      <c r="HOM349" s="92"/>
      <c r="HON349" s="92"/>
      <c r="HOO349" s="92"/>
      <c r="HOP349" s="92"/>
      <c r="HOQ349" s="92"/>
      <c r="HOR349" s="92"/>
      <c r="HOS349" s="92"/>
      <c r="HOT349" s="92"/>
      <c r="HOU349" s="92"/>
      <c r="HOV349" s="92"/>
      <c r="HOW349" s="92"/>
      <c r="HOX349" s="92"/>
      <c r="HOY349" s="92"/>
      <c r="HOZ349" s="92"/>
      <c r="HPA349" s="92"/>
      <c r="HPB349" s="92"/>
      <c r="HPC349" s="92"/>
      <c r="HPD349" s="92"/>
      <c r="HPE349" s="92"/>
      <c r="HPF349" s="92"/>
      <c r="HPG349" s="92"/>
      <c r="HPH349" s="92"/>
      <c r="HPI349" s="92"/>
      <c r="HPJ349" s="92"/>
      <c r="HPK349" s="92"/>
      <c r="HPL349" s="92"/>
      <c r="HPM349" s="92"/>
      <c r="HPN349" s="92"/>
      <c r="HPO349" s="92"/>
      <c r="HPP349" s="92"/>
      <c r="HPQ349" s="92"/>
      <c r="HPR349" s="92"/>
      <c r="HPS349" s="92"/>
      <c r="HPT349" s="92"/>
      <c r="HPU349" s="92"/>
      <c r="HPV349" s="92"/>
      <c r="HPW349" s="92"/>
      <c r="HPX349" s="92"/>
      <c r="HPY349" s="92"/>
      <c r="HPZ349" s="92"/>
      <c r="HQA349" s="92"/>
      <c r="HQB349" s="92"/>
      <c r="HQC349" s="92"/>
      <c r="HQD349" s="92"/>
      <c r="HQE349" s="92"/>
      <c r="HQF349" s="92"/>
      <c r="HQG349" s="92"/>
      <c r="HQH349" s="92"/>
      <c r="HQI349" s="92"/>
      <c r="HQJ349" s="92"/>
      <c r="HQK349" s="92"/>
      <c r="HQL349" s="92"/>
      <c r="HQM349" s="92"/>
      <c r="HQN349" s="92"/>
      <c r="HQO349" s="92"/>
      <c r="HQP349" s="92"/>
      <c r="HQQ349" s="92"/>
      <c r="HQR349" s="92"/>
      <c r="HQS349" s="92"/>
      <c r="HQT349" s="92"/>
      <c r="HQU349" s="92"/>
      <c r="HQV349" s="92"/>
      <c r="HQW349" s="92"/>
      <c r="HQX349" s="92"/>
      <c r="HQY349" s="92"/>
      <c r="HQZ349" s="92"/>
      <c r="HRA349" s="92"/>
      <c r="HRB349" s="92"/>
      <c r="HRC349" s="92"/>
      <c r="HRD349" s="92"/>
      <c r="HRE349" s="92"/>
      <c r="HRF349" s="92"/>
      <c r="HRG349" s="92"/>
      <c r="HRH349" s="92"/>
      <c r="HRI349" s="92"/>
      <c r="HRJ349" s="92"/>
      <c r="HRK349" s="92"/>
      <c r="HRL349" s="92"/>
      <c r="HRM349" s="92"/>
      <c r="HRN349" s="92"/>
      <c r="HRO349" s="92"/>
      <c r="HRP349" s="92"/>
      <c r="HRQ349" s="92"/>
      <c r="HRR349" s="92"/>
      <c r="HRS349" s="92"/>
      <c r="HRT349" s="92"/>
      <c r="HRU349" s="92"/>
      <c r="HRV349" s="92"/>
      <c r="HRW349" s="92"/>
      <c r="HRX349" s="92"/>
      <c r="HRY349" s="92"/>
      <c r="HRZ349" s="92"/>
      <c r="HSA349" s="92"/>
      <c r="HSB349" s="92"/>
      <c r="HSC349" s="92"/>
      <c r="HSD349" s="92"/>
      <c r="HSE349" s="92"/>
      <c r="HSF349" s="92"/>
      <c r="HSG349" s="92"/>
      <c r="HSH349" s="92"/>
      <c r="HSI349" s="92"/>
      <c r="HSJ349" s="92"/>
      <c r="HSK349" s="92"/>
      <c r="HSL349" s="92"/>
      <c r="HSM349" s="92"/>
      <c r="HSN349" s="92"/>
      <c r="HSO349" s="92"/>
      <c r="HSP349" s="92"/>
      <c r="HSQ349" s="92"/>
      <c r="HSR349" s="92"/>
      <c r="HSS349" s="92"/>
      <c r="HST349" s="92"/>
      <c r="HSU349" s="92"/>
      <c r="HSV349" s="92"/>
      <c r="HSW349" s="92"/>
      <c r="HSX349" s="92"/>
      <c r="HSY349" s="92"/>
      <c r="HSZ349" s="92"/>
      <c r="HTA349" s="92"/>
      <c r="HTB349" s="92"/>
      <c r="HTC349" s="92"/>
      <c r="HTD349" s="92"/>
      <c r="HTE349" s="92"/>
      <c r="HTF349" s="92"/>
      <c r="HTG349" s="92"/>
      <c r="HTH349" s="92"/>
      <c r="HTI349" s="92"/>
      <c r="HTJ349" s="92"/>
      <c r="HTK349" s="92"/>
      <c r="HTL349" s="92"/>
      <c r="HTM349" s="92"/>
      <c r="HTN349" s="92"/>
      <c r="HTO349" s="92"/>
      <c r="HTP349" s="92"/>
      <c r="HTQ349" s="92"/>
      <c r="HTR349" s="92"/>
      <c r="HTS349" s="92"/>
      <c r="HTT349" s="92"/>
      <c r="HTU349" s="92"/>
      <c r="HTV349" s="92"/>
      <c r="HTW349" s="92"/>
      <c r="HTX349" s="92"/>
      <c r="HTY349" s="92"/>
      <c r="HTZ349" s="92"/>
      <c r="HUA349" s="92"/>
      <c r="HUB349" s="92"/>
      <c r="HUC349" s="92"/>
      <c r="HUD349" s="92"/>
      <c r="HUE349" s="92"/>
      <c r="HUF349" s="92"/>
      <c r="HUG349" s="92"/>
      <c r="HUH349" s="92"/>
      <c r="HUI349" s="92"/>
      <c r="HUJ349" s="92"/>
      <c r="HUK349" s="92"/>
      <c r="HUL349" s="92"/>
      <c r="HUM349" s="92"/>
      <c r="HUN349" s="92"/>
      <c r="HUO349" s="92"/>
      <c r="HUP349" s="92"/>
      <c r="HUQ349" s="92"/>
      <c r="HUR349" s="92"/>
      <c r="HUS349" s="92"/>
      <c r="HUT349" s="92"/>
      <c r="HUU349" s="92"/>
      <c r="HUV349" s="92"/>
      <c r="HUW349" s="92"/>
      <c r="HUX349" s="92"/>
      <c r="HUY349" s="92"/>
      <c r="HUZ349" s="92"/>
      <c r="HVA349" s="92"/>
      <c r="HVB349" s="92"/>
      <c r="HVC349" s="92"/>
      <c r="HVD349" s="92"/>
      <c r="HVE349" s="92"/>
      <c r="HVF349" s="92"/>
      <c r="HVG349" s="92"/>
      <c r="HVH349" s="92"/>
      <c r="HVI349" s="92"/>
      <c r="HVJ349" s="92"/>
      <c r="HVK349" s="92"/>
      <c r="HVL349" s="92"/>
      <c r="HVM349" s="92"/>
      <c r="HVN349" s="92"/>
      <c r="HVO349" s="92"/>
      <c r="HVP349" s="92"/>
      <c r="HVQ349" s="92"/>
      <c r="HVR349" s="92"/>
      <c r="HVS349" s="92"/>
      <c r="HVT349" s="92"/>
      <c r="HVU349" s="92"/>
      <c r="HVV349" s="92"/>
      <c r="HVW349" s="92"/>
      <c r="HVX349" s="92"/>
      <c r="HVY349" s="92"/>
      <c r="HVZ349" s="92"/>
      <c r="HWA349" s="92"/>
      <c r="HWB349" s="92"/>
      <c r="HWC349" s="92"/>
      <c r="HWD349" s="92"/>
      <c r="HWE349" s="92"/>
      <c r="HWF349" s="92"/>
      <c r="HWG349" s="92"/>
      <c r="HWH349" s="92"/>
      <c r="HWI349" s="92"/>
      <c r="HWJ349" s="92"/>
      <c r="HWK349" s="92"/>
      <c r="HWL349" s="92"/>
      <c r="HWM349" s="92"/>
      <c r="HWN349" s="92"/>
      <c r="HWO349" s="92"/>
      <c r="HWP349" s="92"/>
      <c r="HWQ349" s="92"/>
      <c r="HWR349" s="92"/>
      <c r="HWS349" s="92"/>
      <c r="HWT349" s="92"/>
      <c r="HWU349" s="92"/>
      <c r="HWV349" s="92"/>
      <c r="HWW349" s="92"/>
      <c r="HWX349" s="92"/>
      <c r="HWY349" s="92"/>
      <c r="HWZ349" s="92"/>
      <c r="HXA349" s="92"/>
      <c r="HXB349" s="92"/>
      <c r="HXC349" s="92"/>
      <c r="HXD349" s="92"/>
      <c r="HXE349" s="92"/>
      <c r="HXF349" s="92"/>
      <c r="HXG349" s="92"/>
      <c r="HXH349" s="92"/>
      <c r="HXI349" s="92"/>
      <c r="HXJ349" s="92"/>
      <c r="HXK349" s="92"/>
      <c r="HXL349" s="92"/>
      <c r="HXM349" s="92"/>
      <c r="HXN349" s="92"/>
      <c r="HXO349" s="92"/>
      <c r="HXP349" s="92"/>
      <c r="HXQ349" s="92"/>
      <c r="HXR349" s="92"/>
      <c r="HXS349" s="92"/>
      <c r="HXT349" s="92"/>
      <c r="HXU349" s="92"/>
      <c r="HXV349" s="92"/>
      <c r="HXW349" s="92"/>
      <c r="HXX349" s="92"/>
      <c r="HXY349" s="92"/>
      <c r="HXZ349" s="92"/>
      <c r="HYA349" s="92"/>
      <c r="HYB349" s="92"/>
      <c r="HYC349" s="92"/>
      <c r="HYD349" s="92"/>
      <c r="HYE349" s="92"/>
      <c r="HYF349" s="92"/>
      <c r="HYG349" s="92"/>
      <c r="HYH349" s="92"/>
      <c r="HYI349" s="92"/>
      <c r="HYJ349" s="92"/>
      <c r="HYK349" s="92"/>
      <c r="HYL349" s="92"/>
      <c r="HYM349" s="92"/>
      <c r="HYN349" s="92"/>
      <c r="HYO349" s="92"/>
      <c r="HYP349" s="92"/>
      <c r="HYQ349" s="92"/>
      <c r="HYR349" s="92"/>
      <c r="HYS349" s="92"/>
      <c r="HYT349" s="92"/>
      <c r="HYU349" s="92"/>
      <c r="HYV349" s="92"/>
      <c r="HYW349" s="92"/>
      <c r="HYX349" s="92"/>
      <c r="HYY349" s="92"/>
      <c r="HYZ349" s="92"/>
      <c r="HZA349" s="92"/>
      <c r="HZB349" s="92"/>
      <c r="HZC349" s="92"/>
      <c r="HZD349" s="92"/>
      <c r="HZE349" s="92"/>
      <c r="HZF349" s="92"/>
      <c r="HZG349" s="92"/>
      <c r="HZH349" s="92"/>
      <c r="HZI349" s="92"/>
      <c r="HZJ349" s="92"/>
      <c r="HZK349" s="92"/>
      <c r="HZL349" s="92"/>
      <c r="HZM349" s="92"/>
      <c r="HZN349" s="92"/>
      <c r="HZO349" s="92"/>
      <c r="HZP349" s="92"/>
      <c r="HZQ349" s="92"/>
      <c r="HZR349" s="92"/>
      <c r="HZS349" s="92"/>
      <c r="HZT349" s="92"/>
      <c r="HZU349" s="92"/>
      <c r="HZV349" s="92"/>
      <c r="HZW349" s="92"/>
      <c r="HZX349" s="92"/>
      <c r="HZY349" s="92"/>
      <c r="HZZ349" s="92"/>
      <c r="IAA349" s="92"/>
      <c r="IAB349" s="92"/>
      <c r="IAC349" s="92"/>
      <c r="IAD349" s="92"/>
      <c r="IAE349" s="92"/>
      <c r="IAF349" s="92"/>
      <c r="IAG349" s="92"/>
      <c r="IAH349" s="92"/>
      <c r="IAI349" s="92"/>
      <c r="IAJ349" s="92"/>
      <c r="IAK349" s="92"/>
      <c r="IAL349" s="92"/>
      <c r="IAM349" s="92"/>
      <c r="IAN349" s="92"/>
      <c r="IAO349" s="92"/>
      <c r="IAP349" s="92"/>
      <c r="IAQ349" s="92"/>
      <c r="IAR349" s="92"/>
      <c r="IAS349" s="92"/>
      <c r="IAT349" s="92"/>
      <c r="IAU349" s="92"/>
      <c r="IAV349" s="92"/>
      <c r="IAW349" s="92"/>
      <c r="IAX349" s="92"/>
      <c r="IAY349" s="92"/>
      <c r="IAZ349" s="92"/>
      <c r="IBA349" s="92"/>
      <c r="IBB349" s="92"/>
      <c r="IBC349" s="92"/>
      <c r="IBD349" s="92"/>
      <c r="IBE349" s="92"/>
      <c r="IBF349" s="92"/>
      <c r="IBG349" s="92"/>
      <c r="IBH349" s="92"/>
      <c r="IBI349" s="92"/>
      <c r="IBJ349" s="92"/>
      <c r="IBK349" s="92"/>
      <c r="IBL349" s="92"/>
      <c r="IBM349" s="92"/>
      <c r="IBN349" s="92"/>
      <c r="IBO349" s="92"/>
      <c r="IBP349" s="92"/>
      <c r="IBQ349" s="92"/>
      <c r="IBR349" s="92"/>
      <c r="IBS349" s="92"/>
      <c r="IBT349" s="92"/>
      <c r="IBU349" s="92"/>
      <c r="IBV349" s="92"/>
      <c r="IBW349" s="92"/>
      <c r="IBX349" s="92"/>
      <c r="IBY349" s="92"/>
      <c r="IBZ349" s="92"/>
      <c r="ICA349" s="92"/>
      <c r="ICB349" s="92"/>
      <c r="ICC349" s="92"/>
      <c r="ICD349" s="92"/>
      <c r="ICE349" s="92"/>
      <c r="ICF349" s="92"/>
      <c r="ICG349" s="92"/>
      <c r="ICH349" s="92"/>
      <c r="ICI349" s="92"/>
      <c r="ICJ349" s="92"/>
      <c r="ICK349" s="92"/>
      <c r="ICL349" s="92"/>
      <c r="ICM349" s="92"/>
      <c r="ICN349" s="92"/>
      <c r="ICO349" s="92"/>
      <c r="ICP349" s="92"/>
      <c r="ICQ349" s="92"/>
      <c r="ICR349" s="92"/>
      <c r="ICS349" s="92"/>
      <c r="ICT349" s="92"/>
      <c r="ICU349" s="92"/>
      <c r="ICV349" s="92"/>
      <c r="ICW349" s="92"/>
      <c r="ICX349" s="92"/>
      <c r="ICY349" s="92"/>
      <c r="ICZ349" s="92"/>
      <c r="IDA349" s="92"/>
      <c r="IDB349" s="92"/>
      <c r="IDC349" s="92"/>
      <c r="IDD349" s="92"/>
      <c r="IDE349" s="92"/>
      <c r="IDF349" s="92"/>
      <c r="IDG349" s="92"/>
      <c r="IDH349" s="92"/>
      <c r="IDI349" s="92"/>
      <c r="IDJ349" s="92"/>
      <c r="IDK349" s="92"/>
      <c r="IDL349" s="92"/>
      <c r="IDM349" s="92"/>
      <c r="IDN349" s="92"/>
      <c r="IDO349" s="92"/>
      <c r="IDP349" s="92"/>
      <c r="IDQ349" s="92"/>
      <c r="IDR349" s="92"/>
      <c r="IDS349" s="92"/>
      <c r="IDT349" s="92"/>
      <c r="IDU349" s="92"/>
      <c r="IDV349" s="92"/>
      <c r="IDW349" s="92"/>
      <c r="IDX349" s="92"/>
      <c r="IDY349" s="92"/>
      <c r="IDZ349" s="92"/>
      <c r="IEA349" s="92"/>
      <c r="IEB349" s="92"/>
      <c r="IEC349" s="92"/>
      <c r="IED349" s="92"/>
      <c r="IEE349" s="92"/>
      <c r="IEF349" s="92"/>
      <c r="IEG349" s="92"/>
      <c r="IEH349" s="92"/>
      <c r="IEI349" s="92"/>
      <c r="IEJ349" s="92"/>
      <c r="IEK349" s="92"/>
      <c r="IEL349" s="92"/>
      <c r="IEM349" s="92"/>
      <c r="IEN349" s="92"/>
      <c r="IEO349" s="92"/>
      <c r="IEP349" s="92"/>
      <c r="IEQ349" s="92"/>
      <c r="IER349" s="92"/>
      <c r="IES349" s="92"/>
      <c r="IET349" s="92"/>
      <c r="IEU349" s="92"/>
      <c r="IEV349" s="92"/>
      <c r="IEW349" s="92"/>
      <c r="IEX349" s="92"/>
      <c r="IEY349" s="92"/>
      <c r="IEZ349" s="92"/>
      <c r="IFA349" s="92"/>
      <c r="IFB349" s="92"/>
      <c r="IFC349" s="92"/>
      <c r="IFD349" s="92"/>
      <c r="IFE349" s="92"/>
      <c r="IFF349" s="92"/>
      <c r="IFG349" s="92"/>
      <c r="IFH349" s="92"/>
      <c r="IFI349" s="92"/>
      <c r="IFJ349" s="92"/>
      <c r="IFK349" s="92"/>
      <c r="IFL349" s="92"/>
      <c r="IFM349" s="92"/>
      <c r="IFN349" s="92"/>
      <c r="IFO349" s="92"/>
      <c r="IFP349" s="92"/>
      <c r="IFQ349" s="92"/>
      <c r="IFR349" s="92"/>
      <c r="IFS349" s="92"/>
      <c r="IFT349" s="92"/>
      <c r="IFU349" s="92"/>
      <c r="IFV349" s="92"/>
      <c r="IFW349" s="92"/>
      <c r="IFX349" s="92"/>
      <c r="IFY349" s="92"/>
      <c r="IFZ349" s="92"/>
      <c r="IGA349" s="92"/>
      <c r="IGB349" s="92"/>
      <c r="IGC349" s="92"/>
      <c r="IGD349" s="92"/>
      <c r="IGE349" s="92"/>
      <c r="IGF349" s="92"/>
      <c r="IGG349" s="92"/>
      <c r="IGH349" s="92"/>
      <c r="IGI349" s="92"/>
      <c r="IGJ349" s="92"/>
      <c r="IGK349" s="92"/>
      <c r="IGL349" s="92"/>
      <c r="IGM349" s="92"/>
      <c r="IGN349" s="92"/>
      <c r="IGO349" s="92"/>
      <c r="IGP349" s="92"/>
      <c r="IGQ349" s="92"/>
      <c r="IGR349" s="92"/>
      <c r="IGS349" s="92"/>
      <c r="IGT349" s="92"/>
      <c r="IGU349" s="92"/>
      <c r="IGV349" s="92"/>
      <c r="IGW349" s="92"/>
      <c r="IGX349" s="92"/>
      <c r="IGY349" s="92"/>
      <c r="IGZ349" s="92"/>
      <c r="IHA349" s="92"/>
      <c r="IHB349" s="92"/>
      <c r="IHC349" s="92"/>
      <c r="IHD349" s="92"/>
      <c r="IHE349" s="92"/>
      <c r="IHF349" s="92"/>
      <c r="IHG349" s="92"/>
      <c r="IHH349" s="92"/>
      <c r="IHI349" s="92"/>
      <c r="IHJ349" s="92"/>
      <c r="IHK349" s="92"/>
      <c r="IHL349" s="92"/>
      <c r="IHM349" s="92"/>
      <c r="IHN349" s="92"/>
      <c r="IHO349" s="92"/>
      <c r="IHP349" s="92"/>
      <c r="IHQ349" s="92"/>
      <c r="IHR349" s="92"/>
      <c r="IHS349" s="92"/>
      <c r="IHT349" s="92"/>
      <c r="IHU349" s="92"/>
      <c r="IHV349" s="92"/>
      <c r="IHW349" s="92"/>
      <c r="IHX349" s="92"/>
      <c r="IHY349" s="92"/>
      <c r="IHZ349" s="92"/>
      <c r="IIA349" s="92"/>
      <c r="IIB349" s="92"/>
      <c r="IIC349" s="92"/>
      <c r="IID349" s="92"/>
      <c r="IIE349" s="92"/>
      <c r="IIF349" s="92"/>
      <c r="IIG349" s="92"/>
      <c r="IIH349" s="92"/>
      <c r="III349" s="92"/>
      <c r="IIJ349" s="92"/>
      <c r="IIK349" s="92"/>
      <c r="IIL349" s="92"/>
      <c r="IIM349" s="92"/>
      <c r="IIN349" s="92"/>
      <c r="IIO349" s="92"/>
      <c r="IIP349" s="92"/>
      <c r="IIQ349" s="92"/>
      <c r="IIR349" s="92"/>
      <c r="IIS349" s="92"/>
      <c r="IIT349" s="92"/>
      <c r="IIU349" s="92"/>
      <c r="IIV349" s="92"/>
      <c r="IIW349" s="92"/>
      <c r="IIX349" s="92"/>
      <c r="IIY349" s="92"/>
      <c r="IIZ349" s="92"/>
      <c r="IJA349" s="92"/>
      <c r="IJB349" s="92"/>
      <c r="IJC349" s="92"/>
      <c r="IJD349" s="92"/>
      <c r="IJE349" s="92"/>
      <c r="IJF349" s="92"/>
      <c r="IJG349" s="92"/>
      <c r="IJH349" s="92"/>
      <c r="IJI349" s="92"/>
      <c r="IJJ349" s="92"/>
      <c r="IJK349" s="92"/>
      <c r="IJL349" s="92"/>
      <c r="IJM349" s="92"/>
      <c r="IJN349" s="92"/>
      <c r="IJO349" s="92"/>
      <c r="IJP349" s="92"/>
      <c r="IJQ349" s="92"/>
      <c r="IJR349" s="92"/>
      <c r="IJS349" s="92"/>
      <c r="IJT349" s="92"/>
      <c r="IJU349" s="92"/>
      <c r="IJV349" s="92"/>
      <c r="IJW349" s="92"/>
      <c r="IJX349" s="92"/>
      <c r="IJY349" s="92"/>
      <c r="IJZ349" s="92"/>
      <c r="IKA349" s="92"/>
      <c r="IKB349" s="92"/>
      <c r="IKC349" s="92"/>
      <c r="IKD349" s="92"/>
      <c r="IKE349" s="92"/>
      <c r="IKF349" s="92"/>
      <c r="IKG349" s="92"/>
      <c r="IKH349" s="92"/>
      <c r="IKI349" s="92"/>
      <c r="IKJ349" s="92"/>
      <c r="IKK349" s="92"/>
      <c r="IKL349" s="92"/>
      <c r="IKM349" s="92"/>
      <c r="IKN349" s="92"/>
      <c r="IKO349" s="92"/>
      <c r="IKP349" s="92"/>
      <c r="IKQ349" s="92"/>
      <c r="IKR349" s="92"/>
      <c r="IKS349" s="92"/>
      <c r="IKT349" s="92"/>
      <c r="IKU349" s="92"/>
      <c r="IKV349" s="92"/>
      <c r="IKW349" s="92"/>
      <c r="IKX349" s="92"/>
      <c r="IKY349" s="92"/>
      <c r="IKZ349" s="92"/>
      <c r="ILA349" s="92"/>
      <c r="ILB349" s="92"/>
      <c r="ILC349" s="92"/>
      <c r="ILD349" s="92"/>
      <c r="ILE349" s="92"/>
      <c r="ILF349" s="92"/>
      <c r="ILG349" s="92"/>
      <c r="ILH349" s="92"/>
      <c r="ILI349" s="92"/>
      <c r="ILJ349" s="92"/>
      <c r="ILK349" s="92"/>
      <c r="ILL349" s="92"/>
      <c r="ILM349" s="92"/>
      <c r="ILN349" s="92"/>
      <c r="ILO349" s="92"/>
      <c r="ILP349" s="92"/>
      <c r="ILQ349" s="92"/>
      <c r="ILR349" s="92"/>
      <c r="ILS349" s="92"/>
      <c r="ILT349" s="92"/>
      <c r="ILU349" s="92"/>
      <c r="ILV349" s="92"/>
      <c r="ILW349" s="92"/>
      <c r="ILX349" s="92"/>
      <c r="ILY349" s="92"/>
      <c r="ILZ349" s="92"/>
      <c r="IMA349" s="92"/>
      <c r="IMB349" s="92"/>
      <c r="IMC349" s="92"/>
      <c r="IMD349" s="92"/>
      <c r="IME349" s="92"/>
      <c r="IMF349" s="92"/>
      <c r="IMG349" s="92"/>
      <c r="IMH349" s="92"/>
      <c r="IMI349" s="92"/>
      <c r="IMJ349" s="92"/>
      <c r="IMK349" s="92"/>
      <c r="IML349" s="92"/>
      <c r="IMM349" s="92"/>
      <c r="IMN349" s="92"/>
      <c r="IMO349" s="92"/>
      <c r="IMP349" s="92"/>
      <c r="IMQ349" s="92"/>
      <c r="IMR349" s="92"/>
      <c r="IMS349" s="92"/>
      <c r="IMT349" s="92"/>
      <c r="IMU349" s="92"/>
      <c r="IMV349" s="92"/>
      <c r="IMW349" s="92"/>
      <c r="IMX349" s="92"/>
      <c r="IMY349" s="92"/>
      <c r="IMZ349" s="92"/>
      <c r="INA349" s="92"/>
      <c r="INB349" s="92"/>
      <c r="INC349" s="92"/>
      <c r="IND349" s="92"/>
      <c r="INE349" s="92"/>
      <c r="INF349" s="92"/>
      <c r="ING349" s="92"/>
      <c r="INH349" s="92"/>
      <c r="INI349" s="92"/>
      <c r="INJ349" s="92"/>
      <c r="INK349" s="92"/>
      <c r="INL349" s="92"/>
      <c r="INM349" s="92"/>
      <c r="INN349" s="92"/>
      <c r="INO349" s="92"/>
      <c r="INP349" s="92"/>
      <c r="INQ349" s="92"/>
      <c r="INR349" s="92"/>
      <c r="INS349" s="92"/>
      <c r="INT349" s="92"/>
      <c r="INU349" s="92"/>
      <c r="INV349" s="92"/>
      <c r="INW349" s="92"/>
      <c r="INX349" s="92"/>
      <c r="INY349" s="92"/>
      <c r="INZ349" s="92"/>
      <c r="IOA349" s="92"/>
      <c r="IOB349" s="92"/>
      <c r="IOC349" s="92"/>
      <c r="IOD349" s="92"/>
      <c r="IOE349" s="92"/>
      <c r="IOF349" s="92"/>
      <c r="IOG349" s="92"/>
      <c r="IOH349" s="92"/>
      <c r="IOI349" s="92"/>
      <c r="IOJ349" s="92"/>
      <c r="IOK349" s="92"/>
      <c r="IOL349" s="92"/>
      <c r="IOM349" s="92"/>
      <c r="ION349" s="92"/>
      <c r="IOO349" s="92"/>
      <c r="IOP349" s="92"/>
      <c r="IOQ349" s="92"/>
      <c r="IOR349" s="92"/>
      <c r="IOS349" s="92"/>
      <c r="IOT349" s="92"/>
      <c r="IOU349" s="92"/>
      <c r="IOV349" s="92"/>
      <c r="IOW349" s="92"/>
      <c r="IOX349" s="92"/>
      <c r="IOY349" s="92"/>
      <c r="IOZ349" s="92"/>
      <c r="IPA349" s="92"/>
      <c r="IPB349" s="92"/>
      <c r="IPC349" s="92"/>
      <c r="IPD349" s="92"/>
      <c r="IPE349" s="92"/>
      <c r="IPF349" s="92"/>
      <c r="IPG349" s="92"/>
      <c r="IPH349" s="92"/>
      <c r="IPI349" s="92"/>
      <c r="IPJ349" s="92"/>
      <c r="IPK349" s="92"/>
      <c r="IPL349" s="92"/>
      <c r="IPM349" s="92"/>
      <c r="IPN349" s="92"/>
      <c r="IPO349" s="92"/>
      <c r="IPP349" s="92"/>
      <c r="IPQ349" s="92"/>
      <c r="IPR349" s="92"/>
      <c r="IPS349" s="92"/>
      <c r="IPT349" s="92"/>
      <c r="IPU349" s="92"/>
      <c r="IPV349" s="92"/>
      <c r="IPW349" s="92"/>
      <c r="IPX349" s="92"/>
      <c r="IPY349" s="92"/>
      <c r="IPZ349" s="92"/>
      <c r="IQA349" s="92"/>
      <c r="IQB349" s="92"/>
      <c r="IQC349" s="92"/>
      <c r="IQD349" s="92"/>
      <c r="IQE349" s="92"/>
      <c r="IQF349" s="92"/>
      <c r="IQG349" s="92"/>
      <c r="IQH349" s="92"/>
      <c r="IQI349" s="92"/>
      <c r="IQJ349" s="92"/>
      <c r="IQK349" s="92"/>
      <c r="IQL349" s="92"/>
      <c r="IQM349" s="92"/>
      <c r="IQN349" s="92"/>
      <c r="IQO349" s="92"/>
      <c r="IQP349" s="92"/>
      <c r="IQQ349" s="92"/>
      <c r="IQR349" s="92"/>
      <c r="IQS349" s="92"/>
      <c r="IQT349" s="92"/>
      <c r="IQU349" s="92"/>
      <c r="IQV349" s="92"/>
      <c r="IQW349" s="92"/>
      <c r="IQX349" s="92"/>
      <c r="IQY349" s="92"/>
      <c r="IQZ349" s="92"/>
      <c r="IRA349" s="92"/>
      <c r="IRB349" s="92"/>
      <c r="IRC349" s="92"/>
      <c r="IRD349" s="92"/>
      <c r="IRE349" s="92"/>
      <c r="IRF349" s="92"/>
      <c r="IRG349" s="92"/>
      <c r="IRH349" s="92"/>
      <c r="IRI349" s="92"/>
      <c r="IRJ349" s="92"/>
      <c r="IRK349" s="92"/>
      <c r="IRL349" s="92"/>
      <c r="IRM349" s="92"/>
      <c r="IRN349" s="92"/>
      <c r="IRO349" s="92"/>
      <c r="IRP349" s="92"/>
      <c r="IRQ349" s="92"/>
      <c r="IRR349" s="92"/>
      <c r="IRS349" s="92"/>
      <c r="IRT349" s="92"/>
      <c r="IRU349" s="92"/>
      <c r="IRV349" s="92"/>
      <c r="IRW349" s="92"/>
      <c r="IRX349" s="92"/>
      <c r="IRY349" s="92"/>
      <c r="IRZ349" s="92"/>
      <c r="ISA349" s="92"/>
      <c r="ISB349" s="92"/>
      <c r="ISC349" s="92"/>
      <c r="ISD349" s="92"/>
      <c r="ISE349" s="92"/>
      <c r="ISF349" s="92"/>
      <c r="ISG349" s="92"/>
      <c r="ISH349" s="92"/>
      <c r="ISI349" s="92"/>
      <c r="ISJ349" s="92"/>
      <c r="ISK349" s="92"/>
      <c r="ISL349" s="92"/>
      <c r="ISM349" s="92"/>
      <c r="ISN349" s="92"/>
      <c r="ISO349" s="92"/>
      <c r="ISP349" s="92"/>
      <c r="ISQ349" s="92"/>
      <c r="ISR349" s="92"/>
      <c r="ISS349" s="92"/>
      <c r="IST349" s="92"/>
      <c r="ISU349" s="92"/>
      <c r="ISV349" s="92"/>
      <c r="ISW349" s="92"/>
      <c r="ISX349" s="92"/>
      <c r="ISY349" s="92"/>
      <c r="ISZ349" s="92"/>
      <c r="ITA349" s="92"/>
      <c r="ITB349" s="92"/>
      <c r="ITC349" s="92"/>
      <c r="ITD349" s="92"/>
      <c r="ITE349" s="92"/>
      <c r="ITF349" s="92"/>
      <c r="ITG349" s="92"/>
      <c r="ITH349" s="92"/>
      <c r="ITI349" s="92"/>
      <c r="ITJ349" s="92"/>
      <c r="ITK349" s="92"/>
      <c r="ITL349" s="92"/>
      <c r="ITM349" s="92"/>
      <c r="ITN349" s="92"/>
      <c r="ITO349" s="92"/>
      <c r="ITP349" s="92"/>
      <c r="ITQ349" s="92"/>
      <c r="ITR349" s="92"/>
      <c r="ITS349" s="92"/>
      <c r="ITT349" s="92"/>
      <c r="ITU349" s="92"/>
      <c r="ITV349" s="92"/>
      <c r="ITW349" s="92"/>
      <c r="ITX349" s="92"/>
      <c r="ITY349" s="92"/>
      <c r="ITZ349" s="92"/>
      <c r="IUA349" s="92"/>
      <c r="IUB349" s="92"/>
      <c r="IUC349" s="92"/>
      <c r="IUD349" s="92"/>
      <c r="IUE349" s="92"/>
      <c r="IUF349" s="92"/>
      <c r="IUG349" s="92"/>
      <c r="IUH349" s="92"/>
      <c r="IUI349" s="92"/>
      <c r="IUJ349" s="92"/>
      <c r="IUK349" s="92"/>
      <c r="IUL349" s="92"/>
      <c r="IUM349" s="92"/>
      <c r="IUN349" s="92"/>
      <c r="IUO349" s="92"/>
      <c r="IUP349" s="92"/>
      <c r="IUQ349" s="92"/>
      <c r="IUR349" s="92"/>
      <c r="IUS349" s="92"/>
      <c r="IUT349" s="92"/>
      <c r="IUU349" s="92"/>
      <c r="IUV349" s="92"/>
      <c r="IUW349" s="92"/>
      <c r="IUX349" s="92"/>
      <c r="IUY349" s="92"/>
      <c r="IUZ349" s="92"/>
      <c r="IVA349" s="92"/>
      <c r="IVB349" s="92"/>
      <c r="IVC349" s="92"/>
      <c r="IVD349" s="92"/>
      <c r="IVE349" s="92"/>
      <c r="IVF349" s="92"/>
      <c r="IVG349" s="92"/>
      <c r="IVH349" s="92"/>
      <c r="IVI349" s="92"/>
      <c r="IVJ349" s="92"/>
      <c r="IVK349" s="92"/>
      <c r="IVL349" s="92"/>
      <c r="IVM349" s="92"/>
      <c r="IVN349" s="92"/>
      <c r="IVO349" s="92"/>
      <c r="IVP349" s="92"/>
      <c r="IVQ349" s="92"/>
      <c r="IVR349" s="92"/>
      <c r="IVS349" s="92"/>
      <c r="IVT349" s="92"/>
      <c r="IVU349" s="92"/>
      <c r="IVV349" s="92"/>
      <c r="IVW349" s="92"/>
      <c r="IVX349" s="92"/>
      <c r="IVY349" s="92"/>
      <c r="IVZ349" s="92"/>
      <c r="IWA349" s="92"/>
      <c r="IWB349" s="92"/>
      <c r="IWC349" s="92"/>
      <c r="IWD349" s="92"/>
      <c r="IWE349" s="92"/>
      <c r="IWF349" s="92"/>
      <c r="IWG349" s="92"/>
      <c r="IWH349" s="92"/>
      <c r="IWI349" s="92"/>
      <c r="IWJ349" s="92"/>
      <c r="IWK349" s="92"/>
      <c r="IWL349" s="92"/>
      <c r="IWM349" s="92"/>
      <c r="IWN349" s="92"/>
      <c r="IWO349" s="92"/>
      <c r="IWP349" s="92"/>
      <c r="IWQ349" s="92"/>
      <c r="IWR349" s="92"/>
      <c r="IWS349" s="92"/>
      <c r="IWT349" s="92"/>
      <c r="IWU349" s="92"/>
      <c r="IWV349" s="92"/>
      <c r="IWW349" s="92"/>
      <c r="IWX349" s="92"/>
      <c r="IWY349" s="92"/>
      <c r="IWZ349" s="92"/>
      <c r="IXA349" s="92"/>
      <c r="IXB349" s="92"/>
      <c r="IXC349" s="92"/>
      <c r="IXD349" s="92"/>
      <c r="IXE349" s="92"/>
      <c r="IXF349" s="92"/>
      <c r="IXG349" s="92"/>
      <c r="IXH349" s="92"/>
      <c r="IXI349" s="92"/>
      <c r="IXJ349" s="92"/>
      <c r="IXK349" s="92"/>
      <c r="IXL349" s="92"/>
      <c r="IXM349" s="92"/>
      <c r="IXN349" s="92"/>
      <c r="IXO349" s="92"/>
      <c r="IXP349" s="92"/>
      <c r="IXQ349" s="92"/>
      <c r="IXR349" s="92"/>
      <c r="IXS349" s="92"/>
      <c r="IXT349" s="92"/>
      <c r="IXU349" s="92"/>
      <c r="IXV349" s="92"/>
      <c r="IXW349" s="92"/>
      <c r="IXX349" s="92"/>
      <c r="IXY349" s="92"/>
      <c r="IXZ349" s="92"/>
      <c r="IYA349" s="92"/>
      <c r="IYB349" s="92"/>
      <c r="IYC349" s="92"/>
      <c r="IYD349" s="92"/>
      <c r="IYE349" s="92"/>
      <c r="IYF349" s="92"/>
      <c r="IYG349" s="92"/>
      <c r="IYH349" s="92"/>
      <c r="IYI349" s="92"/>
      <c r="IYJ349" s="92"/>
      <c r="IYK349" s="92"/>
      <c r="IYL349" s="92"/>
      <c r="IYM349" s="92"/>
      <c r="IYN349" s="92"/>
      <c r="IYO349" s="92"/>
      <c r="IYP349" s="92"/>
      <c r="IYQ349" s="92"/>
      <c r="IYR349" s="92"/>
      <c r="IYS349" s="92"/>
      <c r="IYT349" s="92"/>
      <c r="IYU349" s="92"/>
      <c r="IYV349" s="92"/>
      <c r="IYW349" s="92"/>
      <c r="IYX349" s="92"/>
      <c r="IYY349" s="92"/>
      <c r="IYZ349" s="92"/>
      <c r="IZA349" s="92"/>
      <c r="IZB349" s="92"/>
      <c r="IZC349" s="92"/>
      <c r="IZD349" s="92"/>
      <c r="IZE349" s="92"/>
      <c r="IZF349" s="92"/>
      <c r="IZG349" s="92"/>
      <c r="IZH349" s="92"/>
      <c r="IZI349" s="92"/>
      <c r="IZJ349" s="92"/>
      <c r="IZK349" s="92"/>
      <c r="IZL349" s="92"/>
      <c r="IZM349" s="92"/>
      <c r="IZN349" s="92"/>
      <c r="IZO349" s="92"/>
      <c r="IZP349" s="92"/>
      <c r="IZQ349" s="92"/>
      <c r="IZR349" s="92"/>
      <c r="IZS349" s="92"/>
      <c r="IZT349" s="92"/>
      <c r="IZU349" s="92"/>
      <c r="IZV349" s="92"/>
      <c r="IZW349" s="92"/>
      <c r="IZX349" s="92"/>
      <c r="IZY349" s="92"/>
      <c r="IZZ349" s="92"/>
      <c r="JAA349" s="92"/>
      <c r="JAB349" s="92"/>
      <c r="JAC349" s="92"/>
      <c r="JAD349" s="92"/>
      <c r="JAE349" s="92"/>
      <c r="JAF349" s="92"/>
      <c r="JAG349" s="92"/>
      <c r="JAH349" s="92"/>
      <c r="JAI349" s="92"/>
      <c r="JAJ349" s="92"/>
      <c r="JAK349" s="92"/>
      <c r="JAL349" s="92"/>
      <c r="JAM349" s="92"/>
      <c r="JAN349" s="92"/>
      <c r="JAO349" s="92"/>
      <c r="JAP349" s="92"/>
      <c r="JAQ349" s="92"/>
      <c r="JAR349" s="92"/>
      <c r="JAS349" s="92"/>
      <c r="JAT349" s="92"/>
      <c r="JAU349" s="92"/>
      <c r="JAV349" s="92"/>
      <c r="JAW349" s="92"/>
      <c r="JAX349" s="92"/>
      <c r="JAY349" s="92"/>
      <c r="JAZ349" s="92"/>
      <c r="JBA349" s="92"/>
      <c r="JBB349" s="92"/>
      <c r="JBC349" s="92"/>
      <c r="JBD349" s="92"/>
      <c r="JBE349" s="92"/>
      <c r="JBF349" s="92"/>
      <c r="JBG349" s="92"/>
      <c r="JBH349" s="92"/>
      <c r="JBI349" s="92"/>
      <c r="JBJ349" s="92"/>
      <c r="JBK349" s="92"/>
      <c r="JBL349" s="92"/>
      <c r="JBM349" s="92"/>
      <c r="JBN349" s="92"/>
      <c r="JBO349" s="92"/>
      <c r="JBP349" s="92"/>
      <c r="JBQ349" s="92"/>
      <c r="JBR349" s="92"/>
      <c r="JBS349" s="92"/>
      <c r="JBT349" s="92"/>
      <c r="JBU349" s="92"/>
      <c r="JBV349" s="92"/>
      <c r="JBW349" s="92"/>
      <c r="JBX349" s="92"/>
      <c r="JBY349" s="92"/>
      <c r="JBZ349" s="92"/>
      <c r="JCA349" s="92"/>
      <c r="JCB349" s="92"/>
      <c r="JCC349" s="92"/>
      <c r="JCD349" s="92"/>
      <c r="JCE349" s="92"/>
      <c r="JCF349" s="92"/>
      <c r="JCG349" s="92"/>
      <c r="JCH349" s="92"/>
      <c r="JCI349" s="92"/>
      <c r="JCJ349" s="92"/>
      <c r="JCK349" s="92"/>
      <c r="JCL349" s="92"/>
      <c r="JCM349" s="92"/>
      <c r="JCN349" s="92"/>
      <c r="JCO349" s="92"/>
      <c r="JCP349" s="92"/>
      <c r="JCQ349" s="92"/>
      <c r="JCR349" s="92"/>
      <c r="JCS349" s="92"/>
      <c r="JCT349" s="92"/>
      <c r="JCU349" s="92"/>
      <c r="JCV349" s="92"/>
      <c r="JCW349" s="92"/>
      <c r="JCX349" s="92"/>
      <c r="JCY349" s="92"/>
      <c r="JCZ349" s="92"/>
      <c r="JDA349" s="92"/>
      <c r="JDB349" s="92"/>
      <c r="JDC349" s="92"/>
      <c r="JDD349" s="92"/>
      <c r="JDE349" s="92"/>
      <c r="JDF349" s="92"/>
      <c r="JDG349" s="92"/>
      <c r="JDH349" s="92"/>
      <c r="JDI349" s="92"/>
      <c r="JDJ349" s="92"/>
      <c r="JDK349" s="92"/>
      <c r="JDL349" s="92"/>
      <c r="JDM349" s="92"/>
      <c r="JDN349" s="92"/>
      <c r="JDO349" s="92"/>
      <c r="JDP349" s="92"/>
      <c r="JDQ349" s="92"/>
      <c r="JDR349" s="92"/>
      <c r="JDS349" s="92"/>
      <c r="JDT349" s="92"/>
      <c r="JDU349" s="92"/>
      <c r="JDV349" s="92"/>
      <c r="JDW349" s="92"/>
      <c r="JDX349" s="92"/>
      <c r="JDY349" s="92"/>
      <c r="JDZ349" s="92"/>
      <c r="JEA349" s="92"/>
      <c r="JEB349" s="92"/>
      <c r="JEC349" s="92"/>
      <c r="JED349" s="92"/>
      <c r="JEE349" s="92"/>
      <c r="JEF349" s="92"/>
      <c r="JEG349" s="92"/>
      <c r="JEH349" s="92"/>
      <c r="JEI349" s="92"/>
      <c r="JEJ349" s="92"/>
      <c r="JEK349" s="92"/>
      <c r="JEL349" s="92"/>
      <c r="JEM349" s="92"/>
      <c r="JEN349" s="92"/>
      <c r="JEO349" s="92"/>
      <c r="JEP349" s="92"/>
      <c r="JEQ349" s="92"/>
      <c r="JER349" s="92"/>
      <c r="JES349" s="92"/>
      <c r="JET349" s="92"/>
      <c r="JEU349" s="92"/>
      <c r="JEV349" s="92"/>
      <c r="JEW349" s="92"/>
      <c r="JEX349" s="92"/>
      <c r="JEY349" s="92"/>
      <c r="JEZ349" s="92"/>
      <c r="JFA349" s="92"/>
      <c r="JFB349" s="92"/>
      <c r="JFC349" s="92"/>
      <c r="JFD349" s="92"/>
      <c r="JFE349" s="92"/>
      <c r="JFF349" s="92"/>
      <c r="JFG349" s="92"/>
      <c r="JFH349" s="92"/>
      <c r="JFI349" s="92"/>
      <c r="JFJ349" s="92"/>
      <c r="JFK349" s="92"/>
      <c r="JFL349" s="92"/>
      <c r="JFM349" s="92"/>
      <c r="JFN349" s="92"/>
      <c r="JFO349" s="92"/>
      <c r="JFP349" s="92"/>
      <c r="JFQ349" s="92"/>
      <c r="JFR349" s="92"/>
      <c r="JFS349" s="92"/>
      <c r="JFT349" s="92"/>
      <c r="JFU349" s="92"/>
      <c r="JFV349" s="92"/>
      <c r="JFW349" s="92"/>
      <c r="JFX349" s="92"/>
      <c r="JFY349" s="92"/>
      <c r="JFZ349" s="92"/>
      <c r="JGA349" s="92"/>
      <c r="JGB349" s="92"/>
      <c r="JGC349" s="92"/>
      <c r="JGD349" s="92"/>
      <c r="JGE349" s="92"/>
      <c r="JGF349" s="92"/>
      <c r="JGG349" s="92"/>
      <c r="JGH349" s="92"/>
      <c r="JGI349" s="92"/>
      <c r="JGJ349" s="92"/>
      <c r="JGK349" s="92"/>
      <c r="JGL349" s="92"/>
      <c r="JGM349" s="92"/>
      <c r="JGN349" s="92"/>
      <c r="JGO349" s="92"/>
      <c r="JGP349" s="92"/>
      <c r="JGQ349" s="92"/>
      <c r="JGR349" s="92"/>
      <c r="JGS349" s="92"/>
      <c r="JGT349" s="92"/>
      <c r="JGU349" s="92"/>
      <c r="JGV349" s="92"/>
      <c r="JGW349" s="92"/>
      <c r="JGX349" s="92"/>
      <c r="JGY349" s="92"/>
      <c r="JGZ349" s="92"/>
      <c r="JHA349" s="92"/>
      <c r="JHB349" s="92"/>
      <c r="JHC349" s="92"/>
      <c r="JHD349" s="92"/>
      <c r="JHE349" s="92"/>
      <c r="JHF349" s="92"/>
      <c r="JHG349" s="92"/>
      <c r="JHH349" s="92"/>
      <c r="JHI349" s="92"/>
      <c r="JHJ349" s="92"/>
      <c r="JHK349" s="92"/>
      <c r="JHL349" s="92"/>
      <c r="JHM349" s="92"/>
      <c r="JHN349" s="92"/>
      <c r="JHO349" s="92"/>
      <c r="JHP349" s="92"/>
      <c r="JHQ349" s="92"/>
      <c r="JHR349" s="92"/>
      <c r="JHS349" s="92"/>
      <c r="JHT349" s="92"/>
      <c r="JHU349" s="92"/>
      <c r="JHV349" s="92"/>
      <c r="JHW349" s="92"/>
      <c r="JHX349" s="92"/>
      <c r="JHY349" s="92"/>
      <c r="JHZ349" s="92"/>
      <c r="JIA349" s="92"/>
      <c r="JIB349" s="92"/>
      <c r="JIC349" s="92"/>
      <c r="JID349" s="92"/>
      <c r="JIE349" s="92"/>
      <c r="JIF349" s="92"/>
      <c r="JIG349" s="92"/>
      <c r="JIH349" s="92"/>
      <c r="JII349" s="92"/>
      <c r="JIJ349" s="92"/>
      <c r="JIK349" s="92"/>
      <c r="JIL349" s="92"/>
      <c r="JIM349" s="92"/>
      <c r="JIN349" s="92"/>
      <c r="JIO349" s="92"/>
      <c r="JIP349" s="92"/>
      <c r="JIQ349" s="92"/>
      <c r="JIR349" s="92"/>
      <c r="JIS349" s="92"/>
      <c r="JIT349" s="92"/>
      <c r="JIU349" s="92"/>
      <c r="JIV349" s="92"/>
      <c r="JIW349" s="92"/>
      <c r="JIX349" s="92"/>
      <c r="JIY349" s="92"/>
      <c r="JIZ349" s="92"/>
      <c r="JJA349" s="92"/>
      <c r="JJB349" s="92"/>
      <c r="JJC349" s="92"/>
      <c r="JJD349" s="92"/>
      <c r="JJE349" s="92"/>
      <c r="JJF349" s="92"/>
      <c r="JJG349" s="92"/>
      <c r="JJH349" s="92"/>
      <c r="JJI349" s="92"/>
      <c r="JJJ349" s="92"/>
      <c r="JJK349" s="92"/>
      <c r="JJL349" s="92"/>
      <c r="JJM349" s="92"/>
      <c r="JJN349" s="92"/>
      <c r="JJO349" s="92"/>
      <c r="JJP349" s="92"/>
      <c r="JJQ349" s="92"/>
      <c r="JJR349" s="92"/>
      <c r="JJS349" s="92"/>
      <c r="JJT349" s="92"/>
      <c r="JJU349" s="92"/>
      <c r="JJV349" s="92"/>
      <c r="JJW349" s="92"/>
      <c r="JJX349" s="92"/>
      <c r="JJY349" s="92"/>
      <c r="JJZ349" s="92"/>
      <c r="JKA349" s="92"/>
      <c r="JKB349" s="92"/>
      <c r="JKC349" s="92"/>
      <c r="JKD349" s="92"/>
      <c r="JKE349" s="92"/>
      <c r="JKF349" s="92"/>
      <c r="JKG349" s="92"/>
      <c r="JKH349" s="92"/>
      <c r="JKI349" s="92"/>
      <c r="JKJ349" s="92"/>
      <c r="JKK349" s="92"/>
      <c r="JKL349" s="92"/>
      <c r="JKM349" s="92"/>
      <c r="JKN349" s="92"/>
      <c r="JKO349" s="92"/>
      <c r="JKP349" s="92"/>
      <c r="JKQ349" s="92"/>
      <c r="JKR349" s="92"/>
      <c r="JKS349" s="92"/>
      <c r="JKT349" s="92"/>
      <c r="JKU349" s="92"/>
      <c r="JKV349" s="92"/>
      <c r="JKW349" s="92"/>
      <c r="JKX349" s="92"/>
      <c r="JKY349" s="92"/>
      <c r="JKZ349" s="92"/>
      <c r="JLA349" s="92"/>
      <c r="JLB349" s="92"/>
      <c r="JLC349" s="92"/>
      <c r="JLD349" s="92"/>
      <c r="JLE349" s="92"/>
      <c r="JLF349" s="92"/>
      <c r="JLG349" s="92"/>
      <c r="JLH349" s="92"/>
      <c r="JLI349" s="92"/>
      <c r="JLJ349" s="92"/>
      <c r="JLK349" s="92"/>
      <c r="JLL349" s="92"/>
      <c r="JLM349" s="92"/>
      <c r="JLN349" s="92"/>
      <c r="JLO349" s="92"/>
      <c r="JLP349" s="92"/>
      <c r="JLQ349" s="92"/>
      <c r="JLR349" s="92"/>
      <c r="JLS349" s="92"/>
      <c r="JLT349" s="92"/>
      <c r="JLU349" s="92"/>
      <c r="JLV349" s="92"/>
      <c r="JLW349" s="92"/>
      <c r="JLX349" s="92"/>
      <c r="JLY349" s="92"/>
      <c r="JLZ349" s="92"/>
      <c r="JMA349" s="92"/>
      <c r="JMB349" s="92"/>
      <c r="JMC349" s="92"/>
      <c r="JMD349" s="92"/>
      <c r="JME349" s="92"/>
      <c r="JMF349" s="92"/>
      <c r="JMG349" s="92"/>
      <c r="JMH349" s="92"/>
      <c r="JMI349" s="92"/>
      <c r="JMJ349" s="92"/>
      <c r="JMK349" s="92"/>
      <c r="JML349" s="92"/>
      <c r="JMM349" s="92"/>
      <c r="JMN349" s="92"/>
      <c r="JMO349" s="92"/>
      <c r="JMP349" s="92"/>
      <c r="JMQ349" s="92"/>
      <c r="JMR349" s="92"/>
      <c r="JMS349" s="92"/>
      <c r="JMT349" s="92"/>
      <c r="JMU349" s="92"/>
      <c r="JMV349" s="92"/>
      <c r="JMW349" s="92"/>
      <c r="JMX349" s="92"/>
      <c r="JMY349" s="92"/>
      <c r="JMZ349" s="92"/>
      <c r="JNA349" s="92"/>
      <c r="JNB349" s="92"/>
      <c r="JNC349" s="92"/>
      <c r="JND349" s="92"/>
      <c r="JNE349" s="92"/>
      <c r="JNF349" s="92"/>
      <c r="JNG349" s="92"/>
      <c r="JNH349" s="92"/>
      <c r="JNI349" s="92"/>
      <c r="JNJ349" s="92"/>
      <c r="JNK349" s="92"/>
      <c r="JNL349" s="92"/>
      <c r="JNM349" s="92"/>
      <c r="JNN349" s="92"/>
      <c r="JNO349" s="92"/>
      <c r="JNP349" s="92"/>
      <c r="JNQ349" s="92"/>
      <c r="JNR349" s="92"/>
      <c r="JNS349" s="92"/>
      <c r="JNT349" s="92"/>
      <c r="JNU349" s="92"/>
      <c r="JNV349" s="92"/>
      <c r="JNW349" s="92"/>
      <c r="JNX349" s="92"/>
      <c r="JNY349" s="92"/>
      <c r="JNZ349" s="92"/>
      <c r="JOA349" s="92"/>
      <c r="JOB349" s="92"/>
      <c r="JOC349" s="92"/>
      <c r="JOD349" s="92"/>
      <c r="JOE349" s="92"/>
      <c r="JOF349" s="92"/>
      <c r="JOG349" s="92"/>
      <c r="JOH349" s="92"/>
      <c r="JOI349" s="92"/>
      <c r="JOJ349" s="92"/>
      <c r="JOK349" s="92"/>
      <c r="JOL349" s="92"/>
      <c r="JOM349" s="92"/>
      <c r="JON349" s="92"/>
      <c r="JOO349" s="92"/>
      <c r="JOP349" s="92"/>
      <c r="JOQ349" s="92"/>
      <c r="JOR349" s="92"/>
      <c r="JOS349" s="92"/>
      <c r="JOT349" s="92"/>
      <c r="JOU349" s="92"/>
      <c r="JOV349" s="92"/>
      <c r="JOW349" s="92"/>
      <c r="JOX349" s="92"/>
      <c r="JOY349" s="92"/>
      <c r="JOZ349" s="92"/>
      <c r="JPA349" s="92"/>
      <c r="JPB349" s="92"/>
      <c r="JPC349" s="92"/>
      <c r="JPD349" s="92"/>
      <c r="JPE349" s="92"/>
      <c r="JPF349" s="92"/>
      <c r="JPG349" s="92"/>
      <c r="JPH349" s="92"/>
      <c r="JPI349" s="92"/>
      <c r="JPJ349" s="92"/>
      <c r="JPK349" s="92"/>
      <c r="JPL349" s="92"/>
      <c r="JPM349" s="92"/>
      <c r="JPN349" s="92"/>
      <c r="JPO349" s="92"/>
      <c r="JPP349" s="92"/>
      <c r="JPQ349" s="92"/>
      <c r="JPR349" s="92"/>
      <c r="JPS349" s="92"/>
      <c r="JPT349" s="92"/>
      <c r="JPU349" s="92"/>
      <c r="JPV349" s="92"/>
      <c r="JPW349" s="92"/>
      <c r="JPX349" s="92"/>
      <c r="JPY349" s="92"/>
      <c r="JPZ349" s="92"/>
      <c r="JQA349" s="92"/>
      <c r="JQB349" s="92"/>
      <c r="JQC349" s="92"/>
      <c r="JQD349" s="92"/>
      <c r="JQE349" s="92"/>
      <c r="JQF349" s="92"/>
      <c r="JQG349" s="92"/>
      <c r="JQH349" s="92"/>
      <c r="JQI349" s="92"/>
      <c r="JQJ349" s="92"/>
      <c r="JQK349" s="92"/>
      <c r="JQL349" s="92"/>
      <c r="JQM349" s="92"/>
      <c r="JQN349" s="92"/>
      <c r="JQO349" s="92"/>
      <c r="JQP349" s="92"/>
      <c r="JQQ349" s="92"/>
      <c r="JQR349" s="92"/>
      <c r="JQS349" s="92"/>
      <c r="JQT349" s="92"/>
      <c r="JQU349" s="92"/>
      <c r="JQV349" s="92"/>
      <c r="JQW349" s="92"/>
      <c r="JQX349" s="92"/>
      <c r="JQY349" s="92"/>
      <c r="JQZ349" s="92"/>
      <c r="JRA349" s="92"/>
      <c r="JRB349" s="92"/>
      <c r="JRC349" s="92"/>
      <c r="JRD349" s="92"/>
      <c r="JRE349" s="92"/>
      <c r="JRF349" s="92"/>
      <c r="JRG349" s="92"/>
      <c r="JRH349" s="92"/>
      <c r="JRI349" s="92"/>
      <c r="JRJ349" s="92"/>
      <c r="JRK349" s="92"/>
      <c r="JRL349" s="92"/>
      <c r="JRM349" s="92"/>
      <c r="JRN349" s="92"/>
      <c r="JRO349" s="92"/>
      <c r="JRP349" s="92"/>
      <c r="JRQ349" s="92"/>
      <c r="JRR349" s="92"/>
      <c r="JRS349" s="92"/>
      <c r="JRT349" s="92"/>
      <c r="JRU349" s="92"/>
      <c r="JRV349" s="92"/>
      <c r="JRW349" s="92"/>
      <c r="JRX349" s="92"/>
      <c r="JRY349" s="92"/>
      <c r="JRZ349" s="92"/>
      <c r="JSA349" s="92"/>
      <c r="JSB349" s="92"/>
      <c r="JSC349" s="92"/>
      <c r="JSD349" s="92"/>
      <c r="JSE349" s="92"/>
      <c r="JSF349" s="92"/>
      <c r="JSG349" s="92"/>
      <c r="JSH349" s="92"/>
      <c r="JSI349" s="92"/>
      <c r="JSJ349" s="92"/>
      <c r="JSK349" s="92"/>
      <c r="JSL349" s="92"/>
      <c r="JSM349" s="92"/>
      <c r="JSN349" s="92"/>
      <c r="JSO349" s="92"/>
      <c r="JSP349" s="92"/>
      <c r="JSQ349" s="92"/>
      <c r="JSR349" s="92"/>
      <c r="JSS349" s="92"/>
      <c r="JST349" s="92"/>
      <c r="JSU349" s="92"/>
      <c r="JSV349" s="92"/>
      <c r="JSW349" s="92"/>
      <c r="JSX349" s="92"/>
      <c r="JSY349" s="92"/>
      <c r="JSZ349" s="92"/>
      <c r="JTA349" s="92"/>
      <c r="JTB349" s="92"/>
      <c r="JTC349" s="92"/>
      <c r="JTD349" s="92"/>
      <c r="JTE349" s="92"/>
      <c r="JTF349" s="92"/>
      <c r="JTG349" s="92"/>
      <c r="JTH349" s="92"/>
      <c r="JTI349" s="92"/>
      <c r="JTJ349" s="92"/>
      <c r="JTK349" s="92"/>
      <c r="JTL349" s="92"/>
      <c r="JTM349" s="92"/>
      <c r="JTN349" s="92"/>
      <c r="JTO349" s="92"/>
      <c r="JTP349" s="92"/>
      <c r="JTQ349" s="92"/>
      <c r="JTR349" s="92"/>
      <c r="JTS349" s="92"/>
      <c r="JTT349" s="92"/>
      <c r="JTU349" s="92"/>
      <c r="JTV349" s="92"/>
      <c r="JTW349" s="92"/>
      <c r="JTX349" s="92"/>
      <c r="JTY349" s="92"/>
      <c r="JTZ349" s="92"/>
      <c r="JUA349" s="92"/>
      <c r="JUB349" s="92"/>
      <c r="JUC349" s="92"/>
      <c r="JUD349" s="92"/>
      <c r="JUE349" s="92"/>
      <c r="JUF349" s="92"/>
      <c r="JUG349" s="92"/>
      <c r="JUH349" s="92"/>
      <c r="JUI349" s="92"/>
      <c r="JUJ349" s="92"/>
      <c r="JUK349" s="92"/>
      <c r="JUL349" s="92"/>
      <c r="JUM349" s="92"/>
      <c r="JUN349" s="92"/>
      <c r="JUO349" s="92"/>
      <c r="JUP349" s="92"/>
      <c r="JUQ349" s="92"/>
      <c r="JUR349" s="92"/>
      <c r="JUS349" s="92"/>
      <c r="JUT349" s="92"/>
      <c r="JUU349" s="92"/>
      <c r="JUV349" s="92"/>
      <c r="JUW349" s="92"/>
      <c r="JUX349" s="92"/>
      <c r="JUY349" s="92"/>
      <c r="JUZ349" s="92"/>
      <c r="JVA349" s="92"/>
      <c r="JVB349" s="92"/>
      <c r="JVC349" s="92"/>
      <c r="JVD349" s="92"/>
      <c r="JVE349" s="92"/>
      <c r="JVF349" s="92"/>
      <c r="JVG349" s="92"/>
      <c r="JVH349" s="92"/>
      <c r="JVI349" s="92"/>
      <c r="JVJ349" s="92"/>
      <c r="JVK349" s="92"/>
      <c r="JVL349" s="92"/>
      <c r="JVM349" s="92"/>
      <c r="JVN349" s="92"/>
      <c r="JVO349" s="92"/>
      <c r="JVP349" s="92"/>
      <c r="JVQ349" s="92"/>
      <c r="JVR349" s="92"/>
      <c r="JVS349" s="92"/>
      <c r="JVT349" s="92"/>
      <c r="JVU349" s="92"/>
      <c r="JVV349" s="92"/>
      <c r="JVW349" s="92"/>
      <c r="JVX349" s="92"/>
      <c r="JVY349" s="92"/>
      <c r="JVZ349" s="92"/>
      <c r="JWA349" s="92"/>
      <c r="JWB349" s="92"/>
      <c r="JWC349" s="92"/>
      <c r="JWD349" s="92"/>
      <c r="JWE349" s="92"/>
      <c r="JWF349" s="92"/>
      <c r="JWG349" s="92"/>
      <c r="JWH349" s="92"/>
      <c r="JWI349" s="92"/>
      <c r="JWJ349" s="92"/>
      <c r="JWK349" s="92"/>
      <c r="JWL349" s="92"/>
      <c r="JWM349" s="92"/>
      <c r="JWN349" s="92"/>
      <c r="JWO349" s="92"/>
      <c r="JWP349" s="92"/>
      <c r="JWQ349" s="92"/>
      <c r="JWR349" s="92"/>
      <c r="JWS349" s="92"/>
      <c r="JWT349" s="92"/>
      <c r="JWU349" s="92"/>
      <c r="JWV349" s="92"/>
      <c r="JWW349" s="92"/>
      <c r="JWX349" s="92"/>
      <c r="JWY349" s="92"/>
      <c r="JWZ349" s="92"/>
      <c r="JXA349" s="92"/>
      <c r="JXB349" s="92"/>
      <c r="JXC349" s="92"/>
      <c r="JXD349" s="92"/>
      <c r="JXE349" s="92"/>
      <c r="JXF349" s="92"/>
      <c r="JXG349" s="92"/>
      <c r="JXH349" s="92"/>
      <c r="JXI349" s="92"/>
      <c r="JXJ349" s="92"/>
      <c r="JXK349" s="92"/>
      <c r="JXL349" s="92"/>
      <c r="JXM349" s="92"/>
      <c r="JXN349" s="92"/>
      <c r="JXO349" s="92"/>
      <c r="JXP349" s="92"/>
      <c r="JXQ349" s="92"/>
      <c r="JXR349" s="92"/>
      <c r="JXS349" s="92"/>
      <c r="JXT349" s="92"/>
      <c r="JXU349" s="92"/>
      <c r="JXV349" s="92"/>
      <c r="JXW349" s="92"/>
      <c r="JXX349" s="92"/>
      <c r="JXY349" s="92"/>
      <c r="JXZ349" s="92"/>
      <c r="JYA349" s="92"/>
      <c r="JYB349" s="92"/>
      <c r="JYC349" s="92"/>
      <c r="JYD349" s="92"/>
      <c r="JYE349" s="92"/>
      <c r="JYF349" s="92"/>
      <c r="JYG349" s="92"/>
      <c r="JYH349" s="92"/>
      <c r="JYI349" s="92"/>
      <c r="JYJ349" s="92"/>
      <c r="JYK349" s="92"/>
      <c r="JYL349" s="92"/>
      <c r="JYM349" s="92"/>
      <c r="JYN349" s="92"/>
      <c r="JYO349" s="92"/>
      <c r="JYP349" s="92"/>
      <c r="JYQ349" s="92"/>
      <c r="JYR349" s="92"/>
      <c r="JYS349" s="92"/>
      <c r="JYT349" s="92"/>
      <c r="JYU349" s="92"/>
      <c r="JYV349" s="92"/>
      <c r="JYW349" s="92"/>
      <c r="JYX349" s="92"/>
      <c r="JYY349" s="92"/>
      <c r="JYZ349" s="92"/>
      <c r="JZA349" s="92"/>
      <c r="JZB349" s="92"/>
      <c r="JZC349" s="92"/>
      <c r="JZD349" s="92"/>
      <c r="JZE349" s="92"/>
      <c r="JZF349" s="92"/>
      <c r="JZG349" s="92"/>
      <c r="JZH349" s="92"/>
      <c r="JZI349" s="92"/>
      <c r="JZJ349" s="92"/>
      <c r="JZK349" s="92"/>
      <c r="JZL349" s="92"/>
      <c r="JZM349" s="92"/>
      <c r="JZN349" s="92"/>
      <c r="JZO349" s="92"/>
      <c r="JZP349" s="92"/>
      <c r="JZQ349" s="92"/>
      <c r="JZR349" s="92"/>
      <c r="JZS349" s="92"/>
      <c r="JZT349" s="92"/>
      <c r="JZU349" s="92"/>
      <c r="JZV349" s="92"/>
      <c r="JZW349" s="92"/>
      <c r="JZX349" s="92"/>
      <c r="JZY349" s="92"/>
      <c r="JZZ349" s="92"/>
      <c r="KAA349" s="92"/>
      <c r="KAB349" s="92"/>
      <c r="KAC349" s="92"/>
      <c r="KAD349" s="92"/>
      <c r="KAE349" s="92"/>
      <c r="KAF349" s="92"/>
      <c r="KAG349" s="92"/>
      <c r="KAH349" s="92"/>
      <c r="KAI349" s="92"/>
      <c r="KAJ349" s="92"/>
      <c r="KAK349" s="92"/>
      <c r="KAL349" s="92"/>
      <c r="KAM349" s="92"/>
      <c r="KAN349" s="92"/>
      <c r="KAO349" s="92"/>
      <c r="KAP349" s="92"/>
      <c r="KAQ349" s="92"/>
      <c r="KAR349" s="92"/>
      <c r="KAS349" s="92"/>
      <c r="KAT349" s="92"/>
      <c r="KAU349" s="92"/>
      <c r="KAV349" s="92"/>
      <c r="KAW349" s="92"/>
      <c r="KAX349" s="92"/>
      <c r="KAY349" s="92"/>
      <c r="KAZ349" s="92"/>
      <c r="KBA349" s="92"/>
      <c r="KBB349" s="92"/>
      <c r="KBC349" s="92"/>
      <c r="KBD349" s="92"/>
      <c r="KBE349" s="92"/>
      <c r="KBF349" s="92"/>
      <c r="KBG349" s="92"/>
      <c r="KBH349" s="92"/>
      <c r="KBI349" s="92"/>
      <c r="KBJ349" s="92"/>
      <c r="KBK349" s="92"/>
      <c r="KBL349" s="92"/>
      <c r="KBM349" s="92"/>
      <c r="KBN349" s="92"/>
      <c r="KBO349" s="92"/>
      <c r="KBP349" s="92"/>
      <c r="KBQ349" s="92"/>
      <c r="KBR349" s="92"/>
      <c r="KBS349" s="92"/>
      <c r="KBT349" s="92"/>
      <c r="KBU349" s="92"/>
      <c r="KBV349" s="92"/>
      <c r="KBW349" s="92"/>
      <c r="KBX349" s="92"/>
      <c r="KBY349" s="92"/>
      <c r="KBZ349" s="92"/>
      <c r="KCA349" s="92"/>
      <c r="KCB349" s="92"/>
      <c r="KCC349" s="92"/>
      <c r="KCD349" s="92"/>
      <c r="KCE349" s="92"/>
      <c r="KCF349" s="92"/>
      <c r="KCG349" s="92"/>
      <c r="KCH349" s="92"/>
      <c r="KCI349" s="92"/>
      <c r="KCJ349" s="92"/>
      <c r="KCK349" s="92"/>
      <c r="KCL349" s="92"/>
      <c r="KCM349" s="92"/>
      <c r="KCN349" s="92"/>
      <c r="KCO349" s="92"/>
      <c r="KCP349" s="92"/>
      <c r="KCQ349" s="92"/>
      <c r="KCR349" s="92"/>
      <c r="KCS349" s="92"/>
      <c r="KCT349" s="92"/>
      <c r="KCU349" s="92"/>
      <c r="KCV349" s="92"/>
      <c r="KCW349" s="92"/>
      <c r="KCX349" s="92"/>
      <c r="KCY349" s="92"/>
      <c r="KCZ349" s="92"/>
      <c r="KDA349" s="92"/>
      <c r="KDB349" s="92"/>
      <c r="KDC349" s="92"/>
      <c r="KDD349" s="92"/>
      <c r="KDE349" s="92"/>
      <c r="KDF349" s="92"/>
      <c r="KDG349" s="92"/>
      <c r="KDH349" s="92"/>
      <c r="KDI349" s="92"/>
      <c r="KDJ349" s="92"/>
      <c r="KDK349" s="92"/>
      <c r="KDL349" s="92"/>
      <c r="KDM349" s="92"/>
      <c r="KDN349" s="92"/>
      <c r="KDO349" s="92"/>
      <c r="KDP349" s="92"/>
      <c r="KDQ349" s="92"/>
      <c r="KDR349" s="92"/>
      <c r="KDS349" s="92"/>
      <c r="KDT349" s="92"/>
      <c r="KDU349" s="92"/>
      <c r="KDV349" s="92"/>
      <c r="KDW349" s="92"/>
      <c r="KDX349" s="92"/>
      <c r="KDY349" s="92"/>
      <c r="KDZ349" s="92"/>
      <c r="KEA349" s="92"/>
      <c r="KEB349" s="92"/>
      <c r="KEC349" s="92"/>
      <c r="KED349" s="92"/>
      <c r="KEE349" s="92"/>
      <c r="KEF349" s="92"/>
      <c r="KEG349" s="92"/>
      <c r="KEH349" s="92"/>
      <c r="KEI349" s="92"/>
      <c r="KEJ349" s="92"/>
      <c r="KEK349" s="92"/>
      <c r="KEL349" s="92"/>
      <c r="KEM349" s="92"/>
      <c r="KEN349" s="92"/>
      <c r="KEO349" s="92"/>
      <c r="KEP349" s="92"/>
      <c r="KEQ349" s="92"/>
      <c r="KER349" s="92"/>
      <c r="KES349" s="92"/>
      <c r="KET349" s="92"/>
      <c r="KEU349" s="92"/>
      <c r="KEV349" s="92"/>
      <c r="KEW349" s="92"/>
      <c r="KEX349" s="92"/>
      <c r="KEY349" s="92"/>
      <c r="KEZ349" s="92"/>
      <c r="KFA349" s="92"/>
      <c r="KFB349" s="92"/>
      <c r="KFC349" s="92"/>
      <c r="KFD349" s="92"/>
      <c r="KFE349" s="92"/>
      <c r="KFF349" s="92"/>
      <c r="KFG349" s="92"/>
      <c r="KFH349" s="92"/>
      <c r="KFI349" s="92"/>
      <c r="KFJ349" s="92"/>
      <c r="KFK349" s="92"/>
      <c r="KFL349" s="92"/>
      <c r="KFM349" s="92"/>
      <c r="KFN349" s="92"/>
      <c r="KFO349" s="92"/>
      <c r="KFP349" s="92"/>
      <c r="KFQ349" s="92"/>
      <c r="KFR349" s="92"/>
      <c r="KFS349" s="92"/>
      <c r="KFT349" s="92"/>
      <c r="KFU349" s="92"/>
      <c r="KFV349" s="92"/>
      <c r="KFW349" s="92"/>
      <c r="KFX349" s="92"/>
      <c r="KFY349" s="92"/>
      <c r="KFZ349" s="92"/>
      <c r="KGA349" s="92"/>
      <c r="KGB349" s="92"/>
      <c r="KGC349" s="92"/>
      <c r="KGD349" s="92"/>
      <c r="KGE349" s="92"/>
      <c r="KGF349" s="92"/>
      <c r="KGG349" s="92"/>
      <c r="KGH349" s="92"/>
      <c r="KGI349" s="92"/>
      <c r="KGJ349" s="92"/>
      <c r="KGK349" s="92"/>
      <c r="KGL349" s="92"/>
      <c r="KGM349" s="92"/>
      <c r="KGN349" s="92"/>
      <c r="KGO349" s="92"/>
      <c r="KGP349" s="92"/>
      <c r="KGQ349" s="92"/>
      <c r="KGR349" s="92"/>
      <c r="KGS349" s="92"/>
      <c r="KGT349" s="92"/>
      <c r="KGU349" s="92"/>
      <c r="KGV349" s="92"/>
      <c r="KGW349" s="92"/>
      <c r="KGX349" s="92"/>
      <c r="KGY349" s="92"/>
      <c r="KGZ349" s="92"/>
      <c r="KHA349" s="92"/>
      <c r="KHB349" s="92"/>
      <c r="KHC349" s="92"/>
      <c r="KHD349" s="92"/>
      <c r="KHE349" s="92"/>
      <c r="KHF349" s="92"/>
      <c r="KHG349" s="92"/>
      <c r="KHH349" s="92"/>
      <c r="KHI349" s="92"/>
      <c r="KHJ349" s="92"/>
      <c r="KHK349" s="92"/>
      <c r="KHL349" s="92"/>
      <c r="KHM349" s="92"/>
      <c r="KHN349" s="92"/>
      <c r="KHO349" s="92"/>
      <c r="KHP349" s="92"/>
      <c r="KHQ349" s="92"/>
      <c r="KHR349" s="92"/>
      <c r="KHS349" s="92"/>
      <c r="KHT349" s="92"/>
      <c r="KHU349" s="92"/>
      <c r="KHV349" s="92"/>
      <c r="KHW349" s="92"/>
      <c r="KHX349" s="92"/>
      <c r="KHY349" s="92"/>
      <c r="KHZ349" s="92"/>
      <c r="KIA349" s="92"/>
      <c r="KIB349" s="92"/>
      <c r="KIC349" s="92"/>
      <c r="KID349" s="92"/>
      <c r="KIE349" s="92"/>
      <c r="KIF349" s="92"/>
      <c r="KIG349" s="92"/>
      <c r="KIH349" s="92"/>
      <c r="KII349" s="92"/>
      <c r="KIJ349" s="92"/>
      <c r="KIK349" s="92"/>
      <c r="KIL349" s="92"/>
      <c r="KIM349" s="92"/>
      <c r="KIN349" s="92"/>
      <c r="KIO349" s="92"/>
      <c r="KIP349" s="92"/>
      <c r="KIQ349" s="92"/>
      <c r="KIR349" s="92"/>
      <c r="KIS349" s="92"/>
      <c r="KIT349" s="92"/>
      <c r="KIU349" s="92"/>
      <c r="KIV349" s="92"/>
      <c r="KIW349" s="92"/>
      <c r="KIX349" s="92"/>
      <c r="KIY349" s="92"/>
      <c r="KIZ349" s="92"/>
      <c r="KJA349" s="92"/>
      <c r="KJB349" s="92"/>
      <c r="KJC349" s="92"/>
      <c r="KJD349" s="92"/>
      <c r="KJE349" s="92"/>
      <c r="KJF349" s="92"/>
      <c r="KJG349" s="92"/>
      <c r="KJH349" s="92"/>
      <c r="KJI349" s="92"/>
      <c r="KJJ349" s="92"/>
      <c r="KJK349" s="92"/>
      <c r="KJL349" s="92"/>
      <c r="KJM349" s="92"/>
      <c r="KJN349" s="92"/>
      <c r="KJO349" s="92"/>
      <c r="KJP349" s="92"/>
      <c r="KJQ349" s="92"/>
      <c r="KJR349" s="92"/>
      <c r="KJS349" s="92"/>
      <c r="KJT349" s="92"/>
      <c r="KJU349" s="92"/>
      <c r="KJV349" s="92"/>
      <c r="KJW349" s="92"/>
      <c r="KJX349" s="92"/>
      <c r="KJY349" s="92"/>
      <c r="KJZ349" s="92"/>
      <c r="KKA349" s="92"/>
      <c r="KKB349" s="92"/>
      <c r="KKC349" s="92"/>
      <c r="KKD349" s="92"/>
      <c r="KKE349" s="92"/>
      <c r="KKF349" s="92"/>
      <c r="KKG349" s="92"/>
      <c r="KKH349" s="92"/>
      <c r="KKI349" s="92"/>
      <c r="KKJ349" s="92"/>
      <c r="KKK349" s="92"/>
      <c r="KKL349" s="92"/>
      <c r="KKM349" s="92"/>
      <c r="KKN349" s="92"/>
      <c r="KKO349" s="92"/>
      <c r="KKP349" s="92"/>
      <c r="KKQ349" s="92"/>
      <c r="KKR349" s="92"/>
      <c r="KKS349" s="92"/>
      <c r="KKT349" s="92"/>
      <c r="KKU349" s="92"/>
      <c r="KKV349" s="92"/>
      <c r="KKW349" s="92"/>
      <c r="KKX349" s="92"/>
      <c r="KKY349" s="92"/>
      <c r="KKZ349" s="92"/>
      <c r="KLA349" s="92"/>
      <c r="KLB349" s="92"/>
      <c r="KLC349" s="92"/>
      <c r="KLD349" s="92"/>
      <c r="KLE349" s="92"/>
      <c r="KLF349" s="92"/>
      <c r="KLG349" s="92"/>
      <c r="KLH349" s="92"/>
      <c r="KLI349" s="92"/>
      <c r="KLJ349" s="92"/>
      <c r="KLK349" s="92"/>
      <c r="KLL349" s="92"/>
      <c r="KLM349" s="92"/>
      <c r="KLN349" s="92"/>
      <c r="KLO349" s="92"/>
      <c r="KLP349" s="92"/>
      <c r="KLQ349" s="92"/>
      <c r="KLR349" s="92"/>
      <c r="KLS349" s="92"/>
      <c r="KLT349" s="92"/>
      <c r="KLU349" s="92"/>
      <c r="KLV349" s="92"/>
      <c r="KLW349" s="92"/>
      <c r="KLX349" s="92"/>
      <c r="KLY349" s="92"/>
      <c r="KLZ349" s="92"/>
      <c r="KMA349" s="92"/>
      <c r="KMB349" s="92"/>
      <c r="KMC349" s="92"/>
      <c r="KMD349" s="92"/>
      <c r="KME349" s="92"/>
      <c r="KMF349" s="92"/>
      <c r="KMG349" s="92"/>
      <c r="KMH349" s="92"/>
      <c r="KMI349" s="92"/>
      <c r="KMJ349" s="92"/>
      <c r="KMK349" s="92"/>
      <c r="KML349" s="92"/>
      <c r="KMM349" s="92"/>
      <c r="KMN349" s="92"/>
      <c r="KMO349" s="92"/>
      <c r="KMP349" s="92"/>
      <c r="KMQ349" s="92"/>
      <c r="KMR349" s="92"/>
      <c r="KMS349" s="92"/>
      <c r="KMT349" s="92"/>
      <c r="KMU349" s="92"/>
      <c r="KMV349" s="92"/>
      <c r="KMW349" s="92"/>
      <c r="KMX349" s="92"/>
      <c r="KMY349" s="92"/>
      <c r="KMZ349" s="92"/>
      <c r="KNA349" s="92"/>
      <c r="KNB349" s="92"/>
      <c r="KNC349" s="92"/>
      <c r="KND349" s="92"/>
      <c r="KNE349" s="92"/>
      <c r="KNF349" s="92"/>
      <c r="KNG349" s="92"/>
      <c r="KNH349" s="92"/>
      <c r="KNI349" s="92"/>
      <c r="KNJ349" s="92"/>
      <c r="KNK349" s="92"/>
      <c r="KNL349" s="92"/>
      <c r="KNM349" s="92"/>
      <c r="KNN349" s="92"/>
      <c r="KNO349" s="92"/>
      <c r="KNP349" s="92"/>
      <c r="KNQ349" s="92"/>
      <c r="KNR349" s="92"/>
      <c r="KNS349" s="92"/>
      <c r="KNT349" s="92"/>
      <c r="KNU349" s="92"/>
      <c r="KNV349" s="92"/>
      <c r="KNW349" s="92"/>
      <c r="KNX349" s="92"/>
      <c r="KNY349" s="92"/>
      <c r="KNZ349" s="92"/>
      <c r="KOA349" s="92"/>
      <c r="KOB349" s="92"/>
      <c r="KOC349" s="92"/>
      <c r="KOD349" s="92"/>
      <c r="KOE349" s="92"/>
      <c r="KOF349" s="92"/>
      <c r="KOG349" s="92"/>
      <c r="KOH349" s="92"/>
      <c r="KOI349" s="92"/>
      <c r="KOJ349" s="92"/>
      <c r="KOK349" s="92"/>
      <c r="KOL349" s="92"/>
      <c r="KOM349" s="92"/>
      <c r="KON349" s="92"/>
      <c r="KOO349" s="92"/>
      <c r="KOP349" s="92"/>
      <c r="KOQ349" s="92"/>
      <c r="KOR349" s="92"/>
      <c r="KOS349" s="92"/>
      <c r="KOT349" s="92"/>
      <c r="KOU349" s="92"/>
      <c r="KOV349" s="92"/>
      <c r="KOW349" s="92"/>
      <c r="KOX349" s="92"/>
      <c r="KOY349" s="92"/>
      <c r="KOZ349" s="92"/>
      <c r="KPA349" s="92"/>
      <c r="KPB349" s="92"/>
      <c r="KPC349" s="92"/>
      <c r="KPD349" s="92"/>
      <c r="KPE349" s="92"/>
      <c r="KPF349" s="92"/>
      <c r="KPG349" s="92"/>
      <c r="KPH349" s="92"/>
      <c r="KPI349" s="92"/>
      <c r="KPJ349" s="92"/>
      <c r="KPK349" s="92"/>
      <c r="KPL349" s="92"/>
      <c r="KPM349" s="92"/>
      <c r="KPN349" s="92"/>
      <c r="KPO349" s="92"/>
      <c r="KPP349" s="92"/>
      <c r="KPQ349" s="92"/>
      <c r="KPR349" s="92"/>
      <c r="KPS349" s="92"/>
      <c r="KPT349" s="92"/>
      <c r="KPU349" s="92"/>
      <c r="KPV349" s="92"/>
      <c r="KPW349" s="92"/>
      <c r="KPX349" s="92"/>
      <c r="KPY349" s="92"/>
      <c r="KPZ349" s="92"/>
      <c r="KQA349" s="92"/>
      <c r="KQB349" s="92"/>
      <c r="KQC349" s="92"/>
      <c r="KQD349" s="92"/>
      <c r="KQE349" s="92"/>
      <c r="KQF349" s="92"/>
      <c r="KQG349" s="92"/>
      <c r="KQH349" s="92"/>
      <c r="KQI349" s="92"/>
      <c r="KQJ349" s="92"/>
      <c r="KQK349" s="92"/>
      <c r="KQL349" s="92"/>
      <c r="KQM349" s="92"/>
      <c r="KQN349" s="92"/>
      <c r="KQO349" s="92"/>
      <c r="KQP349" s="92"/>
      <c r="KQQ349" s="92"/>
      <c r="KQR349" s="92"/>
      <c r="KQS349" s="92"/>
      <c r="KQT349" s="92"/>
      <c r="KQU349" s="92"/>
      <c r="KQV349" s="92"/>
      <c r="KQW349" s="92"/>
      <c r="KQX349" s="92"/>
      <c r="KQY349" s="92"/>
      <c r="KQZ349" s="92"/>
      <c r="KRA349" s="92"/>
      <c r="KRB349" s="92"/>
      <c r="KRC349" s="92"/>
      <c r="KRD349" s="92"/>
      <c r="KRE349" s="92"/>
      <c r="KRF349" s="92"/>
      <c r="KRG349" s="92"/>
      <c r="KRH349" s="92"/>
      <c r="KRI349" s="92"/>
      <c r="KRJ349" s="92"/>
      <c r="KRK349" s="92"/>
      <c r="KRL349" s="92"/>
      <c r="KRM349" s="92"/>
      <c r="KRN349" s="92"/>
      <c r="KRO349" s="92"/>
      <c r="KRP349" s="92"/>
      <c r="KRQ349" s="92"/>
      <c r="KRR349" s="92"/>
      <c r="KRS349" s="92"/>
      <c r="KRT349" s="92"/>
      <c r="KRU349" s="92"/>
      <c r="KRV349" s="92"/>
      <c r="KRW349" s="92"/>
      <c r="KRX349" s="92"/>
      <c r="KRY349" s="92"/>
      <c r="KRZ349" s="92"/>
      <c r="KSA349" s="92"/>
      <c r="KSB349" s="92"/>
      <c r="KSC349" s="92"/>
      <c r="KSD349" s="92"/>
      <c r="KSE349" s="92"/>
      <c r="KSF349" s="92"/>
      <c r="KSG349" s="92"/>
      <c r="KSH349" s="92"/>
      <c r="KSI349" s="92"/>
      <c r="KSJ349" s="92"/>
      <c r="KSK349" s="92"/>
      <c r="KSL349" s="92"/>
      <c r="KSM349" s="92"/>
      <c r="KSN349" s="92"/>
      <c r="KSO349" s="92"/>
      <c r="KSP349" s="92"/>
      <c r="KSQ349" s="92"/>
      <c r="KSR349" s="92"/>
      <c r="KSS349" s="92"/>
      <c r="KST349" s="92"/>
      <c r="KSU349" s="92"/>
      <c r="KSV349" s="92"/>
      <c r="KSW349" s="92"/>
      <c r="KSX349" s="92"/>
      <c r="KSY349" s="92"/>
      <c r="KSZ349" s="92"/>
      <c r="KTA349" s="92"/>
      <c r="KTB349" s="92"/>
      <c r="KTC349" s="92"/>
      <c r="KTD349" s="92"/>
      <c r="KTE349" s="92"/>
      <c r="KTF349" s="92"/>
      <c r="KTG349" s="92"/>
      <c r="KTH349" s="92"/>
      <c r="KTI349" s="92"/>
      <c r="KTJ349" s="92"/>
      <c r="KTK349" s="92"/>
      <c r="KTL349" s="92"/>
      <c r="KTM349" s="92"/>
      <c r="KTN349" s="92"/>
      <c r="KTO349" s="92"/>
      <c r="KTP349" s="92"/>
      <c r="KTQ349" s="92"/>
      <c r="KTR349" s="92"/>
      <c r="KTS349" s="92"/>
      <c r="KTT349" s="92"/>
      <c r="KTU349" s="92"/>
      <c r="KTV349" s="92"/>
      <c r="KTW349" s="92"/>
      <c r="KTX349" s="92"/>
      <c r="KTY349" s="92"/>
      <c r="KTZ349" s="92"/>
      <c r="KUA349" s="92"/>
      <c r="KUB349" s="92"/>
      <c r="KUC349" s="92"/>
      <c r="KUD349" s="92"/>
      <c r="KUE349" s="92"/>
      <c r="KUF349" s="92"/>
      <c r="KUG349" s="92"/>
      <c r="KUH349" s="92"/>
      <c r="KUI349" s="92"/>
      <c r="KUJ349" s="92"/>
      <c r="KUK349" s="92"/>
      <c r="KUL349" s="92"/>
      <c r="KUM349" s="92"/>
      <c r="KUN349" s="92"/>
      <c r="KUO349" s="92"/>
      <c r="KUP349" s="92"/>
      <c r="KUQ349" s="92"/>
      <c r="KUR349" s="92"/>
      <c r="KUS349" s="92"/>
      <c r="KUT349" s="92"/>
      <c r="KUU349" s="92"/>
      <c r="KUV349" s="92"/>
      <c r="KUW349" s="92"/>
      <c r="KUX349" s="92"/>
      <c r="KUY349" s="92"/>
      <c r="KUZ349" s="92"/>
      <c r="KVA349" s="92"/>
      <c r="KVB349" s="92"/>
      <c r="KVC349" s="92"/>
      <c r="KVD349" s="92"/>
      <c r="KVE349" s="92"/>
      <c r="KVF349" s="92"/>
      <c r="KVG349" s="92"/>
      <c r="KVH349" s="92"/>
      <c r="KVI349" s="92"/>
      <c r="KVJ349" s="92"/>
      <c r="KVK349" s="92"/>
      <c r="KVL349" s="92"/>
      <c r="KVM349" s="92"/>
      <c r="KVN349" s="92"/>
      <c r="KVO349" s="92"/>
      <c r="KVP349" s="92"/>
      <c r="KVQ349" s="92"/>
      <c r="KVR349" s="92"/>
      <c r="KVS349" s="92"/>
      <c r="KVT349" s="92"/>
      <c r="KVU349" s="92"/>
      <c r="KVV349" s="92"/>
      <c r="KVW349" s="92"/>
      <c r="KVX349" s="92"/>
      <c r="KVY349" s="92"/>
      <c r="KVZ349" s="92"/>
      <c r="KWA349" s="92"/>
      <c r="KWB349" s="92"/>
      <c r="KWC349" s="92"/>
      <c r="KWD349" s="92"/>
      <c r="KWE349" s="92"/>
      <c r="KWF349" s="92"/>
      <c r="KWG349" s="92"/>
      <c r="KWH349" s="92"/>
      <c r="KWI349" s="92"/>
      <c r="KWJ349" s="92"/>
      <c r="KWK349" s="92"/>
      <c r="KWL349" s="92"/>
      <c r="KWM349" s="92"/>
      <c r="KWN349" s="92"/>
      <c r="KWO349" s="92"/>
      <c r="KWP349" s="92"/>
      <c r="KWQ349" s="92"/>
      <c r="KWR349" s="92"/>
      <c r="KWS349" s="92"/>
      <c r="KWT349" s="92"/>
      <c r="KWU349" s="92"/>
      <c r="KWV349" s="92"/>
      <c r="KWW349" s="92"/>
      <c r="KWX349" s="92"/>
      <c r="KWY349" s="92"/>
      <c r="KWZ349" s="92"/>
      <c r="KXA349" s="92"/>
      <c r="KXB349" s="92"/>
      <c r="KXC349" s="92"/>
      <c r="KXD349" s="92"/>
      <c r="KXE349" s="92"/>
      <c r="KXF349" s="92"/>
      <c r="KXG349" s="92"/>
      <c r="KXH349" s="92"/>
      <c r="KXI349" s="92"/>
      <c r="KXJ349" s="92"/>
      <c r="KXK349" s="92"/>
      <c r="KXL349" s="92"/>
      <c r="KXM349" s="92"/>
      <c r="KXN349" s="92"/>
      <c r="KXO349" s="92"/>
      <c r="KXP349" s="92"/>
      <c r="KXQ349" s="92"/>
      <c r="KXR349" s="92"/>
      <c r="KXS349" s="92"/>
      <c r="KXT349" s="92"/>
      <c r="KXU349" s="92"/>
      <c r="KXV349" s="92"/>
      <c r="KXW349" s="92"/>
      <c r="KXX349" s="92"/>
      <c r="KXY349" s="92"/>
      <c r="KXZ349" s="92"/>
      <c r="KYA349" s="92"/>
      <c r="KYB349" s="92"/>
      <c r="KYC349" s="92"/>
      <c r="KYD349" s="92"/>
      <c r="KYE349" s="92"/>
      <c r="KYF349" s="92"/>
      <c r="KYG349" s="92"/>
      <c r="KYH349" s="92"/>
      <c r="KYI349" s="92"/>
      <c r="KYJ349" s="92"/>
      <c r="KYK349" s="92"/>
      <c r="KYL349" s="92"/>
      <c r="KYM349" s="92"/>
      <c r="KYN349" s="92"/>
      <c r="KYO349" s="92"/>
      <c r="KYP349" s="92"/>
      <c r="KYQ349" s="92"/>
      <c r="KYR349" s="92"/>
      <c r="KYS349" s="92"/>
      <c r="KYT349" s="92"/>
      <c r="KYU349" s="92"/>
      <c r="KYV349" s="92"/>
      <c r="KYW349" s="92"/>
      <c r="KYX349" s="92"/>
      <c r="KYY349" s="92"/>
      <c r="KYZ349" s="92"/>
      <c r="KZA349" s="92"/>
      <c r="KZB349" s="92"/>
      <c r="KZC349" s="92"/>
      <c r="KZD349" s="92"/>
      <c r="KZE349" s="92"/>
      <c r="KZF349" s="92"/>
      <c r="KZG349" s="92"/>
      <c r="KZH349" s="92"/>
      <c r="KZI349" s="92"/>
      <c r="KZJ349" s="92"/>
      <c r="KZK349" s="92"/>
      <c r="KZL349" s="92"/>
      <c r="KZM349" s="92"/>
      <c r="KZN349" s="92"/>
      <c r="KZO349" s="92"/>
      <c r="KZP349" s="92"/>
      <c r="KZQ349" s="92"/>
      <c r="KZR349" s="92"/>
      <c r="KZS349" s="92"/>
      <c r="KZT349" s="92"/>
      <c r="KZU349" s="92"/>
      <c r="KZV349" s="92"/>
      <c r="KZW349" s="92"/>
      <c r="KZX349" s="92"/>
      <c r="KZY349" s="92"/>
      <c r="KZZ349" s="92"/>
      <c r="LAA349" s="92"/>
      <c r="LAB349" s="92"/>
      <c r="LAC349" s="92"/>
      <c r="LAD349" s="92"/>
      <c r="LAE349" s="92"/>
      <c r="LAF349" s="92"/>
      <c r="LAG349" s="92"/>
      <c r="LAH349" s="92"/>
      <c r="LAI349" s="92"/>
      <c r="LAJ349" s="92"/>
      <c r="LAK349" s="92"/>
      <c r="LAL349" s="92"/>
      <c r="LAM349" s="92"/>
      <c r="LAN349" s="92"/>
      <c r="LAO349" s="92"/>
      <c r="LAP349" s="92"/>
      <c r="LAQ349" s="92"/>
      <c r="LAR349" s="92"/>
      <c r="LAS349" s="92"/>
      <c r="LAT349" s="92"/>
      <c r="LAU349" s="92"/>
      <c r="LAV349" s="92"/>
      <c r="LAW349" s="92"/>
      <c r="LAX349" s="92"/>
      <c r="LAY349" s="92"/>
      <c r="LAZ349" s="92"/>
      <c r="LBA349" s="92"/>
      <c r="LBB349" s="92"/>
      <c r="LBC349" s="92"/>
      <c r="LBD349" s="92"/>
      <c r="LBE349" s="92"/>
      <c r="LBF349" s="92"/>
      <c r="LBG349" s="92"/>
      <c r="LBH349" s="92"/>
      <c r="LBI349" s="92"/>
      <c r="LBJ349" s="92"/>
      <c r="LBK349" s="92"/>
      <c r="LBL349" s="92"/>
      <c r="LBM349" s="92"/>
      <c r="LBN349" s="92"/>
      <c r="LBO349" s="92"/>
      <c r="LBP349" s="92"/>
      <c r="LBQ349" s="92"/>
      <c r="LBR349" s="92"/>
      <c r="LBS349" s="92"/>
      <c r="LBT349" s="92"/>
      <c r="LBU349" s="92"/>
      <c r="LBV349" s="92"/>
      <c r="LBW349" s="92"/>
      <c r="LBX349" s="92"/>
      <c r="LBY349" s="92"/>
      <c r="LBZ349" s="92"/>
      <c r="LCA349" s="92"/>
      <c r="LCB349" s="92"/>
      <c r="LCC349" s="92"/>
      <c r="LCD349" s="92"/>
      <c r="LCE349" s="92"/>
      <c r="LCF349" s="92"/>
      <c r="LCG349" s="92"/>
      <c r="LCH349" s="92"/>
      <c r="LCI349" s="92"/>
      <c r="LCJ349" s="92"/>
      <c r="LCK349" s="92"/>
      <c r="LCL349" s="92"/>
      <c r="LCM349" s="92"/>
      <c r="LCN349" s="92"/>
      <c r="LCO349" s="92"/>
      <c r="LCP349" s="92"/>
      <c r="LCQ349" s="92"/>
      <c r="LCR349" s="92"/>
      <c r="LCS349" s="92"/>
      <c r="LCT349" s="92"/>
      <c r="LCU349" s="92"/>
      <c r="LCV349" s="92"/>
      <c r="LCW349" s="92"/>
      <c r="LCX349" s="92"/>
      <c r="LCY349" s="92"/>
      <c r="LCZ349" s="92"/>
      <c r="LDA349" s="92"/>
      <c r="LDB349" s="92"/>
      <c r="LDC349" s="92"/>
      <c r="LDD349" s="92"/>
      <c r="LDE349" s="92"/>
      <c r="LDF349" s="92"/>
      <c r="LDG349" s="92"/>
      <c r="LDH349" s="92"/>
      <c r="LDI349" s="92"/>
      <c r="LDJ349" s="92"/>
      <c r="LDK349" s="92"/>
      <c r="LDL349" s="92"/>
      <c r="LDM349" s="92"/>
      <c r="LDN349" s="92"/>
      <c r="LDO349" s="92"/>
      <c r="LDP349" s="92"/>
      <c r="LDQ349" s="92"/>
      <c r="LDR349" s="92"/>
      <c r="LDS349" s="92"/>
      <c r="LDT349" s="92"/>
      <c r="LDU349" s="92"/>
      <c r="LDV349" s="92"/>
      <c r="LDW349" s="92"/>
      <c r="LDX349" s="92"/>
      <c r="LDY349" s="92"/>
      <c r="LDZ349" s="92"/>
      <c r="LEA349" s="92"/>
      <c r="LEB349" s="92"/>
      <c r="LEC349" s="92"/>
      <c r="LED349" s="92"/>
      <c r="LEE349" s="92"/>
      <c r="LEF349" s="92"/>
      <c r="LEG349" s="92"/>
      <c r="LEH349" s="92"/>
      <c r="LEI349" s="92"/>
      <c r="LEJ349" s="92"/>
      <c r="LEK349" s="92"/>
      <c r="LEL349" s="92"/>
      <c r="LEM349" s="92"/>
      <c r="LEN349" s="92"/>
      <c r="LEO349" s="92"/>
      <c r="LEP349" s="92"/>
      <c r="LEQ349" s="92"/>
      <c r="LER349" s="92"/>
      <c r="LES349" s="92"/>
      <c r="LET349" s="92"/>
      <c r="LEU349" s="92"/>
      <c r="LEV349" s="92"/>
      <c r="LEW349" s="92"/>
      <c r="LEX349" s="92"/>
      <c r="LEY349" s="92"/>
      <c r="LEZ349" s="92"/>
      <c r="LFA349" s="92"/>
      <c r="LFB349" s="92"/>
      <c r="LFC349" s="92"/>
      <c r="LFD349" s="92"/>
      <c r="LFE349" s="92"/>
      <c r="LFF349" s="92"/>
      <c r="LFG349" s="92"/>
      <c r="LFH349" s="92"/>
      <c r="LFI349" s="92"/>
      <c r="LFJ349" s="92"/>
      <c r="LFK349" s="92"/>
      <c r="LFL349" s="92"/>
      <c r="LFM349" s="92"/>
      <c r="LFN349" s="92"/>
      <c r="LFO349" s="92"/>
      <c r="LFP349" s="92"/>
      <c r="LFQ349" s="92"/>
      <c r="LFR349" s="92"/>
      <c r="LFS349" s="92"/>
      <c r="LFT349" s="92"/>
      <c r="LFU349" s="92"/>
      <c r="LFV349" s="92"/>
      <c r="LFW349" s="92"/>
      <c r="LFX349" s="92"/>
      <c r="LFY349" s="92"/>
      <c r="LFZ349" s="92"/>
      <c r="LGA349" s="92"/>
      <c r="LGB349" s="92"/>
      <c r="LGC349" s="92"/>
      <c r="LGD349" s="92"/>
      <c r="LGE349" s="92"/>
      <c r="LGF349" s="92"/>
      <c r="LGG349" s="92"/>
      <c r="LGH349" s="92"/>
      <c r="LGI349" s="92"/>
      <c r="LGJ349" s="92"/>
      <c r="LGK349" s="92"/>
      <c r="LGL349" s="92"/>
      <c r="LGM349" s="92"/>
      <c r="LGN349" s="92"/>
      <c r="LGO349" s="92"/>
      <c r="LGP349" s="92"/>
      <c r="LGQ349" s="92"/>
      <c r="LGR349" s="92"/>
      <c r="LGS349" s="92"/>
      <c r="LGT349" s="92"/>
      <c r="LGU349" s="92"/>
      <c r="LGV349" s="92"/>
      <c r="LGW349" s="92"/>
      <c r="LGX349" s="92"/>
      <c r="LGY349" s="92"/>
      <c r="LGZ349" s="92"/>
      <c r="LHA349" s="92"/>
      <c r="LHB349" s="92"/>
      <c r="LHC349" s="92"/>
      <c r="LHD349" s="92"/>
      <c r="LHE349" s="92"/>
      <c r="LHF349" s="92"/>
      <c r="LHG349" s="92"/>
      <c r="LHH349" s="92"/>
      <c r="LHI349" s="92"/>
      <c r="LHJ349" s="92"/>
      <c r="LHK349" s="92"/>
      <c r="LHL349" s="92"/>
      <c r="LHM349" s="92"/>
      <c r="LHN349" s="92"/>
      <c r="LHO349" s="92"/>
      <c r="LHP349" s="92"/>
      <c r="LHQ349" s="92"/>
      <c r="LHR349" s="92"/>
      <c r="LHS349" s="92"/>
      <c r="LHT349" s="92"/>
      <c r="LHU349" s="92"/>
      <c r="LHV349" s="92"/>
      <c r="LHW349" s="92"/>
      <c r="LHX349" s="92"/>
      <c r="LHY349" s="92"/>
      <c r="LHZ349" s="92"/>
      <c r="LIA349" s="92"/>
      <c r="LIB349" s="92"/>
      <c r="LIC349" s="92"/>
      <c r="LID349" s="92"/>
      <c r="LIE349" s="92"/>
      <c r="LIF349" s="92"/>
      <c r="LIG349" s="92"/>
      <c r="LIH349" s="92"/>
      <c r="LII349" s="92"/>
      <c r="LIJ349" s="92"/>
      <c r="LIK349" s="92"/>
      <c r="LIL349" s="92"/>
      <c r="LIM349" s="92"/>
      <c r="LIN349" s="92"/>
      <c r="LIO349" s="92"/>
      <c r="LIP349" s="92"/>
      <c r="LIQ349" s="92"/>
      <c r="LIR349" s="92"/>
      <c r="LIS349" s="92"/>
      <c r="LIT349" s="92"/>
      <c r="LIU349" s="92"/>
      <c r="LIV349" s="92"/>
      <c r="LIW349" s="92"/>
      <c r="LIX349" s="92"/>
      <c r="LIY349" s="92"/>
      <c r="LIZ349" s="92"/>
      <c r="LJA349" s="92"/>
      <c r="LJB349" s="92"/>
      <c r="LJC349" s="92"/>
      <c r="LJD349" s="92"/>
      <c r="LJE349" s="92"/>
      <c r="LJF349" s="92"/>
      <c r="LJG349" s="92"/>
      <c r="LJH349" s="92"/>
      <c r="LJI349" s="92"/>
      <c r="LJJ349" s="92"/>
      <c r="LJK349" s="92"/>
      <c r="LJL349" s="92"/>
      <c r="LJM349" s="92"/>
      <c r="LJN349" s="92"/>
      <c r="LJO349" s="92"/>
      <c r="LJP349" s="92"/>
      <c r="LJQ349" s="92"/>
      <c r="LJR349" s="92"/>
      <c r="LJS349" s="92"/>
      <c r="LJT349" s="92"/>
      <c r="LJU349" s="92"/>
      <c r="LJV349" s="92"/>
      <c r="LJW349" s="92"/>
      <c r="LJX349" s="92"/>
      <c r="LJY349" s="92"/>
      <c r="LJZ349" s="92"/>
      <c r="LKA349" s="92"/>
      <c r="LKB349" s="92"/>
      <c r="LKC349" s="92"/>
      <c r="LKD349" s="92"/>
      <c r="LKE349" s="92"/>
      <c r="LKF349" s="92"/>
      <c r="LKG349" s="92"/>
      <c r="LKH349" s="92"/>
      <c r="LKI349" s="92"/>
      <c r="LKJ349" s="92"/>
      <c r="LKK349" s="92"/>
      <c r="LKL349" s="92"/>
      <c r="LKM349" s="92"/>
      <c r="LKN349" s="92"/>
      <c r="LKO349" s="92"/>
      <c r="LKP349" s="92"/>
      <c r="LKQ349" s="92"/>
      <c r="LKR349" s="92"/>
      <c r="LKS349" s="92"/>
      <c r="LKT349" s="92"/>
      <c r="LKU349" s="92"/>
      <c r="LKV349" s="92"/>
      <c r="LKW349" s="92"/>
      <c r="LKX349" s="92"/>
      <c r="LKY349" s="92"/>
      <c r="LKZ349" s="92"/>
      <c r="LLA349" s="92"/>
      <c r="LLB349" s="92"/>
      <c r="LLC349" s="92"/>
      <c r="LLD349" s="92"/>
      <c r="LLE349" s="92"/>
      <c r="LLF349" s="92"/>
      <c r="LLG349" s="92"/>
      <c r="LLH349" s="92"/>
      <c r="LLI349" s="92"/>
      <c r="LLJ349" s="92"/>
      <c r="LLK349" s="92"/>
      <c r="LLL349" s="92"/>
      <c r="LLM349" s="92"/>
      <c r="LLN349" s="92"/>
      <c r="LLO349" s="92"/>
      <c r="LLP349" s="92"/>
      <c r="LLQ349" s="92"/>
      <c r="LLR349" s="92"/>
      <c r="LLS349" s="92"/>
      <c r="LLT349" s="92"/>
      <c r="LLU349" s="92"/>
      <c r="LLV349" s="92"/>
      <c r="LLW349" s="92"/>
      <c r="LLX349" s="92"/>
      <c r="LLY349" s="92"/>
      <c r="LLZ349" s="92"/>
      <c r="LMA349" s="92"/>
      <c r="LMB349" s="92"/>
      <c r="LMC349" s="92"/>
      <c r="LMD349" s="92"/>
      <c r="LME349" s="92"/>
      <c r="LMF349" s="92"/>
      <c r="LMG349" s="92"/>
      <c r="LMH349" s="92"/>
      <c r="LMI349" s="92"/>
      <c r="LMJ349" s="92"/>
      <c r="LMK349" s="92"/>
      <c r="LML349" s="92"/>
      <c r="LMM349" s="92"/>
      <c r="LMN349" s="92"/>
      <c r="LMO349" s="92"/>
      <c r="LMP349" s="92"/>
      <c r="LMQ349" s="92"/>
      <c r="LMR349" s="92"/>
      <c r="LMS349" s="92"/>
      <c r="LMT349" s="92"/>
      <c r="LMU349" s="92"/>
      <c r="LMV349" s="92"/>
      <c r="LMW349" s="92"/>
      <c r="LMX349" s="92"/>
      <c r="LMY349" s="92"/>
      <c r="LMZ349" s="92"/>
      <c r="LNA349" s="92"/>
      <c r="LNB349" s="92"/>
      <c r="LNC349" s="92"/>
      <c r="LND349" s="92"/>
      <c r="LNE349" s="92"/>
      <c r="LNF349" s="92"/>
      <c r="LNG349" s="92"/>
      <c r="LNH349" s="92"/>
      <c r="LNI349" s="92"/>
      <c r="LNJ349" s="92"/>
      <c r="LNK349" s="92"/>
      <c r="LNL349" s="92"/>
      <c r="LNM349" s="92"/>
      <c r="LNN349" s="92"/>
      <c r="LNO349" s="92"/>
      <c r="LNP349" s="92"/>
      <c r="LNQ349" s="92"/>
      <c r="LNR349" s="92"/>
      <c r="LNS349" s="92"/>
      <c r="LNT349" s="92"/>
      <c r="LNU349" s="92"/>
      <c r="LNV349" s="92"/>
      <c r="LNW349" s="92"/>
      <c r="LNX349" s="92"/>
      <c r="LNY349" s="92"/>
      <c r="LNZ349" s="92"/>
      <c r="LOA349" s="92"/>
      <c r="LOB349" s="92"/>
      <c r="LOC349" s="92"/>
      <c r="LOD349" s="92"/>
      <c r="LOE349" s="92"/>
      <c r="LOF349" s="92"/>
      <c r="LOG349" s="92"/>
      <c r="LOH349" s="92"/>
      <c r="LOI349" s="92"/>
      <c r="LOJ349" s="92"/>
      <c r="LOK349" s="92"/>
      <c r="LOL349" s="92"/>
      <c r="LOM349" s="92"/>
      <c r="LON349" s="92"/>
      <c r="LOO349" s="92"/>
      <c r="LOP349" s="92"/>
      <c r="LOQ349" s="92"/>
      <c r="LOR349" s="92"/>
      <c r="LOS349" s="92"/>
      <c r="LOT349" s="92"/>
      <c r="LOU349" s="92"/>
      <c r="LOV349" s="92"/>
      <c r="LOW349" s="92"/>
      <c r="LOX349" s="92"/>
      <c r="LOY349" s="92"/>
      <c r="LOZ349" s="92"/>
      <c r="LPA349" s="92"/>
      <c r="LPB349" s="92"/>
      <c r="LPC349" s="92"/>
      <c r="LPD349" s="92"/>
      <c r="LPE349" s="92"/>
      <c r="LPF349" s="92"/>
      <c r="LPG349" s="92"/>
      <c r="LPH349" s="92"/>
      <c r="LPI349" s="92"/>
      <c r="LPJ349" s="92"/>
      <c r="LPK349" s="92"/>
      <c r="LPL349" s="92"/>
      <c r="LPM349" s="92"/>
      <c r="LPN349" s="92"/>
      <c r="LPO349" s="92"/>
      <c r="LPP349" s="92"/>
      <c r="LPQ349" s="92"/>
      <c r="LPR349" s="92"/>
      <c r="LPS349" s="92"/>
      <c r="LPT349" s="92"/>
      <c r="LPU349" s="92"/>
      <c r="LPV349" s="92"/>
      <c r="LPW349" s="92"/>
      <c r="LPX349" s="92"/>
      <c r="LPY349" s="92"/>
      <c r="LPZ349" s="92"/>
      <c r="LQA349" s="92"/>
      <c r="LQB349" s="92"/>
      <c r="LQC349" s="92"/>
      <c r="LQD349" s="92"/>
      <c r="LQE349" s="92"/>
      <c r="LQF349" s="92"/>
      <c r="LQG349" s="92"/>
      <c r="LQH349" s="92"/>
      <c r="LQI349" s="92"/>
      <c r="LQJ349" s="92"/>
      <c r="LQK349" s="92"/>
      <c r="LQL349" s="92"/>
      <c r="LQM349" s="92"/>
      <c r="LQN349" s="92"/>
      <c r="LQO349" s="92"/>
      <c r="LQP349" s="92"/>
      <c r="LQQ349" s="92"/>
      <c r="LQR349" s="92"/>
      <c r="LQS349" s="92"/>
      <c r="LQT349" s="92"/>
      <c r="LQU349" s="92"/>
      <c r="LQV349" s="92"/>
      <c r="LQW349" s="92"/>
      <c r="LQX349" s="92"/>
      <c r="LQY349" s="92"/>
      <c r="LQZ349" s="92"/>
      <c r="LRA349" s="92"/>
      <c r="LRB349" s="92"/>
      <c r="LRC349" s="92"/>
      <c r="LRD349" s="92"/>
      <c r="LRE349" s="92"/>
      <c r="LRF349" s="92"/>
      <c r="LRG349" s="92"/>
      <c r="LRH349" s="92"/>
      <c r="LRI349" s="92"/>
      <c r="LRJ349" s="92"/>
      <c r="LRK349" s="92"/>
      <c r="LRL349" s="92"/>
      <c r="LRM349" s="92"/>
      <c r="LRN349" s="92"/>
      <c r="LRO349" s="92"/>
      <c r="LRP349" s="92"/>
      <c r="LRQ349" s="92"/>
      <c r="LRR349" s="92"/>
      <c r="LRS349" s="92"/>
      <c r="LRT349" s="92"/>
      <c r="LRU349" s="92"/>
      <c r="LRV349" s="92"/>
      <c r="LRW349" s="92"/>
      <c r="LRX349" s="92"/>
      <c r="LRY349" s="92"/>
      <c r="LRZ349" s="92"/>
      <c r="LSA349" s="92"/>
      <c r="LSB349" s="92"/>
      <c r="LSC349" s="92"/>
      <c r="LSD349" s="92"/>
      <c r="LSE349" s="92"/>
      <c r="LSF349" s="92"/>
      <c r="LSG349" s="92"/>
      <c r="LSH349" s="92"/>
      <c r="LSI349" s="92"/>
      <c r="LSJ349" s="92"/>
      <c r="LSK349" s="92"/>
      <c r="LSL349" s="92"/>
      <c r="LSM349" s="92"/>
      <c r="LSN349" s="92"/>
      <c r="LSO349" s="92"/>
      <c r="LSP349" s="92"/>
      <c r="LSQ349" s="92"/>
      <c r="LSR349" s="92"/>
      <c r="LSS349" s="92"/>
      <c r="LST349" s="92"/>
      <c r="LSU349" s="92"/>
      <c r="LSV349" s="92"/>
      <c r="LSW349" s="92"/>
      <c r="LSX349" s="92"/>
      <c r="LSY349" s="92"/>
      <c r="LSZ349" s="92"/>
      <c r="LTA349" s="92"/>
      <c r="LTB349" s="92"/>
      <c r="LTC349" s="92"/>
      <c r="LTD349" s="92"/>
      <c r="LTE349" s="92"/>
      <c r="LTF349" s="92"/>
      <c r="LTG349" s="92"/>
      <c r="LTH349" s="92"/>
      <c r="LTI349" s="92"/>
      <c r="LTJ349" s="92"/>
      <c r="LTK349" s="92"/>
      <c r="LTL349" s="92"/>
      <c r="LTM349" s="92"/>
      <c r="LTN349" s="92"/>
      <c r="LTO349" s="92"/>
      <c r="LTP349" s="92"/>
      <c r="LTQ349" s="92"/>
      <c r="LTR349" s="92"/>
      <c r="LTS349" s="92"/>
      <c r="LTT349" s="92"/>
      <c r="LTU349" s="92"/>
      <c r="LTV349" s="92"/>
      <c r="LTW349" s="92"/>
      <c r="LTX349" s="92"/>
      <c r="LTY349" s="92"/>
      <c r="LTZ349" s="92"/>
      <c r="LUA349" s="92"/>
      <c r="LUB349" s="92"/>
      <c r="LUC349" s="92"/>
      <c r="LUD349" s="92"/>
      <c r="LUE349" s="92"/>
      <c r="LUF349" s="92"/>
      <c r="LUG349" s="92"/>
      <c r="LUH349" s="92"/>
      <c r="LUI349" s="92"/>
      <c r="LUJ349" s="92"/>
      <c r="LUK349" s="92"/>
      <c r="LUL349" s="92"/>
      <c r="LUM349" s="92"/>
      <c r="LUN349" s="92"/>
      <c r="LUO349" s="92"/>
      <c r="LUP349" s="92"/>
      <c r="LUQ349" s="92"/>
      <c r="LUR349" s="92"/>
      <c r="LUS349" s="92"/>
      <c r="LUT349" s="92"/>
      <c r="LUU349" s="92"/>
      <c r="LUV349" s="92"/>
      <c r="LUW349" s="92"/>
      <c r="LUX349" s="92"/>
      <c r="LUY349" s="92"/>
      <c r="LUZ349" s="92"/>
      <c r="LVA349" s="92"/>
      <c r="LVB349" s="92"/>
      <c r="LVC349" s="92"/>
      <c r="LVD349" s="92"/>
      <c r="LVE349" s="92"/>
      <c r="LVF349" s="92"/>
      <c r="LVG349" s="92"/>
      <c r="LVH349" s="92"/>
      <c r="LVI349" s="92"/>
      <c r="LVJ349" s="92"/>
      <c r="LVK349" s="92"/>
      <c r="LVL349" s="92"/>
      <c r="LVM349" s="92"/>
      <c r="LVN349" s="92"/>
      <c r="LVO349" s="92"/>
      <c r="LVP349" s="92"/>
      <c r="LVQ349" s="92"/>
      <c r="LVR349" s="92"/>
      <c r="LVS349" s="92"/>
      <c r="LVT349" s="92"/>
      <c r="LVU349" s="92"/>
      <c r="LVV349" s="92"/>
      <c r="LVW349" s="92"/>
      <c r="LVX349" s="92"/>
      <c r="LVY349" s="92"/>
      <c r="LVZ349" s="92"/>
      <c r="LWA349" s="92"/>
      <c r="LWB349" s="92"/>
      <c r="LWC349" s="92"/>
      <c r="LWD349" s="92"/>
      <c r="LWE349" s="92"/>
      <c r="LWF349" s="92"/>
      <c r="LWG349" s="92"/>
      <c r="LWH349" s="92"/>
      <c r="LWI349" s="92"/>
      <c r="LWJ349" s="92"/>
      <c r="LWK349" s="92"/>
      <c r="LWL349" s="92"/>
      <c r="LWM349" s="92"/>
      <c r="LWN349" s="92"/>
      <c r="LWO349" s="92"/>
      <c r="LWP349" s="92"/>
      <c r="LWQ349" s="92"/>
      <c r="LWR349" s="92"/>
      <c r="LWS349" s="92"/>
      <c r="LWT349" s="92"/>
      <c r="LWU349" s="92"/>
      <c r="LWV349" s="92"/>
      <c r="LWW349" s="92"/>
      <c r="LWX349" s="92"/>
      <c r="LWY349" s="92"/>
      <c r="LWZ349" s="92"/>
      <c r="LXA349" s="92"/>
      <c r="LXB349" s="92"/>
      <c r="LXC349" s="92"/>
      <c r="LXD349" s="92"/>
      <c r="LXE349" s="92"/>
      <c r="LXF349" s="92"/>
      <c r="LXG349" s="92"/>
      <c r="LXH349" s="92"/>
      <c r="LXI349" s="92"/>
      <c r="LXJ349" s="92"/>
      <c r="LXK349" s="92"/>
      <c r="LXL349" s="92"/>
      <c r="LXM349" s="92"/>
      <c r="LXN349" s="92"/>
      <c r="LXO349" s="92"/>
      <c r="LXP349" s="92"/>
      <c r="LXQ349" s="92"/>
      <c r="LXR349" s="92"/>
      <c r="LXS349" s="92"/>
      <c r="LXT349" s="92"/>
      <c r="LXU349" s="92"/>
      <c r="LXV349" s="92"/>
      <c r="LXW349" s="92"/>
      <c r="LXX349" s="92"/>
      <c r="LXY349" s="92"/>
      <c r="LXZ349" s="92"/>
      <c r="LYA349" s="92"/>
      <c r="LYB349" s="92"/>
      <c r="LYC349" s="92"/>
      <c r="LYD349" s="92"/>
      <c r="LYE349" s="92"/>
      <c r="LYF349" s="92"/>
      <c r="LYG349" s="92"/>
      <c r="LYH349" s="92"/>
      <c r="LYI349" s="92"/>
      <c r="LYJ349" s="92"/>
      <c r="LYK349" s="92"/>
      <c r="LYL349" s="92"/>
      <c r="LYM349" s="92"/>
      <c r="LYN349" s="92"/>
      <c r="LYO349" s="92"/>
      <c r="LYP349" s="92"/>
      <c r="LYQ349" s="92"/>
      <c r="LYR349" s="92"/>
      <c r="LYS349" s="92"/>
      <c r="LYT349" s="92"/>
      <c r="LYU349" s="92"/>
      <c r="LYV349" s="92"/>
      <c r="LYW349" s="92"/>
      <c r="LYX349" s="92"/>
      <c r="LYY349" s="92"/>
      <c r="LYZ349" s="92"/>
      <c r="LZA349" s="92"/>
      <c r="LZB349" s="92"/>
      <c r="LZC349" s="92"/>
      <c r="LZD349" s="92"/>
      <c r="LZE349" s="92"/>
      <c r="LZF349" s="92"/>
      <c r="LZG349" s="92"/>
      <c r="LZH349" s="92"/>
      <c r="LZI349" s="92"/>
      <c r="LZJ349" s="92"/>
      <c r="LZK349" s="92"/>
      <c r="LZL349" s="92"/>
      <c r="LZM349" s="92"/>
      <c r="LZN349" s="92"/>
      <c r="LZO349" s="92"/>
      <c r="LZP349" s="92"/>
      <c r="LZQ349" s="92"/>
      <c r="LZR349" s="92"/>
      <c r="LZS349" s="92"/>
      <c r="LZT349" s="92"/>
      <c r="LZU349" s="92"/>
      <c r="LZV349" s="92"/>
      <c r="LZW349" s="92"/>
      <c r="LZX349" s="92"/>
      <c r="LZY349" s="92"/>
      <c r="LZZ349" s="92"/>
      <c r="MAA349" s="92"/>
      <c r="MAB349" s="92"/>
      <c r="MAC349" s="92"/>
      <c r="MAD349" s="92"/>
      <c r="MAE349" s="92"/>
      <c r="MAF349" s="92"/>
      <c r="MAG349" s="92"/>
      <c r="MAH349" s="92"/>
      <c r="MAI349" s="92"/>
      <c r="MAJ349" s="92"/>
      <c r="MAK349" s="92"/>
      <c r="MAL349" s="92"/>
      <c r="MAM349" s="92"/>
      <c r="MAN349" s="92"/>
      <c r="MAO349" s="92"/>
      <c r="MAP349" s="92"/>
      <c r="MAQ349" s="92"/>
      <c r="MAR349" s="92"/>
      <c r="MAS349" s="92"/>
      <c r="MAT349" s="92"/>
      <c r="MAU349" s="92"/>
      <c r="MAV349" s="92"/>
      <c r="MAW349" s="92"/>
      <c r="MAX349" s="92"/>
      <c r="MAY349" s="92"/>
      <c r="MAZ349" s="92"/>
      <c r="MBA349" s="92"/>
      <c r="MBB349" s="92"/>
      <c r="MBC349" s="92"/>
      <c r="MBD349" s="92"/>
      <c r="MBE349" s="92"/>
      <c r="MBF349" s="92"/>
      <c r="MBG349" s="92"/>
      <c r="MBH349" s="92"/>
      <c r="MBI349" s="92"/>
      <c r="MBJ349" s="92"/>
      <c r="MBK349" s="92"/>
      <c r="MBL349" s="92"/>
      <c r="MBM349" s="92"/>
      <c r="MBN349" s="92"/>
      <c r="MBO349" s="92"/>
      <c r="MBP349" s="92"/>
      <c r="MBQ349" s="92"/>
      <c r="MBR349" s="92"/>
      <c r="MBS349" s="92"/>
      <c r="MBT349" s="92"/>
      <c r="MBU349" s="92"/>
      <c r="MBV349" s="92"/>
      <c r="MBW349" s="92"/>
      <c r="MBX349" s="92"/>
      <c r="MBY349" s="92"/>
      <c r="MBZ349" s="92"/>
      <c r="MCA349" s="92"/>
      <c r="MCB349" s="92"/>
      <c r="MCC349" s="92"/>
      <c r="MCD349" s="92"/>
      <c r="MCE349" s="92"/>
      <c r="MCF349" s="92"/>
      <c r="MCG349" s="92"/>
      <c r="MCH349" s="92"/>
      <c r="MCI349" s="92"/>
      <c r="MCJ349" s="92"/>
      <c r="MCK349" s="92"/>
      <c r="MCL349" s="92"/>
      <c r="MCM349" s="92"/>
      <c r="MCN349" s="92"/>
      <c r="MCO349" s="92"/>
      <c r="MCP349" s="92"/>
      <c r="MCQ349" s="92"/>
      <c r="MCR349" s="92"/>
      <c r="MCS349" s="92"/>
      <c r="MCT349" s="92"/>
      <c r="MCU349" s="92"/>
      <c r="MCV349" s="92"/>
      <c r="MCW349" s="92"/>
      <c r="MCX349" s="92"/>
      <c r="MCY349" s="92"/>
      <c r="MCZ349" s="92"/>
      <c r="MDA349" s="92"/>
      <c r="MDB349" s="92"/>
      <c r="MDC349" s="92"/>
      <c r="MDD349" s="92"/>
      <c r="MDE349" s="92"/>
      <c r="MDF349" s="92"/>
      <c r="MDG349" s="92"/>
      <c r="MDH349" s="92"/>
      <c r="MDI349" s="92"/>
      <c r="MDJ349" s="92"/>
      <c r="MDK349" s="92"/>
      <c r="MDL349" s="92"/>
      <c r="MDM349" s="92"/>
      <c r="MDN349" s="92"/>
      <c r="MDO349" s="92"/>
      <c r="MDP349" s="92"/>
      <c r="MDQ349" s="92"/>
      <c r="MDR349" s="92"/>
      <c r="MDS349" s="92"/>
      <c r="MDT349" s="92"/>
      <c r="MDU349" s="92"/>
      <c r="MDV349" s="92"/>
      <c r="MDW349" s="92"/>
      <c r="MDX349" s="92"/>
      <c r="MDY349" s="92"/>
      <c r="MDZ349" s="92"/>
      <c r="MEA349" s="92"/>
      <c r="MEB349" s="92"/>
      <c r="MEC349" s="92"/>
      <c r="MED349" s="92"/>
      <c r="MEE349" s="92"/>
      <c r="MEF349" s="92"/>
      <c r="MEG349" s="92"/>
      <c r="MEH349" s="92"/>
      <c r="MEI349" s="92"/>
      <c r="MEJ349" s="92"/>
      <c r="MEK349" s="92"/>
      <c r="MEL349" s="92"/>
      <c r="MEM349" s="92"/>
      <c r="MEN349" s="92"/>
      <c r="MEO349" s="92"/>
      <c r="MEP349" s="92"/>
      <c r="MEQ349" s="92"/>
      <c r="MER349" s="92"/>
      <c r="MES349" s="92"/>
      <c r="MET349" s="92"/>
      <c r="MEU349" s="92"/>
      <c r="MEV349" s="92"/>
      <c r="MEW349" s="92"/>
      <c r="MEX349" s="92"/>
      <c r="MEY349" s="92"/>
      <c r="MEZ349" s="92"/>
      <c r="MFA349" s="92"/>
      <c r="MFB349" s="92"/>
      <c r="MFC349" s="92"/>
      <c r="MFD349" s="92"/>
      <c r="MFE349" s="92"/>
      <c r="MFF349" s="92"/>
      <c r="MFG349" s="92"/>
      <c r="MFH349" s="92"/>
      <c r="MFI349" s="92"/>
      <c r="MFJ349" s="92"/>
      <c r="MFK349" s="92"/>
      <c r="MFL349" s="92"/>
      <c r="MFM349" s="92"/>
      <c r="MFN349" s="92"/>
      <c r="MFO349" s="92"/>
      <c r="MFP349" s="92"/>
      <c r="MFQ349" s="92"/>
      <c r="MFR349" s="92"/>
      <c r="MFS349" s="92"/>
      <c r="MFT349" s="92"/>
      <c r="MFU349" s="92"/>
      <c r="MFV349" s="92"/>
      <c r="MFW349" s="92"/>
      <c r="MFX349" s="92"/>
      <c r="MFY349" s="92"/>
      <c r="MFZ349" s="92"/>
      <c r="MGA349" s="92"/>
      <c r="MGB349" s="92"/>
      <c r="MGC349" s="92"/>
      <c r="MGD349" s="92"/>
      <c r="MGE349" s="92"/>
      <c r="MGF349" s="92"/>
      <c r="MGG349" s="92"/>
      <c r="MGH349" s="92"/>
      <c r="MGI349" s="92"/>
      <c r="MGJ349" s="92"/>
      <c r="MGK349" s="92"/>
      <c r="MGL349" s="92"/>
      <c r="MGM349" s="92"/>
      <c r="MGN349" s="92"/>
      <c r="MGO349" s="92"/>
      <c r="MGP349" s="92"/>
      <c r="MGQ349" s="92"/>
      <c r="MGR349" s="92"/>
      <c r="MGS349" s="92"/>
      <c r="MGT349" s="92"/>
      <c r="MGU349" s="92"/>
      <c r="MGV349" s="92"/>
      <c r="MGW349" s="92"/>
      <c r="MGX349" s="92"/>
      <c r="MGY349" s="92"/>
      <c r="MGZ349" s="92"/>
      <c r="MHA349" s="92"/>
      <c r="MHB349" s="92"/>
      <c r="MHC349" s="92"/>
      <c r="MHD349" s="92"/>
      <c r="MHE349" s="92"/>
      <c r="MHF349" s="92"/>
      <c r="MHG349" s="92"/>
      <c r="MHH349" s="92"/>
      <c r="MHI349" s="92"/>
      <c r="MHJ349" s="92"/>
      <c r="MHK349" s="92"/>
      <c r="MHL349" s="92"/>
      <c r="MHM349" s="92"/>
      <c r="MHN349" s="92"/>
      <c r="MHO349" s="92"/>
      <c r="MHP349" s="92"/>
      <c r="MHQ349" s="92"/>
      <c r="MHR349" s="92"/>
      <c r="MHS349" s="92"/>
      <c r="MHT349" s="92"/>
      <c r="MHU349" s="92"/>
      <c r="MHV349" s="92"/>
      <c r="MHW349" s="92"/>
      <c r="MHX349" s="92"/>
      <c r="MHY349" s="92"/>
      <c r="MHZ349" s="92"/>
      <c r="MIA349" s="92"/>
      <c r="MIB349" s="92"/>
      <c r="MIC349" s="92"/>
      <c r="MID349" s="92"/>
      <c r="MIE349" s="92"/>
      <c r="MIF349" s="92"/>
      <c r="MIG349" s="92"/>
      <c r="MIH349" s="92"/>
      <c r="MII349" s="92"/>
      <c r="MIJ349" s="92"/>
      <c r="MIK349" s="92"/>
      <c r="MIL349" s="92"/>
      <c r="MIM349" s="92"/>
      <c r="MIN349" s="92"/>
      <c r="MIO349" s="92"/>
      <c r="MIP349" s="92"/>
      <c r="MIQ349" s="92"/>
      <c r="MIR349" s="92"/>
      <c r="MIS349" s="92"/>
      <c r="MIT349" s="92"/>
      <c r="MIU349" s="92"/>
      <c r="MIV349" s="92"/>
      <c r="MIW349" s="92"/>
      <c r="MIX349" s="92"/>
      <c r="MIY349" s="92"/>
      <c r="MIZ349" s="92"/>
      <c r="MJA349" s="92"/>
      <c r="MJB349" s="92"/>
      <c r="MJC349" s="92"/>
      <c r="MJD349" s="92"/>
      <c r="MJE349" s="92"/>
      <c r="MJF349" s="92"/>
      <c r="MJG349" s="92"/>
      <c r="MJH349" s="92"/>
      <c r="MJI349" s="92"/>
      <c r="MJJ349" s="92"/>
      <c r="MJK349" s="92"/>
      <c r="MJL349" s="92"/>
      <c r="MJM349" s="92"/>
      <c r="MJN349" s="92"/>
      <c r="MJO349" s="92"/>
      <c r="MJP349" s="92"/>
      <c r="MJQ349" s="92"/>
      <c r="MJR349" s="92"/>
      <c r="MJS349" s="92"/>
      <c r="MJT349" s="92"/>
      <c r="MJU349" s="92"/>
      <c r="MJV349" s="92"/>
      <c r="MJW349" s="92"/>
      <c r="MJX349" s="92"/>
      <c r="MJY349" s="92"/>
      <c r="MJZ349" s="92"/>
      <c r="MKA349" s="92"/>
      <c r="MKB349" s="92"/>
      <c r="MKC349" s="92"/>
      <c r="MKD349" s="92"/>
      <c r="MKE349" s="92"/>
      <c r="MKF349" s="92"/>
      <c r="MKG349" s="92"/>
      <c r="MKH349" s="92"/>
      <c r="MKI349" s="92"/>
      <c r="MKJ349" s="92"/>
      <c r="MKK349" s="92"/>
      <c r="MKL349" s="92"/>
      <c r="MKM349" s="92"/>
      <c r="MKN349" s="92"/>
      <c r="MKO349" s="92"/>
      <c r="MKP349" s="92"/>
      <c r="MKQ349" s="92"/>
      <c r="MKR349" s="92"/>
      <c r="MKS349" s="92"/>
      <c r="MKT349" s="92"/>
      <c r="MKU349" s="92"/>
      <c r="MKV349" s="92"/>
      <c r="MKW349" s="92"/>
      <c r="MKX349" s="92"/>
      <c r="MKY349" s="92"/>
      <c r="MKZ349" s="92"/>
      <c r="MLA349" s="92"/>
      <c r="MLB349" s="92"/>
      <c r="MLC349" s="92"/>
      <c r="MLD349" s="92"/>
      <c r="MLE349" s="92"/>
      <c r="MLF349" s="92"/>
      <c r="MLG349" s="92"/>
      <c r="MLH349" s="92"/>
      <c r="MLI349" s="92"/>
      <c r="MLJ349" s="92"/>
      <c r="MLK349" s="92"/>
      <c r="MLL349" s="92"/>
      <c r="MLM349" s="92"/>
      <c r="MLN349" s="92"/>
      <c r="MLO349" s="92"/>
      <c r="MLP349" s="92"/>
      <c r="MLQ349" s="92"/>
      <c r="MLR349" s="92"/>
      <c r="MLS349" s="92"/>
      <c r="MLT349" s="92"/>
      <c r="MLU349" s="92"/>
      <c r="MLV349" s="92"/>
      <c r="MLW349" s="92"/>
      <c r="MLX349" s="92"/>
      <c r="MLY349" s="92"/>
      <c r="MLZ349" s="92"/>
      <c r="MMA349" s="92"/>
      <c r="MMB349" s="92"/>
      <c r="MMC349" s="92"/>
      <c r="MMD349" s="92"/>
      <c r="MME349" s="92"/>
      <c r="MMF349" s="92"/>
      <c r="MMG349" s="92"/>
      <c r="MMH349" s="92"/>
      <c r="MMI349" s="92"/>
      <c r="MMJ349" s="92"/>
      <c r="MMK349" s="92"/>
      <c r="MML349" s="92"/>
      <c r="MMM349" s="92"/>
      <c r="MMN349" s="92"/>
      <c r="MMO349" s="92"/>
      <c r="MMP349" s="92"/>
      <c r="MMQ349" s="92"/>
      <c r="MMR349" s="92"/>
      <c r="MMS349" s="92"/>
      <c r="MMT349" s="92"/>
      <c r="MMU349" s="92"/>
      <c r="MMV349" s="92"/>
      <c r="MMW349" s="92"/>
      <c r="MMX349" s="92"/>
      <c r="MMY349" s="92"/>
      <c r="MMZ349" s="92"/>
      <c r="MNA349" s="92"/>
      <c r="MNB349" s="92"/>
      <c r="MNC349" s="92"/>
      <c r="MND349" s="92"/>
      <c r="MNE349" s="92"/>
      <c r="MNF349" s="92"/>
      <c r="MNG349" s="92"/>
      <c r="MNH349" s="92"/>
      <c r="MNI349" s="92"/>
      <c r="MNJ349" s="92"/>
      <c r="MNK349" s="92"/>
      <c r="MNL349" s="92"/>
      <c r="MNM349" s="92"/>
      <c r="MNN349" s="92"/>
      <c r="MNO349" s="92"/>
      <c r="MNP349" s="92"/>
      <c r="MNQ349" s="92"/>
      <c r="MNR349" s="92"/>
      <c r="MNS349" s="92"/>
      <c r="MNT349" s="92"/>
      <c r="MNU349" s="92"/>
      <c r="MNV349" s="92"/>
      <c r="MNW349" s="92"/>
      <c r="MNX349" s="92"/>
      <c r="MNY349" s="92"/>
      <c r="MNZ349" s="92"/>
      <c r="MOA349" s="92"/>
      <c r="MOB349" s="92"/>
      <c r="MOC349" s="92"/>
      <c r="MOD349" s="92"/>
      <c r="MOE349" s="92"/>
      <c r="MOF349" s="92"/>
      <c r="MOG349" s="92"/>
      <c r="MOH349" s="92"/>
      <c r="MOI349" s="92"/>
      <c r="MOJ349" s="92"/>
      <c r="MOK349" s="92"/>
      <c r="MOL349" s="92"/>
      <c r="MOM349" s="92"/>
      <c r="MON349" s="92"/>
      <c r="MOO349" s="92"/>
      <c r="MOP349" s="92"/>
      <c r="MOQ349" s="92"/>
      <c r="MOR349" s="92"/>
      <c r="MOS349" s="92"/>
      <c r="MOT349" s="92"/>
      <c r="MOU349" s="92"/>
      <c r="MOV349" s="92"/>
      <c r="MOW349" s="92"/>
      <c r="MOX349" s="92"/>
      <c r="MOY349" s="92"/>
      <c r="MOZ349" s="92"/>
      <c r="MPA349" s="92"/>
      <c r="MPB349" s="92"/>
      <c r="MPC349" s="92"/>
      <c r="MPD349" s="92"/>
      <c r="MPE349" s="92"/>
      <c r="MPF349" s="92"/>
      <c r="MPG349" s="92"/>
      <c r="MPH349" s="92"/>
      <c r="MPI349" s="92"/>
      <c r="MPJ349" s="92"/>
      <c r="MPK349" s="92"/>
      <c r="MPL349" s="92"/>
      <c r="MPM349" s="92"/>
      <c r="MPN349" s="92"/>
      <c r="MPO349" s="92"/>
      <c r="MPP349" s="92"/>
      <c r="MPQ349" s="92"/>
      <c r="MPR349" s="92"/>
      <c r="MPS349" s="92"/>
      <c r="MPT349" s="92"/>
      <c r="MPU349" s="92"/>
      <c r="MPV349" s="92"/>
      <c r="MPW349" s="92"/>
      <c r="MPX349" s="92"/>
      <c r="MPY349" s="92"/>
      <c r="MPZ349" s="92"/>
      <c r="MQA349" s="92"/>
      <c r="MQB349" s="92"/>
      <c r="MQC349" s="92"/>
      <c r="MQD349" s="92"/>
      <c r="MQE349" s="92"/>
      <c r="MQF349" s="92"/>
      <c r="MQG349" s="92"/>
      <c r="MQH349" s="92"/>
      <c r="MQI349" s="92"/>
      <c r="MQJ349" s="92"/>
      <c r="MQK349" s="92"/>
      <c r="MQL349" s="92"/>
      <c r="MQM349" s="92"/>
      <c r="MQN349" s="92"/>
      <c r="MQO349" s="92"/>
      <c r="MQP349" s="92"/>
      <c r="MQQ349" s="92"/>
      <c r="MQR349" s="92"/>
      <c r="MQS349" s="92"/>
      <c r="MQT349" s="92"/>
      <c r="MQU349" s="92"/>
      <c r="MQV349" s="92"/>
      <c r="MQW349" s="92"/>
      <c r="MQX349" s="92"/>
      <c r="MQY349" s="92"/>
      <c r="MQZ349" s="92"/>
      <c r="MRA349" s="92"/>
      <c r="MRB349" s="92"/>
      <c r="MRC349" s="92"/>
      <c r="MRD349" s="92"/>
      <c r="MRE349" s="92"/>
      <c r="MRF349" s="92"/>
      <c r="MRG349" s="92"/>
      <c r="MRH349" s="92"/>
      <c r="MRI349" s="92"/>
      <c r="MRJ349" s="92"/>
      <c r="MRK349" s="92"/>
      <c r="MRL349" s="92"/>
      <c r="MRM349" s="92"/>
      <c r="MRN349" s="92"/>
      <c r="MRO349" s="92"/>
      <c r="MRP349" s="92"/>
      <c r="MRQ349" s="92"/>
      <c r="MRR349" s="92"/>
      <c r="MRS349" s="92"/>
      <c r="MRT349" s="92"/>
      <c r="MRU349" s="92"/>
      <c r="MRV349" s="92"/>
      <c r="MRW349" s="92"/>
      <c r="MRX349" s="92"/>
      <c r="MRY349" s="92"/>
      <c r="MRZ349" s="92"/>
      <c r="MSA349" s="92"/>
      <c r="MSB349" s="92"/>
      <c r="MSC349" s="92"/>
      <c r="MSD349" s="92"/>
      <c r="MSE349" s="92"/>
      <c r="MSF349" s="92"/>
      <c r="MSG349" s="92"/>
      <c r="MSH349" s="92"/>
      <c r="MSI349" s="92"/>
      <c r="MSJ349" s="92"/>
      <c r="MSK349" s="92"/>
      <c r="MSL349" s="92"/>
      <c r="MSM349" s="92"/>
      <c r="MSN349" s="92"/>
      <c r="MSO349" s="92"/>
      <c r="MSP349" s="92"/>
      <c r="MSQ349" s="92"/>
      <c r="MSR349" s="92"/>
      <c r="MSS349" s="92"/>
      <c r="MST349" s="92"/>
      <c r="MSU349" s="92"/>
      <c r="MSV349" s="92"/>
      <c r="MSW349" s="92"/>
      <c r="MSX349" s="92"/>
      <c r="MSY349" s="92"/>
      <c r="MSZ349" s="92"/>
      <c r="MTA349" s="92"/>
      <c r="MTB349" s="92"/>
      <c r="MTC349" s="92"/>
      <c r="MTD349" s="92"/>
      <c r="MTE349" s="92"/>
      <c r="MTF349" s="92"/>
      <c r="MTG349" s="92"/>
      <c r="MTH349" s="92"/>
      <c r="MTI349" s="92"/>
      <c r="MTJ349" s="92"/>
      <c r="MTK349" s="92"/>
      <c r="MTL349" s="92"/>
      <c r="MTM349" s="92"/>
      <c r="MTN349" s="92"/>
      <c r="MTO349" s="92"/>
      <c r="MTP349" s="92"/>
      <c r="MTQ349" s="92"/>
      <c r="MTR349" s="92"/>
      <c r="MTS349" s="92"/>
      <c r="MTT349" s="92"/>
      <c r="MTU349" s="92"/>
      <c r="MTV349" s="92"/>
      <c r="MTW349" s="92"/>
      <c r="MTX349" s="92"/>
      <c r="MTY349" s="92"/>
      <c r="MTZ349" s="92"/>
      <c r="MUA349" s="92"/>
      <c r="MUB349" s="92"/>
      <c r="MUC349" s="92"/>
      <c r="MUD349" s="92"/>
      <c r="MUE349" s="92"/>
      <c r="MUF349" s="92"/>
      <c r="MUG349" s="92"/>
      <c r="MUH349" s="92"/>
      <c r="MUI349" s="92"/>
      <c r="MUJ349" s="92"/>
      <c r="MUK349" s="92"/>
      <c r="MUL349" s="92"/>
      <c r="MUM349" s="92"/>
      <c r="MUN349" s="92"/>
      <c r="MUO349" s="92"/>
      <c r="MUP349" s="92"/>
      <c r="MUQ349" s="92"/>
      <c r="MUR349" s="92"/>
      <c r="MUS349" s="92"/>
      <c r="MUT349" s="92"/>
      <c r="MUU349" s="92"/>
      <c r="MUV349" s="92"/>
      <c r="MUW349" s="92"/>
      <c r="MUX349" s="92"/>
      <c r="MUY349" s="92"/>
      <c r="MUZ349" s="92"/>
      <c r="MVA349" s="92"/>
      <c r="MVB349" s="92"/>
      <c r="MVC349" s="92"/>
      <c r="MVD349" s="92"/>
      <c r="MVE349" s="92"/>
      <c r="MVF349" s="92"/>
      <c r="MVG349" s="92"/>
      <c r="MVH349" s="92"/>
      <c r="MVI349" s="92"/>
      <c r="MVJ349" s="92"/>
      <c r="MVK349" s="92"/>
      <c r="MVL349" s="92"/>
      <c r="MVM349" s="92"/>
      <c r="MVN349" s="92"/>
      <c r="MVO349" s="92"/>
      <c r="MVP349" s="92"/>
      <c r="MVQ349" s="92"/>
      <c r="MVR349" s="92"/>
      <c r="MVS349" s="92"/>
      <c r="MVT349" s="92"/>
      <c r="MVU349" s="92"/>
      <c r="MVV349" s="92"/>
      <c r="MVW349" s="92"/>
      <c r="MVX349" s="92"/>
      <c r="MVY349" s="92"/>
      <c r="MVZ349" s="92"/>
      <c r="MWA349" s="92"/>
      <c r="MWB349" s="92"/>
      <c r="MWC349" s="92"/>
      <c r="MWD349" s="92"/>
      <c r="MWE349" s="92"/>
      <c r="MWF349" s="92"/>
      <c r="MWG349" s="92"/>
      <c r="MWH349" s="92"/>
      <c r="MWI349" s="92"/>
      <c r="MWJ349" s="92"/>
      <c r="MWK349" s="92"/>
      <c r="MWL349" s="92"/>
      <c r="MWM349" s="92"/>
      <c r="MWN349" s="92"/>
      <c r="MWO349" s="92"/>
      <c r="MWP349" s="92"/>
      <c r="MWQ349" s="92"/>
      <c r="MWR349" s="92"/>
      <c r="MWS349" s="92"/>
      <c r="MWT349" s="92"/>
      <c r="MWU349" s="92"/>
      <c r="MWV349" s="92"/>
      <c r="MWW349" s="92"/>
      <c r="MWX349" s="92"/>
      <c r="MWY349" s="92"/>
      <c r="MWZ349" s="92"/>
      <c r="MXA349" s="92"/>
      <c r="MXB349" s="92"/>
      <c r="MXC349" s="92"/>
      <c r="MXD349" s="92"/>
      <c r="MXE349" s="92"/>
      <c r="MXF349" s="92"/>
      <c r="MXG349" s="92"/>
      <c r="MXH349" s="92"/>
      <c r="MXI349" s="92"/>
      <c r="MXJ349" s="92"/>
      <c r="MXK349" s="92"/>
      <c r="MXL349" s="92"/>
      <c r="MXM349" s="92"/>
      <c r="MXN349" s="92"/>
      <c r="MXO349" s="92"/>
      <c r="MXP349" s="92"/>
      <c r="MXQ349" s="92"/>
      <c r="MXR349" s="92"/>
      <c r="MXS349" s="92"/>
      <c r="MXT349" s="92"/>
      <c r="MXU349" s="92"/>
      <c r="MXV349" s="92"/>
      <c r="MXW349" s="92"/>
      <c r="MXX349" s="92"/>
      <c r="MXY349" s="92"/>
      <c r="MXZ349" s="92"/>
      <c r="MYA349" s="92"/>
      <c r="MYB349" s="92"/>
      <c r="MYC349" s="92"/>
      <c r="MYD349" s="92"/>
      <c r="MYE349" s="92"/>
      <c r="MYF349" s="92"/>
      <c r="MYG349" s="92"/>
      <c r="MYH349" s="92"/>
      <c r="MYI349" s="92"/>
      <c r="MYJ349" s="92"/>
      <c r="MYK349" s="92"/>
      <c r="MYL349" s="92"/>
      <c r="MYM349" s="92"/>
      <c r="MYN349" s="92"/>
      <c r="MYO349" s="92"/>
      <c r="MYP349" s="92"/>
      <c r="MYQ349" s="92"/>
      <c r="MYR349" s="92"/>
      <c r="MYS349" s="92"/>
      <c r="MYT349" s="92"/>
      <c r="MYU349" s="92"/>
      <c r="MYV349" s="92"/>
      <c r="MYW349" s="92"/>
      <c r="MYX349" s="92"/>
      <c r="MYY349" s="92"/>
      <c r="MYZ349" s="92"/>
      <c r="MZA349" s="92"/>
      <c r="MZB349" s="92"/>
      <c r="MZC349" s="92"/>
      <c r="MZD349" s="92"/>
      <c r="MZE349" s="92"/>
      <c r="MZF349" s="92"/>
      <c r="MZG349" s="92"/>
      <c r="MZH349" s="92"/>
      <c r="MZI349" s="92"/>
      <c r="MZJ349" s="92"/>
      <c r="MZK349" s="92"/>
      <c r="MZL349" s="92"/>
      <c r="MZM349" s="92"/>
      <c r="MZN349" s="92"/>
      <c r="MZO349" s="92"/>
      <c r="MZP349" s="92"/>
      <c r="MZQ349" s="92"/>
      <c r="MZR349" s="92"/>
      <c r="MZS349" s="92"/>
      <c r="MZT349" s="92"/>
      <c r="MZU349" s="92"/>
      <c r="MZV349" s="92"/>
      <c r="MZW349" s="92"/>
      <c r="MZX349" s="92"/>
      <c r="MZY349" s="92"/>
      <c r="MZZ349" s="92"/>
      <c r="NAA349" s="92"/>
      <c r="NAB349" s="92"/>
      <c r="NAC349" s="92"/>
      <c r="NAD349" s="92"/>
      <c r="NAE349" s="92"/>
      <c r="NAF349" s="92"/>
      <c r="NAG349" s="92"/>
      <c r="NAH349" s="92"/>
      <c r="NAI349" s="92"/>
      <c r="NAJ349" s="92"/>
      <c r="NAK349" s="92"/>
      <c r="NAL349" s="92"/>
      <c r="NAM349" s="92"/>
      <c r="NAN349" s="92"/>
      <c r="NAO349" s="92"/>
      <c r="NAP349" s="92"/>
      <c r="NAQ349" s="92"/>
      <c r="NAR349" s="92"/>
      <c r="NAS349" s="92"/>
      <c r="NAT349" s="92"/>
      <c r="NAU349" s="92"/>
      <c r="NAV349" s="92"/>
      <c r="NAW349" s="92"/>
      <c r="NAX349" s="92"/>
      <c r="NAY349" s="92"/>
      <c r="NAZ349" s="92"/>
      <c r="NBA349" s="92"/>
      <c r="NBB349" s="92"/>
      <c r="NBC349" s="92"/>
      <c r="NBD349" s="92"/>
      <c r="NBE349" s="92"/>
      <c r="NBF349" s="92"/>
      <c r="NBG349" s="92"/>
      <c r="NBH349" s="92"/>
      <c r="NBI349" s="92"/>
      <c r="NBJ349" s="92"/>
      <c r="NBK349" s="92"/>
      <c r="NBL349" s="92"/>
      <c r="NBM349" s="92"/>
      <c r="NBN349" s="92"/>
      <c r="NBO349" s="92"/>
      <c r="NBP349" s="92"/>
      <c r="NBQ349" s="92"/>
      <c r="NBR349" s="92"/>
      <c r="NBS349" s="92"/>
      <c r="NBT349" s="92"/>
      <c r="NBU349" s="92"/>
      <c r="NBV349" s="92"/>
      <c r="NBW349" s="92"/>
      <c r="NBX349" s="92"/>
      <c r="NBY349" s="92"/>
      <c r="NBZ349" s="92"/>
      <c r="NCA349" s="92"/>
      <c r="NCB349" s="92"/>
      <c r="NCC349" s="92"/>
      <c r="NCD349" s="92"/>
      <c r="NCE349" s="92"/>
      <c r="NCF349" s="92"/>
      <c r="NCG349" s="92"/>
      <c r="NCH349" s="92"/>
      <c r="NCI349" s="92"/>
      <c r="NCJ349" s="92"/>
      <c r="NCK349" s="92"/>
      <c r="NCL349" s="92"/>
      <c r="NCM349" s="92"/>
      <c r="NCN349" s="92"/>
      <c r="NCO349" s="92"/>
      <c r="NCP349" s="92"/>
      <c r="NCQ349" s="92"/>
      <c r="NCR349" s="92"/>
      <c r="NCS349" s="92"/>
      <c r="NCT349" s="92"/>
      <c r="NCU349" s="92"/>
      <c r="NCV349" s="92"/>
      <c r="NCW349" s="92"/>
      <c r="NCX349" s="92"/>
      <c r="NCY349" s="92"/>
      <c r="NCZ349" s="92"/>
      <c r="NDA349" s="92"/>
      <c r="NDB349" s="92"/>
      <c r="NDC349" s="92"/>
      <c r="NDD349" s="92"/>
      <c r="NDE349" s="92"/>
      <c r="NDF349" s="92"/>
      <c r="NDG349" s="92"/>
      <c r="NDH349" s="92"/>
      <c r="NDI349" s="92"/>
      <c r="NDJ349" s="92"/>
      <c r="NDK349" s="92"/>
      <c r="NDL349" s="92"/>
      <c r="NDM349" s="92"/>
      <c r="NDN349" s="92"/>
      <c r="NDO349" s="92"/>
      <c r="NDP349" s="92"/>
      <c r="NDQ349" s="92"/>
      <c r="NDR349" s="92"/>
      <c r="NDS349" s="92"/>
      <c r="NDT349" s="92"/>
      <c r="NDU349" s="92"/>
      <c r="NDV349" s="92"/>
      <c r="NDW349" s="92"/>
      <c r="NDX349" s="92"/>
      <c r="NDY349" s="92"/>
      <c r="NDZ349" s="92"/>
      <c r="NEA349" s="92"/>
      <c r="NEB349" s="92"/>
      <c r="NEC349" s="92"/>
      <c r="NED349" s="92"/>
      <c r="NEE349" s="92"/>
      <c r="NEF349" s="92"/>
      <c r="NEG349" s="92"/>
      <c r="NEH349" s="92"/>
      <c r="NEI349" s="92"/>
      <c r="NEJ349" s="92"/>
      <c r="NEK349" s="92"/>
      <c r="NEL349" s="92"/>
      <c r="NEM349" s="92"/>
      <c r="NEN349" s="92"/>
      <c r="NEO349" s="92"/>
      <c r="NEP349" s="92"/>
      <c r="NEQ349" s="92"/>
      <c r="NER349" s="92"/>
      <c r="NES349" s="92"/>
      <c r="NET349" s="92"/>
      <c r="NEU349" s="92"/>
      <c r="NEV349" s="92"/>
      <c r="NEW349" s="92"/>
      <c r="NEX349" s="92"/>
      <c r="NEY349" s="92"/>
      <c r="NEZ349" s="92"/>
      <c r="NFA349" s="92"/>
      <c r="NFB349" s="92"/>
      <c r="NFC349" s="92"/>
      <c r="NFD349" s="92"/>
      <c r="NFE349" s="92"/>
      <c r="NFF349" s="92"/>
      <c r="NFG349" s="92"/>
      <c r="NFH349" s="92"/>
      <c r="NFI349" s="92"/>
      <c r="NFJ349" s="92"/>
      <c r="NFK349" s="92"/>
      <c r="NFL349" s="92"/>
      <c r="NFM349" s="92"/>
      <c r="NFN349" s="92"/>
      <c r="NFO349" s="92"/>
      <c r="NFP349" s="92"/>
      <c r="NFQ349" s="92"/>
      <c r="NFR349" s="92"/>
      <c r="NFS349" s="92"/>
      <c r="NFT349" s="92"/>
      <c r="NFU349" s="92"/>
      <c r="NFV349" s="92"/>
      <c r="NFW349" s="92"/>
      <c r="NFX349" s="92"/>
      <c r="NFY349" s="92"/>
      <c r="NFZ349" s="92"/>
      <c r="NGA349" s="92"/>
      <c r="NGB349" s="92"/>
      <c r="NGC349" s="92"/>
      <c r="NGD349" s="92"/>
      <c r="NGE349" s="92"/>
      <c r="NGF349" s="92"/>
      <c r="NGG349" s="92"/>
      <c r="NGH349" s="92"/>
      <c r="NGI349" s="92"/>
      <c r="NGJ349" s="92"/>
      <c r="NGK349" s="92"/>
      <c r="NGL349" s="92"/>
      <c r="NGM349" s="92"/>
      <c r="NGN349" s="92"/>
      <c r="NGO349" s="92"/>
      <c r="NGP349" s="92"/>
      <c r="NGQ349" s="92"/>
      <c r="NGR349" s="92"/>
      <c r="NGS349" s="92"/>
      <c r="NGT349" s="92"/>
      <c r="NGU349" s="92"/>
      <c r="NGV349" s="92"/>
      <c r="NGW349" s="92"/>
      <c r="NGX349" s="92"/>
      <c r="NGY349" s="92"/>
      <c r="NGZ349" s="92"/>
      <c r="NHA349" s="92"/>
      <c r="NHB349" s="92"/>
      <c r="NHC349" s="92"/>
      <c r="NHD349" s="92"/>
      <c r="NHE349" s="92"/>
      <c r="NHF349" s="92"/>
      <c r="NHG349" s="92"/>
      <c r="NHH349" s="92"/>
      <c r="NHI349" s="92"/>
      <c r="NHJ349" s="92"/>
      <c r="NHK349" s="92"/>
      <c r="NHL349" s="92"/>
      <c r="NHM349" s="92"/>
      <c r="NHN349" s="92"/>
      <c r="NHO349" s="92"/>
      <c r="NHP349" s="92"/>
      <c r="NHQ349" s="92"/>
      <c r="NHR349" s="92"/>
      <c r="NHS349" s="92"/>
      <c r="NHT349" s="92"/>
      <c r="NHU349" s="92"/>
      <c r="NHV349" s="92"/>
      <c r="NHW349" s="92"/>
      <c r="NHX349" s="92"/>
      <c r="NHY349" s="92"/>
      <c r="NHZ349" s="92"/>
      <c r="NIA349" s="92"/>
      <c r="NIB349" s="92"/>
      <c r="NIC349" s="92"/>
      <c r="NID349" s="92"/>
      <c r="NIE349" s="92"/>
      <c r="NIF349" s="92"/>
      <c r="NIG349" s="92"/>
      <c r="NIH349" s="92"/>
      <c r="NII349" s="92"/>
      <c r="NIJ349" s="92"/>
      <c r="NIK349" s="92"/>
      <c r="NIL349" s="92"/>
      <c r="NIM349" s="92"/>
      <c r="NIN349" s="92"/>
      <c r="NIO349" s="92"/>
      <c r="NIP349" s="92"/>
      <c r="NIQ349" s="92"/>
      <c r="NIR349" s="92"/>
      <c r="NIS349" s="92"/>
      <c r="NIT349" s="92"/>
      <c r="NIU349" s="92"/>
      <c r="NIV349" s="92"/>
      <c r="NIW349" s="92"/>
      <c r="NIX349" s="92"/>
      <c r="NIY349" s="92"/>
      <c r="NIZ349" s="92"/>
      <c r="NJA349" s="92"/>
      <c r="NJB349" s="92"/>
      <c r="NJC349" s="92"/>
      <c r="NJD349" s="92"/>
      <c r="NJE349" s="92"/>
      <c r="NJF349" s="92"/>
      <c r="NJG349" s="92"/>
      <c r="NJH349" s="92"/>
      <c r="NJI349" s="92"/>
      <c r="NJJ349" s="92"/>
      <c r="NJK349" s="92"/>
      <c r="NJL349" s="92"/>
      <c r="NJM349" s="92"/>
      <c r="NJN349" s="92"/>
      <c r="NJO349" s="92"/>
      <c r="NJP349" s="92"/>
      <c r="NJQ349" s="92"/>
      <c r="NJR349" s="92"/>
      <c r="NJS349" s="92"/>
      <c r="NJT349" s="92"/>
      <c r="NJU349" s="92"/>
      <c r="NJV349" s="92"/>
      <c r="NJW349" s="92"/>
      <c r="NJX349" s="92"/>
      <c r="NJY349" s="92"/>
      <c r="NJZ349" s="92"/>
      <c r="NKA349" s="92"/>
      <c r="NKB349" s="92"/>
      <c r="NKC349" s="92"/>
      <c r="NKD349" s="92"/>
      <c r="NKE349" s="92"/>
      <c r="NKF349" s="92"/>
      <c r="NKG349" s="92"/>
      <c r="NKH349" s="92"/>
      <c r="NKI349" s="92"/>
      <c r="NKJ349" s="92"/>
      <c r="NKK349" s="92"/>
      <c r="NKL349" s="92"/>
      <c r="NKM349" s="92"/>
      <c r="NKN349" s="92"/>
      <c r="NKO349" s="92"/>
      <c r="NKP349" s="92"/>
      <c r="NKQ349" s="92"/>
      <c r="NKR349" s="92"/>
      <c r="NKS349" s="92"/>
      <c r="NKT349" s="92"/>
      <c r="NKU349" s="92"/>
      <c r="NKV349" s="92"/>
      <c r="NKW349" s="92"/>
      <c r="NKX349" s="92"/>
      <c r="NKY349" s="92"/>
      <c r="NKZ349" s="92"/>
      <c r="NLA349" s="92"/>
      <c r="NLB349" s="92"/>
      <c r="NLC349" s="92"/>
      <c r="NLD349" s="92"/>
      <c r="NLE349" s="92"/>
      <c r="NLF349" s="92"/>
      <c r="NLG349" s="92"/>
      <c r="NLH349" s="92"/>
      <c r="NLI349" s="92"/>
      <c r="NLJ349" s="92"/>
      <c r="NLK349" s="92"/>
      <c r="NLL349" s="92"/>
      <c r="NLM349" s="92"/>
      <c r="NLN349" s="92"/>
      <c r="NLO349" s="92"/>
      <c r="NLP349" s="92"/>
      <c r="NLQ349" s="92"/>
      <c r="NLR349" s="92"/>
      <c r="NLS349" s="92"/>
      <c r="NLT349" s="92"/>
      <c r="NLU349" s="92"/>
      <c r="NLV349" s="92"/>
      <c r="NLW349" s="92"/>
      <c r="NLX349" s="92"/>
      <c r="NLY349" s="92"/>
      <c r="NLZ349" s="92"/>
      <c r="NMA349" s="92"/>
      <c r="NMB349" s="92"/>
      <c r="NMC349" s="92"/>
      <c r="NMD349" s="92"/>
      <c r="NME349" s="92"/>
      <c r="NMF349" s="92"/>
      <c r="NMG349" s="92"/>
      <c r="NMH349" s="92"/>
      <c r="NMI349" s="92"/>
      <c r="NMJ349" s="92"/>
      <c r="NMK349" s="92"/>
      <c r="NML349" s="92"/>
      <c r="NMM349" s="92"/>
      <c r="NMN349" s="92"/>
      <c r="NMO349" s="92"/>
      <c r="NMP349" s="92"/>
      <c r="NMQ349" s="92"/>
      <c r="NMR349" s="92"/>
      <c r="NMS349" s="92"/>
      <c r="NMT349" s="92"/>
      <c r="NMU349" s="92"/>
      <c r="NMV349" s="92"/>
      <c r="NMW349" s="92"/>
      <c r="NMX349" s="92"/>
      <c r="NMY349" s="92"/>
      <c r="NMZ349" s="92"/>
      <c r="NNA349" s="92"/>
      <c r="NNB349" s="92"/>
      <c r="NNC349" s="92"/>
      <c r="NND349" s="92"/>
      <c r="NNE349" s="92"/>
      <c r="NNF349" s="92"/>
      <c r="NNG349" s="92"/>
      <c r="NNH349" s="92"/>
      <c r="NNI349" s="92"/>
      <c r="NNJ349" s="92"/>
      <c r="NNK349" s="92"/>
      <c r="NNL349" s="92"/>
      <c r="NNM349" s="92"/>
      <c r="NNN349" s="92"/>
      <c r="NNO349" s="92"/>
      <c r="NNP349" s="92"/>
      <c r="NNQ349" s="92"/>
      <c r="NNR349" s="92"/>
      <c r="NNS349" s="92"/>
      <c r="NNT349" s="92"/>
      <c r="NNU349" s="92"/>
      <c r="NNV349" s="92"/>
      <c r="NNW349" s="92"/>
      <c r="NNX349" s="92"/>
      <c r="NNY349" s="92"/>
      <c r="NNZ349" s="92"/>
      <c r="NOA349" s="92"/>
      <c r="NOB349" s="92"/>
      <c r="NOC349" s="92"/>
      <c r="NOD349" s="92"/>
      <c r="NOE349" s="92"/>
      <c r="NOF349" s="92"/>
      <c r="NOG349" s="92"/>
      <c r="NOH349" s="92"/>
      <c r="NOI349" s="92"/>
      <c r="NOJ349" s="92"/>
      <c r="NOK349" s="92"/>
      <c r="NOL349" s="92"/>
      <c r="NOM349" s="92"/>
      <c r="NON349" s="92"/>
      <c r="NOO349" s="92"/>
      <c r="NOP349" s="92"/>
      <c r="NOQ349" s="92"/>
      <c r="NOR349" s="92"/>
      <c r="NOS349" s="92"/>
      <c r="NOT349" s="92"/>
      <c r="NOU349" s="92"/>
      <c r="NOV349" s="92"/>
      <c r="NOW349" s="92"/>
      <c r="NOX349" s="92"/>
      <c r="NOY349" s="92"/>
      <c r="NOZ349" s="92"/>
      <c r="NPA349" s="92"/>
      <c r="NPB349" s="92"/>
      <c r="NPC349" s="92"/>
      <c r="NPD349" s="92"/>
      <c r="NPE349" s="92"/>
      <c r="NPF349" s="92"/>
      <c r="NPG349" s="92"/>
      <c r="NPH349" s="92"/>
      <c r="NPI349" s="92"/>
      <c r="NPJ349" s="92"/>
      <c r="NPK349" s="92"/>
      <c r="NPL349" s="92"/>
      <c r="NPM349" s="92"/>
      <c r="NPN349" s="92"/>
      <c r="NPO349" s="92"/>
      <c r="NPP349" s="92"/>
      <c r="NPQ349" s="92"/>
      <c r="NPR349" s="92"/>
      <c r="NPS349" s="92"/>
      <c r="NPT349" s="92"/>
      <c r="NPU349" s="92"/>
      <c r="NPV349" s="92"/>
      <c r="NPW349" s="92"/>
      <c r="NPX349" s="92"/>
      <c r="NPY349" s="92"/>
      <c r="NPZ349" s="92"/>
      <c r="NQA349" s="92"/>
      <c r="NQB349" s="92"/>
      <c r="NQC349" s="92"/>
      <c r="NQD349" s="92"/>
      <c r="NQE349" s="92"/>
      <c r="NQF349" s="92"/>
      <c r="NQG349" s="92"/>
      <c r="NQH349" s="92"/>
      <c r="NQI349" s="92"/>
      <c r="NQJ349" s="92"/>
      <c r="NQK349" s="92"/>
      <c r="NQL349" s="92"/>
      <c r="NQM349" s="92"/>
      <c r="NQN349" s="92"/>
      <c r="NQO349" s="92"/>
      <c r="NQP349" s="92"/>
      <c r="NQQ349" s="92"/>
      <c r="NQR349" s="92"/>
      <c r="NQS349" s="92"/>
      <c r="NQT349" s="92"/>
      <c r="NQU349" s="92"/>
      <c r="NQV349" s="92"/>
      <c r="NQW349" s="92"/>
      <c r="NQX349" s="92"/>
      <c r="NQY349" s="92"/>
      <c r="NQZ349" s="92"/>
      <c r="NRA349" s="92"/>
      <c r="NRB349" s="92"/>
      <c r="NRC349" s="92"/>
      <c r="NRD349" s="92"/>
      <c r="NRE349" s="92"/>
      <c r="NRF349" s="92"/>
      <c r="NRG349" s="92"/>
      <c r="NRH349" s="92"/>
      <c r="NRI349" s="92"/>
      <c r="NRJ349" s="92"/>
      <c r="NRK349" s="92"/>
      <c r="NRL349" s="92"/>
      <c r="NRM349" s="92"/>
      <c r="NRN349" s="92"/>
      <c r="NRO349" s="92"/>
      <c r="NRP349" s="92"/>
      <c r="NRQ349" s="92"/>
      <c r="NRR349" s="92"/>
      <c r="NRS349" s="92"/>
      <c r="NRT349" s="92"/>
      <c r="NRU349" s="92"/>
      <c r="NRV349" s="92"/>
      <c r="NRW349" s="92"/>
      <c r="NRX349" s="92"/>
      <c r="NRY349" s="92"/>
      <c r="NRZ349" s="92"/>
      <c r="NSA349" s="92"/>
      <c r="NSB349" s="92"/>
      <c r="NSC349" s="92"/>
      <c r="NSD349" s="92"/>
      <c r="NSE349" s="92"/>
      <c r="NSF349" s="92"/>
      <c r="NSG349" s="92"/>
      <c r="NSH349" s="92"/>
      <c r="NSI349" s="92"/>
      <c r="NSJ349" s="92"/>
      <c r="NSK349" s="92"/>
      <c r="NSL349" s="92"/>
      <c r="NSM349" s="92"/>
      <c r="NSN349" s="92"/>
      <c r="NSO349" s="92"/>
      <c r="NSP349" s="92"/>
      <c r="NSQ349" s="92"/>
      <c r="NSR349" s="92"/>
      <c r="NSS349" s="92"/>
      <c r="NST349" s="92"/>
      <c r="NSU349" s="92"/>
      <c r="NSV349" s="92"/>
      <c r="NSW349" s="92"/>
      <c r="NSX349" s="92"/>
      <c r="NSY349" s="92"/>
      <c r="NSZ349" s="92"/>
      <c r="NTA349" s="92"/>
      <c r="NTB349" s="92"/>
      <c r="NTC349" s="92"/>
      <c r="NTD349" s="92"/>
      <c r="NTE349" s="92"/>
      <c r="NTF349" s="92"/>
      <c r="NTG349" s="92"/>
      <c r="NTH349" s="92"/>
      <c r="NTI349" s="92"/>
      <c r="NTJ349" s="92"/>
      <c r="NTK349" s="92"/>
      <c r="NTL349" s="92"/>
      <c r="NTM349" s="92"/>
      <c r="NTN349" s="92"/>
      <c r="NTO349" s="92"/>
      <c r="NTP349" s="92"/>
      <c r="NTQ349" s="92"/>
      <c r="NTR349" s="92"/>
      <c r="NTS349" s="92"/>
      <c r="NTT349" s="92"/>
      <c r="NTU349" s="92"/>
      <c r="NTV349" s="92"/>
      <c r="NTW349" s="92"/>
      <c r="NTX349" s="92"/>
      <c r="NTY349" s="92"/>
      <c r="NTZ349" s="92"/>
      <c r="NUA349" s="92"/>
      <c r="NUB349" s="92"/>
      <c r="NUC349" s="92"/>
      <c r="NUD349" s="92"/>
      <c r="NUE349" s="92"/>
      <c r="NUF349" s="92"/>
      <c r="NUG349" s="92"/>
      <c r="NUH349" s="92"/>
      <c r="NUI349" s="92"/>
      <c r="NUJ349" s="92"/>
      <c r="NUK349" s="92"/>
      <c r="NUL349" s="92"/>
      <c r="NUM349" s="92"/>
      <c r="NUN349" s="92"/>
      <c r="NUO349" s="92"/>
      <c r="NUP349" s="92"/>
      <c r="NUQ349" s="92"/>
      <c r="NUR349" s="92"/>
      <c r="NUS349" s="92"/>
      <c r="NUT349" s="92"/>
      <c r="NUU349" s="92"/>
      <c r="NUV349" s="92"/>
      <c r="NUW349" s="92"/>
      <c r="NUX349" s="92"/>
      <c r="NUY349" s="92"/>
      <c r="NUZ349" s="92"/>
      <c r="NVA349" s="92"/>
      <c r="NVB349" s="92"/>
      <c r="NVC349" s="92"/>
      <c r="NVD349" s="92"/>
      <c r="NVE349" s="92"/>
      <c r="NVF349" s="92"/>
      <c r="NVG349" s="92"/>
      <c r="NVH349" s="92"/>
      <c r="NVI349" s="92"/>
      <c r="NVJ349" s="92"/>
      <c r="NVK349" s="92"/>
      <c r="NVL349" s="92"/>
      <c r="NVM349" s="92"/>
      <c r="NVN349" s="92"/>
      <c r="NVO349" s="92"/>
      <c r="NVP349" s="92"/>
      <c r="NVQ349" s="92"/>
      <c r="NVR349" s="92"/>
      <c r="NVS349" s="92"/>
      <c r="NVT349" s="92"/>
      <c r="NVU349" s="92"/>
      <c r="NVV349" s="92"/>
      <c r="NVW349" s="92"/>
      <c r="NVX349" s="92"/>
      <c r="NVY349" s="92"/>
      <c r="NVZ349" s="92"/>
      <c r="NWA349" s="92"/>
      <c r="NWB349" s="92"/>
      <c r="NWC349" s="92"/>
      <c r="NWD349" s="92"/>
      <c r="NWE349" s="92"/>
      <c r="NWF349" s="92"/>
      <c r="NWG349" s="92"/>
      <c r="NWH349" s="92"/>
      <c r="NWI349" s="92"/>
      <c r="NWJ349" s="92"/>
      <c r="NWK349" s="92"/>
      <c r="NWL349" s="92"/>
      <c r="NWM349" s="92"/>
      <c r="NWN349" s="92"/>
      <c r="NWO349" s="92"/>
      <c r="NWP349" s="92"/>
      <c r="NWQ349" s="92"/>
      <c r="NWR349" s="92"/>
      <c r="NWS349" s="92"/>
      <c r="NWT349" s="92"/>
      <c r="NWU349" s="92"/>
      <c r="NWV349" s="92"/>
      <c r="NWW349" s="92"/>
      <c r="NWX349" s="92"/>
      <c r="NWY349" s="92"/>
      <c r="NWZ349" s="92"/>
      <c r="NXA349" s="92"/>
      <c r="NXB349" s="92"/>
      <c r="NXC349" s="92"/>
      <c r="NXD349" s="92"/>
      <c r="NXE349" s="92"/>
      <c r="NXF349" s="92"/>
      <c r="NXG349" s="92"/>
      <c r="NXH349" s="92"/>
      <c r="NXI349" s="92"/>
      <c r="NXJ349" s="92"/>
      <c r="NXK349" s="92"/>
      <c r="NXL349" s="92"/>
      <c r="NXM349" s="92"/>
      <c r="NXN349" s="92"/>
      <c r="NXO349" s="92"/>
      <c r="NXP349" s="92"/>
      <c r="NXQ349" s="92"/>
      <c r="NXR349" s="92"/>
      <c r="NXS349" s="92"/>
      <c r="NXT349" s="92"/>
      <c r="NXU349" s="92"/>
      <c r="NXV349" s="92"/>
      <c r="NXW349" s="92"/>
      <c r="NXX349" s="92"/>
      <c r="NXY349" s="92"/>
      <c r="NXZ349" s="92"/>
      <c r="NYA349" s="92"/>
      <c r="NYB349" s="92"/>
      <c r="NYC349" s="92"/>
      <c r="NYD349" s="92"/>
      <c r="NYE349" s="92"/>
      <c r="NYF349" s="92"/>
      <c r="NYG349" s="92"/>
      <c r="NYH349" s="92"/>
      <c r="NYI349" s="92"/>
      <c r="NYJ349" s="92"/>
      <c r="NYK349" s="92"/>
      <c r="NYL349" s="92"/>
      <c r="NYM349" s="92"/>
      <c r="NYN349" s="92"/>
      <c r="NYO349" s="92"/>
      <c r="NYP349" s="92"/>
      <c r="NYQ349" s="92"/>
      <c r="NYR349" s="92"/>
      <c r="NYS349" s="92"/>
      <c r="NYT349" s="92"/>
      <c r="NYU349" s="92"/>
      <c r="NYV349" s="92"/>
      <c r="NYW349" s="92"/>
      <c r="NYX349" s="92"/>
      <c r="NYY349" s="92"/>
      <c r="NYZ349" s="92"/>
      <c r="NZA349" s="92"/>
      <c r="NZB349" s="92"/>
      <c r="NZC349" s="92"/>
      <c r="NZD349" s="92"/>
      <c r="NZE349" s="92"/>
      <c r="NZF349" s="92"/>
      <c r="NZG349" s="92"/>
      <c r="NZH349" s="92"/>
      <c r="NZI349" s="92"/>
      <c r="NZJ349" s="92"/>
      <c r="NZK349" s="92"/>
      <c r="NZL349" s="92"/>
      <c r="NZM349" s="92"/>
      <c r="NZN349" s="92"/>
      <c r="NZO349" s="92"/>
      <c r="NZP349" s="92"/>
      <c r="NZQ349" s="92"/>
      <c r="NZR349" s="92"/>
      <c r="NZS349" s="92"/>
      <c r="NZT349" s="92"/>
      <c r="NZU349" s="92"/>
      <c r="NZV349" s="92"/>
      <c r="NZW349" s="92"/>
      <c r="NZX349" s="92"/>
      <c r="NZY349" s="92"/>
      <c r="NZZ349" s="92"/>
      <c r="OAA349" s="92"/>
      <c r="OAB349" s="92"/>
      <c r="OAC349" s="92"/>
      <c r="OAD349" s="92"/>
      <c r="OAE349" s="92"/>
      <c r="OAF349" s="92"/>
      <c r="OAG349" s="92"/>
      <c r="OAH349" s="92"/>
      <c r="OAI349" s="92"/>
      <c r="OAJ349" s="92"/>
      <c r="OAK349" s="92"/>
      <c r="OAL349" s="92"/>
      <c r="OAM349" s="92"/>
      <c r="OAN349" s="92"/>
      <c r="OAO349" s="92"/>
      <c r="OAP349" s="92"/>
      <c r="OAQ349" s="92"/>
      <c r="OAR349" s="92"/>
      <c r="OAS349" s="92"/>
      <c r="OAT349" s="92"/>
      <c r="OAU349" s="92"/>
      <c r="OAV349" s="92"/>
      <c r="OAW349" s="92"/>
      <c r="OAX349" s="92"/>
      <c r="OAY349" s="92"/>
      <c r="OAZ349" s="92"/>
      <c r="OBA349" s="92"/>
      <c r="OBB349" s="92"/>
      <c r="OBC349" s="92"/>
      <c r="OBD349" s="92"/>
      <c r="OBE349" s="92"/>
      <c r="OBF349" s="92"/>
      <c r="OBG349" s="92"/>
      <c r="OBH349" s="92"/>
      <c r="OBI349" s="92"/>
      <c r="OBJ349" s="92"/>
      <c r="OBK349" s="92"/>
      <c r="OBL349" s="92"/>
      <c r="OBM349" s="92"/>
      <c r="OBN349" s="92"/>
      <c r="OBO349" s="92"/>
      <c r="OBP349" s="92"/>
      <c r="OBQ349" s="92"/>
      <c r="OBR349" s="92"/>
      <c r="OBS349" s="92"/>
      <c r="OBT349" s="92"/>
      <c r="OBU349" s="92"/>
      <c r="OBV349" s="92"/>
      <c r="OBW349" s="92"/>
      <c r="OBX349" s="92"/>
      <c r="OBY349" s="92"/>
      <c r="OBZ349" s="92"/>
      <c r="OCA349" s="92"/>
      <c r="OCB349" s="92"/>
      <c r="OCC349" s="92"/>
      <c r="OCD349" s="92"/>
      <c r="OCE349" s="92"/>
      <c r="OCF349" s="92"/>
      <c r="OCG349" s="92"/>
      <c r="OCH349" s="92"/>
      <c r="OCI349" s="92"/>
      <c r="OCJ349" s="92"/>
      <c r="OCK349" s="92"/>
      <c r="OCL349" s="92"/>
      <c r="OCM349" s="92"/>
      <c r="OCN349" s="92"/>
      <c r="OCO349" s="92"/>
      <c r="OCP349" s="92"/>
      <c r="OCQ349" s="92"/>
      <c r="OCR349" s="92"/>
      <c r="OCS349" s="92"/>
      <c r="OCT349" s="92"/>
      <c r="OCU349" s="92"/>
      <c r="OCV349" s="92"/>
      <c r="OCW349" s="92"/>
      <c r="OCX349" s="92"/>
      <c r="OCY349" s="92"/>
      <c r="OCZ349" s="92"/>
      <c r="ODA349" s="92"/>
      <c r="ODB349" s="92"/>
      <c r="ODC349" s="92"/>
      <c r="ODD349" s="92"/>
      <c r="ODE349" s="92"/>
      <c r="ODF349" s="92"/>
      <c r="ODG349" s="92"/>
      <c r="ODH349" s="92"/>
      <c r="ODI349" s="92"/>
      <c r="ODJ349" s="92"/>
      <c r="ODK349" s="92"/>
      <c r="ODL349" s="92"/>
      <c r="ODM349" s="92"/>
      <c r="ODN349" s="92"/>
      <c r="ODO349" s="92"/>
      <c r="ODP349" s="92"/>
      <c r="ODQ349" s="92"/>
      <c r="ODR349" s="92"/>
      <c r="ODS349" s="92"/>
      <c r="ODT349" s="92"/>
      <c r="ODU349" s="92"/>
      <c r="ODV349" s="92"/>
      <c r="ODW349" s="92"/>
      <c r="ODX349" s="92"/>
      <c r="ODY349" s="92"/>
      <c r="ODZ349" s="92"/>
      <c r="OEA349" s="92"/>
      <c r="OEB349" s="92"/>
      <c r="OEC349" s="92"/>
      <c r="OED349" s="92"/>
      <c r="OEE349" s="92"/>
      <c r="OEF349" s="92"/>
      <c r="OEG349" s="92"/>
      <c r="OEH349" s="92"/>
      <c r="OEI349" s="92"/>
      <c r="OEJ349" s="92"/>
      <c r="OEK349" s="92"/>
      <c r="OEL349" s="92"/>
      <c r="OEM349" s="92"/>
      <c r="OEN349" s="92"/>
      <c r="OEO349" s="92"/>
      <c r="OEP349" s="92"/>
      <c r="OEQ349" s="92"/>
      <c r="OER349" s="92"/>
      <c r="OES349" s="92"/>
      <c r="OET349" s="92"/>
      <c r="OEU349" s="92"/>
      <c r="OEV349" s="92"/>
      <c r="OEW349" s="92"/>
      <c r="OEX349" s="92"/>
      <c r="OEY349" s="92"/>
      <c r="OEZ349" s="92"/>
      <c r="OFA349" s="92"/>
      <c r="OFB349" s="92"/>
      <c r="OFC349" s="92"/>
      <c r="OFD349" s="92"/>
      <c r="OFE349" s="92"/>
      <c r="OFF349" s="92"/>
      <c r="OFG349" s="92"/>
      <c r="OFH349" s="92"/>
      <c r="OFI349" s="92"/>
      <c r="OFJ349" s="92"/>
      <c r="OFK349" s="92"/>
      <c r="OFL349" s="92"/>
      <c r="OFM349" s="92"/>
      <c r="OFN349" s="92"/>
      <c r="OFO349" s="92"/>
      <c r="OFP349" s="92"/>
      <c r="OFQ349" s="92"/>
      <c r="OFR349" s="92"/>
      <c r="OFS349" s="92"/>
      <c r="OFT349" s="92"/>
      <c r="OFU349" s="92"/>
      <c r="OFV349" s="92"/>
      <c r="OFW349" s="92"/>
      <c r="OFX349" s="92"/>
      <c r="OFY349" s="92"/>
      <c r="OFZ349" s="92"/>
      <c r="OGA349" s="92"/>
      <c r="OGB349" s="92"/>
      <c r="OGC349" s="92"/>
      <c r="OGD349" s="92"/>
      <c r="OGE349" s="92"/>
      <c r="OGF349" s="92"/>
      <c r="OGG349" s="92"/>
      <c r="OGH349" s="92"/>
      <c r="OGI349" s="92"/>
      <c r="OGJ349" s="92"/>
      <c r="OGK349" s="92"/>
      <c r="OGL349" s="92"/>
      <c r="OGM349" s="92"/>
      <c r="OGN349" s="92"/>
      <c r="OGO349" s="92"/>
      <c r="OGP349" s="92"/>
      <c r="OGQ349" s="92"/>
      <c r="OGR349" s="92"/>
      <c r="OGS349" s="92"/>
      <c r="OGT349" s="92"/>
      <c r="OGU349" s="92"/>
      <c r="OGV349" s="92"/>
      <c r="OGW349" s="92"/>
      <c r="OGX349" s="92"/>
      <c r="OGY349" s="92"/>
      <c r="OGZ349" s="92"/>
      <c r="OHA349" s="92"/>
      <c r="OHB349" s="92"/>
      <c r="OHC349" s="92"/>
      <c r="OHD349" s="92"/>
      <c r="OHE349" s="92"/>
      <c r="OHF349" s="92"/>
      <c r="OHG349" s="92"/>
      <c r="OHH349" s="92"/>
      <c r="OHI349" s="92"/>
      <c r="OHJ349" s="92"/>
      <c r="OHK349" s="92"/>
      <c r="OHL349" s="92"/>
      <c r="OHM349" s="92"/>
      <c r="OHN349" s="92"/>
      <c r="OHO349" s="92"/>
      <c r="OHP349" s="92"/>
      <c r="OHQ349" s="92"/>
      <c r="OHR349" s="92"/>
      <c r="OHS349" s="92"/>
      <c r="OHT349" s="92"/>
      <c r="OHU349" s="92"/>
      <c r="OHV349" s="92"/>
      <c r="OHW349" s="92"/>
      <c r="OHX349" s="92"/>
      <c r="OHY349" s="92"/>
      <c r="OHZ349" s="92"/>
      <c r="OIA349" s="92"/>
      <c r="OIB349" s="92"/>
      <c r="OIC349" s="92"/>
      <c r="OID349" s="92"/>
      <c r="OIE349" s="92"/>
      <c r="OIF349" s="92"/>
      <c r="OIG349" s="92"/>
      <c r="OIH349" s="92"/>
      <c r="OII349" s="92"/>
      <c r="OIJ349" s="92"/>
      <c r="OIK349" s="92"/>
      <c r="OIL349" s="92"/>
      <c r="OIM349" s="92"/>
      <c r="OIN349" s="92"/>
      <c r="OIO349" s="92"/>
      <c r="OIP349" s="92"/>
      <c r="OIQ349" s="92"/>
      <c r="OIR349" s="92"/>
      <c r="OIS349" s="92"/>
      <c r="OIT349" s="92"/>
      <c r="OIU349" s="92"/>
      <c r="OIV349" s="92"/>
      <c r="OIW349" s="92"/>
      <c r="OIX349" s="92"/>
      <c r="OIY349" s="92"/>
      <c r="OIZ349" s="92"/>
      <c r="OJA349" s="92"/>
      <c r="OJB349" s="92"/>
      <c r="OJC349" s="92"/>
      <c r="OJD349" s="92"/>
      <c r="OJE349" s="92"/>
      <c r="OJF349" s="92"/>
      <c r="OJG349" s="92"/>
      <c r="OJH349" s="92"/>
      <c r="OJI349" s="92"/>
      <c r="OJJ349" s="92"/>
      <c r="OJK349" s="92"/>
      <c r="OJL349" s="92"/>
      <c r="OJM349" s="92"/>
      <c r="OJN349" s="92"/>
      <c r="OJO349" s="92"/>
      <c r="OJP349" s="92"/>
      <c r="OJQ349" s="92"/>
      <c r="OJR349" s="92"/>
      <c r="OJS349" s="92"/>
      <c r="OJT349" s="92"/>
      <c r="OJU349" s="92"/>
      <c r="OJV349" s="92"/>
      <c r="OJW349" s="92"/>
      <c r="OJX349" s="92"/>
      <c r="OJY349" s="92"/>
      <c r="OJZ349" s="92"/>
      <c r="OKA349" s="92"/>
      <c r="OKB349" s="92"/>
      <c r="OKC349" s="92"/>
      <c r="OKD349" s="92"/>
      <c r="OKE349" s="92"/>
      <c r="OKF349" s="92"/>
      <c r="OKG349" s="92"/>
      <c r="OKH349" s="92"/>
      <c r="OKI349" s="92"/>
      <c r="OKJ349" s="92"/>
      <c r="OKK349" s="92"/>
      <c r="OKL349" s="92"/>
      <c r="OKM349" s="92"/>
      <c r="OKN349" s="92"/>
      <c r="OKO349" s="92"/>
      <c r="OKP349" s="92"/>
      <c r="OKQ349" s="92"/>
      <c r="OKR349" s="92"/>
      <c r="OKS349" s="92"/>
      <c r="OKT349" s="92"/>
      <c r="OKU349" s="92"/>
      <c r="OKV349" s="92"/>
      <c r="OKW349" s="92"/>
      <c r="OKX349" s="92"/>
      <c r="OKY349" s="92"/>
      <c r="OKZ349" s="92"/>
      <c r="OLA349" s="92"/>
      <c r="OLB349" s="92"/>
      <c r="OLC349" s="92"/>
      <c r="OLD349" s="92"/>
      <c r="OLE349" s="92"/>
      <c r="OLF349" s="92"/>
      <c r="OLG349" s="92"/>
      <c r="OLH349" s="92"/>
      <c r="OLI349" s="92"/>
      <c r="OLJ349" s="92"/>
      <c r="OLK349" s="92"/>
      <c r="OLL349" s="92"/>
      <c r="OLM349" s="92"/>
      <c r="OLN349" s="92"/>
      <c r="OLO349" s="92"/>
      <c r="OLP349" s="92"/>
      <c r="OLQ349" s="92"/>
      <c r="OLR349" s="92"/>
      <c r="OLS349" s="92"/>
      <c r="OLT349" s="92"/>
      <c r="OLU349" s="92"/>
      <c r="OLV349" s="92"/>
      <c r="OLW349" s="92"/>
      <c r="OLX349" s="92"/>
      <c r="OLY349" s="92"/>
      <c r="OLZ349" s="92"/>
      <c r="OMA349" s="92"/>
      <c r="OMB349" s="92"/>
      <c r="OMC349" s="92"/>
      <c r="OMD349" s="92"/>
      <c r="OME349" s="92"/>
      <c r="OMF349" s="92"/>
      <c r="OMG349" s="92"/>
      <c r="OMH349" s="92"/>
      <c r="OMI349" s="92"/>
      <c r="OMJ349" s="92"/>
      <c r="OMK349" s="92"/>
      <c r="OML349" s="92"/>
      <c r="OMM349" s="92"/>
      <c r="OMN349" s="92"/>
      <c r="OMO349" s="92"/>
      <c r="OMP349" s="92"/>
      <c r="OMQ349" s="92"/>
      <c r="OMR349" s="92"/>
      <c r="OMS349" s="92"/>
      <c r="OMT349" s="92"/>
      <c r="OMU349" s="92"/>
      <c r="OMV349" s="92"/>
      <c r="OMW349" s="92"/>
      <c r="OMX349" s="92"/>
      <c r="OMY349" s="92"/>
      <c r="OMZ349" s="92"/>
      <c r="ONA349" s="92"/>
      <c r="ONB349" s="92"/>
      <c r="ONC349" s="92"/>
      <c r="OND349" s="92"/>
      <c r="ONE349" s="92"/>
      <c r="ONF349" s="92"/>
      <c r="ONG349" s="92"/>
      <c r="ONH349" s="92"/>
      <c r="ONI349" s="92"/>
      <c r="ONJ349" s="92"/>
      <c r="ONK349" s="92"/>
      <c r="ONL349" s="92"/>
      <c r="ONM349" s="92"/>
      <c r="ONN349" s="92"/>
      <c r="ONO349" s="92"/>
      <c r="ONP349" s="92"/>
      <c r="ONQ349" s="92"/>
      <c r="ONR349" s="92"/>
      <c r="ONS349" s="92"/>
      <c r="ONT349" s="92"/>
      <c r="ONU349" s="92"/>
      <c r="ONV349" s="92"/>
      <c r="ONW349" s="92"/>
      <c r="ONX349" s="92"/>
      <c r="ONY349" s="92"/>
      <c r="ONZ349" s="92"/>
      <c r="OOA349" s="92"/>
      <c r="OOB349" s="92"/>
      <c r="OOC349" s="92"/>
      <c r="OOD349" s="92"/>
      <c r="OOE349" s="92"/>
      <c r="OOF349" s="92"/>
      <c r="OOG349" s="92"/>
      <c r="OOH349" s="92"/>
      <c r="OOI349" s="92"/>
      <c r="OOJ349" s="92"/>
      <c r="OOK349" s="92"/>
      <c r="OOL349" s="92"/>
      <c r="OOM349" s="92"/>
      <c r="OON349" s="92"/>
      <c r="OOO349" s="92"/>
      <c r="OOP349" s="92"/>
      <c r="OOQ349" s="92"/>
      <c r="OOR349" s="92"/>
      <c r="OOS349" s="92"/>
      <c r="OOT349" s="92"/>
      <c r="OOU349" s="92"/>
      <c r="OOV349" s="92"/>
      <c r="OOW349" s="92"/>
      <c r="OOX349" s="92"/>
      <c r="OOY349" s="92"/>
      <c r="OOZ349" s="92"/>
      <c r="OPA349" s="92"/>
      <c r="OPB349" s="92"/>
      <c r="OPC349" s="92"/>
      <c r="OPD349" s="92"/>
      <c r="OPE349" s="92"/>
      <c r="OPF349" s="92"/>
      <c r="OPG349" s="92"/>
      <c r="OPH349" s="92"/>
      <c r="OPI349" s="92"/>
      <c r="OPJ349" s="92"/>
      <c r="OPK349" s="92"/>
      <c r="OPL349" s="92"/>
      <c r="OPM349" s="92"/>
      <c r="OPN349" s="92"/>
      <c r="OPO349" s="92"/>
      <c r="OPP349" s="92"/>
      <c r="OPQ349" s="92"/>
      <c r="OPR349" s="92"/>
      <c r="OPS349" s="92"/>
      <c r="OPT349" s="92"/>
      <c r="OPU349" s="92"/>
      <c r="OPV349" s="92"/>
      <c r="OPW349" s="92"/>
      <c r="OPX349" s="92"/>
      <c r="OPY349" s="92"/>
      <c r="OPZ349" s="92"/>
      <c r="OQA349" s="92"/>
      <c r="OQB349" s="92"/>
      <c r="OQC349" s="92"/>
      <c r="OQD349" s="92"/>
      <c r="OQE349" s="92"/>
      <c r="OQF349" s="92"/>
      <c r="OQG349" s="92"/>
      <c r="OQH349" s="92"/>
      <c r="OQI349" s="92"/>
      <c r="OQJ349" s="92"/>
      <c r="OQK349" s="92"/>
      <c r="OQL349" s="92"/>
      <c r="OQM349" s="92"/>
      <c r="OQN349" s="92"/>
      <c r="OQO349" s="92"/>
      <c r="OQP349" s="92"/>
      <c r="OQQ349" s="92"/>
      <c r="OQR349" s="92"/>
      <c r="OQS349" s="92"/>
      <c r="OQT349" s="92"/>
      <c r="OQU349" s="92"/>
      <c r="OQV349" s="92"/>
      <c r="OQW349" s="92"/>
      <c r="OQX349" s="92"/>
      <c r="OQY349" s="92"/>
      <c r="OQZ349" s="92"/>
      <c r="ORA349" s="92"/>
      <c r="ORB349" s="92"/>
      <c r="ORC349" s="92"/>
      <c r="ORD349" s="92"/>
      <c r="ORE349" s="92"/>
      <c r="ORF349" s="92"/>
      <c r="ORG349" s="92"/>
      <c r="ORH349" s="92"/>
      <c r="ORI349" s="92"/>
      <c r="ORJ349" s="92"/>
      <c r="ORK349" s="92"/>
      <c r="ORL349" s="92"/>
      <c r="ORM349" s="92"/>
      <c r="ORN349" s="92"/>
      <c r="ORO349" s="92"/>
      <c r="ORP349" s="92"/>
      <c r="ORQ349" s="92"/>
      <c r="ORR349" s="92"/>
      <c r="ORS349" s="92"/>
      <c r="ORT349" s="92"/>
      <c r="ORU349" s="92"/>
      <c r="ORV349" s="92"/>
      <c r="ORW349" s="92"/>
      <c r="ORX349" s="92"/>
      <c r="ORY349" s="92"/>
      <c r="ORZ349" s="92"/>
      <c r="OSA349" s="92"/>
      <c r="OSB349" s="92"/>
      <c r="OSC349" s="92"/>
      <c r="OSD349" s="92"/>
      <c r="OSE349" s="92"/>
      <c r="OSF349" s="92"/>
      <c r="OSG349" s="92"/>
      <c r="OSH349" s="92"/>
      <c r="OSI349" s="92"/>
      <c r="OSJ349" s="92"/>
      <c r="OSK349" s="92"/>
      <c r="OSL349" s="92"/>
      <c r="OSM349" s="92"/>
      <c r="OSN349" s="92"/>
      <c r="OSO349" s="92"/>
      <c r="OSP349" s="92"/>
      <c r="OSQ349" s="92"/>
      <c r="OSR349" s="92"/>
      <c r="OSS349" s="92"/>
      <c r="OST349" s="92"/>
      <c r="OSU349" s="92"/>
      <c r="OSV349" s="92"/>
      <c r="OSW349" s="92"/>
      <c r="OSX349" s="92"/>
      <c r="OSY349" s="92"/>
      <c r="OSZ349" s="92"/>
      <c r="OTA349" s="92"/>
      <c r="OTB349" s="92"/>
      <c r="OTC349" s="92"/>
      <c r="OTD349" s="92"/>
      <c r="OTE349" s="92"/>
      <c r="OTF349" s="92"/>
      <c r="OTG349" s="92"/>
      <c r="OTH349" s="92"/>
      <c r="OTI349" s="92"/>
      <c r="OTJ349" s="92"/>
      <c r="OTK349" s="92"/>
      <c r="OTL349" s="92"/>
      <c r="OTM349" s="92"/>
      <c r="OTN349" s="92"/>
      <c r="OTO349" s="92"/>
      <c r="OTP349" s="92"/>
      <c r="OTQ349" s="92"/>
      <c r="OTR349" s="92"/>
      <c r="OTS349" s="92"/>
      <c r="OTT349" s="92"/>
      <c r="OTU349" s="92"/>
      <c r="OTV349" s="92"/>
      <c r="OTW349" s="92"/>
      <c r="OTX349" s="92"/>
      <c r="OTY349" s="92"/>
      <c r="OTZ349" s="92"/>
      <c r="OUA349" s="92"/>
      <c r="OUB349" s="92"/>
      <c r="OUC349" s="92"/>
      <c r="OUD349" s="92"/>
      <c r="OUE349" s="92"/>
      <c r="OUF349" s="92"/>
      <c r="OUG349" s="92"/>
      <c r="OUH349" s="92"/>
      <c r="OUI349" s="92"/>
      <c r="OUJ349" s="92"/>
      <c r="OUK349" s="92"/>
      <c r="OUL349" s="92"/>
      <c r="OUM349" s="92"/>
      <c r="OUN349" s="92"/>
      <c r="OUO349" s="92"/>
      <c r="OUP349" s="92"/>
      <c r="OUQ349" s="92"/>
      <c r="OUR349" s="92"/>
      <c r="OUS349" s="92"/>
      <c r="OUT349" s="92"/>
      <c r="OUU349" s="92"/>
      <c r="OUV349" s="92"/>
      <c r="OUW349" s="92"/>
      <c r="OUX349" s="92"/>
      <c r="OUY349" s="92"/>
      <c r="OUZ349" s="92"/>
      <c r="OVA349" s="92"/>
      <c r="OVB349" s="92"/>
      <c r="OVC349" s="92"/>
      <c r="OVD349" s="92"/>
      <c r="OVE349" s="92"/>
      <c r="OVF349" s="92"/>
      <c r="OVG349" s="92"/>
      <c r="OVH349" s="92"/>
      <c r="OVI349" s="92"/>
      <c r="OVJ349" s="92"/>
      <c r="OVK349" s="92"/>
      <c r="OVL349" s="92"/>
      <c r="OVM349" s="92"/>
      <c r="OVN349" s="92"/>
      <c r="OVO349" s="92"/>
      <c r="OVP349" s="92"/>
      <c r="OVQ349" s="92"/>
      <c r="OVR349" s="92"/>
      <c r="OVS349" s="92"/>
      <c r="OVT349" s="92"/>
      <c r="OVU349" s="92"/>
      <c r="OVV349" s="92"/>
      <c r="OVW349" s="92"/>
      <c r="OVX349" s="92"/>
      <c r="OVY349" s="92"/>
      <c r="OVZ349" s="92"/>
      <c r="OWA349" s="92"/>
      <c r="OWB349" s="92"/>
      <c r="OWC349" s="92"/>
      <c r="OWD349" s="92"/>
      <c r="OWE349" s="92"/>
      <c r="OWF349" s="92"/>
      <c r="OWG349" s="92"/>
      <c r="OWH349" s="92"/>
      <c r="OWI349" s="92"/>
      <c r="OWJ349" s="92"/>
      <c r="OWK349" s="92"/>
      <c r="OWL349" s="92"/>
      <c r="OWM349" s="92"/>
      <c r="OWN349" s="92"/>
      <c r="OWO349" s="92"/>
      <c r="OWP349" s="92"/>
      <c r="OWQ349" s="92"/>
      <c r="OWR349" s="92"/>
      <c r="OWS349" s="92"/>
      <c r="OWT349" s="92"/>
      <c r="OWU349" s="92"/>
      <c r="OWV349" s="92"/>
      <c r="OWW349" s="92"/>
      <c r="OWX349" s="92"/>
      <c r="OWY349" s="92"/>
      <c r="OWZ349" s="92"/>
      <c r="OXA349" s="92"/>
      <c r="OXB349" s="92"/>
      <c r="OXC349" s="92"/>
      <c r="OXD349" s="92"/>
      <c r="OXE349" s="92"/>
      <c r="OXF349" s="92"/>
      <c r="OXG349" s="92"/>
      <c r="OXH349" s="92"/>
      <c r="OXI349" s="92"/>
      <c r="OXJ349" s="92"/>
      <c r="OXK349" s="92"/>
      <c r="OXL349" s="92"/>
      <c r="OXM349" s="92"/>
      <c r="OXN349" s="92"/>
      <c r="OXO349" s="92"/>
      <c r="OXP349" s="92"/>
      <c r="OXQ349" s="92"/>
      <c r="OXR349" s="92"/>
      <c r="OXS349" s="92"/>
      <c r="OXT349" s="92"/>
      <c r="OXU349" s="92"/>
      <c r="OXV349" s="92"/>
      <c r="OXW349" s="92"/>
      <c r="OXX349" s="92"/>
      <c r="OXY349" s="92"/>
      <c r="OXZ349" s="92"/>
      <c r="OYA349" s="92"/>
      <c r="OYB349" s="92"/>
      <c r="OYC349" s="92"/>
      <c r="OYD349" s="92"/>
      <c r="OYE349" s="92"/>
      <c r="OYF349" s="92"/>
      <c r="OYG349" s="92"/>
      <c r="OYH349" s="92"/>
      <c r="OYI349" s="92"/>
      <c r="OYJ349" s="92"/>
      <c r="OYK349" s="92"/>
      <c r="OYL349" s="92"/>
      <c r="OYM349" s="92"/>
      <c r="OYN349" s="92"/>
      <c r="OYO349" s="92"/>
      <c r="OYP349" s="92"/>
      <c r="OYQ349" s="92"/>
      <c r="OYR349" s="92"/>
      <c r="OYS349" s="92"/>
      <c r="OYT349" s="92"/>
      <c r="OYU349" s="92"/>
      <c r="OYV349" s="92"/>
      <c r="OYW349" s="92"/>
      <c r="OYX349" s="92"/>
      <c r="OYY349" s="92"/>
      <c r="OYZ349" s="92"/>
      <c r="OZA349" s="92"/>
      <c r="OZB349" s="92"/>
      <c r="OZC349" s="92"/>
      <c r="OZD349" s="92"/>
      <c r="OZE349" s="92"/>
      <c r="OZF349" s="92"/>
      <c r="OZG349" s="92"/>
      <c r="OZH349" s="92"/>
      <c r="OZI349" s="92"/>
      <c r="OZJ349" s="92"/>
      <c r="OZK349" s="92"/>
      <c r="OZL349" s="92"/>
      <c r="OZM349" s="92"/>
      <c r="OZN349" s="92"/>
      <c r="OZO349" s="92"/>
      <c r="OZP349" s="92"/>
      <c r="OZQ349" s="92"/>
      <c r="OZR349" s="92"/>
      <c r="OZS349" s="92"/>
      <c r="OZT349" s="92"/>
      <c r="OZU349" s="92"/>
      <c r="OZV349" s="92"/>
      <c r="OZW349" s="92"/>
      <c r="OZX349" s="92"/>
      <c r="OZY349" s="92"/>
      <c r="OZZ349" s="92"/>
      <c r="PAA349" s="92"/>
      <c r="PAB349" s="92"/>
      <c r="PAC349" s="92"/>
      <c r="PAD349" s="92"/>
      <c r="PAE349" s="92"/>
      <c r="PAF349" s="92"/>
      <c r="PAG349" s="92"/>
      <c r="PAH349" s="92"/>
      <c r="PAI349" s="92"/>
      <c r="PAJ349" s="92"/>
      <c r="PAK349" s="92"/>
      <c r="PAL349" s="92"/>
      <c r="PAM349" s="92"/>
      <c r="PAN349" s="92"/>
      <c r="PAO349" s="92"/>
      <c r="PAP349" s="92"/>
      <c r="PAQ349" s="92"/>
      <c r="PAR349" s="92"/>
      <c r="PAS349" s="92"/>
      <c r="PAT349" s="92"/>
      <c r="PAU349" s="92"/>
      <c r="PAV349" s="92"/>
      <c r="PAW349" s="92"/>
      <c r="PAX349" s="92"/>
      <c r="PAY349" s="92"/>
      <c r="PAZ349" s="92"/>
      <c r="PBA349" s="92"/>
      <c r="PBB349" s="92"/>
      <c r="PBC349" s="92"/>
      <c r="PBD349" s="92"/>
      <c r="PBE349" s="92"/>
      <c r="PBF349" s="92"/>
      <c r="PBG349" s="92"/>
      <c r="PBH349" s="92"/>
      <c r="PBI349" s="92"/>
      <c r="PBJ349" s="92"/>
      <c r="PBK349" s="92"/>
      <c r="PBL349" s="92"/>
      <c r="PBM349" s="92"/>
      <c r="PBN349" s="92"/>
      <c r="PBO349" s="92"/>
      <c r="PBP349" s="92"/>
      <c r="PBQ349" s="92"/>
      <c r="PBR349" s="92"/>
      <c r="PBS349" s="92"/>
      <c r="PBT349" s="92"/>
      <c r="PBU349" s="92"/>
      <c r="PBV349" s="92"/>
      <c r="PBW349" s="92"/>
      <c r="PBX349" s="92"/>
      <c r="PBY349" s="92"/>
      <c r="PBZ349" s="92"/>
      <c r="PCA349" s="92"/>
      <c r="PCB349" s="92"/>
      <c r="PCC349" s="92"/>
      <c r="PCD349" s="92"/>
      <c r="PCE349" s="92"/>
      <c r="PCF349" s="92"/>
      <c r="PCG349" s="92"/>
      <c r="PCH349" s="92"/>
      <c r="PCI349" s="92"/>
      <c r="PCJ349" s="92"/>
      <c r="PCK349" s="92"/>
      <c r="PCL349" s="92"/>
      <c r="PCM349" s="92"/>
      <c r="PCN349" s="92"/>
      <c r="PCO349" s="92"/>
      <c r="PCP349" s="92"/>
      <c r="PCQ349" s="92"/>
      <c r="PCR349" s="92"/>
      <c r="PCS349" s="92"/>
      <c r="PCT349" s="92"/>
      <c r="PCU349" s="92"/>
      <c r="PCV349" s="92"/>
      <c r="PCW349" s="92"/>
      <c r="PCX349" s="92"/>
      <c r="PCY349" s="92"/>
      <c r="PCZ349" s="92"/>
      <c r="PDA349" s="92"/>
      <c r="PDB349" s="92"/>
      <c r="PDC349" s="92"/>
      <c r="PDD349" s="92"/>
      <c r="PDE349" s="92"/>
      <c r="PDF349" s="92"/>
      <c r="PDG349" s="92"/>
      <c r="PDH349" s="92"/>
      <c r="PDI349" s="92"/>
      <c r="PDJ349" s="92"/>
      <c r="PDK349" s="92"/>
      <c r="PDL349" s="92"/>
      <c r="PDM349" s="92"/>
      <c r="PDN349" s="92"/>
      <c r="PDO349" s="92"/>
      <c r="PDP349" s="92"/>
      <c r="PDQ349" s="92"/>
      <c r="PDR349" s="92"/>
      <c r="PDS349" s="92"/>
      <c r="PDT349" s="92"/>
      <c r="PDU349" s="92"/>
      <c r="PDV349" s="92"/>
      <c r="PDW349" s="92"/>
      <c r="PDX349" s="92"/>
      <c r="PDY349" s="92"/>
      <c r="PDZ349" s="92"/>
      <c r="PEA349" s="92"/>
      <c r="PEB349" s="92"/>
      <c r="PEC349" s="92"/>
      <c r="PED349" s="92"/>
      <c r="PEE349" s="92"/>
      <c r="PEF349" s="92"/>
      <c r="PEG349" s="92"/>
      <c r="PEH349" s="92"/>
      <c r="PEI349" s="92"/>
      <c r="PEJ349" s="92"/>
      <c r="PEK349" s="92"/>
      <c r="PEL349" s="92"/>
      <c r="PEM349" s="92"/>
      <c r="PEN349" s="92"/>
      <c r="PEO349" s="92"/>
      <c r="PEP349" s="92"/>
      <c r="PEQ349" s="92"/>
      <c r="PER349" s="92"/>
      <c r="PES349" s="92"/>
      <c r="PET349" s="92"/>
      <c r="PEU349" s="92"/>
      <c r="PEV349" s="92"/>
      <c r="PEW349" s="92"/>
      <c r="PEX349" s="92"/>
      <c r="PEY349" s="92"/>
      <c r="PEZ349" s="92"/>
      <c r="PFA349" s="92"/>
      <c r="PFB349" s="92"/>
      <c r="PFC349" s="92"/>
      <c r="PFD349" s="92"/>
      <c r="PFE349" s="92"/>
      <c r="PFF349" s="92"/>
      <c r="PFG349" s="92"/>
      <c r="PFH349" s="92"/>
      <c r="PFI349" s="92"/>
      <c r="PFJ349" s="92"/>
      <c r="PFK349" s="92"/>
      <c r="PFL349" s="92"/>
      <c r="PFM349" s="92"/>
      <c r="PFN349" s="92"/>
      <c r="PFO349" s="92"/>
      <c r="PFP349" s="92"/>
      <c r="PFQ349" s="92"/>
      <c r="PFR349" s="92"/>
      <c r="PFS349" s="92"/>
      <c r="PFT349" s="92"/>
      <c r="PFU349" s="92"/>
      <c r="PFV349" s="92"/>
      <c r="PFW349" s="92"/>
      <c r="PFX349" s="92"/>
      <c r="PFY349" s="92"/>
      <c r="PFZ349" s="92"/>
      <c r="PGA349" s="92"/>
      <c r="PGB349" s="92"/>
      <c r="PGC349" s="92"/>
      <c r="PGD349" s="92"/>
      <c r="PGE349" s="92"/>
      <c r="PGF349" s="92"/>
      <c r="PGG349" s="92"/>
      <c r="PGH349" s="92"/>
      <c r="PGI349" s="92"/>
      <c r="PGJ349" s="92"/>
      <c r="PGK349" s="92"/>
      <c r="PGL349" s="92"/>
      <c r="PGM349" s="92"/>
      <c r="PGN349" s="92"/>
      <c r="PGO349" s="92"/>
      <c r="PGP349" s="92"/>
      <c r="PGQ349" s="92"/>
      <c r="PGR349" s="92"/>
      <c r="PGS349" s="92"/>
      <c r="PGT349" s="92"/>
      <c r="PGU349" s="92"/>
      <c r="PGV349" s="92"/>
      <c r="PGW349" s="92"/>
      <c r="PGX349" s="92"/>
      <c r="PGY349" s="92"/>
      <c r="PGZ349" s="92"/>
      <c r="PHA349" s="92"/>
      <c r="PHB349" s="92"/>
      <c r="PHC349" s="92"/>
      <c r="PHD349" s="92"/>
      <c r="PHE349" s="92"/>
      <c r="PHF349" s="92"/>
      <c r="PHG349" s="92"/>
      <c r="PHH349" s="92"/>
      <c r="PHI349" s="92"/>
      <c r="PHJ349" s="92"/>
      <c r="PHK349" s="92"/>
      <c r="PHL349" s="92"/>
      <c r="PHM349" s="92"/>
      <c r="PHN349" s="92"/>
      <c r="PHO349" s="92"/>
      <c r="PHP349" s="92"/>
      <c r="PHQ349" s="92"/>
      <c r="PHR349" s="92"/>
      <c r="PHS349" s="92"/>
      <c r="PHT349" s="92"/>
      <c r="PHU349" s="92"/>
      <c r="PHV349" s="92"/>
      <c r="PHW349" s="92"/>
      <c r="PHX349" s="92"/>
      <c r="PHY349" s="92"/>
      <c r="PHZ349" s="92"/>
      <c r="PIA349" s="92"/>
      <c r="PIB349" s="92"/>
      <c r="PIC349" s="92"/>
      <c r="PID349" s="92"/>
      <c r="PIE349" s="92"/>
      <c r="PIF349" s="92"/>
      <c r="PIG349" s="92"/>
      <c r="PIH349" s="92"/>
      <c r="PII349" s="92"/>
      <c r="PIJ349" s="92"/>
      <c r="PIK349" s="92"/>
      <c r="PIL349" s="92"/>
      <c r="PIM349" s="92"/>
      <c r="PIN349" s="92"/>
      <c r="PIO349" s="92"/>
      <c r="PIP349" s="92"/>
      <c r="PIQ349" s="92"/>
      <c r="PIR349" s="92"/>
      <c r="PIS349" s="92"/>
      <c r="PIT349" s="92"/>
      <c r="PIU349" s="92"/>
      <c r="PIV349" s="92"/>
      <c r="PIW349" s="92"/>
      <c r="PIX349" s="92"/>
      <c r="PIY349" s="92"/>
      <c r="PIZ349" s="92"/>
      <c r="PJA349" s="92"/>
      <c r="PJB349" s="92"/>
      <c r="PJC349" s="92"/>
      <c r="PJD349" s="92"/>
      <c r="PJE349" s="92"/>
      <c r="PJF349" s="92"/>
      <c r="PJG349" s="92"/>
      <c r="PJH349" s="92"/>
      <c r="PJI349" s="92"/>
      <c r="PJJ349" s="92"/>
      <c r="PJK349" s="92"/>
      <c r="PJL349" s="92"/>
      <c r="PJM349" s="92"/>
      <c r="PJN349" s="92"/>
      <c r="PJO349" s="92"/>
      <c r="PJP349" s="92"/>
      <c r="PJQ349" s="92"/>
      <c r="PJR349" s="92"/>
      <c r="PJS349" s="92"/>
      <c r="PJT349" s="92"/>
      <c r="PJU349" s="92"/>
      <c r="PJV349" s="92"/>
      <c r="PJW349" s="92"/>
      <c r="PJX349" s="92"/>
      <c r="PJY349" s="92"/>
      <c r="PJZ349" s="92"/>
      <c r="PKA349" s="92"/>
      <c r="PKB349" s="92"/>
      <c r="PKC349" s="92"/>
      <c r="PKD349" s="92"/>
      <c r="PKE349" s="92"/>
      <c r="PKF349" s="92"/>
      <c r="PKG349" s="92"/>
      <c r="PKH349" s="92"/>
      <c r="PKI349" s="92"/>
      <c r="PKJ349" s="92"/>
      <c r="PKK349" s="92"/>
      <c r="PKL349" s="92"/>
      <c r="PKM349" s="92"/>
      <c r="PKN349" s="92"/>
      <c r="PKO349" s="92"/>
      <c r="PKP349" s="92"/>
      <c r="PKQ349" s="92"/>
      <c r="PKR349" s="92"/>
      <c r="PKS349" s="92"/>
      <c r="PKT349" s="92"/>
      <c r="PKU349" s="92"/>
      <c r="PKV349" s="92"/>
      <c r="PKW349" s="92"/>
      <c r="PKX349" s="92"/>
      <c r="PKY349" s="92"/>
      <c r="PKZ349" s="92"/>
      <c r="PLA349" s="92"/>
      <c r="PLB349" s="92"/>
      <c r="PLC349" s="92"/>
      <c r="PLD349" s="92"/>
      <c r="PLE349" s="92"/>
      <c r="PLF349" s="92"/>
      <c r="PLG349" s="92"/>
      <c r="PLH349" s="92"/>
      <c r="PLI349" s="92"/>
      <c r="PLJ349" s="92"/>
      <c r="PLK349" s="92"/>
      <c r="PLL349" s="92"/>
      <c r="PLM349" s="92"/>
      <c r="PLN349" s="92"/>
      <c r="PLO349" s="92"/>
      <c r="PLP349" s="92"/>
      <c r="PLQ349" s="92"/>
      <c r="PLR349" s="92"/>
      <c r="PLS349" s="92"/>
      <c r="PLT349" s="92"/>
      <c r="PLU349" s="92"/>
      <c r="PLV349" s="92"/>
      <c r="PLW349" s="92"/>
      <c r="PLX349" s="92"/>
      <c r="PLY349" s="92"/>
      <c r="PLZ349" s="92"/>
      <c r="PMA349" s="92"/>
      <c r="PMB349" s="92"/>
      <c r="PMC349" s="92"/>
      <c r="PMD349" s="92"/>
      <c r="PME349" s="92"/>
      <c r="PMF349" s="92"/>
      <c r="PMG349" s="92"/>
      <c r="PMH349" s="92"/>
      <c r="PMI349" s="92"/>
      <c r="PMJ349" s="92"/>
      <c r="PMK349" s="92"/>
      <c r="PML349" s="92"/>
      <c r="PMM349" s="92"/>
      <c r="PMN349" s="92"/>
      <c r="PMO349" s="92"/>
      <c r="PMP349" s="92"/>
      <c r="PMQ349" s="92"/>
      <c r="PMR349" s="92"/>
      <c r="PMS349" s="92"/>
      <c r="PMT349" s="92"/>
      <c r="PMU349" s="92"/>
      <c r="PMV349" s="92"/>
      <c r="PMW349" s="92"/>
      <c r="PMX349" s="92"/>
      <c r="PMY349" s="92"/>
      <c r="PMZ349" s="92"/>
      <c r="PNA349" s="92"/>
      <c r="PNB349" s="92"/>
      <c r="PNC349" s="92"/>
      <c r="PND349" s="92"/>
      <c r="PNE349" s="92"/>
      <c r="PNF349" s="92"/>
      <c r="PNG349" s="92"/>
      <c r="PNH349" s="92"/>
      <c r="PNI349" s="92"/>
      <c r="PNJ349" s="92"/>
      <c r="PNK349" s="92"/>
      <c r="PNL349" s="92"/>
      <c r="PNM349" s="92"/>
      <c r="PNN349" s="92"/>
      <c r="PNO349" s="92"/>
      <c r="PNP349" s="92"/>
      <c r="PNQ349" s="92"/>
      <c r="PNR349" s="92"/>
      <c r="PNS349" s="92"/>
      <c r="PNT349" s="92"/>
      <c r="PNU349" s="92"/>
      <c r="PNV349" s="92"/>
      <c r="PNW349" s="92"/>
      <c r="PNX349" s="92"/>
      <c r="PNY349" s="92"/>
      <c r="PNZ349" s="92"/>
      <c r="POA349" s="92"/>
      <c r="POB349" s="92"/>
      <c r="POC349" s="92"/>
      <c r="POD349" s="92"/>
      <c r="POE349" s="92"/>
      <c r="POF349" s="92"/>
      <c r="POG349" s="92"/>
      <c r="POH349" s="92"/>
      <c r="POI349" s="92"/>
      <c r="POJ349" s="92"/>
      <c r="POK349" s="92"/>
      <c r="POL349" s="92"/>
      <c r="POM349" s="92"/>
      <c r="PON349" s="92"/>
      <c r="POO349" s="92"/>
      <c r="POP349" s="92"/>
      <c r="POQ349" s="92"/>
      <c r="POR349" s="92"/>
      <c r="POS349" s="92"/>
      <c r="POT349" s="92"/>
      <c r="POU349" s="92"/>
      <c r="POV349" s="92"/>
      <c r="POW349" s="92"/>
      <c r="POX349" s="92"/>
      <c r="POY349" s="92"/>
      <c r="POZ349" s="92"/>
      <c r="PPA349" s="92"/>
      <c r="PPB349" s="92"/>
      <c r="PPC349" s="92"/>
      <c r="PPD349" s="92"/>
      <c r="PPE349" s="92"/>
      <c r="PPF349" s="92"/>
      <c r="PPG349" s="92"/>
      <c r="PPH349" s="92"/>
      <c r="PPI349" s="92"/>
      <c r="PPJ349" s="92"/>
      <c r="PPK349" s="92"/>
      <c r="PPL349" s="92"/>
      <c r="PPM349" s="92"/>
      <c r="PPN349" s="92"/>
      <c r="PPO349" s="92"/>
      <c r="PPP349" s="92"/>
      <c r="PPQ349" s="92"/>
      <c r="PPR349" s="92"/>
      <c r="PPS349" s="92"/>
      <c r="PPT349" s="92"/>
      <c r="PPU349" s="92"/>
      <c r="PPV349" s="92"/>
      <c r="PPW349" s="92"/>
      <c r="PPX349" s="92"/>
      <c r="PPY349" s="92"/>
      <c r="PPZ349" s="92"/>
      <c r="PQA349" s="92"/>
      <c r="PQB349" s="92"/>
      <c r="PQC349" s="92"/>
      <c r="PQD349" s="92"/>
      <c r="PQE349" s="92"/>
      <c r="PQF349" s="92"/>
      <c r="PQG349" s="92"/>
      <c r="PQH349" s="92"/>
      <c r="PQI349" s="92"/>
      <c r="PQJ349" s="92"/>
      <c r="PQK349" s="92"/>
      <c r="PQL349" s="92"/>
      <c r="PQM349" s="92"/>
      <c r="PQN349" s="92"/>
      <c r="PQO349" s="92"/>
      <c r="PQP349" s="92"/>
      <c r="PQQ349" s="92"/>
      <c r="PQR349" s="92"/>
      <c r="PQS349" s="92"/>
      <c r="PQT349" s="92"/>
      <c r="PQU349" s="92"/>
      <c r="PQV349" s="92"/>
      <c r="PQW349" s="92"/>
      <c r="PQX349" s="92"/>
      <c r="PQY349" s="92"/>
      <c r="PQZ349" s="92"/>
      <c r="PRA349" s="92"/>
      <c r="PRB349" s="92"/>
      <c r="PRC349" s="92"/>
      <c r="PRD349" s="92"/>
      <c r="PRE349" s="92"/>
      <c r="PRF349" s="92"/>
      <c r="PRG349" s="92"/>
      <c r="PRH349" s="92"/>
      <c r="PRI349" s="92"/>
      <c r="PRJ349" s="92"/>
      <c r="PRK349" s="92"/>
      <c r="PRL349" s="92"/>
      <c r="PRM349" s="92"/>
      <c r="PRN349" s="92"/>
      <c r="PRO349" s="92"/>
      <c r="PRP349" s="92"/>
      <c r="PRQ349" s="92"/>
      <c r="PRR349" s="92"/>
      <c r="PRS349" s="92"/>
      <c r="PRT349" s="92"/>
      <c r="PRU349" s="92"/>
      <c r="PRV349" s="92"/>
      <c r="PRW349" s="92"/>
      <c r="PRX349" s="92"/>
      <c r="PRY349" s="92"/>
      <c r="PRZ349" s="92"/>
      <c r="PSA349" s="92"/>
      <c r="PSB349" s="92"/>
      <c r="PSC349" s="92"/>
      <c r="PSD349" s="92"/>
      <c r="PSE349" s="92"/>
      <c r="PSF349" s="92"/>
      <c r="PSG349" s="92"/>
      <c r="PSH349" s="92"/>
      <c r="PSI349" s="92"/>
      <c r="PSJ349" s="92"/>
      <c r="PSK349" s="92"/>
      <c r="PSL349" s="92"/>
      <c r="PSM349" s="92"/>
      <c r="PSN349" s="92"/>
      <c r="PSO349" s="92"/>
      <c r="PSP349" s="92"/>
      <c r="PSQ349" s="92"/>
      <c r="PSR349" s="92"/>
      <c r="PSS349" s="92"/>
      <c r="PST349" s="92"/>
      <c r="PSU349" s="92"/>
      <c r="PSV349" s="92"/>
      <c r="PSW349" s="92"/>
      <c r="PSX349" s="92"/>
      <c r="PSY349" s="92"/>
      <c r="PSZ349" s="92"/>
      <c r="PTA349" s="92"/>
      <c r="PTB349" s="92"/>
      <c r="PTC349" s="92"/>
      <c r="PTD349" s="92"/>
      <c r="PTE349" s="92"/>
      <c r="PTF349" s="92"/>
      <c r="PTG349" s="92"/>
      <c r="PTH349" s="92"/>
      <c r="PTI349" s="92"/>
      <c r="PTJ349" s="92"/>
      <c r="PTK349" s="92"/>
      <c r="PTL349" s="92"/>
      <c r="PTM349" s="92"/>
      <c r="PTN349" s="92"/>
      <c r="PTO349" s="92"/>
      <c r="PTP349" s="92"/>
      <c r="PTQ349" s="92"/>
      <c r="PTR349" s="92"/>
      <c r="PTS349" s="92"/>
      <c r="PTT349" s="92"/>
      <c r="PTU349" s="92"/>
      <c r="PTV349" s="92"/>
      <c r="PTW349" s="92"/>
      <c r="PTX349" s="92"/>
      <c r="PTY349" s="92"/>
      <c r="PTZ349" s="92"/>
      <c r="PUA349" s="92"/>
      <c r="PUB349" s="92"/>
      <c r="PUC349" s="92"/>
      <c r="PUD349" s="92"/>
      <c r="PUE349" s="92"/>
      <c r="PUF349" s="92"/>
      <c r="PUG349" s="92"/>
      <c r="PUH349" s="92"/>
      <c r="PUI349" s="92"/>
      <c r="PUJ349" s="92"/>
      <c r="PUK349" s="92"/>
      <c r="PUL349" s="92"/>
      <c r="PUM349" s="92"/>
      <c r="PUN349" s="92"/>
      <c r="PUO349" s="92"/>
      <c r="PUP349" s="92"/>
      <c r="PUQ349" s="92"/>
      <c r="PUR349" s="92"/>
      <c r="PUS349" s="92"/>
      <c r="PUT349" s="92"/>
      <c r="PUU349" s="92"/>
      <c r="PUV349" s="92"/>
      <c r="PUW349" s="92"/>
      <c r="PUX349" s="92"/>
      <c r="PUY349" s="92"/>
      <c r="PUZ349" s="92"/>
      <c r="PVA349" s="92"/>
      <c r="PVB349" s="92"/>
      <c r="PVC349" s="92"/>
      <c r="PVD349" s="92"/>
      <c r="PVE349" s="92"/>
      <c r="PVF349" s="92"/>
      <c r="PVG349" s="92"/>
      <c r="PVH349" s="92"/>
      <c r="PVI349" s="92"/>
      <c r="PVJ349" s="92"/>
      <c r="PVK349" s="92"/>
      <c r="PVL349" s="92"/>
      <c r="PVM349" s="92"/>
      <c r="PVN349" s="92"/>
      <c r="PVO349" s="92"/>
      <c r="PVP349" s="92"/>
      <c r="PVQ349" s="92"/>
      <c r="PVR349" s="92"/>
      <c r="PVS349" s="92"/>
      <c r="PVT349" s="92"/>
      <c r="PVU349" s="92"/>
      <c r="PVV349" s="92"/>
      <c r="PVW349" s="92"/>
      <c r="PVX349" s="92"/>
      <c r="PVY349" s="92"/>
      <c r="PVZ349" s="92"/>
      <c r="PWA349" s="92"/>
      <c r="PWB349" s="92"/>
      <c r="PWC349" s="92"/>
      <c r="PWD349" s="92"/>
      <c r="PWE349" s="92"/>
      <c r="PWF349" s="92"/>
      <c r="PWG349" s="92"/>
      <c r="PWH349" s="92"/>
      <c r="PWI349" s="92"/>
      <c r="PWJ349" s="92"/>
      <c r="PWK349" s="92"/>
      <c r="PWL349" s="92"/>
      <c r="PWM349" s="92"/>
      <c r="PWN349" s="92"/>
      <c r="PWO349" s="92"/>
      <c r="PWP349" s="92"/>
      <c r="PWQ349" s="92"/>
      <c r="PWR349" s="92"/>
      <c r="PWS349" s="92"/>
      <c r="PWT349" s="92"/>
      <c r="PWU349" s="92"/>
      <c r="PWV349" s="92"/>
      <c r="PWW349" s="92"/>
      <c r="PWX349" s="92"/>
      <c r="PWY349" s="92"/>
      <c r="PWZ349" s="92"/>
      <c r="PXA349" s="92"/>
      <c r="PXB349" s="92"/>
      <c r="PXC349" s="92"/>
      <c r="PXD349" s="92"/>
      <c r="PXE349" s="92"/>
      <c r="PXF349" s="92"/>
      <c r="PXG349" s="92"/>
      <c r="PXH349" s="92"/>
      <c r="PXI349" s="92"/>
      <c r="PXJ349" s="92"/>
      <c r="PXK349" s="92"/>
      <c r="PXL349" s="92"/>
      <c r="PXM349" s="92"/>
      <c r="PXN349" s="92"/>
      <c r="PXO349" s="92"/>
      <c r="PXP349" s="92"/>
      <c r="PXQ349" s="92"/>
      <c r="PXR349" s="92"/>
      <c r="PXS349" s="92"/>
      <c r="PXT349" s="92"/>
      <c r="PXU349" s="92"/>
      <c r="PXV349" s="92"/>
      <c r="PXW349" s="92"/>
      <c r="PXX349" s="92"/>
      <c r="PXY349" s="92"/>
      <c r="PXZ349" s="92"/>
      <c r="PYA349" s="92"/>
      <c r="PYB349" s="92"/>
      <c r="PYC349" s="92"/>
      <c r="PYD349" s="92"/>
      <c r="PYE349" s="92"/>
      <c r="PYF349" s="92"/>
      <c r="PYG349" s="92"/>
      <c r="PYH349" s="92"/>
      <c r="PYI349" s="92"/>
      <c r="PYJ349" s="92"/>
      <c r="PYK349" s="92"/>
      <c r="PYL349" s="92"/>
      <c r="PYM349" s="92"/>
      <c r="PYN349" s="92"/>
      <c r="PYO349" s="92"/>
      <c r="PYP349" s="92"/>
      <c r="PYQ349" s="92"/>
      <c r="PYR349" s="92"/>
      <c r="PYS349" s="92"/>
      <c r="PYT349" s="92"/>
      <c r="PYU349" s="92"/>
      <c r="PYV349" s="92"/>
      <c r="PYW349" s="92"/>
      <c r="PYX349" s="92"/>
      <c r="PYY349" s="92"/>
      <c r="PYZ349" s="92"/>
      <c r="PZA349" s="92"/>
      <c r="PZB349" s="92"/>
      <c r="PZC349" s="92"/>
      <c r="PZD349" s="92"/>
      <c r="PZE349" s="92"/>
      <c r="PZF349" s="92"/>
      <c r="PZG349" s="92"/>
      <c r="PZH349" s="92"/>
      <c r="PZI349" s="92"/>
      <c r="PZJ349" s="92"/>
      <c r="PZK349" s="92"/>
      <c r="PZL349" s="92"/>
      <c r="PZM349" s="92"/>
      <c r="PZN349" s="92"/>
      <c r="PZO349" s="92"/>
      <c r="PZP349" s="92"/>
      <c r="PZQ349" s="92"/>
      <c r="PZR349" s="92"/>
      <c r="PZS349" s="92"/>
      <c r="PZT349" s="92"/>
      <c r="PZU349" s="92"/>
      <c r="PZV349" s="92"/>
      <c r="PZW349" s="92"/>
      <c r="PZX349" s="92"/>
      <c r="PZY349" s="92"/>
      <c r="PZZ349" s="92"/>
      <c r="QAA349" s="92"/>
      <c r="QAB349" s="92"/>
      <c r="QAC349" s="92"/>
      <c r="QAD349" s="92"/>
      <c r="QAE349" s="92"/>
      <c r="QAF349" s="92"/>
      <c r="QAG349" s="92"/>
      <c r="QAH349" s="92"/>
      <c r="QAI349" s="92"/>
      <c r="QAJ349" s="92"/>
      <c r="QAK349" s="92"/>
      <c r="QAL349" s="92"/>
      <c r="QAM349" s="92"/>
      <c r="QAN349" s="92"/>
      <c r="QAO349" s="92"/>
      <c r="QAP349" s="92"/>
      <c r="QAQ349" s="92"/>
      <c r="QAR349" s="92"/>
      <c r="QAS349" s="92"/>
      <c r="QAT349" s="92"/>
      <c r="QAU349" s="92"/>
      <c r="QAV349" s="92"/>
      <c r="QAW349" s="92"/>
      <c r="QAX349" s="92"/>
      <c r="QAY349" s="92"/>
      <c r="QAZ349" s="92"/>
      <c r="QBA349" s="92"/>
      <c r="QBB349" s="92"/>
      <c r="QBC349" s="92"/>
      <c r="QBD349" s="92"/>
      <c r="QBE349" s="92"/>
      <c r="QBF349" s="92"/>
      <c r="QBG349" s="92"/>
      <c r="QBH349" s="92"/>
      <c r="QBI349" s="92"/>
      <c r="QBJ349" s="92"/>
      <c r="QBK349" s="92"/>
      <c r="QBL349" s="92"/>
      <c r="QBM349" s="92"/>
      <c r="QBN349" s="92"/>
      <c r="QBO349" s="92"/>
      <c r="QBP349" s="92"/>
      <c r="QBQ349" s="92"/>
      <c r="QBR349" s="92"/>
      <c r="QBS349" s="92"/>
      <c r="QBT349" s="92"/>
      <c r="QBU349" s="92"/>
      <c r="QBV349" s="92"/>
      <c r="QBW349" s="92"/>
      <c r="QBX349" s="92"/>
      <c r="QBY349" s="92"/>
      <c r="QBZ349" s="92"/>
      <c r="QCA349" s="92"/>
      <c r="QCB349" s="92"/>
      <c r="QCC349" s="92"/>
      <c r="QCD349" s="92"/>
      <c r="QCE349" s="92"/>
      <c r="QCF349" s="92"/>
      <c r="QCG349" s="92"/>
      <c r="QCH349" s="92"/>
      <c r="QCI349" s="92"/>
      <c r="QCJ349" s="92"/>
      <c r="QCK349" s="92"/>
      <c r="QCL349" s="92"/>
      <c r="QCM349" s="92"/>
      <c r="QCN349" s="92"/>
      <c r="QCO349" s="92"/>
      <c r="QCP349" s="92"/>
      <c r="QCQ349" s="92"/>
      <c r="QCR349" s="92"/>
      <c r="QCS349" s="92"/>
      <c r="QCT349" s="92"/>
      <c r="QCU349" s="92"/>
      <c r="QCV349" s="92"/>
      <c r="QCW349" s="92"/>
      <c r="QCX349" s="92"/>
      <c r="QCY349" s="92"/>
      <c r="QCZ349" s="92"/>
      <c r="QDA349" s="92"/>
      <c r="QDB349" s="92"/>
      <c r="QDC349" s="92"/>
      <c r="QDD349" s="92"/>
      <c r="QDE349" s="92"/>
      <c r="QDF349" s="92"/>
      <c r="QDG349" s="92"/>
      <c r="QDH349" s="92"/>
      <c r="QDI349" s="92"/>
      <c r="QDJ349" s="92"/>
      <c r="QDK349" s="92"/>
      <c r="QDL349" s="92"/>
      <c r="QDM349" s="92"/>
      <c r="QDN349" s="92"/>
      <c r="QDO349" s="92"/>
      <c r="QDP349" s="92"/>
      <c r="QDQ349" s="92"/>
      <c r="QDR349" s="92"/>
      <c r="QDS349" s="92"/>
      <c r="QDT349" s="92"/>
      <c r="QDU349" s="92"/>
      <c r="QDV349" s="92"/>
      <c r="QDW349" s="92"/>
      <c r="QDX349" s="92"/>
      <c r="QDY349" s="92"/>
      <c r="QDZ349" s="92"/>
      <c r="QEA349" s="92"/>
      <c r="QEB349" s="92"/>
      <c r="QEC349" s="92"/>
      <c r="QED349" s="92"/>
      <c r="QEE349" s="92"/>
      <c r="QEF349" s="92"/>
      <c r="QEG349" s="92"/>
      <c r="QEH349" s="92"/>
      <c r="QEI349" s="92"/>
      <c r="QEJ349" s="92"/>
      <c r="QEK349" s="92"/>
      <c r="QEL349" s="92"/>
      <c r="QEM349" s="92"/>
      <c r="QEN349" s="92"/>
      <c r="QEO349" s="92"/>
      <c r="QEP349" s="92"/>
      <c r="QEQ349" s="92"/>
      <c r="QER349" s="92"/>
      <c r="QES349" s="92"/>
      <c r="QET349" s="92"/>
      <c r="QEU349" s="92"/>
      <c r="QEV349" s="92"/>
      <c r="QEW349" s="92"/>
      <c r="QEX349" s="92"/>
      <c r="QEY349" s="92"/>
      <c r="QEZ349" s="92"/>
      <c r="QFA349" s="92"/>
      <c r="QFB349" s="92"/>
      <c r="QFC349" s="92"/>
      <c r="QFD349" s="92"/>
      <c r="QFE349" s="92"/>
      <c r="QFF349" s="92"/>
      <c r="QFG349" s="92"/>
      <c r="QFH349" s="92"/>
      <c r="QFI349" s="92"/>
      <c r="QFJ349" s="92"/>
      <c r="QFK349" s="92"/>
      <c r="QFL349" s="92"/>
      <c r="QFM349" s="92"/>
      <c r="QFN349" s="92"/>
      <c r="QFO349" s="92"/>
      <c r="QFP349" s="92"/>
      <c r="QFQ349" s="92"/>
      <c r="QFR349" s="92"/>
      <c r="QFS349" s="92"/>
      <c r="QFT349" s="92"/>
      <c r="QFU349" s="92"/>
      <c r="QFV349" s="92"/>
      <c r="QFW349" s="92"/>
      <c r="QFX349" s="92"/>
      <c r="QFY349" s="92"/>
      <c r="QFZ349" s="92"/>
      <c r="QGA349" s="92"/>
      <c r="QGB349" s="92"/>
      <c r="QGC349" s="92"/>
      <c r="QGD349" s="92"/>
      <c r="QGE349" s="92"/>
      <c r="QGF349" s="92"/>
      <c r="QGG349" s="92"/>
      <c r="QGH349" s="92"/>
      <c r="QGI349" s="92"/>
      <c r="QGJ349" s="92"/>
      <c r="QGK349" s="92"/>
      <c r="QGL349" s="92"/>
      <c r="QGM349" s="92"/>
      <c r="QGN349" s="92"/>
      <c r="QGO349" s="92"/>
      <c r="QGP349" s="92"/>
      <c r="QGQ349" s="92"/>
      <c r="QGR349" s="92"/>
      <c r="QGS349" s="92"/>
      <c r="QGT349" s="92"/>
      <c r="QGU349" s="92"/>
      <c r="QGV349" s="92"/>
      <c r="QGW349" s="92"/>
      <c r="QGX349" s="92"/>
      <c r="QGY349" s="92"/>
      <c r="QGZ349" s="92"/>
      <c r="QHA349" s="92"/>
      <c r="QHB349" s="92"/>
      <c r="QHC349" s="92"/>
      <c r="QHD349" s="92"/>
      <c r="QHE349" s="92"/>
      <c r="QHF349" s="92"/>
      <c r="QHG349" s="92"/>
      <c r="QHH349" s="92"/>
      <c r="QHI349" s="92"/>
      <c r="QHJ349" s="92"/>
      <c r="QHK349" s="92"/>
      <c r="QHL349" s="92"/>
      <c r="QHM349" s="92"/>
      <c r="QHN349" s="92"/>
      <c r="QHO349" s="92"/>
      <c r="QHP349" s="92"/>
      <c r="QHQ349" s="92"/>
      <c r="QHR349" s="92"/>
      <c r="QHS349" s="92"/>
      <c r="QHT349" s="92"/>
      <c r="QHU349" s="92"/>
      <c r="QHV349" s="92"/>
      <c r="QHW349" s="92"/>
      <c r="QHX349" s="92"/>
      <c r="QHY349" s="92"/>
      <c r="QHZ349" s="92"/>
      <c r="QIA349" s="92"/>
      <c r="QIB349" s="92"/>
      <c r="QIC349" s="92"/>
      <c r="QID349" s="92"/>
      <c r="QIE349" s="92"/>
      <c r="QIF349" s="92"/>
      <c r="QIG349" s="92"/>
      <c r="QIH349" s="92"/>
      <c r="QII349" s="92"/>
      <c r="QIJ349" s="92"/>
      <c r="QIK349" s="92"/>
      <c r="QIL349" s="92"/>
      <c r="QIM349" s="92"/>
      <c r="QIN349" s="92"/>
      <c r="QIO349" s="92"/>
      <c r="QIP349" s="92"/>
      <c r="QIQ349" s="92"/>
      <c r="QIR349" s="92"/>
      <c r="QIS349" s="92"/>
      <c r="QIT349" s="92"/>
      <c r="QIU349" s="92"/>
      <c r="QIV349" s="92"/>
      <c r="QIW349" s="92"/>
      <c r="QIX349" s="92"/>
      <c r="QIY349" s="92"/>
      <c r="QIZ349" s="92"/>
      <c r="QJA349" s="92"/>
      <c r="QJB349" s="92"/>
      <c r="QJC349" s="92"/>
      <c r="QJD349" s="92"/>
      <c r="QJE349" s="92"/>
      <c r="QJF349" s="92"/>
      <c r="QJG349" s="92"/>
      <c r="QJH349" s="92"/>
      <c r="QJI349" s="92"/>
      <c r="QJJ349" s="92"/>
      <c r="QJK349" s="92"/>
      <c r="QJL349" s="92"/>
      <c r="QJM349" s="92"/>
      <c r="QJN349" s="92"/>
      <c r="QJO349" s="92"/>
      <c r="QJP349" s="92"/>
      <c r="QJQ349" s="92"/>
      <c r="QJR349" s="92"/>
      <c r="QJS349" s="92"/>
      <c r="QJT349" s="92"/>
      <c r="QJU349" s="92"/>
      <c r="QJV349" s="92"/>
      <c r="QJW349" s="92"/>
      <c r="QJX349" s="92"/>
      <c r="QJY349" s="92"/>
      <c r="QJZ349" s="92"/>
      <c r="QKA349" s="92"/>
      <c r="QKB349" s="92"/>
      <c r="QKC349" s="92"/>
      <c r="QKD349" s="92"/>
      <c r="QKE349" s="92"/>
      <c r="QKF349" s="92"/>
      <c r="QKG349" s="92"/>
      <c r="QKH349" s="92"/>
      <c r="QKI349" s="92"/>
      <c r="QKJ349" s="92"/>
      <c r="QKK349" s="92"/>
      <c r="QKL349" s="92"/>
      <c r="QKM349" s="92"/>
      <c r="QKN349" s="92"/>
      <c r="QKO349" s="92"/>
      <c r="QKP349" s="92"/>
      <c r="QKQ349" s="92"/>
      <c r="QKR349" s="92"/>
      <c r="QKS349" s="92"/>
      <c r="QKT349" s="92"/>
      <c r="QKU349" s="92"/>
      <c r="QKV349" s="92"/>
      <c r="QKW349" s="92"/>
      <c r="QKX349" s="92"/>
      <c r="QKY349" s="92"/>
      <c r="QKZ349" s="92"/>
      <c r="QLA349" s="92"/>
      <c r="QLB349" s="92"/>
      <c r="QLC349" s="92"/>
      <c r="QLD349" s="92"/>
      <c r="QLE349" s="92"/>
      <c r="QLF349" s="92"/>
      <c r="QLG349" s="92"/>
      <c r="QLH349" s="92"/>
      <c r="QLI349" s="92"/>
      <c r="QLJ349" s="92"/>
      <c r="QLK349" s="92"/>
      <c r="QLL349" s="92"/>
      <c r="QLM349" s="92"/>
      <c r="QLN349" s="92"/>
      <c r="QLO349" s="92"/>
      <c r="QLP349" s="92"/>
      <c r="QLQ349" s="92"/>
      <c r="QLR349" s="92"/>
      <c r="QLS349" s="92"/>
      <c r="QLT349" s="92"/>
      <c r="QLU349" s="92"/>
      <c r="QLV349" s="92"/>
      <c r="QLW349" s="92"/>
      <c r="QLX349" s="92"/>
      <c r="QLY349" s="92"/>
      <c r="QLZ349" s="92"/>
      <c r="QMA349" s="92"/>
      <c r="QMB349" s="92"/>
      <c r="QMC349" s="92"/>
      <c r="QMD349" s="92"/>
      <c r="QME349" s="92"/>
      <c r="QMF349" s="92"/>
      <c r="QMG349" s="92"/>
      <c r="QMH349" s="92"/>
      <c r="QMI349" s="92"/>
      <c r="QMJ349" s="92"/>
      <c r="QMK349" s="92"/>
      <c r="QML349" s="92"/>
      <c r="QMM349" s="92"/>
      <c r="QMN349" s="92"/>
      <c r="QMO349" s="92"/>
      <c r="QMP349" s="92"/>
      <c r="QMQ349" s="92"/>
      <c r="QMR349" s="92"/>
      <c r="QMS349" s="92"/>
      <c r="QMT349" s="92"/>
      <c r="QMU349" s="92"/>
      <c r="QMV349" s="92"/>
      <c r="QMW349" s="92"/>
      <c r="QMX349" s="92"/>
      <c r="QMY349" s="92"/>
      <c r="QMZ349" s="92"/>
      <c r="QNA349" s="92"/>
      <c r="QNB349" s="92"/>
      <c r="QNC349" s="92"/>
      <c r="QND349" s="92"/>
      <c r="QNE349" s="92"/>
      <c r="QNF349" s="92"/>
      <c r="QNG349" s="92"/>
      <c r="QNH349" s="92"/>
      <c r="QNI349" s="92"/>
      <c r="QNJ349" s="92"/>
      <c r="QNK349" s="92"/>
      <c r="QNL349" s="92"/>
      <c r="QNM349" s="92"/>
      <c r="QNN349" s="92"/>
      <c r="QNO349" s="92"/>
      <c r="QNP349" s="92"/>
      <c r="QNQ349" s="92"/>
      <c r="QNR349" s="92"/>
      <c r="QNS349" s="92"/>
      <c r="QNT349" s="92"/>
      <c r="QNU349" s="92"/>
      <c r="QNV349" s="92"/>
      <c r="QNW349" s="92"/>
      <c r="QNX349" s="92"/>
      <c r="QNY349" s="92"/>
      <c r="QNZ349" s="92"/>
      <c r="QOA349" s="92"/>
      <c r="QOB349" s="92"/>
      <c r="QOC349" s="92"/>
      <c r="QOD349" s="92"/>
      <c r="QOE349" s="92"/>
      <c r="QOF349" s="92"/>
      <c r="QOG349" s="92"/>
      <c r="QOH349" s="92"/>
      <c r="QOI349" s="92"/>
      <c r="QOJ349" s="92"/>
      <c r="QOK349" s="92"/>
      <c r="QOL349" s="92"/>
      <c r="QOM349" s="92"/>
      <c r="QON349" s="92"/>
      <c r="QOO349" s="92"/>
      <c r="QOP349" s="92"/>
      <c r="QOQ349" s="92"/>
      <c r="QOR349" s="92"/>
      <c r="QOS349" s="92"/>
      <c r="QOT349" s="92"/>
      <c r="QOU349" s="92"/>
      <c r="QOV349" s="92"/>
      <c r="QOW349" s="92"/>
      <c r="QOX349" s="92"/>
      <c r="QOY349" s="92"/>
      <c r="QOZ349" s="92"/>
      <c r="QPA349" s="92"/>
      <c r="QPB349" s="92"/>
      <c r="QPC349" s="92"/>
      <c r="QPD349" s="92"/>
      <c r="QPE349" s="92"/>
      <c r="QPF349" s="92"/>
      <c r="QPG349" s="92"/>
      <c r="QPH349" s="92"/>
      <c r="QPI349" s="92"/>
      <c r="QPJ349" s="92"/>
      <c r="QPK349" s="92"/>
      <c r="QPL349" s="92"/>
      <c r="QPM349" s="92"/>
      <c r="QPN349" s="92"/>
      <c r="QPO349" s="92"/>
      <c r="QPP349" s="92"/>
      <c r="QPQ349" s="92"/>
      <c r="QPR349" s="92"/>
      <c r="QPS349" s="92"/>
      <c r="QPT349" s="92"/>
      <c r="QPU349" s="92"/>
      <c r="QPV349" s="92"/>
      <c r="QPW349" s="92"/>
      <c r="QPX349" s="92"/>
      <c r="QPY349" s="92"/>
      <c r="QPZ349" s="92"/>
      <c r="QQA349" s="92"/>
      <c r="QQB349" s="92"/>
      <c r="QQC349" s="92"/>
      <c r="QQD349" s="92"/>
      <c r="QQE349" s="92"/>
      <c r="QQF349" s="92"/>
      <c r="QQG349" s="92"/>
      <c r="QQH349" s="92"/>
      <c r="QQI349" s="92"/>
      <c r="QQJ349" s="92"/>
      <c r="QQK349" s="92"/>
      <c r="QQL349" s="92"/>
      <c r="QQM349" s="92"/>
      <c r="QQN349" s="92"/>
      <c r="QQO349" s="92"/>
      <c r="QQP349" s="92"/>
      <c r="QQQ349" s="92"/>
      <c r="QQR349" s="92"/>
      <c r="QQS349" s="92"/>
      <c r="QQT349" s="92"/>
      <c r="QQU349" s="92"/>
      <c r="QQV349" s="92"/>
      <c r="QQW349" s="92"/>
      <c r="QQX349" s="92"/>
      <c r="QQY349" s="92"/>
      <c r="QQZ349" s="92"/>
      <c r="QRA349" s="92"/>
      <c r="QRB349" s="92"/>
      <c r="QRC349" s="92"/>
      <c r="QRD349" s="92"/>
      <c r="QRE349" s="92"/>
      <c r="QRF349" s="92"/>
      <c r="QRG349" s="92"/>
      <c r="QRH349" s="92"/>
      <c r="QRI349" s="92"/>
      <c r="QRJ349" s="92"/>
      <c r="QRK349" s="92"/>
      <c r="QRL349" s="92"/>
      <c r="QRM349" s="92"/>
      <c r="QRN349" s="92"/>
      <c r="QRO349" s="92"/>
      <c r="QRP349" s="92"/>
      <c r="QRQ349" s="92"/>
      <c r="QRR349" s="92"/>
      <c r="QRS349" s="92"/>
      <c r="QRT349" s="92"/>
      <c r="QRU349" s="92"/>
      <c r="QRV349" s="92"/>
      <c r="QRW349" s="92"/>
      <c r="QRX349" s="92"/>
      <c r="QRY349" s="92"/>
      <c r="QRZ349" s="92"/>
      <c r="QSA349" s="92"/>
      <c r="QSB349" s="92"/>
      <c r="QSC349" s="92"/>
      <c r="QSD349" s="92"/>
      <c r="QSE349" s="92"/>
      <c r="QSF349" s="92"/>
      <c r="QSG349" s="92"/>
      <c r="QSH349" s="92"/>
      <c r="QSI349" s="92"/>
      <c r="QSJ349" s="92"/>
      <c r="QSK349" s="92"/>
      <c r="QSL349" s="92"/>
      <c r="QSM349" s="92"/>
      <c r="QSN349" s="92"/>
      <c r="QSO349" s="92"/>
      <c r="QSP349" s="92"/>
      <c r="QSQ349" s="92"/>
      <c r="QSR349" s="92"/>
      <c r="QSS349" s="92"/>
      <c r="QST349" s="92"/>
      <c r="QSU349" s="92"/>
      <c r="QSV349" s="92"/>
      <c r="QSW349" s="92"/>
      <c r="QSX349" s="92"/>
      <c r="QSY349" s="92"/>
      <c r="QSZ349" s="92"/>
      <c r="QTA349" s="92"/>
      <c r="QTB349" s="92"/>
      <c r="QTC349" s="92"/>
      <c r="QTD349" s="92"/>
      <c r="QTE349" s="92"/>
      <c r="QTF349" s="92"/>
      <c r="QTG349" s="92"/>
      <c r="QTH349" s="92"/>
      <c r="QTI349" s="92"/>
      <c r="QTJ349" s="92"/>
      <c r="QTK349" s="92"/>
      <c r="QTL349" s="92"/>
      <c r="QTM349" s="92"/>
      <c r="QTN349" s="92"/>
      <c r="QTO349" s="92"/>
      <c r="QTP349" s="92"/>
      <c r="QTQ349" s="92"/>
      <c r="QTR349" s="92"/>
      <c r="QTS349" s="92"/>
      <c r="QTT349" s="92"/>
      <c r="QTU349" s="92"/>
      <c r="QTV349" s="92"/>
      <c r="QTW349" s="92"/>
      <c r="QTX349" s="92"/>
      <c r="QTY349" s="92"/>
      <c r="QTZ349" s="92"/>
      <c r="QUA349" s="92"/>
      <c r="QUB349" s="92"/>
      <c r="QUC349" s="92"/>
      <c r="QUD349" s="92"/>
      <c r="QUE349" s="92"/>
      <c r="QUF349" s="92"/>
      <c r="QUG349" s="92"/>
      <c r="QUH349" s="92"/>
      <c r="QUI349" s="92"/>
      <c r="QUJ349" s="92"/>
      <c r="QUK349" s="92"/>
      <c r="QUL349" s="92"/>
      <c r="QUM349" s="92"/>
      <c r="QUN349" s="92"/>
      <c r="QUO349" s="92"/>
      <c r="QUP349" s="92"/>
      <c r="QUQ349" s="92"/>
      <c r="QUR349" s="92"/>
      <c r="QUS349" s="92"/>
      <c r="QUT349" s="92"/>
      <c r="QUU349" s="92"/>
      <c r="QUV349" s="92"/>
      <c r="QUW349" s="92"/>
      <c r="QUX349" s="92"/>
      <c r="QUY349" s="92"/>
      <c r="QUZ349" s="92"/>
      <c r="QVA349" s="92"/>
      <c r="QVB349" s="92"/>
      <c r="QVC349" s="92"/>
      <c r="QVD349" s="92"/>
      <c r="QVE349" s="92"/>
      <c r="QVF349" s="92"/>
      <c r="QVG349" s="92"/>
      <c r="QVH349" s="92"/>
      <c r="QVI349" s="92"/>
      <c r="QVJ349" s="92"/>
      <c r="QVK349" s="92"/>
      <c r="QVL349" s="92"/>
      <c r="QVM349" s="92"/>
      <c r="QVN349" s="92"/>
      <c r="QVO349" s="92"/>
      <c r="QVP349" s="92"/>
      <c r="QVQ349" s="92"/>
      <c r="QVR349" s="92"/>
      <c r="QVS349" s="92"/>
      <c r="QVT349" s="92"/>
      <c r="QVU349" s="92"/>
      <c r="QVV349" s="92"/>
      <c r="QVW349" s="92"/>
      <c r="QVX349" s="92"/>
      <c r="QVY349" s="92"/>
      <c r="QVZ349" s="92"/>
      <c r="QWA349" s="92"/>
      <c r="QWB349" s="92"/>
      <c r="QWC349" s="92"/>
      <c r="QWD349" s="92"/>
      <c r="QWE349" s="92"/>
      <c r="QWF349" s="92"/>
      <c r="QWG349" s="92"/>
      <c r="QWH349" s="92"/>
      <c r="QWI349" s="92"/>
      <c r="QWJ349" s="92"/>
      <c r="QWK349" s="92"/>
      <c r="QWL349" s="92"/>
      <c r="QWM349" s="92"/>
      <c r="QWN349" s="92"/>
      <c r="QWO349" s="92"/>
      <c r="QWP349" s="92"/>
      <c r="QWQ349" s="92"/>
      <c r="QWR349" s="92"/>
      <c r="QWS349" s="92"/>
      <c r="QWT349" s="92"/>
      <c r="QWU349" s="92"/>
      <c r="QWV349" s="92"/>
      <c r="QWW349" s="92"/>
      <c r="QWX349" s="92"/>
      <c r="QWY349" s="92"/>
      <c r="QWZ349" s="92"/>
      <c r="QXA349" s="92"/>
      <c r="QXB349" s="92"/>
      <c r="QXC349" s="92"/>
      <c r="QXD349" s="92"/>
      <c r="QXE349" s="92"/>
      <c r="QXF349" s="92"/>
      <c r="QXG349" s="92"/>
      <c r="QXH349" s="92"/>
      <c r="QXI349" s="92"/>
      <c r="QXJ349" s="92"/>
      <c r="QXK349" s="92"/>
      <c r="QXL349" s="92"/>
      <c r="QXM349" s="92"/>
      <c r="QXN349" s="92"/>
      <c r="QXO349" s="92"/>
      <c r="QXP349" s="92"/>
      <c r="QXQ349" s="92"/>
      <c r="QXR349" s="92"/>
      <c r="QXS349" s="92"/>
      <c r="QXT349" s="92"/>
      <c r="QXU349" s="92"/>
      <c r="QXV349" s="92"/>
      <c r="QXW349" s="92"/>
      <c r="QXX349" s="92"/>
      <c r="QXY349" s="92"/>
      <c r="QXZ349" s="92"/>
      <c r="QYA349" s="92"/>
      <c r="QYB349" s="92"/>
      <c r="QYC349" s="92"/>
      <c r="QYD349" s="92"/>
      <c r="QYE349" s="92"/>
      <c r="QYF349" s="92"/>
      <c r="QYG349" s="92"/>
      <c r="QYH349" s="92"/>
      <c r="QYI349" s="92"/>
      <c r="QYJ349" s="92"/>
      <c r="QYK349" s="92"/>
      <c r="QYL349" s="92"/>
      <c r="QYM349" s="92"/>
      <c r="QYN349" s="92"/>
      <c r="QYO349" s="92"/>
      <c r="QYP349" s="92"/>
      <c r="QYQ349" s="92"/>
      <c r="QYR349" s="92"/>
      <c r="QYS349" s="92"/>
      <c r="QYT349" s="92"/>
      <c r="QYU349" s="92"/>
      <c r="QYV349" s="92"/>
      <c r="QYW349" s="92"/>
      <c r="QYX349" s="92"/>
      <c r="QYY349" s="92"/>
      <c r="QYZ349" s="92"/>
      <c r="QZA349" s="92"/>
      <c r="QZB349" s="92"/>
      <c r="QZC349" s="92"/>
      <c r="QZD349" s="92"/>
      <c r="QZE349" s="92"/>
      <c r="QZF349" s="92"/>
      <c r="QZG349" s="92"/>
      <c r="QZH349" s="92"/>
      <c r="QZI349" s="92"/>
      <c r="QZJ349" s="92"/>
      <c r="QZK349" s="92"/>
      <c r="QZL349" s="92"/>
      <c r="QZM349" s="92"/>
      <c r="QZN349" s="92"/>
      <c r="QZO349" s="92"/>
      <c r="QZP349" s="92"/>
      <c r="QZQ349" s="92"/>
      <c r="QZR349" s="92"/>
      <c r="QZS349" s="92"/>
      <c r="QZT349" s="92"/>
      <c r="QZU349" s="92"/>
      <c r="QZV349" s="92"/>
      <c r="QZW349" s="92"/>
      <c r="QZX349" s="92"/>
      <c r="QZY349" s="92"/>
      <c r="QZZ349" s="92"/>
      <c r="RAA349" s="92"/>
      <c r="RAB349" s="92"/>
      <c r="RAC349" s="92"/>
      <c r="RAD349" s="92"/>
      <c r="RAE349" s="92"/>
      <c r="RAF349" s="92"/>
      <c r="RAG349" s="92"/>
      <c r="RAH349" s="92"/>
      <c r="RAI349" s="92"/>
      <c r="RAJ349" s="92"/>
      <c r="RAK349" s="92"/>
      <c r="RAL349" s="92"/>
      <c r="RAM349" s="92"/>
      <c r="RAN349" s="92"/>
      <c r="RAO349" s="92"/>
      <c r="RAP349" s="92"/>
      <c r="RAQ349" s="92"/>
      <c r="RAR349" s="92"/>
      <c r="RAS349" s="92"/>
      <c r="RAT349" s="92"/>
      <c r="RAU349" s="92"/>
      <c r="RAV349" s="92"/>
      <c r="RAW349" s="92"/>
      <c r="RAX349" s="92"/>
      <c r="RAY349" s="92"/>
      <c r="RAZ349" s="92"/>
      <c r="RBA349" s="92"/>
      <c r="RBB349" s="92"/>
      <c r="RBC349" s="92"/>
      <c r="RBD349" s="92"/>
      <c r="RBE349" s="92"/>
      <c r="RBF349" s="92"/>
      <c r="RBG349" s="92"/>
      <c r="RBH349" s="92"/>
      <c r="RBI349" s="92"/>
      <c r="RBJ349" s="92"/>
      <c r="RBK349" s="92"/>
      <c r="RBL349" s="92"/>
      <c r="RBM349" s="92"/>
      <c r="RBN349" s="92"/>
      <c r="RBO349" s="92"/>
      <c r="RBP349" s="92"/>
      <c r="RBQ349" s="92"/>
      <c r="RBR349" s="92"/>
      <c r="RBS349" s="92"/>
      <c r="RBT349" s="92"/>
      <c r="RBU349" s="92"/>
      <c r="RBV349" s="92"/>
      <c r="RBW349" s="92"/>
      <c r="RBX349" s="92"/>
      <c r="RBY349" s="92"/>
      <c r="RBZ349" s="92"/>
      <c r="RCA349" s="92"/>
      <c r="RCB349" s="92"/>
      <c r="RCC349" s="92"/>
      <c r="RCD349" s="92"/>
      <c r="RCE349" s="92"/>
      <c r="RCF349" s="92"/>
      <c r="RCG349" s="92"/>
      <c r="RCH349" s="92"/>
      <c r="RCI349" s="92"/>
      <c r="RCJ349" s="92"/>
      <c r="RCK349" s="92"/>
      <c r="RCL349" s="92"/>
      <c r="RCM349" s="92"/>
      <c r="RCN349" s="92"/>
      <c r="RCO349" s="92"/>
      <c r="RCP349" s="92"/>
      <c r="RCQ349" s="92"/>
      <c r="RCR349" s="92"/>
      <c r="RCS349" s="92"/>
      <c r="RCT349" s="92"/>
      <c r="RCU349" s="92"/>
      <c r="RCV349" s="92"/>
      <c r="RCW349" s="92"/>
      <c r="RCX349" s="92"/>
      <c r="RCY349" s="92"/>
      <c r="RCZ349" s="92"/>
      <c r="RDA349" s="92"/>
      <c r="RDB349" s="92"/>
      <c r="RDC349" s="92"/>
      <c r="RDD349" s="92"/>
      <c r="RDE349" s="92"/>
      <c r="RDF349" s="92"/>
      <c r="RDG349" s="92"/>
      <c r="RDH349" s="92"/>
      <c r="RDI349" s="92"/>
      <c r="RDJ349" s="92"/>
      <c r="RDK349" s="92"/>
      <c r="RDL349" s="92"/>
      <c r="RDM349" s="92"/>
      <c r="RDN349" s="92"/>
      <c r="RDO349" s="92"/>
      <c r="RDP349" s="92"/>
      <c r="RDQ349" s="92"/>
      <c r="RDR349" s="92"/>
      <c r="RDS349" s="92"/>
      <c r="RDT349" s="92"/>
      <c r="RDU349" s="92"/>
      <c r="RDV349" s="92"/>
      <c r="RDW349" s="92"/>
      <c r="RDX349" s="92"/>
      <c r="RDY349" s="92"/>
      <c r="RDZ349" s="92"/>
      <c r="REA349" s="92"/>
      <c r="REB349" s="92"/>
      <c r="REC349" s="92"/>
      <c r="RED349" s="92"/>
      <c r="REE349" s="92"/>
      <c r="REF349" s="92"/>
      <c r="REG349" s="92"/>
      <c r="REH349" s="92"/>
      <c r="REI349" s="92"/>
      <c r="REJ349" s="92"/>
      <c r="REK349" s="92"/>
      <c r="REL349" s="92"/>
      <c r="REM349" s="92"/>
      <c r="REN349" s="92"/>
      <c r="REO349" s="92"/>
      <c r="REP349" s="92"/>
      <c r="REQ349" s="92"/>
      <c r="RER349" s="92"/>
      <c r="RES349" s="92"/>
      <c r="RET349" s="92"/>
      <c r="REU349" s="92"/>
      <c r="REV349" s="92"/>
      <c r="REW349" s="92"/>
      <c r="REX349" s="92"/>
      <c r="REY349" s="92"/>
      <c r="REZ349" s="92"/>
      <c r="RFA349" s="92"/>
      <c r="RFB349" s="92"/>
      <c r="RFC349" s="92"/>
      <c r="RFD349" s="92"/>
      <c r="RFE349" s="92"/>
      <c r="RFF349" s="92"/>
      <c r="RFG349" s="92"/>
      <c r="RFH349" s="92"/>
      <c r="RFI349" s="92"/>
      <c r="RFJ349" s="92"/>
      <c r="RFK349" s="92"/>
      <c r="RFL349" s="92"/>
      <c r="RFM349" s="92"/>
      <c r="RFN349" s="92"/>
      <c r="RFO349" s="92"/>
      <c r="RFP349" s="92"/>
      <c r="RFQ349" s="92"/>
      <c r="RFR349" s="92"/>
      <c r="RFS349" s="92"/>
      <c r="RFT349" s="92"/>
      <c r="RFU349" s="92"/>
      <c r="RFV349" s="92"/>
      <c r="RFW349" s="92"/>
      <c r="RFX349" s="92"/>
      <c r="RFY349" s="92"/>
      <c r="RFZ349" s="92"/>
      <c r="RGA349" s="92"/>
      <c r="RGB349" s="92"/>
      <c r="RGC349" s="92"/>
      <c r="RGD349" s="92"/>
      <c r="RGE349" s="92"/>
      <c r="RGF349" s="92"/>
      <c r="RGG349" s="92"/>
      <c r="RGH349" s="92"/>
      <c r="RGI349" s="92"/>
      <c r="RGJ349" s="92"/>
      <c r="RGK349" s="92"/>
      <c r="RGL349" s="92"/>
      <c r="RGM349" s="92"/>
      <c r="RGN349" s="92"/>
      <c r="RGO349" s="92"/>
      <c r="RGP349" s="92"/>
      <c r="RGQ349" s="92"/>
      <c r="RGR349" s="92"/>
      <c r="RGS349" s="92"/>
      <c r="RGT349" s="92"/>
      <c r="RGU349" s="92"/>
      <c r="RGV349" s="92"/>
      <c r="RGW349" s="92"/>
      <c r="RGX349" s="92"/>
      <c r="RGY349" s="92"/>
      <c r="RGZ349" s="92"/>
      <c r="RHA349" s="92"/>
      <c r="RHB349" s="92"/>
      <c r="RHC349" s="92"/>
      <c r="RHD349" s="92"/>
      <c r="RHE349" s="92"/>
      <c r="RHF349" s="92"/>
      <c r="RHG349" s="92"/>
      <c r="RHH349" s="92"/>
      <c r="RHI349" s="92"/>
      <c r="RHJ349" s="92"/>
      <c r="RHK349" s="92"/>
      <c r="RHL349" s="92"/>
      <c r="RHM349" s="92"/>
      <c r="RHN349" s="92"/>
      <c r="RHO349" s="92"/>
      <c r="RHP349" s="92"/>
      <c r="RHQ349" s="92"/>
      <c r="RHR349" s="92"/>
      <c r="RHS349" s="92"/>
      <c r="RHT349" s="92"/>
      <c r="RHU349" s="92"/>
      <c r="RHV349" s="92"/>
      <c r="RHW349" s="92"/>
      <c r="RHX349" s="92"/>
      <c r="RHY349" s="92"/>
      <c r="RHZ349" s="92"/>
      <c r="RIA349" s="92"/>
      <c r="RIB349" s="92"/>
      <c r="RIC349" s="92"/>
      <c r="RID349" s="92"/>
      <c r="RIE349" s="92"/>
      <c r="RIF349" s="92"/>
      <c r="RIG349" s="92"/>
      <c r="RIH349" s="92"/>
      <c r="RII349" s="92"/>
      <c r="RIJ349" s="92"/>
      <c r="RIK349" s="92"/>
      <c r="RIL349" s="92"/>
      <c r="RIM349" s="92"/>
      <c r="RIN349" s="92"/>
      <c r="RIO349" s="92"/>
      <c r="RIP349" s="92"/>
      <c r="RIQ349" s="92"/>
      <c r="RIR349" s="92"/>
      <c r="RIS349" s="92"/>
      <c r="RIT349" s="92"/>
      <c r="RIU349" s="92"/>
      <c r="RIV349" s="92"/>
      <c r="RIW349" s="92"/>
      <c r="RIX349" s="92"/>
      <c r="RIY349" s="92"/>
      <c r="RIZ349" s="92"/>
      <c r="RJA349" s="92"/>
      <c r="RJB349" s="92"/>
      <c r="RJC349" s="92"/>
      <c r="RJD349" s="92"/>
      <c r="RJE349" s="92"/>
      <c r="RJF349" s="92"/>
      <c r="RJG349" s="92"/>
      <c r="RJH349" s="92"/>
      <c r="RJI349" s="92"/>
      <c r="RJJ349" s="92"/>
      <c r="RJK349" s="92"/>
      <c r="RJL349" s="92"/>
      <c r="RJM349" s="92"/>
      <c r="RJN349" s="92"/>
      <c r="RJO349" s="92"/>
      <c r="RJP349" s="92"/>
      <c r="RJQ349" s="92"/>
      <c r="RJR349" s="92"/>
      <c r="RJS349" s="92"/>
      <c r="RJT349" s="92"/>
      <c r="RJU349" s="92"/>
      <c r="RJV349" s="92"/>
      <c r="RJW349" s="92"/>
      <c r="RJX349" s="92"/>
      <c r="RJY349" s="92"/>
      <c r="RJZ349" s="92"/>
      <c r="RKA349" s="92"/>
      <c r="RKB349" s="92"/>
      <c r="RKC349" s="92"/>
      <c r="RKD349" s="92"/>
      <c r="RKE349" s="92"/>
      <c r="RKF349" s="92"/>
      <c r="RKG349" s="92"/>
      <c r="RKH349" s="92"/>
      <c r="RKI349" s="92"/>
      <c r="RKJ349" s="92"/>
      <c r="RKK349" s="92"/>
      <c r="RKL349" s="92"/>
      <c r="RKM349" s="92"/>
      <c r="RKN349" s="92"/>
      <c r="RKO349" s="92"/>
      <c r="RKP349" s="92"/>
      <c r="RKQ349" s="92"/>
      <c r="RKR349" s="92"/>
      <c r="RKS349" s="92"/>
      <c r="RKT349" s="92"/>
      <c r="RKU349" s="92"/>
      <c r="RKV349" s="92"/>
      <c r="RKW349" s="92"/>
      <c r="RKX349" s="92"/>
      <c r="RKY349" s="92"/>
      <c r="RKZ349" s="92"/>
      <c r="RLA349" s="92"/>
      <c r="RLB349" s="92"/>
      <c r="RLC349" s="92"/>
      <c r="RLD349" s="92"/>
      <c r="RLE349" s="92"/>
      <c r="RLF349" s="92"/>
      <c r="RLG349" s="92"/>
      <c r="RLH349" s="92"/>
      <c r="RLI349" s="92"/>
      <c r="RLJ349" s="92"/>
      <c r="RLK349" s="92"/>
      <c r="RLL349" s="92"/>
      <c r="RLM349" s="92"/>
      <c r="RLN349" s="92"/>
      <c r="RLO349" s="92"/>
      <c r="RLP349" s="92"/>
      <c r="RLQ349" s="92"/>
      <c r="RLR349" s="92"/>
      <c r="RLS349" s="92"/>
      <c r="RLT349" s="92"/>
      <c r="RLU349" s="92"/>
      <c r="RLV349" s="92"/>
      <c r="RLW349" s="92"/>
      <c r="RLX349" s="92"/>
      <c r="RLY349" s="92"/>
      <c r="RLZ349" s="92"/>
      <c r="RMA349" s="92"/>
      <c r="RMB349" s="92"/>
      <c r="RMC349" s="92"/>
      <c r="RMD349" s="92"/>
      <c r="RME349" s="92"/>
      <c r="RMF349" s="92"/>
      <c r="RMG349" s="92"/>
      <c r="RMH349" s="92"/>
      <c r="RMI349" s="92"/>
      <c r="RMJ349" s="92"/>
      <c r="RMK349" s="92"/>
      <c r="RML349" s="92"/>
      <c r="RMM349" s="92"/>
      <c r="RMN349" s="92"/>
      <c r="RMO349" s="92"/>
      <c r="RMP349" s="92"/>
      <c r="RMQ349" s="92"/>
      <c r="RMR349" s="92"/>
      <c r="RMS349" s="92"/>
      <c r="RMT349" s="92"/>
      <c r="RMU349" s="92"/>
      <c r="RMV349" s="92"/>
      <c r="RMW349" s="92"/>
      <c r="RMX349" s="92"/>
      <c r="RMY349" s="92"/>
      <c r="RMZ349" s="92"/>
      <c r="RNA349" s="92"/>
      <c r="RNB349" s="92"/>
      <c r="RNC349" s="92"/>
      <c r="RND349" s="92"/>
      <c r="RNE349" s="92"/>
      <c r="RNF349" s="92"/>
      <c r="RNG349" s="92"/>
      <c r="RNH349" s="92"/>
      <c r="RNI349" s="92"/>
      <c r="RNJ349" s="92"/>
      <c r="RNK349" s="92"/>
      <c r="RNL349" s="92"/>
      <c r="RNM349" s="92"/>
      <c r="RNN349" s="92"/>
      <c r="RNO349" s="92"/>
      <c r="RNP349" s="92"/>
      <c r="RNQ349" s="92"/>
      <c r="RNR349" s="92"/>
      <c r="RNS349" s="92"/>
      <c r="RNT349" s="92"/>
      <c r="RNU349" s="92"/>
      <c r="RNV349" s="92"/>
      <c r="RNW349" s="92"/>
      <c r="RNX349" s="92"/>
      <c r="RNY349" s="92"/>
      <c r="RNZ349" s="92"/>
      <c r="ROA349" s="92"/>
      <c r="ROB349" s="92"/>
      <c r="ROC349" s="92"/>
      <c r="ROD349" s="92"/>
      <c r="ROE349" s="92"/>
      <c r="ROF349" s="92"/>
      <c r="ROG349" s="92"/>
      <c r="ROH349" s="92"/>
      <c r="ROI349" s="92"/>
      <c r="ROJ349" s="92"/>
      <c r="ROK349" s="92"/>
      <c r="ROL349" s="92"/>
      <c r="ROM349" s="92"/>
      <c r="RON349" s="92"/>
      <c r="ROO349" s="92"/>
      <c r="ROP349" s="92"/>
      <c r="ROQ349" s="92"/>
      <c r="ROR349" s="92"/>
      <c r="ROS349" s="92"/>
      <c r="ROT349" s="92"/>
      <c r="ROU349" s="92"/>
      <c r="ROV349" s="92"/>
      <c r="ROW349" s="92"/>
      <c r="ROX349" s="92"/>
      <c r="ROY349" s="92"/>
      <c r="ROZ349" s="92"/>
      <c r="RPA349" s="92"/>
      <c r="RPB349" s="92"/>
      <c r="RPC349" s="92"/>
      <c r="RPD349" s="92"/>
      <c r="RPE349" s="92"/>
      <c r="RPF349" s="92"/>
      <c r="RPG349" s="92"/>
      <c r="RPH349" s="92"/>
      <c r="RPI349" s="92"/>
      <c r="RPJ349" s="92"/>
      <c r="RPK349" s="92"/>
      <c r="RPL349" s="92"/>
      <c r="RPM349" s="92"/>
      <c r="RPN349" s="92"/>
      <c r="RPO349" s="92"/>
      <c r="RPP349" s="92"/>
      <c r="RPQ349" s="92"/>
      <c r="RPR349" s="92"/>
      <c r="RPS349" s="92"/>
      <c r="RPT349" s="92"/>
      <c r="RPU349" s="92"/>
      <c r="RPV349" s="92"/>
      <c r="RPW349" s="92"/>
      <c r="RPX349" s="92"/>
      <c r="RPY349" s="92"/>
      <c r="RPZ349" s="92"/>
      <c r="RQA349" s="92"/>
      <c r="RQB349" s="92"/>
      <c r="RQC349" s="92"/>
      <c r="RQD349" s="92"/>
      <c r="RQE349" s="92"/>
      <c r="RQF349" s="92"/>
      <c r="RQG349" s="92"/>
      <c r="RQH349" s="92"/>
      <c r="RQI349" s="92"/>
      <c r="RQJ349" s="92"/>
      <c r="RQK349" s="92"/>
      <c r="RQL349" s="92"/>
      <c r="RQM349" s="92"/>
      <c r="RQN349" s="92"/>
      <c r="RQO349" s="92"/>
      <c r="RQP349" s="92"/>
      <c r="RQQ349" s="92"/>
      <c r="RQR349" s="92"/>
      <c r="RQS349" s="92"/>
      <c r="RQT349" s="92"/>
      <c r="RQU349" s="92"/>
      <c r="RQV349" s="92"/>
      <c r="RQW349" s="92"/>
      <c r="RQX349" s="92"/>
      <c r="RQY349" s="92"/>
      <c r="RQZ349" s="92"/>
      <c r="RRA349" s="92"/>
      <c r="RRB349" s="92"/>
      <c r="RRC349" s="92"/>
      <c r="RRD349" s="92"/>
      <c r="RRE349" s="92"/>
      <c r="RRF349" s="92"/>
      <c r="RRG349" s="92"/>
      <c r="RRH349" s="92"/>
      <c r="RRI349" s="92"/>
      <c r="RRJ349" s="92"/>
      <c r="RRK349" s="92"/>
      <c r="RRL349" s="92"/>
      <c r="RRM349" s="92"/>
      <c r="RRN349" s="92"/>
      <c r="RRO349" s="92"/>
      <c r="RRP349" s="92"/>
      <c r="RRQ349" s="92"/>
      <c r="RRR349" s="92"/>
      <c r="RRS349" s="92"/>
      <c r="RRT349" s="92"/>
      <c r="RRU349" s="92"/>
      <c r="RRV349" s="92"/>
      <c r="RRW349" s="92"/>
      <c r="RRX349" s="92"/>
      <c r="RRY349" s="92"/>
      <c r="RRZ349" s="92"/>
      <c r="RSA349" s="92"/>
      <c r="RSB349" s="92"/>
      <c r="RSC349" s="92"/>
      <c r="RSD349" s="92"/>
      <c r="RSE349" s="92"/>
      <c r="RSF349" s="92"/>
      <c r="RSG349" s="92"/>
      <c r="RSH349" s="92"/>
      <c r="RSI349" s="92"/>
      <c r="RSJ349" s="92"/>
      <c r="RSK349" s="92"/>
      <c r="RSL349" s="92"/>
      <c r="RSM349" s="92"/>
      <c r="RSN349" s="92"/>
      <c r="RSO349" s="92"/>
      <c r="RSP349" s="92"/>
      <c r="RSQ349" s="92"/>
      <c r="RSR349" s="92"/>
      <c r="RSS349" s="92"/>
      <c r="RST349" s="92"/>
      <c r="RSU349" s="92"/>
      <c r="RSV349" s="92"/>
      <c r="RSW349" s="92"/>
      <c r="RSX349" s="92"/>
      <c r="RSY349" s="92"/>
      <c r="RSZ349" s="92"/>
      <c r="RTA349" s="92"/>
      <c r="RTB349" s="92"/>
      <c r="RTC349" s="92"/>
      <c r="RTD349" s="92"/>
      <c r="RTE349" s="92"/>
      <c r="RTF349" s="92"/>
      <c r="RTG349" s="92"/>
      <c r="RTH349" s="92"/>
      <c r="RTI349" s="92"/>
      <c r="RTJ349" s="92"/>
      <c r="RTK349" s="92"/>
      <c r="RTL349" s="92"/>
      <c r="RTM349" s="92"/>
      <c r="RTN349" s="92"/>
      <c r="RTO349" s="92"/>
      <c r="RTP349" s="92"/>
      <c r="RTQ349" s="92"/>
      <c r="RTR349" s="92"/>
      <c r="RTS349" s="92"/>
      <c r="RTT349" s="92"/>
      <c r="RTU349" s="92"/>
      <c r="RTV349" s="92"/>
      <c r="RTW349" s="92"/>
      <c r="RTX349" s="92"/>
      <c r="RTY349" s="92"/>
      <c r="RTZ349" s="92"/>
      <c r="RUA349" s="92"/>
      <c r="RUB349" s="92"/>
      <c r="RUC349" s="92"/>
      <c r="RUD349" s="92"/>
      <c r="RUE349" s="92"/>
      <c r="RUF349" s="92"/>
      <c r="RUG349" s="92"/>
      <c r="RUH349" s="92"/>
      <c r="RUI349" s="92"/>
      <c r="RUJ349" s="92"/>
      <c r="RUK349" s="92"/>
      <c r="RUL349" s="92"/>
      <c r="RUM349" s="92"/>
      <c r="RUN349" s="92"/>
      <c r="RUO349" s="92"/>
      <c r="RUP349" s="92"/>
      <c r="RUQ349" s="92"/>
      <c r="RUR349" s="92"/>
      <c r="RUS349" s="92"/>
      <c r="RUT349" s="92"/>
      <c r="RUU349" s="92"/>
      <c r="RUV349" s="92"/>
      <c r="RUW349" s="92"/>
      <c r="RUX349" s="92"/>
      <c r="RUY349" s="92"/>
      <c r="RUZ349" s="92"/>
      <c r="RVA349" s="92"/>
      <c r="RVB349" s="92"/>
      <c r="RVC349" s="92"/>
      <c r="RVD349" s="92"/>
      <c r="RVE349" s="92"/>
      <c r="RVF349" s="92"/>
      <c r="RVG349" s="92"/>
      <c r="RVH349" s="92"/>
      <c r="RVI349" s="92"/>
      <c r="RVJ349" s="92"/>
      <c r="RVK349" s="92"/>
      <c r="RVL349" s="92"/>
      <c r="RVM349" s="92"/>
      <c r="RVN349" s="92"/>
      <c r="RVO349" s="92"/>
      <c r="RVP349" s="92"/>
      <c r="RVQ349" s="92"/>
      <c r="RVR349" s="92"/>
      <c r="RVS349" s="92"/>
      <c r="RVT349" s="92"/>
      <c r="RVU349" s="92"/>
      <c r="RVV349" s="92"/>
      <c r="RVW349" s="92"/>
      <c r="RVX349" s="92"/>
      <c r="RVY349" s="92"/>
      <c r="RVZ349" s="92"/>
      <c r="RWA349" s="92"/>
      <c r="RWB349" s="92"/>
      <c r="RWC349" s="92"/>
      <c r="RWD349" s="92"/>
      <c r="RWE349" s="92"/>
      <c r="RWF349" s="92"/>
      <c r="RWG349" s="92"/>
      <c r="RWH349" s="92"/>
      <c r="RWI349" s="92"/>
      <c r="RWJ349" s="92"/>
      <c r="RWK349" s="92"/>
      <c r="RWL349" s="92"/>
      <c r="RWM349" s="92"/>
      <c r="RWN349" s="92"/>
      <c r="RWO349" s="92"/>
      <c r="RWP349" s="92"/>
      <c r="RWQ349" s="92"/>
      <c r="RWR349" s="92"/>
      <c r="RWS349" s="92"/>
      <c r="RWT349" s="92"/>
      <c r="RWU349" s="92"/>
      <c r="RWV349" s="92"/>
      <c r="RWW349" s="92"/>
      <c r="RWX349" s="92"/>
      <c r="RWY349" s="92"/>
      <c r="RWZ349" s="92"/>
      <c r="RXA349" s="92"/>
      <c r="RXB349" s="92"/>
      <c r="RXC349" s="92"/>
      <c r="RXD349" s="92"/>
      <c r="RXE349" s="92"/>
      <c r="RXF349" s="92"/>
      <c r="RXG349" s="92"/>
      <c r="RXH349" s="92"/>
      <c r="RXI349" s="92"/>
      <c r="RXJ349" s="92"/>
      <c r="RXK349" s="92"/>
      <c r="RXL349" s="92"/>
      <c r="RXM349" s="92"/>
      <c r="RXN349" s="92"/>
      <c r="RXO349" s="92"/>
      <c r="RXP349" s="92"/>
      <c r="RXQ349" s="92"/>
      <c r="RXR349" s="92"/>
      <c r="RXS349" s="92"/>
      <c r="RXT349" s="92"/>
      <c r="RXU349" s="92"/>
      <c r="RXV349" s="92"/>
      <c r="RXW349" s="92"/>
      <c r="RXX349" s="92"/>
      <c r="RXY349" s="92"/>
      <c r="RXZ349" s="92"/>
      <c r="RYA349" s="92"/>
      <c r="RYB349" s="92"/>
      <c r="RYC349" s="92"/>
      <c r="RYD349" s="92"/>
      <c r="RYE349" s="92"/>
      <c r="RYF349" s="92"/>
      <c r="RYG349" s="92"/>
      <c r="RYH349" s="92"/>
      <c r="RYI349" s="92"/>
      <c r="RYJ349" s="92"/>
      <c r="RYK349" s="92"/>
      <c r="RYL349" s="92"/>
      <c r="RYM349" s="92"/>
      <c r="RYN349" s="92"/>
      <c r="RYO349" s="92"/>
      <c r="RYP349" s="92"/>
      <c r="RYQ349" s="92"/>
      <c r="RYR349" s="92"/>
      <c r="RYS349" s="92"/>
      <c r="RYT349" s="92"/>
      <c r="RYU349" s="92"/>
      <c r="RYV349" s="92"/>
      <c r="RYW349" s="92"/>
      <c r="RYX349" s="92"/>
      <c r="RYY349" s="92"/>
      <c r="RYZ349" s="92"/>
      <c r="RZA349" s="92"/>
      <c r="RZB349" s="92"/>
      <c r="RZC349" s="92"/>
      <c r="RZD349" s="92"/>
      <c r="RZE349" s="92"/>
      <c r="RZF349" s="92"/>
      <c r="RZG349" s="92"/>
      <c r="RZH349" s="92"/>
      <c r="RZI349" s="92"/>
      <c r="RZJ349" s="92"/>
      <c r="RZK349" s="92"/>
      <c r="RZL349" s="92"/>
      <c r="RZM349" s="92"/>
      <c r="RZN349" s="92"/>
      <c r="RZO349" s="92"/>
      <c r="RZP349" s="92"/>
      <c r="RZQ349" s="92"/>
      <c r="RZR349" s="92"/>
      <c r="RZS349" s="92"/>
      <c r="RZT349" s="92"/>
      <c r="RZU349" s="92"/>
      <c r="RZV349" s="92"/>
      <c r="RZW349" s="92"/>
      <c r="RZX349" s="92"/>
      <c r="RZY349" s="92"/>
      <c r="RZZ349" s="92"/>
      <c r="SAA349" s="92"/>
      <c r="SAB349" s="92"/>
      <c r="SAC349" s="92"/>
      <c r="SAD349" s="92"/>
      <c r="SAE349" s="92"/>
      <c r="SAF349" s="92"/>
      <c r="SAG349" s="92"/>
      <c r="SAH349" s="92"/>
      <c r="SAI349" s="92"/>
      <c r="SAJ349" s="92"/>
      <c r="SAK349" s="92"/>
      <c r="SAL349" s="92"/>
      <c r="SAM349" s="92"/>
      <c r="SAN349" s="92"/>
      <c r="SAO349" s="92"/>
      <c r="SAP349" s="92"/>
      <c r="SAQ349" s="92"/>
      <c r="SAR349" s="92"/>
      <c r="SAS349" s="92"/>
      <c r="SAT349" s="92"/>
      <c r="SAU349" s="92"/>
      <c r="SAV349" s="92"/>
      <c r="SAW349" s="92"/>
      <c r="SAX349" s="92"/>
      <c r="SAY349" s="92"/>
      <c r="SAZ349" s="92"/>
      <c r="SBA349" s="92"/>
      <c r="SBB349" s="92"/>
      <c r="SBC349" s="92"/>
      <c r="SBD349" s="92"/>
      <c r="SBE349" s="92"/>
      <c r="SBF349" s="92"/>
      <c r="SBG349" s="92"/>
      <c r="SBH349" s="92"/>
      <c r="SBI349" s="92"/>
      <c r="SBJ349" s="92"/>
      <c r="SBK349" s="92"/>
      <c r="SBL349" s="92"/>
      <c r="SBM349" s="92"/>
      <c r="SBN349" s="92"/>
      <c r="SBO349" s="92"/>
      <c r="SBP349" s="92"/>
      <c r="SBQ349" s="92"/>
      <c r="SBR349" s="92"/>
      <c r="SBS349" s="92"/>
      <c r="SBT349" s="92"/>
      <c r="SBU349" s="92"/>
      <c r="SBV349" s="92"/>
      <c r="SBW349" s="92"/>
      <c r="SBX349" s="92"/>
      <c r="SBY349" s="92"/>
      <c r="SBZ349" s="92"/>
      <c r="SCA349" s="92"/>
      <c r="SCB349" s="92"/>
      <c r="SCC349" s="92"/>
      <c r="SCD349" s="92"/>
      <c r="SCE349" s="92"/>
      <c r="SCF349" s="92"/>
      <c r="SCG349" s="92"/>
      <c r="SCH349" s="92"/>
      <c r="SCI349" s="92"/>
      <c r="SCJ349" s="92"/>
      <c r="SCK349" s="92"/>
      <c r="SCL349" s="92"/>
      <c r="SCM349" s="92"/>
      <c r="SCN349" s="92"/>
      <c r="SCO349" s="92"/>
      <c r="SCP349" s="92"/>
      <c r="SCQ349" s="92"/>
      <c r="SCR349" s="92"/>
      <c r="SCS349" s="92"/>
      <c r="SCT349" s="92"/>
      <c r="SCU349" s="92"/>
      <c r="SCV349" s="92"/>
      <c r="SCW349" s="92"/>
      <c r="SCX349" s="92"/>
      <c r="SCY349" s="92"/>
      <c r="SCZ349" s="92"/>
      <c r="SDA349" s="92"/>
      <c r="SDB349" s="92"/>
      <c r="SDC349" s="92"/>
      <c r="SDD349" s="92"/>
      <c r="SDE349" s="92"/>
      <c r="SDF349" s="92"/>
      <c r="SDG349" s="92"/>
      <c r="SDH349" s="92"/>
      <c r="SDI349" s="92"/>
      <c r="SDJ349" s="92"/>
      <c r="SDK349" s="92"/>
      <c r="SDL349" s="92"/>
      <c r="SDM349" s="92"/>
      <c r="SDN349" s="92"/>
      <c r="SDO349" s="92"/>
      <c r="SDP349" s="92"/>
      <c r="SDQ349" s="92"/>
      <c r="SDR349" s="92"/>
      <c r="SDS349" s="92"/>
      <c r="SDT349" s="92"/>
      <c r="SDU349" s="92"/>
      <c r="SDV349" s="92"/>
      <c r="SDW349" s="92"/>
      <c r="SDX349" s="92"/>
      <c r="SDY349" s="92"/>
      <c r="SDZ349" s="92"/>
      <c r="SEA349" s="92"/>
      <c r="SEB349" s="92"/>
      <c r="SEC349" s="92"/>
      <c r="SED349" s="92"/>
      <c r="SEE349" s="92"/>
      <c r="SEF349" s="92"/>
      <c r="SEG349" s="92"/>
      <c r="SEH349" s="92"/>
      <c r="SEI349" s="92"/>
      <c r="SEJ349" s="92"/>
      <c r="SEK349" s="92"/>
      <c r="SEL349" s="92"/>
      <c r="SEM349" s="92"/>
      <c r="SEN349" s="92"/>
      <c r="SEO349" s="92"/>
      <c r="SEP349" s="92"/>
      <c r="SEQ349" s="92"/>
      <c r="SER349" s="92"/>
      <c r="SES349" s="92"/>
      <c r="SET349" s="92"/>
      <c r="SEU349" s="92"/>
      <c r="SEV349" s="92"/>
      <c r="SEW349" s="92"/>
      <c r="SEX349" s="92"/>
      <c r="SEY349" s="92"/>
      <c r="SEZ349" s="92"/>
      <c r="SFA349" s="92"/>
      <c r="SFB349" s="92"/>
      <c r="SFC349" s="92"/>
      <c r="SFD349" s="92"/>
      <c r="SFE349" s="92"/>
      <c r="SFF349" s="92"/>
      <c r="SFG349" s="92"/>
      <c r="SFH349" s="92"/>
      <c r="SFI349" s="92"/>
      <c r="SFJ349" s="92"/>
      <c r="SFK349" s="92"/>
      <c r="SFL349" s="92"/>
      <c r="SFM349" s="92"/>
      <c r="SFN349" s="92"/>
      <c r="SFO349" s="92"/>
      <c r="SFP349" s="92"/>
      <c r="SFQ349" s="92"/>
      <c r="SFR349" s="92"/>
      <c r="SFS349" s="92"/>
      <c r="SFT349" s="92"/>
      <c r="SFU349" s="92"/>
      <c r="SFV349" s="92"/>
      <c r="SFW349" s="92"/>
      <c r="SFX349" s="92"/>
      <c r="SFY349" s="92"/>
      <c r="SFZ349" s="92"/>
      <c r="SGA349" s="92"/>
      <c r="SGB349" s="92"/>
      <c r="SGC349" s="92"/>
      <c r="SGD349" s="92"/>
      <c r="SGE349" s="92"/>
      <c r="SGF349" s="92"/>
      <c r="SGG349" s="92"/>
      <c r="SGH349" s="92"/>
      <c r="SGI349" s="92"/>
      <c r="SGJ349" s="92"/>
      <c r="SGK349" s="92"/>
      <c r="SGL349" s="92"/>
      <c r="SGM349" s="92"/>
      <c r="SGN349" s="92"/>
      <c r="SGO349" s="92"/>
      <c r="SGP349" s="92"/>
      <c r="SGQ349" s="92"/>
      <c r="SGR349" s="92"/>
      <c r="SGS349" s="92"/>
      <c r="SGT349" s="92"/>
      <c r="SGU349" s="92"/>
      <c r="SGV349" s="92"/>
      <c r="SGW349" s="92"/>
      <c r="SGX349" s="92"/>
      <c r="SGY349" s="92"/>
      <c r="SGZ349" s="92"/>
      <c r="SHA349" s="92"/>
      <c r="SHB349" s="92"/>
      <c r="SHC349" s="92"/>
      <c r="SHD349" s="92"/>
      <c r="SHE349" s="92"/>
      <c r="SHF349" s="92"/>
      <c r="SHG349" s="92"/>
      <c r="SHH349" s="92"/>
      <c r="SHI349" s="92"/>
      <c r="SHJ349" s="92"/>
      <c r="SHK349" s="92"/>
      <c r="SHL349" s="92"/>
      <c r="SHM349" s="92"/>
      <c r="SHN349" s="92"/>
      <c r="SHO349" s="92"/>
      <c r="SHP349" s="92"/>
      <c r="SHQ349" s="92"/>
      <c r="SHR349" s="92"/>
      <c r="SHS349" s="92"/>
      <c r="SHT349" s="92"/>
      <c r="SHU349" s="92"/>
      <c r="SHV349" s="92"/>
      <c r="SHW349" s="92"/>
      <c r="SHX349" s="92"/>
      <c r="SHY349" s="92"/>
      <c r="SHZ349" s="92"/>
      <c r="SIA349" s="92"/>
      <c r="SIB349" s="92"/>
      <c r="SIC349" s="92"/>
      <c r="SID349" s="92"/>
      <c r="SIE349" s="92"/>
      <c r="SIF349" s="92"/>
      <c r="SIG349" s="92"/>
      <c r="SIH349" s="92"/>
      <c r="SII349" s="92"/>
      <c r="SIJ349" s="92"/>
      <c r="SIK349" s="92"/>
      <c r="SIL349" s="92"/>
      <c r="SIM349" s="92"/>
      <c r="SIN349" s="92"/>
      <c r="SIO349" s="92"/>
      <c r="SIP349" s="92"/>
      <c r="SIQ349" s="92"/>
      <c r="SIR349" s="92"/>
      <c r="SIS349" s="92"/>
      <c r="SIT349" s="92"/>
      <c r="SIU349" s="92"/>
      <c r="SIV349" s="92"/>
      <c r="SIW349" s="92"/>
      <c r="SIX349" s="92"/>
      <c r="SIY349" s="92"/>
      <c r="SIZ349" s="92"/>
      <c r="SJA349" s="92"/>
      <c r="SJB349" s="92"/>
      <c r="SJC349" s="92"/>
      <c r="SJD349" s="92"/>
      <c r="SJE349" s="92"/>
      <c r="SJF349" s="92"/>
      <c r="SJG349" s="92"/>
      <c r="SJH349" s="92"/>
      <c r="SJI349" s="92"/>
      <c r="SJJ349" s="92"/>
      <c r="SJK349" s="92"/>
      <c r="SJL349" s="92"/>
      <c r="SJM349" s="92"/>
      <c r="SJN349" s="92"/>
      <c r="SJO349" s="92"/>
      <c r="SJP349" s="92"/>
      <c r="SJQ349" s="92"/>
      <c r="SJR349" s="92"/>
      <c r="SJS349" s="92"/>
      <c r="SJT349" s="92"/>
      <c r="SJU349" s="92"/>
      <c r="SJV349" s="92"/>
      <c r="SJW349" s="92"/>
      <c r="SJX349" s="92"/>
      <c r="SJY349" s="92"/>
      <c r="SJZ349" s="92"/>
      <c r="SKA349" s="92"/>
      <c r="SKB349" s="92"/>
      <c r="SKC349" s="92"/>
      <c r="SKD349" s="92"/>
      <c r="SKE349" s="92"/>
      <c r="SKF349" s="92"/>
      <c r="SKG349" s="92"/>
      <c r="SKH349" s="92"/>
      <c r="SKI349" s="92"/>
      <c r="SKJ349" s="92"/>
      <c r="SKK349" s="92"/>
      <c r="SKL349" s="92"/>
      <c r="SKM349" s="92"/>
      <c r="SKN349" s="92"/>
      <c r="SKO349" s="92"/>
      <c r="SKP349" s="92"/>
      <c r="SKQ349" s="92"/>
      <c r="SKR349" s="92"/>
      <c r="SKS349" s="92"/>
      <c r="SKT349" s="92"/>
      <c r="SKU349" s="92"/>
      <c r="SKV349" s="92"/>
      <c r="SKW349" s="92"/>
      <c r="SKX349" s="92"/>
      <c r="SKY349" s="92"/>
      <c r="SKZ349" s="92"/>
      <c r="SLA349" s="92"/>
      <c r="SLB349" s="92"/>
      <c r="SLC349" s="92"/>
      <c r="SLD349" s="92"/>
      <c r="SLE349" s="92"/>
      <c r="SLF349" s="92"/>
      <c r="SLG349" s="92"/>
      <c r="SLH349" s="92"/>
      <c r="SLI349" s="92"/>
      <c r="SLJ349" s="92"/>
      <c r="SLK349" s="92"/>
      <c r="SLL349" s="92"/>
      <c r="SLM349" s="92"/>
      <c r="SLN349" s="92"/>
      <c r="SLO349" s="92"/>
      <c r="SLP349" s="92"/>
      <c r="SLQ349" s="92"/>
      <c r="SLR349" s="92"/>
      <c r="SLS349" s="92"/>
      <c r="SLT349" s="92"/>
      <c r="SLU349" s="92"/>
      <c r="SLV349" s="92"/>
      <c r="SLW349" s="92"/>
      <c r="SLX349" s="92"/>
      <c r="SLY349" s="92"/>
      <c r="SLZ349" s="92"/>
      <c r="SMA349" s="92"/>
      <c r="SMB349" s="92"/>
      <c r="SMC349" s="92"/>
      <c r="SMD349" s="92"/>
      <c r="SME349" s="92"/>
      <c r="SMF349" s="92"/>
      <c r="SMG349" s="92"/>
      <c r="SMH349" s="92"/>
      <c r="SMI349" s="92"/>
      <c r="SMJ349" s="92"/>
      <c r="SMK349" s="92"/>
      <c r="SML349" s="92"/>
      <c r="SMM349" s="92"/>
      <c r="SMN349" s="92"/>
      <c r="SMO349" s="92"/>
      <c r="SMP349" s="92"/>
      <c r="SMQ349" s="92"/>
      <c r="SMR349" s="92"/>
      <c r="SMS349" s="92"/>
      <c r="SMT349" s="92"/>
      <c r="SMU349" s="92"/>
      <c r="SMV349" s="92"/>
      <c r="SMW349" s="92"/>
      <c r="SMX349" s="92"/>
      <c r="SMY349" s="92"/>
      <c r="SMZ349" s="92"/>
      <c r="SNA349" s="92"/>
      <c r="SNB349" s="92"/>
      <c r="SNC349" s="92"/>
      <c r="SND349" s="92"/>
      <c r="SNE349" s="92"/>
      <c r="SNF349" s="92"/>
      <c r="SNG349" s="92"/>
      <c r="SNH349" s="92"/>
      <c r="SNI349" s="92"/>
      <c r="SNJ349" s="92"/>
      <c r="SNK349" s="92"/>
      <c r="SNL349" s="92"/>
      <c r="SNM349" s="92"/>
      <c r="SNN349" s="92"/>
      <c r="SNO349" s="92"/>
      <c r="SNP349" s="92"/>
      <c r="SNQ349" s="92"/>
      <c r="SNR349" s="92"/>
      <c r="SNS349" s="92"/>
      <c r="SNT349" s="92"/>
      <c r="SNU349" s="92"/>
      <c r="SNV349" s="92"/>
      <c r="SNW349" s="92"/>
      <c r="SNX349" s="92"/>
      <c r="SNY349" s="92"/>
      <c r="SNZ349" s="92"/>
      <c r="SOA349" s="92"/>
      <c r="SOB349" s="92"/>
      <c r="SOC349" s="92"/>
      <c r="SOD349" s="92"/>
      <c r="SOE349" s="92"/>
      <c r="SOF349" s="92"/>
      <c r="SOG349" s="92"/>
      <c r="SOH349" s="92"/>
      <c r="SOI349" s="92"/>
      <c r="SOJ349" s="92"/>
      <c r="SOK349" s="92"/>
      <c r="SOL349" s="92"/>
      <c r="SOM349" s="92"/>
      <c r="SON349" s="92"/>
      <c r="SOO349" s="92"/>
      <c r="SOP349" s="92"/>
      <c r="SOQ349" s="92"/>
      <c r="SOR349" s="92"/>
      <c r="SOS349" s="92"/>
      <c r="SOT349" s="92"/>
      <c r="SOU349" s="92"/>
      <c r="SOV349" s="92"/>
      <c r="SOW349" s="92"/>
      <c r="SOX349" s="92"/>
      <c r="SOY349" s="92"/>
      <c r="SOZ349" s="92"/>
      <c r="SPA349" s="92"/>
      <c r="SPB349" s="92"/>
      <c r="SPC349" s="92"/>
      <c r="SPD349" s="92"/>
      <c r="SPE349" s="92"/>
      <c r="SPF349" s="92"/>
      <c r="SPG349" s="92"/>
      <c r="SPH349" s="92"/>
      <c r="SPI349" s="92"/>
      <c r="SPJ349" s="92"/>
      <c r="SPK349" s="92"/>
      <c r="SPL349" s="92"/>
      <c r="SPM349" s="92"/>
      <c r="SPN349" s="92"/>
      <c r="SPO349" s="92"/>
      <c r="SPP349" s="92"/>
      <c r="SPQ349" s="92"/>
      <c r="SPR349" s="92"/>
      <c r="SPS349" s="92"/>
      <c r="SPT349" s="92"/>
      <c r="SPU349" s="92"/>
      <c r="SPV349" s="92"/>
      <c r="SPW349" s="92"/>
      <c r="SPX349" s="92"/>
      <c r="SPY349" s="92"/>
      <c r="SPZ349" s="92"/>
      <c r="SQA349" s="92"/>
      <c r="SQB349" s="92"/>
      <c r="SQC349" s="92"/>
      <c r="SQD349" s="92"/>
      <c r="SQE349" s="92"/>
      <c r="SQF349" s="92"/>
      <c r="SQG349" s="92"/>
      <c r="SQH349" s="92"/>
      <c r="SQI349" s="92"/>
      <c r="SQJ349" s="92"/>
      <c r="SQK349" s="92"/>
      <c r="SQL349" s="92"/>
      <c r="SQM349" s="92"/>
      <c r="SQN349" s="92"/>
      <c r="SQO349" s="92"/>
      <c r="SQP349" s="92"/>
      <c r="SQQ349" s="92"/>
      <c r="SQR349" s="92"/>
      <c r="SQS349" s="92"/>
      <c r="SQT349" s="92"/>
      <c r="SQU349" s="92"/>
      <c r="SQV349" s="92"/>
      <c r="SQW349" s="92"/>
      <c r="SQX349" s="92"/>
      <c r="SQY349" s="92"/>
      <c r="SQZ349" s="92"/>
      <c r="SRA349" s="92"/>
      <c r="SRB349" s="92"/>
      <c r="SRC349" s="92"/>
      <c r="SRD349" s="92"/>
      <c r="SRE349" s="92"/>
      <c r="SRF349" s="92"/>
      <c r="SRG349" s="92"/>
      <c r="SRH349" s="92"/>
      <c r="SRI349" s="92"/>
      <c r="SRJ349" s="92"/>
      <c r="SRK349" s="92"/>
      <c r="SRL349" s="92"/>
      <c r="SRM349" s="92"/>
      <c r="SRN349" s="92"/>
      <c r="SRO349" s="92"/>
      <c r="SRP349" s="92"/>
      <c r="SRQ349" s="92"/>
      <c r="SRR349" s="92"/>
      <c r="SRS349" s="92"/>
      <c r="SRT349" s="92"/>
      <c r="SRU349" s="92"/>
      <c r="SRV349" s="92"/>
      <c r="SRW349" s="92"/>
      <c r="SRX349" s="92"/>
      <c r="SRY349" s="92"/>
      <c r="SRZ349" s="92"/>
      <c r="SSA349" s="92"/>
      <c r="SSB349" s="92"/>
      <c r="SSC349" s="92"/>
      <c r="SSD349" s="92"/>
      <c r="SSE349" s="92"/>
      <c r="SSF349" s="92"/>
      <c r="SSG349" s="92"/>
      <c r="SSH349" s="92"/>
      <c r="SSI349" s="92"/>
      <c r="SSJ349" s="92"/>
      <c r="SSK349" s="92"/>
      <c r="SSL349" s="92"/>
      <c r="SSM349" s="92"/>
      <c r="SSN349" s="92"/>
      <c r="SSO349" s="92"/>
      <c r="SSP349" s="92"/>
      <c r="SSQ349" s="92"/>
      <c r="SSR349" s="92"/>
      <c r="SSS349" s="92"/>
      <c r="SST349" s="92"/>
      <c r="SSU349" s="92"/>
      <c r="SSV349" s="92"/>
      <c r="SSW349" s="92"/>
      <c r="SSX349" s="92"/>
      <c r="SSY349" s="92"/>
      <c r="SSZ349" s="92"/>
      <c r="STA349" s="92"/>
      <c r="STB349" s="92"/>
      <c r="STC349" s="92"/>
      <c r="STD349" s="92"/>
      <c r="STE349" s="92"/>
      <c r="STF349" s="92"/>
      <c r="STG349" s="92"/>
      <c r="STH349" s="92"/>
      <c r="STI349" s="92"/>
      <c r="STJ349" s="92"/>
      <c r="STK349" s="92"/>
      <c r="STL349" s="92"/>
      <c r="STM349" s="92"/>
      <c r="STN349" s="92"/>
      <c r="STO349" s="92"/>
      <c r="STP349" s="92"/>
      <c r="STQ349" s="92"/>
      <c r="STR349" s="92"/>
      <c r="STS349" s="92"/>
      <c r="STT349" s="92"/>
      <c r="STU349" s="92"/>
      <c r="STV349" s="92"/>
      <c r="STW349" s="92"/>
      <c r="STX349" s="92"/>
      <c r="STY349" s="92"/>
      <c r="STZ349" s="92"/>
      <c r="SUA349" s="92"/>
      <c r="SUB349" s="92"/>
      <c r="SUC349" s="92"/>
      <c r="SUD349" s="92"/>
      <c r="SUE349" s="92"/>
      <c r="SUF349" s="92"/>
      <c r="SUG349" s="92"/>
      <c r="SUH349" s="92"/>
      <c r="SUI349" s="92"/>
      <c r="SUJ349" s="92"/>
      <c r="SUK349" s="92"/>
      <c r="SUL349" s="92"/>
      <c r="SUM349" s="92"/>
      <c r="SUN349" s="92"/>
      <c r="SUO349" s="92"/>
      <c r="SUP349" s="92"/>
      <c r="SUQ349" s="92"/>
      <c r="SUR349" s="92"/>
      <c r="SUS349" s="92"/>
      <c r="SUT349" s="92"/>
      <c r="SUU349" s="92"/>
      <c r="SUV349" s="92"/>
      <c r="SUW349" s="92"/>
      <c r="SUX349" s="92"/>
      <c r="SUY349" s="92"/>
      <c r="SUZ349" s="92"/>
      <c r="SVA349" s="92"/>
      <c r="SVB349" s="92"/>
      <c r="SVC349" s="92"/>
      <c r="SVD349" s="92"/>
      <c r="SVE349" s="92"/>
      <c r="SVF349" s="92"/>
      <c r="SVG349" s="92"/>
      <c r="SVH349" s="92"/>
      <c r="SVI349" s="92"/>
      <c r="SVJ349" s="92"/>
      <c r="SVK349" s="92"/>
      <c r="SVL349" s="92"/>
      <c r="SVM349" s="92"/>
      <c r="SVN349" s="92"/>
      <c r="SVO349" s="92"/>
      <c r="SVP349" s="92"/>
      <c r="SVQ349" s="92"/>
      <c r="SVR349" s="92"/>
      <c r="SVS349" s="92"/>
      <c r="SVT349" s="92"/>
      <c r="SVU349" s="92"/>
      <c r="SVV349" s="92"/>
      <c r="SVW349" s="92"/>
      <c r="SVX349" s="92"/>
      <c r="SVY349" s="92"/>
      <c r="SVZ349" s="92"/>
      <c r="SWA349" s="92"/>
      <c r="SWB349" s="92"/>
      <c r="SWC349" s="92"/>
      <c r="SWD349" s="92"/>
      <c r="SWE349" s="92"/>
      <c r="SWF349" s="92"/>
      <c r="SWG349" s="92"/>
      <c r="SWH349" s="92"/>
      <c r="SWI349" s="92"/>
      <c r="SWJ349" s="92"/>
      <c r="SWK349" s="92"/>
      <c r="SWL349" s="92"/>
      <c r="SWM349" s="92"/>
      <c r="SWN349" s="92"/>
      <c r="SWO349" s="92"/>
      <c r="SWP349" s="92"/>
      <c r="SWQ349" s="92"/>
      <c r="SWR349" s="92"/>
      <c r="SWS349" s="92"/>
      <c r="SWT349" s="92"/>
      <c r="SWU349" s="92"/>
      <c r="SWV349" s="92"/>
      <c r="SWW349" s="92"/>
      <c r="SWX349" s="92"/>
      <c r="SWY349" s="92"/>
      <c r="SWZ349" s="92"/>
      <c r="SXA349" s="92"/>
      <c r="SXB349" s="92"/>
      <c r="SXC349" s="92"/>
      <c r="SXD349" s="92"/>
      <c r="SXE349" s="92"/>
      <c r="SXF349" s="92"/>
      <c r="SXG349" s="92"/>
      <c r="SXH349" s="92"/>
      <c r="SXI349" s="92"/>
      <c r="SXJ349" s="92"/>
      <c r="SXK349" s="92"/>
      <c r="SXL349" s="92"/>
      <c r="SXM349" s="92"/>
      <c r="SXN349" s="92"/>
      <c r="SXO349" s="92"/>
      <c r="SXP349" s="92"/>
      <c r="SXQ349" s="92"/>
      <c r="SXR349" s="92"/>
      <c r="SXS349" s="92"/>
      <c r="SXT349" s="92"/>
      <c r="SXU349" s="92"/>
      <c r="SXV349" s="92"/>
      <c r="SXW349" s="92"/>
      <c r="SXX349" s="92"/>
      <c r="SXY349" s="92"/>
      <c r="SXZ349" s="92"/>
      <c r="SYA349" s="92"/>
      <c r="SYB349" s="92"/>
      <c r="SYC349" s="92"/>
      <c r="SYD349" s="92"/>
      <c r="SYE349" s="92"/>
      <c r="SYF349" s="92"/>
      <c r="SYG349" s="92"/>
      <c r="SYH349" s="92"/>
      <c r="SYI349" s="92"/>
      <c r="SYJ349" s="92"/>
      <c r="SYK349" s="92"/>
      <c r="SYL349" s="92"/>
      <c r="SYM349" s="92"/>
      <c r="SYN349" s="92"/>
      <c r="SYO349" s="92"/>
      <c r="SYP349" s="92"/>
      <c r="SYQ349" s="92"/>
      <c r="SYR349" s="92"/>
      <c r="SYS349" s="92"/>
      <c r="SYT349" s="92"/>
      <c r="SYU349" s="92"/>
      <c r="SYV349" s="92"/>
      <c r="SYW349" s="92"/>
      <c r="SYX349" s="92"/>
      <c r="SYY349" s="92"/>
      <c r="SYZ349" s="92"/>
      <c r="SZA349" s="92"/>
      <c r="SZB349" s="92"/>
      <c r="SZC349" s="92"/>
      <c r="SZD349" s="92"/>
      <c r="SZE349" s="92"/>
      <c r="SZF349" s="92"/>
      <c r="SZG349" s="92"/>
      <c r="SZH349" s="92"/>
      <c r="SZI349" s="92"/>
      <c r="SZJ349" s="92"/>
      <c r="SZK349" s="92"/>
      <c r="SZL349" s="92"/>
      <c r="SZM349" s="92"/>
      <c r="SZN349" s="92"/>
      <c r="SZO349" s="92"/>
      <c r="SZP349" s="92"/>
      <c r="SZQ349" s="92"/>
      <c r="SZR349" s="92"/>
      <c r="SZS349" s="92"/>
      <c r="SZT349" s="92"/>
      <c r="SZU349" s="92"/>
      <c r="SZV349" s="92"/>
      <c r="SZW349" s="92"/>
      <c r="SZX349" s="92"/>
      <c r="SZY349" s="92"/>
      <c r="SZZ349" s="92"/>
      <c r="TAA349" s="92"/>
      <c r="TAB349" s="92"/>
      <c r="TAC349" s="92"/>
      <c r="TAD349" s="92"/>
      <c r="TAE349" s="92"/>
      <c r="TAF349" s="92"/>
      <c r="TAG349" s="92"/>
      <c r="TAH349" s="92"/>
      <c r="TAI349" s="92"/>
      <c r="TAJ349" s="92"/>
      <c r="TAK349" s="92"/>
      <c r="TAL349" s="92"/>
      <c r="TAM349" s="92"/>
      <c r="TAN349" s="92"/>
      <c r="TAO349" s="92"/>
      <c r="TAP349" s="92"/>
      <c r="TAQ349" s="92"/>
      <c r="TAR349" s="92"/>
      <c r="TAS349" s="92"/>
      <c r="TAT349" s="92"/>
      <c r="TAU349" s="92"/>
      <c r="TAV349" s="92"/>
      <c r="TAW349" s="92"/>
      <c r="TAX349" s="92"/>
      <c r="TAY349" s="92"/>
      <c r="TAZ349" s="92"/>
      <c r="TBA349" s="92"/>
      <c r="TBB349" s="92"/>
      <c r="TBC349" s="92"/>
      <c r="TBD349" s="92"/>
      <c r="TBE349" s="92"/>
      <c r="TBF349" s="92"/>
      <c r="TBG349" s="92"/>
      <c r="TBH349" s="92"/>
      <c r="TBI349" s="92"/>
      <c r="TBJ349" s="92"/>
      <c r="TBK349" s="92"/>
      <c r="TBL349" s="92"/>
      <c r="TBM349" s="92"/>
      <c r="TBN349" s="92"/>
      <c r="TBO349" s="92"/>
      <c r="TBP349" s="92"/>
      <c r="TBQ349" s="92"/>
      <c r="TBR349" s="92"/>
      <c r="TBS349" s="92"/>
      <c r="TBT349" s="92"/>
      <c r="TBU349" s="92"/>
      <c r="TBV349" s="92"/>
      <c r="TBW349" s="92"/>
      <c r="TBX349" s="92"/>
      <c r="TBY349" s="92"/>
      <c r="TBZ349" s="92"/>
      <c r="TCA349" s="92"/>
      <c r="TCB349" s="92"/>
      <c r="TCC349" s="92"/>
      <c r="TCD349" s="92"/>
      <c r="TCE349" s="92"/>
      <c r="TCF349" s="92"/>
      <c r="TCG349" s="92"/>
      <c r="TCH349" s="92"/>
      <c r="TCI349" s="92"/>
      <c r="TCJ349" s="92"/>
      <c r="TCK349" s="92"/>
      <c r="TCL349" s="92"/>
      <c r="TCM349" s="92"/>
      <c r="TCN349" s="92"/>
      <c r="TCO349" s="92"/>
      <c r="TCP349" s="92"/>
      <c r="TCQ349" s="92"/>
      <c r="TCR349" s="92"/>
      <c r="TCS349" s="92"/>
      <c r="TCT349" s="92"/>
      <c r="TCU349" s="92"/>
      <c r="TCV349" s="92"/>
      <c r="TCW349" s="92"/>
      <c r="TCX349" s="92"/>
      <c r="TCY349" s="92"/>
      <c r="TCZ349" s="92"/>
      <c r="TDA349" s="92"/>
      <c r="TDB349" s="92"/>
      <c r="TDC349" s="92"/>
      <c r="TDD349" s="92"/>
      <c r="TDE349" s="92"/>
      <c r="TDF349" s="92"/>
      <c r="TDG349" s="92"/>
      <c r="TDH349" s="92"/>
      <c r="TDI349" s="92"/>
      <c r="TDJ349" s="92"/>
      <c r="TDK349" s="92"/>
      <c r="TDL349" s="92"/>
      <c r="TDM349" s="92"/>
      <c r="TDN349" s="92"/>
      <c r="TDO349" s="92"/>
      <c r="TDP349" s="92"/>
      <c r="TDQ349" s="92"/>
      <c r="TDR349" s="92"/>
      <c r="TDS349" s="92"/>
      <c r="TDT349" s="92"/>
      <c r="TDU349" s="92"/>
      <c r="TDV349" s="92"/>
      <c r="TDW349" s="92"/>
      <c r="TDX349" s="92"/>
      <c r="TDY349" s="92"/>
      <c r="TDZ349" s="92"/>
      <c r="TEA349" s="92"/>
      <c r="TEB349" s="92"/>
      <c r="TEC349" s="92"/>
      <c r="TED349" s="92"/>
      <c r="TEE349" s="92"/>
      <c r="TEF349" s="92"/>
      <c r="TEG349" s="92"/>
      <c r="TEH349" s="92"/>
      <c r="TEI349" s="92"/>
      <c r="TEJ349" s="92"/>
      <c r="TEK349" s="92"/>
      <c r="TEL349" s="92"/>
      <c r="TEM349" s="92"/>
      <c r="TEN349" s="92"/>
      <c r="TEO349" s="92"/>
      <c r="TEP349" s="92"/>
      <c r="TEQ349" s="92"/>
      <c r="TER349" s="92"/>
      <c r="TES349" s="92"/>
      <c r="TET349" s="92"/>
      <c r="TEU349" s="92"/>
      <c r="TEV349" s="92"/>
      <c r="TEW349" s="92"/>
      <c r="TEX349" s="92"/>
      <c r="TEY349" s="92"/>
      <c r="TEZ349" s="92"/>
      <c r="TFA349" s="92"/>
      <c r="TFB349" s="92"/>
      <c r="TFC349" s="92"/>
      <c r="TFD349" s="92"/>
      <c r="TFE349" s="92"/>
      <c r="TFF349" s="92"/>
      <c r="TFG349" s="92"/>
      <c r="TFH349" s="92"/>
      <c r="TFI349" s="92"/>
      <c r="TFJ349" s="92"/>
      <c r="TFK349" s="92"/>
      <c r="TFL349" s="92"/>
      <c r="TFM349" s="92"/>
      <c r="TFN349" s="92"/>
      <c r="TFO349" s="92"/>
      <c r="TFP349" s="92"/>
      <c r="TFQ349" s="92"/>
      <c r="TFR349" s="92"/>
      <c r="TFS349" s="92"/>
      <c r="TFT349" s="92"/>
      <c r="TFU349" s="92"/>
      <c r="TFV349" s="92"/>
      <c r="TFW349" s="92"/>
      <c r="TFX349" s="92"/>
      <c r="TFY349" s="92"/>
      <c r="TFZ349" s="92"/>
      <c r="TGA349" s="92"/>
      <c r="TGB349" s="92"/>
      <c r="TGC349" s="92"/>
      <c r="TGD349" s="92"/>
      <c r="TGE349" s="92"/>
      <c r="TGF349" s="92"/>
      <c r="TGG349" s="92"/>
      <c r="TGH349" s="92"/>
      <c r="TGI349" s="92"/>
      <c r="TGJ349" s="92"/>
      <c r="TGK349" s="92"/>
      <c r="TGL349" s="92"/>
      <c r="TGM349" s="92"/>
      <c r="TGN349" s="92"/>
      <c r="TGO349" s="92"/>
      <c r="TGP349" s="92"/>
      <c r="TGQ349" s="92"/>
      <c r="TGR349" s="92"/>
      <c r="TGS349" s="92"/>
      <c r="TGT349" s="92"/>
      <c r="TGU349" s="92"/>
      <c r="TGV349" s="92"/>
      <c r="TGW349" s="92"/>
      <c r="TGX349" s="92"/>
      <c r="TGY349" s="92"/>
      <c r="TGZ349" s="92"/>
      <c r="THA349" s="92"/>
      <c r="THB349" s="92"/>
      <c r="THC349" s="92"/>
      <c r="THD349" s="92"/>
      <c r="THE349" s="92"/>
      <c r="THF349" s="92"/>
      <c r="THG349" s="92"/>
      <c r="THH349" s="92"/>
      <c r="THI349" s="92"/>
      <c r="THJ349" s="92"/>
      <c r="THK349" s="92"/>
      <c r="THL349" s="92"/>
      <c r="THM349" s="92"/>
      <c r="THN349" s="92"/>
      <c r="THO349" s="92"/>
      <c r="THP349" s="92"/>
      <c r="THQ349" s="92"/>
      <c r="THR349" s="92"/>
      <c r="THS349" s="92"/>
      <c r="THT349" s="92"/>
      <c r="THU349" s="92"/>
      <c r="THV349" s="92"/>
      <c r="THW349" s="92"/>
      <c r="THX349" s="92"/>
      <c r="THY349" s="92"/>
      <c r="THZ349" s="92"/>
      <c r="TIA349" s="92"/>
      <c r="TIB349" s="92"/>
      <c r="TIC349" s="92"/>
      <c r="TID349" s="92"/>
      <c r="TIE349" s="92"/>
      <c r="TIF349" s="92"/>
      <c r="TIG349" s="92"/>
      <c r="TIH349" s="92"/>
      <c r="TII349" s="92"/>
      <c r="TIJ349" s="92"/>
      <c r="TIK349" s="92"/>
      <c r="TIL349" s="92"/>
      <c r="TIM349" s="92"/>
      <c r="TIN349" s="92"/>
      <c r="TIO349" s="92"/>
      <c r="TIP349" s="92"/>
      <c r="TIQ349" s="92"/>
      <c r="TIR349" s="92"/>
      <c r="TIS349" s="92"/>
      <c r="TIT349" s="92"/>
      <c r="TIU349" s="92"/>
      <c r="TIV349" s="92"/>
      <c r="TIW349" s="92"/>
      <c r="TIX349" s="92"/>
      <c r="TIY349" s="92"/>
      <c r="TIZ349" s="92"/>
      <c r="TJA349" s="92"/>
      <c r="TJB349" s="92"/>
      <c r="TJC349" s="92"/>
      <c r="TJD349" s="92"/>
      <c r="TJE349" s="92"/>
      <c r="TJF349" s="92"/>
      <c r="TJG349" s="92"/>
      <c r="TJH349" s="92"/>
      <c r="TJI349" s="92"/>
      <c r="TJJ349" s="92"/>
      <c r="TJK349" s="92"/>
      <c r="TJL349" s="92"/>
      <c r="TJM349" s="92"/>
      <c r="TJN349" s="92"/>
      <c r="TJO349" s="92"/>
      <c r="TJP349" s="92"/>
      <c r="TJQ349" s="92"/>
      <c r="TJR349" s="92"/>
      <c r="TJS349" s="92"/>
      <c r="TJT349" s="92"/>
      <c r="TJU349" s="92"/>
      <c r="TJV349" s="92"/>
      <c r="TJW349" s="92"/>
      <c r="TJX349" s="92"/>
      <c r="TJY349" s="92"/>
      <c r="TJZ349" s="92"/>
      <c r="TKA349" s="92"/>
      <c r="TKB349" s="92"/>
      <c r="TKC349" s="92"/>
      <c r="TKD349" s="92"/>
      <c r="TKE349" s="92"/>
      <c r="TKF349" s="92"/>
      <c r="TKG349" s="92"/>
      <c r="TKH349" s="92"/>
      <c r="TKI349" s="92"/>
      <c r="TKJ349" s="92"/>
      <c r="TKK349" s="92"/>
      <c r="TKL349" s="92"/>
      <c r="TKM349" s="92"/>
      <c r="TKN349" s="92"/>
      <c r="TKO349" s="92"/>
      <c r="TKP349" s="92"/>
      <c r="TKQ349" s="92"/>
      <c r="TKR349" s="92"/>
      <c r="TKS349" s="92"/>
      <c r="TKT349" s="92"/>
      <c r="TKU349" s="92"/>
      <c r="TKV349" s="92"/>
      <c r="TKW349" s="92"/>
      <c r="TKX349" s="92"/>
      <c r="TKY349" s="92"/>
      <c r="TKZ349" s="92"/>
      <c r="TLA349" s="92"/>
      <c r="TLB349" s="92"/>
      <c r="TLC349" s="92"/>
      <c r="TLD349" s="92"/>
      <c r="TLE349" s="92"/>
      <c r="TLF349" s="92"/>
      <c r="TLG349" s="92"/>
      <c r="TLH349" s="92"/>
      <c r="TLI349" s="92"/>
      <c r="TLJ349" s="92"/>
      <c r="TLK349" s="92"/>
      <c r="TLL349" s="92"/>
      <c r="TLM349" s="92"/>
      <c r="TLN349" s="92"/>
      <c r="TLO349" s="92"/>
      <c r="TLP349" s="92"/>
      <c r="TLQ349" s="92"/>
      <c r="TLR349" s="92"/>
      <c r="TLS349" s="92"/>
      <c r="TLT349" s="92"/>
      <c r="TLU349" s="92"/>
      <c r="TLV349" s="92"/>
      <c r="TLW349" s="92"/>
      <c r="TLX349" s="92"/>
      <c r="TLY349" s="92"/>
      <c r="TLZ349" s="92"/>
      <c r="TMA349" s="92"/>
      <c r="TMB349" s="92"/>
      <c r="TMC349" s="92"/>
      <c r="TMD349" s="92"/>
      <c r="TME349" s="92"/>
      <c r="TMF349" s="92"/>
      <c r="TMG349" s="92"/>
      <c r="TMH349" s="92"/>
      <c r="TMI349" s="92"/>
      <c r="TMJ349" s="92"/>
      <c r="TMK349" s="92"/>
      <c r="TML349" s="92"/>
      <c r="TMM349" s="92"/>
      <c r="TMN349" s="92"/>
      <c r="TMO349" s="92"/>
      <c r="TMP349" s="92"/>
      <c r="TMQ349" s="92"/>
      <c r="TMR349" s="92"/>
      <c r="TMS349" s="92"/>
      <c r="TMT349" s="92"/>
      <c r="TMU349" s="92"/>
      <c r="TMV349" s="92"/>
      <c r="TMW349" s="92"/>
      <c r="TMX349" s="92"/>
      <c r="TMY349" s="92"/>
      <c r="TMZ349" s="92"/>
      <c r="TNA349" s="92"/>
      <c r="TNB349" s="92"/>
      <c r="TNC349" s="92"/>
      <c r="TND349" s="92"/>
      <c r="TNE349" s="92"/>
      <c r="TNF349" s="92"/>
      <c r="TNG349" s="92"/>
      <c r="TNH349" s="92"/>
      <c r="TNI349" s="92"/>
      <c r="TNJ349" s="92"/>
      <c r="TNK349" s="92"/>
      <c r="TNL349" s="92"/>
      <c r="TNM349" s="92"/>
      <c r="TNN349" s="92"/>
      <c r="TNO349" s="92"/>
      <c r="TNP349" s="92"/>
      <c r="TNQ349" s="92"/>
      <c r="TNR349" s="92"/>
      <c r="TNS349" s="92"/>
      <c r="TNT349" s="92"/>
      <c r="TNU349" s="92"/>
      <c r="TNV349" s="92"/>
      <c r="TNW349" s="92"/>
      <c r="TNX349" s="92"/>
      <c r="TNY349" s="92"/>
      <c r="TNZ349" s="92"/>
      <c r="TOA349" s="92"/>
      <c r="TOB349" s="92"/>
      <c r="TOC349" s="92"/>
      <c r="TOD349" s="92"/>
      <c r="TOE349" s="92"/>
      <c r="TOF349" s="92"/>
      <c r="TOG349" s="92"/>
      <c r="TOH349" s="92"/>
      <c r="TOI349" s="92"/>
      <c r="TOJ349" s="92"/>
      <c r="TOK349" s="92"/>
      <c r="TOL349" s="92"/>
      <c r="TOM349" s="92"/>
      <c r="TON349" s="92"/>
      <c r="TOO349" s="92"/>
      <c r="TOP349" s="92"/>
      <c r="TOQ349" s="92"/>
      <c r="TOR349" s="92"/>
      <c r="TOS349" s="92"/>
      <c r="TOT349" s="92"/>
      <c r="TOU349" s="92"/>
      <c r="TOV349" s="92"/>
      <c r="TOW349" s="92"/>
      <c r="TOX349" s="92"/>
      <c r="TOY349" s="92"/>
      <c r="TOZ349" s="92"/>
      <c r="TPA349" s="92"/>
      <c r="TPB349" s="92"/>
      <c r="TPC349" s="92"/>
      <c r="TPD349" s="92"/>
      <c r="TPE349" s="92"/>
      <c r="TPF349" s="92"/>
      <c r="TPG349" s="92"/>
      <c r="TPH349" s="92"/>
      <c r="TPI349" s="92"/>
      <c r="TPJ349" s="92"/>
      <c r="TPK349" s="92"/>
      <c r="TPL349" s="92"/>
      <c r="TPM349" s="92"/>
      <c r="TPN349" s="92"/>
      <c r="TPO349" s="92"/>
      <c r="TPP349" s="92"/>
      <c r="TPQ349" s="92"/>
      <c r="TPR349" s="92"/>
      <c r="TPS349" s="92"/>
      <c r="TPT349" s="92"/>
      <c r="TPU349" s="92"/>
      <c r="TPV349" s="92"/>
      <c r="TPW349" s="92"/>
      <c r="TPX349" s="92"/>
      <c r="TPY349" s="92"/>
      <c r="TPZ349" s="92"/>
      <c r="TQA349" s="92"/>
      <c r="TQB349" s="92"/>
      <c r="TQC349" s="92"/>
      <c r="TQD349" s="92"/>
      <c r="TQE349" s="92"/>
      <c r="TQF349" s="92"/>
      <c r="TQG349" s="92"/>
      <c r="TQH349" s="92"/>
      <c r="TQI349" s="92"/>
      <c r="TQJ349" s="92"/>
      <c r="TQK349" s="92"/>
      <c r="TQL349" s="92"/>
      <c r="TQM349" s="92"/>
      <c r="TQN349" s="92"/>
      <c r="TQO349" s="92"/>
      <c r="TQP349" s="92"/>
      <c r="TQQ349" s="92"/>
      <c r="TQR349" s="92"/>
      <c r="TQS349" s="92"/>
      <c r="TQT349" s="92"/>
      <c r="TQU349" s="92"/>
      <c r="TQV349" s="92"/>
      <c r="TQW349" s="92"/>
      <c r="TQX349" s="92"/>
      <c r="TQY349" s="92"/>
      <c r="TQZ349" s="92"/>
      <c r="TRA349" s="92"/>
      <c r="TRB349" s="92"/>
      <c r="TRC349" s="92"/>
      <c r="TRD349" s="92"/>
      <c r="TRE349" s="92"/>
      <c r="TRF349" s="92"/>
      <c r="TRG349" s="92"/>
      <c r="TRH349" s="92"/>
      <c r="TRI349" s="92"/>
      <c r="TRJ349" s="92"/>
      <c r="TRK349" s="92"/>
      <c r="TRL349" s="92"/>
      <c r="TRM349" s="92"/>
      <c r="TRN349" s="92"/>
      <c r="TRO349" s="92"/>
      <c r="TRP349" s="92"/>
      <c r="TRQ349" s="92"/>
      <c r="TRR349" s="92"/>
      <c r="TRS349" s="92"/>
      <c r="TRT349" s="92"/>
      <c r="TRU349" s="92"/>
      <c r="TRV349" s="92"/>
      <c r="TRW349" s="92"/>
      <c r="TRX349" s="92"/>
      <c r="TRY349" s="92"/>
      <c r="TRZ349" s="92"/>
      <c r="TSA349" s="92"/>
      <c r="TSB349" s="92"/>
      <c r="TSC349" s="92"/>
      <c r="TSD349" s="92"/>
      <c r="TSE349" s="92"/>
      <c r="TSF349" s="92"/>
      <c r="TSG349" s="92"/>
      <c r="TSH349" s="92"/>
      <c r="TSI349" s="92"/>
      <c r="TSJ349" s="92"/>
      <c r="TSK349" s="92"/>
      <c r="TSL349" s="92"/>
      <c r="TSM349" s="92"/>
      <c r="TSN349" s="92"/>
      <c r="TSO349" s="92"/>
      <c r="TSP349" s="92"/>
      <c r="TSQ349" s="92"/>
      <c r="TSR349" s="92"/>
      <c r="TSS349" s="92"/>
      <c r="TST349" s="92"/>
      <c r="TSU349" s="92"/>
      <c r="TSV349" s="92"/>
      <c r="TSW349" s="92"/>
      <c r="TSX349" s="92"/>
      <c r="TSY349" s="92"/>
      <c r="TSZ349" s="92"/>
      <c r="TTA349" s="92"/>
      <c r="TTB349" s="92"/>
      <c r="TTC349" s="92"/>
      <c r="TTD349" s="92"/>
      <c r="TTE349" s="92"/>
      <c r="TTF349" s="92"/>
      <c r="TTG349" s="92"/>
      <c r="TTH349" s="92"/>
      <c r="TTI349" s="92"/>
      <c r="TTJ349" s="92"/>
      <c r="TTK349" s="92"/>
      <c r="TTL349" s="92"/>
      <c r="TTM349" s="92"/>
      <c r="TTN349" s="92"/>
      <c r="TTO349" s="92"/>
      <c r="TTP349" s="92"/>
      <c r="TTQ349" s="92"/>
      <c r="TTR349" s="92"/>
      <c r="TTS349" s="92"/>
      <c r="TTT349" s="92"/>
      <c r="TTU349" s="92"/>
      <c r="TTV349" s="92"/>
      <c r="TTW349" s="92"/>
      <c r="TTX349" s="92"/>
      <c r="TTY349" s="92"/>
      <c r="TTZ349" s="92"/>
      <c r="TUA349" s="92"/>
      <c r="TUB349" s="92"/>
      <c r="TUC349" s="92"/>
      <c r="TUD349" s="92"/>
      <c r="TUE349" s="92"/>
      <c r="TUF349" s="92"/>
      <c r="TUG349" s="92"/>
      <c r="TUH349" s="92"/>
      <c r="TUI349" s="92"/>
      <c r="TUJ349" s="92"/>
      <c r="TUK349" s="92"/>
      <c r="TUL349" s="92"/>
      <c r="TUM349" s="92"/>
      <c r="TUN349" s="92"/>
      <c r="TUO349" s="92"/>
      <c r="TUP349" s="92"/>
      <c r="TUQ349" s="92"/>
      <c r="TUR349" s="92"/>
      <c r="TUS349" s="92"/>
      <c r="TUT349" s="92"/>
      <c r="TUU349" s="92"/>
      <c r="TUV349" s="92"/>
      <c r="TUW349" s="92"/>
      <c r="TUX349" s="92"/>
      <c r="TUY349" s="92"/>
      <c r="TUZ349" s="92"/>
      <c r="TVA349" s="92"/>
      <c r="TVB349" s="92"/>
      <c r="TVC349" s="92"/>
      <c r="TVD349" s="92"/>
      <c r="TVE349" s="92"/>
      <c r="TVF349" s="92"/>
      <c r="TVG349" s="92"/>
      <c r="TVH349" s="92"/>
      <c r="TVI349" s="92"/>
      <c r="TVJ349" s="92"/>
      <c r="TVK349" s="92"/>
      <c r="TVL349" s="92"/>
      <c r="TVM349" s="92"/>
      <c r="TVN349" s="92"/>
      <c r="TVO349" s="92"/>
      <c r="TVP349" s="92"/>
      <c r="TVQ349" s="92"/>
      <c r="TVR349" s="92"/>
      <c r="TVS349" s="92"/>
      <c r="TVT349" s="92"/>
      <c r="TVU349" s="92"/>
      <c r="TVV349" s="92"/>
      <c r="TVW349" s="92"/>
      <c r="TVX349" s="92"/>
      <c r="TVY349" s="92"/>
      <c r="TVZ349" s="92"/>
      <c r="TWA349" s="92"/>
      <c r="TWB349" s="92"/>
      <c r="TWC349" s="92"/>
      <c r="TWD349" s="92"/>
      <c r="TWE349" s="92"/>
      <c r="TWF349" s="92"/>
      <c r="TWG349" s="92"/>
      <c r="TWH349" s="92"/>
      <c r="TWI349" s="92"/>
      <c r="TWJ349" s="92"/>
      <c r="TWK349" s="92"/>
      <c r="TWL349" s="92"/>
      <c r="TWM349" s="92"/>
      <c r="TWN349" s="92"/>
      <c r="TWO349" s="92"/>
      <c r="TWP349" s="92"/>
      <c r="TWQ349" s="92"/>
      <c r="TWR349" s="92"/>
      <c r="TWS349" s="92"/>
      <c r="TWT349" s="92"/>
      <c r="TWU349" s="92"/>
      <c r="TWV349" s="92"/>
      <c r="TWW349" s="92"/>
      <c r="TWX349" s="92"/>
      <c r="TWY349" s="92"/>
      <c r="TWZ349" s="92"/>
      <c r="TXA349" s="92"/>
      <c r="TXB349" s="92"/>
      <c r="TXC349" s="92"/>
      <c r="TXD349" s="92"/>
      <c r="TXE349" s="92"/>
      <c r="TXF349" s="92"/>
      <c r="TXG349" s="92"/>
      <c r="TXH349" s="92"/>
      <c r="TXI349" s="92"/>
      <c r="TXJ349" s="92"/>
      <c r="TXK349" s="92"/>
      <c r="TXL349" s="92"/>
      <c r="TXM349" s="92"/>
      <c r="TXN349" s="92"/>
      <c r="TXO349" s="92"/>
      <c r="TXP349" s="92"/>
      <c r="TXQ349" s="92"/>
      <c r="TXR349" s="92"/>
      <c r="TXS349" s="92"/>
      <c r="TXT349" s="92"/>
      <c r="TXU349" s="92"/>
      <c r="TXV349" s="92"/>
      <c r="TXW349" s="92"/>
      <c r="TXX349" s="92"/>
      <c r="TXY349" s="92"/>
      <c r="TXZ349" s="92"/>
      <c r="TYA349" s="92"/>
      <c r="TYB349" s="92"/>
      <c r="TYC349" s="92"/>
      <c r="TYD349" s="92"/>
      <c r="TYE349" s="92"/>
      <c r="TYF349" s="92"/>
      <c r="TYG349" s="92"/>
      <c r="TYH349" s="92"/>
      <c r="TYI349" s="92"/>
      <c r="TYJ349" s="92"/>
      <c r="TYK349" s="92"/>
      <c r="TYL349" s="92"/>
      <c r="TYM349" s="92"/>
      <c r="TYN349" s="92"/>
      <c r="TYO349" s="92"/>
      <c r="TYP349" s="92"/>
      <c r="TYQ349" s="92"/>
      <c r="TYR349" s="92"/>
      <c r="TYS349" s="92"/>
      <c r="TYT349" s="92"/>
      <c r="TYU349" s="92"/>
      <c r="TYV349" s="92"/>
      <c r="TYW349" s="92"/>
      <c r="TYX349" s="92"/>
      <c r="TYY349" s="92"/>
      <c r="TYZ349" s="92"/>
      <c r="TZA349" s="92"/>
      <c r="TZB349" s="92"/>
      <c r="TZC349" s="92"/>
      <c r="TZD349" s="92"/>
      <c r="TZE349" s="92"/>
      <c r="TZF349" s="92"/>
      <c r="TZG349" s="92"/>
      <c r="TZH349" s="92"/>
      <c r="TZI349" s="92"/>
      <c r="TZJ349" s="92"/>
      <c r="TZK349" s="92"/>
      <c r="TZL349" s="92"/>
      <c r="TZM349" s="92"/>
      <c r="TZN349" s="92"/>
      <c r="TZO349" s="92"/>
      <c r="TZP349" s="92"/>
      <c r="TZQ349" s="92"/>
      <c r="TZR349" s="92"/>
      <c r="TZS349" s="92"/>
      <c r="TZT349" s="92"/>
      <c r="TZU349" s="92"/>
      <c r="TZV349" s="92"/>
      <c r="TZW349" s="92"/>
      <c r="TZX349" s="92"/>
      <c r="TZY349" s="92"/>
      <c r="TZZ349" s="92"/>
      <c r="UAA349" s="92"/>
      <c r="UAB349" s="92"/>
      <c r="UAC349" s="92"/>
      <c r="UAD349" s="92"/>
      <c r="UAE349" s="92"/>
      <c r="UAF349" s="92"/>
      <c r="UAG349" s="92"/>
      <c r="UAH349" s="92"/>
      <c r="UAI349" s="92"/>
      <c r="UAJ349" s="92"/>
      <c r="UAK349" s="92"/>
      <c r="UAL349" s="92"/>
      <c r="UAM349" s="92"/>
      <c r="UAN349" s="92"/>
      <c r="UAO349" s="92"/>
      <c r="UAP349" s="92"/>
      <c r="UAQ349" s="92"/>
      <c r="UAR349" s="92"/>
      <c r="UAS349" s="92"/>
      <c r="UAT349" s="92"/>
      <c r="UAU349" s="92"/>
      <c r="UAV349" s="92"/>
      <c r="UAW349" s="92"/>
      <c r="UAX349" s="92"/>
      <c r="UAY349" s="92"/>
      <c r="UAZ349" s="92"/>
      <c r="UBA349" s="92"/>
      <c r="UBB349" s="92"/>
      <c r="UBC349" s="92"/>
      <c r="UBD349" s="92"/>
      <c r="UBE349" s="92"/>
      <c r="UBF349" s="92"/>
      <c r="UBG349" s="92"/>
      <c r="UBH349" s="92"/>
      <c r="UBI349" s="92"/>
      <c r="UBJ349" s="92"/>
      <c r="UBK349" s="92"/>
      <c r="UBL349" s="92"/>
      <c r="UBM349" s="92"/>
      <c r="UBN349" s="92"/>
      <c r="UBO349" s="92"/>
      <c r="UBP349" s="92"/>
      <c r="UBQ349" s="92"/>
      <c r="UBR349" s="92"/>
      <c r="UBS349" s="92"/>
      <c r="UBT349" s="92"/>
      <c r="UBU349" s="92"/>
      <c r="UBV349" s="92"/>
      <c r="UBW349" s="92"/>
      <c r="UBX349" s="92"/>
      <c r="UBY349" s="92"/>
      <c r="UBZ349" s="92"/>
      <c r="UCA349" s="92"/>
      <c r="UCB349" s="92"/>
      <c r="UCC349" s="92"/>
      <c r="UCD349" s="92"/>
      <c r="UCE349" s="92"/>
      <c r="UCF349" s="92"/>
      <c r="UCG349" s="92"/>
      <c r="UCH349" s="92"/>
      <c r="UCI349" s="92"/>
      <c r="UCJ349" s="92"/>
      <c r="UCK349" s="92"/>
      <c r="UCL349" s="92"/>
      <c r="UCM349" s="92"/>
      <c r="UCN349" s="92"/>
      <c r="UCO349" s="92"/>
      <c r="UCP349" s="92"/>
      <c r="UCQ349" s="92"/>
      <c r="UCR349" s="92"/>
      <c r="UCS349" s="92"/>
      <c r="UCT349" s="92"/>
      <c r="UCU349" s="92"/>
      <c r="UCV349" s="92"/>
      <c r="UCW349" s="92"/>
      <c r="UCX349" s="92"/>
      <c r="UCY349" s="92"/>
      <c r="UCZ349" s="92"/>
      <c r="UDA349" s="92"/>
      <c r="UDB349" s="92"/>
      <c r="UDC349" s="92"/>
      <c r="UDD349" s="92"/>
      <c r="UDE349" s="92"/>
      <c r="UDF349" s="92"/>
      <c r="UDG349" s="92"/>
      <c r="UDH349" s="92"/>
      <c r="UDI349" s="92"/>
      <c r="UDJ349" s="92"/>
      <c r="UDK349" s="92"/>
      <c r="UDL349" s="92"/>
      <c r="UDM349" s="92"/>
      <c r="UDN349" s="92"/>
      <c r="UDO349" s="92"/>
      <c r="UDP349" s="92"/>
      <c r="UDQ349" s="92"/>
      <c r="UDR349" s="92"/>
      <c r="UDS349" s="92"/>
      <c r="UDT349" s="92"/>
      <c r="UDU349" s="92"/>
      <c r="UDV349" s="92"/>
      <c r="UDW349" s="92"/>
      <c r="UDX349" s="92"/>
      <c r="UDY349" s="92"/>
      <c r="UDZ349" s="92"/>
      <c r="UEA349" s="92"/>
      <c r="UEB349" s="92"/>
      <c r="UEC349" s="92"/>
      <c r="UED349" s="92"/>
      <c r="UEE349" s="92"/>
      <c r="UEF349" s="92"/>
      <c r="UEG349" s="92"/>
      <c r="UEH349" s="92"/>
      <c r="UEI349" s="92"/>
      <c r="UEJ349" s="92"/>
      <c r="UEK349" s="92"/>
      <c r="UEL349" s="92"/>
      <c r="UEM349" s="92"/>
      <c r="UEN349" s="92"/>
      <c r="UEO349" s="92"/>
      <c r="UEP349" s="92"/>
      <c r="UEQ349" s="92"/>
      <c r="UER349" s="92"/>
      <c r="UES349" s="92"/>
      <c r="UET349" s="92"/>
      <c r="UEU349" s="92"/>
      <c r="UEV349" s="92"/>
      <c r="UEW349" s="92"/>
      <c r="UEX349" s="92"/>
      <c r="UEY349" s="92"/>
      <c r="UEZ349" s="92"/>
      <c r="UFA349" s="92"/>
      <c r="UFB349" s="92"/>
      <c r="UFC349" s="92"/>
      <c r="UFD349" s="92"/>
      <c r="UFE349" s="92"/>
      <c r="UFF349" s="92"/>
      <c r="UFG349" s="92"/>
      <c r="UFH349" s="92"/>
      <c r="UFI349" s="92"/>
      <c r="UFJ349" s="92"/>
      <c r="UFK349" s="92"/>
      <c r="UFL349" s="92"/>
      <c r="UFM349" s="92"/>
      <c r="UFN349" s="92"/>
      <c r="UFO349" s="92"/>
      <c r="UFP349" s="92"/>
      <c r="UFQ349" s="92"/>
      <c r="UFR349" s="92"/>
      <c r="UFS349" s="92"/>
      <c r="UFT349" s="92"/>
      <c r="UFU349" s="92"/>
      <c r="UFV349" s="92"/>
      <c r="UFW349" s="92"/>
      <c r="UFX349" s="92"/>
      <c r="UFY349" s="92"/>
      <c r="UFZ349" s="92"/>
      <c r="UGA349" s="92"/>
      <c r="UGB349" s="92"/>
      <c r="UGC349" s="92"/>
      <c r="UGD349" s="92"/>
      <c r="UGE349" s="92"/>
      <c r="UGF349" s="92"/>
      <c r="UGG349" s="92"/>
      <c r="UGH349" s="92"/>
      <c r="UGI349" s="92"/>
      <c r="UGJ349" s="92"/>
      <c r="UGK349" s="92"/>
      <c r="UGL349" s="92"/>
      <c r="UGM349" s="92"/>
      <c r="UGN349" s="92"/>
      <c r="UGO349" s="92"/>
      <c r="UGP349" s="92"/>
      <c r="UGQ349" s="92"/>
      <c r="UGR349" s="92"/>
      <c r="UGS349" s="92"/>
      <c r="UGT349" s="92"/>
      <c r="UGU349" s="92"/>
      <c r="UGV349" s="92"/>
      <c r="UGW349" s="92"/>
      <c r="UGX349" s="92"/>
      <c r="UGY349" s="92"/>
      <c r="UGZ349" s="92"/>
      <c r="UHA349" s="92"/>
      <c r="UHB349" s="92"/>
      <c r="UHC349" s="92"/>
      <c r="UHD349" s="92"/>
      <c r="UHE349" s="92"/>
      <c r="UHF349" s="92"/>
      <c r="UHG349" s="92"/>
      <c r="UHH349" s="92"/>
      <c r="UHI349" s="92"/>
      <c r="UHJ349" s="92"/>
      <c r="UHK349" s="92"/>
      <c r="UHL349" s="92"/>
      <c r="UHM349" s="92"/>
      <c r="UHN349" s="92"/>
      <c r="UHO349" s="92"/>
      <c r="UHP349" s="92"/>
      <c r="UHQ349" s="92"/>
      <c r="UHR349" s="92"/>
      <c r="UHS349" s="92"/>
      <c r="UHT349" s="92"/>
      <c r="UHU349" s="92"/>
      <c r="UHV349" s="92"/>
      <c r="UHW349" s="92"/>
      <c r="UHX349" s="92"/>
      <c r="UHY349" s="92"/>
      <c r="UHZ349" s="92"/>
      <c r="UIA349" s="92"/>
      <c r="UIB349" s="92"/>
      <c r="UIC349" s="92"/>
      <c r="UID349" s="92"/>
      <c r="UIE349" s="92"/>
      <c r="UIF349" s="92"/>
      <c r="UIG349" s="92"/>
      <c r="UIH349" s="92"/>
      <c r="UII349" s="92"/>
      <c r="UIJ349" s="92"/>
      <c r="UIK349" s="92"/>
      <c r="UIL349" s="92"/>
      <c r="UIM349" s="92"/>
      <c r="UIN349" s="92"/>
      <c r="UIO349" s="92"/>
      <c r="UIP349" s="92"/>
      <c r="UIQ349" s="92"/>
      <c r="UIR349" s="92"/>
      <c r="UIS349" s="92"/>
      <c r="UIT349" s="92"/>
      <c r="UIU349" s="92"/>
      <c r="UIV349" s="92"/>
      <c r="UIW349" s="92"/>
      <c r="UIX349" s="92"/>
      <c r="UIY349" s="92"/>
      <c r="UIZ349" s="92"/>
      <c r="UJA349" s="92"/>
      <c r="UJB349" s="92"/>
      <c r="UJC349" s="92"/>
      <c r="UJD349" s="92"/>
      <c r="UJE349" s="92"/>
      <c r="UJF349" s="92"/>
      <c r="UJG349" s="92"/>
      <c r="UJH349" s="92"/>
      <c r="UJI349" s="92"/>
      <c r="UJJ349" s="92"/>
      <c r="UJK349" s="92"/>
      <c r="UJL349" s="92"/>
      <c r="UJM349" s="92"/>
      <c r="UJN349" s="92"/>
      <c r="UJO349" s="92"/>
      <c r="UJP349" s="92"/>
      <c r="UJQ349" s="92"/>
      <c r="UJR349" s="92"/>
      <c r="UJS349" s="92"/>
      <c r="UJT349" s="92"/>
      <c r="UJU349" s="92"/>
      <c r="UJV349" s="92"/>
      <c r="UJW349" s="92"/>
      <c r="UJX349" s="92"/>
      <c r="UJY349" s="92"/>
      <c r="UJZ349" s="92"/>
      <c r="UKA349" s="92"/>
      <c r="UKB349" s="92"/>
      <c r="UKC349" s="92"/>
      <c r="UKD349" s="92"/>
      <c r="UKE349" s="92"/>
      <c r="UKF349" s="92"/>
      <c r="UKG349" s="92"/>
      <c r="UKH349" s="92"/>
      <c r="UKI349" s="92"/>
      <c r="UKJ349" s="92"/>
      <c r="UKK349" s="92"/>
      <c r="UKL349" s="92"/>
      <c r="UKM349" s="92"/>
      <c r="UKN349" s="92"/>
      <c r="UKO349" s="92"/>
      <c r="UKP349" s="92"/>
      <c r="UKQ349" s="92"/>
      <c r="UKR349" s="92"/>
      <c r="UKS349" s="92"/>
      <c r="UKT349" s="92"/>
      <c r="UKU349" s="92"/>
      <c r="UKV349" s="92"/>
      <c r="UKW349" s="92"/>
      <c r="UKX349" s="92"/>
      <c r="UKY349" s="92"/>
      <c r="UKZ349" s="92"/>
      <c r="ULA349" s="92"/>
      <c r="ULB349" s="92"/>
      <c r="ULC349" s="92"/>
      <c r="ULD349" s="92"/>
      <c r="ULE349" s="92"/>
      <c r="ULF349" s="92"/>
      <c r="ULG349" s="92"/>
      <c r="ULH349" s="92"/>
      <c r="ULI349" s="92"/>
      <c r="ULJ349" s="92"/>
      <c r="ULK349" s="92"/>
      <c r="ULL349" s="92"/>
      <c r="ULM349" s="92"/>
      <c r="ULN349" s="92"/>
      <c r="ULO349" s="92"/>
      <c r="ULP349" s="92"/>
      <c r="ULQ349" s="92"/>
      <c r="ULR349" s="92"/>
      <c r="ULS349" s="92"/>
      <c r="ULT349" s="92"/>
      <c r="ULU349" s="92"/>
      <c r="ULV349" s="92"/>
      <c r="ULW349" s="92"/>
      <c r="ULX349" s="92"/>
      <c r="ULY349" s="92"/>
      <c r="ULZ349" s="92"/>
      <c r="UMA349" s="92"/>
      <c r="UMB349" s="92"/>
      <c r="UMC349" s="92"/>
      <c r="UMD349" s="92"/>
      <c r="UME349" s="92"/>
      <c r="UMF349" s="92"/>
      <c r="UMG349" s="92"/>
      <c r="UMH349" s="92"/>
      <c r="UMI349" s="92"/>
      <c r="UMJ349" s="92"/>
      <c r="UMK349" s="92"/>
      <c r="UML349" s="92"/>
      <c r="UMM349" s="92"/>
      <c r="UMN349" s="92"/>
      <c r="UMO349" s="92"/>
      <c r="UMP349" s="92"/>
      <c r="UMQ349" s="92"/>
      <c r="UMR349" s="92"/>
      <c r="UMS349" s="92"/>
      <c r="UMT349" s="92"/>
      <c r="UMU349" s="92"/>
      <c r="UMV349" s="92"/>
      <c r="UMW349" s="92"/>
      <c r="UMX349" s="92"/>
      <c r="UMY349" s="92"/>
      <c r="UMZ349" s="92"/>
      <c r="UNA349" s="92"/>
      <c r="UNB349" s="92"/>
      <c r="UNC349" s="92"/>
      <c r="UND349" s="92"/>
      <c r="UNE349" s="92"/>
      <c r="UNF349" s="92"/>
      <c r="UNG349" s="92"/>
      <c r="UNH349" s="92"/>
      <c r="UNI349" s="92"/>
      <c r="UNJ349" s="92"/>
      <c r="UNK349" s="92"/>
      <c r="UNL349" s="92"/>
      <c r="UNM349" s="92"/>
      <c r="UNN349" s="92"/>
      <c r="UNO349" s="92"/>
      <c r="UNP349" s="92"/>
      <c r="UNQ349" s="92"/>
      <c r="UNR349" s="92"/>
      <c r="UNS349" s="92"/>
      <c r="UNT349" s="92"/>
      <c r="UNU349" s="92"/>
      <c r="UNV349" s="92"/>
      <c r="UNW349" s="92"/>
      <c r="UNX349" s="92"/>
      <c r="UNY349" s="92"/>
      <c r="UNZ349" s="92"/>
      <c r="UOA349" s="92"/>
      <c r="UOB349" s="92"/>
      <c r="UOC349" s="92"/>
      <c r="UOD349" s="92"/>
      <c r="UOE349" s="92"/>
      <c r="UOF349" s="92"/>
      <c r="UOG349" s="92"/>
      <c r="UOH349" s="92"/>
      <c r="UOI349" s="92"/>
      <c r="UOJ349" s="92"/>
      <c r="UOK349" s="92"/>
      <c r="UOL349" s="92"/>
      <c r="UOM349" s="92"/>
      <c r="UON349" s="92"/>
      <c r="UOO349" s="92"/>
      <c r="UOP349" s="92"/>
      <c r="UOQ349" s="92"/>
      <c r="UOR349" s="92"/>
      <c r="UOS349" s="92"/>
      <c r="UOT349" s="92"/>
      <c r="UOU349" s="92"/>
      <c r="UOV349" s="92"/>
      <c r="UOW349" s="92"/>
      <c r="UOX349" s="92"/>
      <c r="UOY349" s="92"/>
      <c r="UOZ349" s="92"/>
      <c r="UPA349" s="92"/>
      <c r="UPB349" s="92"/>
      <c r="UPC349" s="92"/>
      <c r="UPD349" s="92"/>
      <c r="UPE349" s="92"/>
      <c r="UPF349" s="92"/>
      <c r="UPG349" s="92"/>
      <c r="UPH349" s="92"/>
      <c r="UPI349" s="92"/>
      <c r="UPJ349" s="92"/>
      <c r="UPK349" s="92"/>
      <c r="UPL349" s="92"/>
      <c r="UPM349" s="92"/>
      <c r="UPN349" s="92"/>
      <c r="UPO349" s="92"/>
      <c r="UPP349" s="92"/>
      <c r="UPQ349" s="92"/>
      <c r="UPR349" s="92"/>
      <c r="UPS349" s="92"/>
      <c r="UPT349" s="92"/>
      <c r="UPU349" s="92"/>
      <c r="UPV349" s="92"/>
      <c r="UPW349" s="92"/>
      <c r="UPX349" s="92"/>
      <c r="UPY349" s="92"/>
      <c r="UPZ349" s="92"/>
      <c r="UQA349" s="92"/>
      <c r="UQB349" s="92"/>
      <c r="UQC349" s="92"/>
      <c r="UQD349" s="92"/>
      <c r="UQE349" s="92"/>
      <c r="UQF349" s="92"/>
      <c r="UQG349" s="92"/>
      <c r="UQH349" s="92"/>
      <c r="UQI349" s="92"/>
      <c r="UQJ349" s="92"/>
      <c r="UQK349" s="92"/>
      <c r="UQL349" s="92"/>
      <c r="UQM349" s="92"/>
      <c r="UQN349" s="92"/>
      <c r="UQO349" s="92"/>
      <c r="UQP349" s="92"/>
      <c r="UQQ349" s="92"/>
      <c r="UQR349" s="92"/>
      <c r="UQS349" s="92"/>
      <c r="UQT349" s="92"/>
      <c r="UQU349" s="92"/>
      <c r="UQV349" s="92"/>
      <c r="UQW349" s="92"/>
      <c r="UQX349" s="92"/>
      <c r="UQY349" s="92"/>
      <c r="UQZ349" s="92"/>
      <c r="URA349" s="92"/>
      <c r="URB349" s="92"/>
      <c r="URC349" s="92"/>
      <c r="URD349" s="92"/>
      <c r="URE349" s="92"/>
      <c r="URF349" s="92"/>
      <c r="URG349" s="92"/>
      <c r="URH349" s="92"/>
      <c r="URI349" s="92"/>
      <c r="URJ349" s="92"/>
      <c r="URK349" s="92"/>
      <c r="URL349" s="92"/>
      <c r="URM349" s="92"/>
      <c r="URN349" s="92"/>
      <c r="URO349" s="92"/>
      <c r="URP349" s="92"/>
      <c r="URQ349" s="92"/>
      <c r="URR349" s="92"/>
      <c r="URS349" s="92"/>
      <c r="URT349" s="92"/>
      <c r="URU349" s="92"/>
      <c r="URV349" s="92"/>
      <c r="URW349" s="92"/>
      <c r="URX349" s="92"/>
      <c r="URY349" s="92"/>
      <c r="URZ349" s="92"/>
      <c r="USA349" s="92"/>
      <c r="USB349" s="92"/>
      <c r="USC349" s="92"/>
      <c r="USD349" s="92"/>
      <c r="USE349" s="92"/>
      <c r="USF349" s="92"/>
      <c r="USG349" s="92"/>
      <c r="USH349" s="92"/>
      <c r="USI349" s="92"/>
      <c r="USJ349" s="92"/>
      <c r="USK349" s="92"/>
      <c r="USL349" s="92"/>
      <c r="USM349" s="92"/>
      <c r="USN349" s="92"/>
      <c r="USO349" s="92"/>
      <c r="USP349" s="92"/>
      <c r="USQ349" s="92"/>
      <c r="USR349" s="92"/>
      <c r="USS349" s="92"/>
      <c r="UST349" s="92"/>
      <c r="USU349" s="92"/>
      <c r="USV349" s="92"/>
      <c r="USW349" s="92"/>
      <c r="USX349" s="92"/>
      <c r="USY349" s="92"/>
      <c r="USZ349" s="92"/>
      <c r="UTA349" s="92"/>
      <c r="UTB349" s="92"/>
      <c r="UTC349" s="92"/>
      <c r="UTD349" s="92"/>
      <c r="UTE349" s="92"/>
      <c r="UTF349" s="92"/>
      <c r="UTG349" s="92"/>
      <c r="UTH349" s="92"/>
      <c r="UTI349" s="92"/>
      <c r="UTJ349" s="92"/>
      <c r="UTK349" s="92"/>
      <c r="UTL349" s="92"/>
      <c r="UTM349" s="92"/>
      <c r="UTN349" s="92"/>
      <c r="UTO349" s="92"/>
      <c r="UTP349" s="92"/>
      <c r="UTQ349" s="92"/>
      <c r="UTR349" s="92"/>
      <c r="UTS349" s="92"/>
      <c r="UTT349" s="92"/>
      <c r="UTU349" s="92"/>
      <c r="UTV349" s="92"/>
      <c r="UTW349" s="92"/>
      <c r="UTX349" s="92"/>
      <c r="UTY349" s="92"/>
      <c r="UTZ349" s="92"/>
      <c r="UUA349" s="92"/>
      <c r="UUB349" s="92"/>
      <c r="UUC349" s="92"/>
      <c r="UUD349" s="92"/>
      <c r="UUE349" s="92"/>
      <c r="UUF349" s="92"/>
      <c r="UUG349" s="92"/>
      <c r="UUH349" s="92"/>
      <c r="UUI349" s="92"/>
      <c r="UUJ349" s="92"/>
      <c r="UUK349" s="92"/>
      <c r="UUL349" s="92"/>
      <c r="UUM349" s="92"/>
      <c r="UUN349" s="92"/>
      <c r="UUO349" s="92"/>
      <c r="UUP349" s="92"/>
      <c r="UUQ349" s="92"/>
      <c r="UUR349" s="92"/>
      <c r="UUS349" s="92"/>
      <c r="UUT349" s="92"/>
      <c r="UUU349" s="92"/>
      <c r="UUV349" s="92"/>
      <c r="UUW349" s="92"/>
      <c r="UUX349" s="92"/>
      <c r="UUY349" s="92"/>
      <c r="UUZ349" s="92"/>
      <c r="UVA349" s="92"/>
      <c r="UVB349" s="92"/>
      <c r="UVC349" s="92"/>
      <c r="UVD349" s="92"/>
      <c r="UVE349" s="92"/>
      <c r="UVF349" s="92"/>
      <c r="UVG349" s="92"/>
      <c r="UVH349" s="92"/>
      <c r="UVI349" s="92"/>
      <c r="UVJ349" s="92"/>
      <c r="UVK349" s="92"/>
      <c r="UVL349" s="92"/>
      <c r="UVM349" s="92"/>
      <c r="UVN349" s="92"/>
      <c r="UVO349" s="92"/>
      <c r="UVP349" s="92"/>
      <c r="UVQ349" s="92"/>
      <c r="UVR349" s="92"/>
      <c r="UVS349" s="92"/>
      <c r="UVT349" s="92"/>
      <c r="UVU349" s="92"/>
      <c r="UVV349" s="92"/>
      <c r="UVW349" s="92"/>
      <c r="UVX349" s="92"/>
      <c r="UVY349" s="92"/>
      <c r="UVZ349" s="92"/>
      <c r="UWA349" s="92"/>
      <c r="UWB349" s="92"/>
      <c r="UWC349" s="92"/>
      <c r="UWD349" s="92"/>
      <c r="UWE349" s="92"/>
      <c r="UWF349" s="92"/>
      <c r="UWG349" s="92"/>
      <c r="UWH349" s="92"/>
      <c r="UWI349" s="92"/>
      <c r="UWJ349" s="92"/>
      <c r="UWK349" s="92"/>
      <c r="UWL349" s="92"/>
      <c r="UWM349" s="92"/>
      <c r="UWN349" s="92"/>
      <c r="UWO349" s="92"/>
      <c r="UWP349" s="92"/>
      <c r="UWQ349" s="92"/>
      <c r="UWR349" s="92"/>
      <c r="UWS349" s="92"/>
      <c r="UWT349" s="92"/>
      <c r="UWU349" s="92"/>
      <c r="UWV349" s="92"/>
      <c r="UWW349" s="92"/>
      <c r="UWX349" s="92"/>
      <c r="UWY349" s="92"/>
      <c r="UWZ349" s="92"/>
      <c r="UXA349" s="92"/>
      <c r="UXB349" s="92"/>
      <c r="UXC349" s="92"/>
      <c r="UXD349" s="92"/>
      <c r="UXE349" s="92"/>
      <c r="UXF349" s="92"/>
      <c r="UXG349" s="92"/>
      <c r="UXH349" s="92"/>
      <c r="UXI349" s="92"/>
      <c r="UXJ349" s="92"/>
      <c r="UXK349" s="92"/>
      <c r="UXL349" s="92"/>
      <c r="UXM349" s="92"/>
      <c r="UXN349" s="92"/>
      <c r="UXO349" s="92"/>
      <c r="UXP349" s="92"/>
      <c r="UXQ349" s="92"/>
      <c r="UXR349" s="92"/>
      <c r="UXS349" s="92"/>
      <c r="UXT349" s="92"/>
      <c r="UXU349" s="92"/>
      <c r="UXV349" s="92"/>
      <c r="UXW349" s="92"/>
      <c r="UXX349" s="92"/>
      <c r="UXY349" s="92"/>
      <c r="UXZ349" s="92"/>
      <c r="UYA349" s="92"/>
      <c r="UYB349" s="92"/>
      <c r="UYC349" s="92"/>
      <c r="UYD349" s="92"/>
      <c r="UYE349" s="92"/>
      <c r="UYF349" s="92"/>
      <c r="UYG349" s="92"/>
      <c r="UYH349" s="92"/>
      <c r="UYI349" s="92"/>
      <c r="UYJ349" s="92"/>
      <c r="UYK349" s="92"/>
      <c r="UYL349" s="92"/>
      <c r="UYM349" s="92"/>
      <c r="UYN349" s="92"/>
      <c r="UYO349" s="92"/>
      <c r="UYP349" s="92"/>
      <c r="UYQ349" s="92"/>
      <c r="UYR349" s="92"/>
      <c r="UYS349" s="92"/>
      <c r="UYT349" s="92"/>
      <c r="UYU349" s="92"/>
      <c r="UYV349" s="92"/>
      <c r="UYW349" s="92"/>
      <c r="UYX349" s="92"/>
      <c r="UYY349" s="92"/>
      <c r="UYZ349" s="92"/>
      <c r="UZA349" s="92"/>
      <c r="UZB349" s="92"/>
      <c r="UZC349" s="92"/>
      <c r="UZD349" s="92"/>
      <c r="UZE349" s="92"/>
      <c r="UZF349" s="92"/>
      <c r="UZG349" s="92"/>
      <c r="UZH349" s="92"/>
      <c r="UZI349" s="92"/>
      <c r="UZJ349" s="92"/>
      <c r="UZK349" s="92"/>
      <c r="UZL349" s="92"/>
      <c r="UZM349" s="92"/>
      <c r="UZN349" s="92"/>
      <c r="UZO349" s="92"/>
      <c r="UZP349" s="92"/>
      <c r="UZQ349" s="92"/>
      <c r="UZR349" s="92"/>
      <c r="UZS349" s="92"/>
      <c r="UZT349" s="92"/>
      <c r="UZU349" s="92"/>
      <c r="UZV349" s="92"/>
      <c r="UZW349" s="92"/>
      <c r="UZX349" s="92"/>
      <c r="UZY349" s="92"/>
      <c r="UZZ349" s="92"/>
      <c r="VAA349" s="92"/>
      <c r="VAB349" s="92"/>
      <c r="VAC349" s="92"/>
      <c r="VAD349" s="92"/>
      <c r="VAE349" s="92"/>
      <c r="VAF349" s="92"/>
      <c r="VAG349" s="92"/>
      <c r="VAH349" s="92"/>
      <c r="VAI349" s="92"/>
      <c r="VAJ349" s="92"/>
      <c r="VAK349" s="92"/>
      <c r="VAL349" s="92"/>
      <c r="VAM349" s="92"/>
      <c r="VAN349" s="92"/>
      <c r="VAO349" s="92"/>
      <c r="VAP349" s="92"/>
      <c r="VAQ349" s="92"/>
      <c r="VAR349" s="92"/>
      <c r="VAS349" s="92"/>
      <c r="VAT349" s="92"/>
      <c r="VAU349" s="92"/>
      <c r="VAV349" s="92"/>
      <c r="VAW349" s="92"/>
      <c r="VAX349" s="92"/>
      <c r="VAY349" s="92"/>
      <c r="VAZ349" s="92"/>
      <c r="VBA349" s="92"/>
      <c r="VBB349" s="92"/>
      <c r="VBC349" s="92"/>
      <c r="VBD349" s="92"/>
      <c r="VBE349" s="92"/>
      <c r="VBF349" s="92"/>
      <c r="VBG349" s="92"/>
      <c r="VBH349" s="92"/>
      <c r="VBI349" s="92"/>
      <c r="VBJ349" s="92"/>
      <c r="VBK349" s="92"/>
      <c r="VBL349" s="92"/>
      <c r="VBM349" s="92"/>
      <c r="VBN349" s="92"/>
      <c r="VBO349" s="92"/>
      <c r="VBP349" s="92"/>
      <c r="VBQ349" s="92"/>
      <c r="VBR349" s="92"/>
      <c r="VBS349" s="92"/>
      <c r="VBT349" s="92"/>
      <c r="VBU349" s="92"/>
      <c r="VBV349" s="92"/>
      <c r="VBW349" s="92"/>
      <c r="VBX349" s="92"/>
      <c r="VBY349" s="92"/>
      <c r="VBZ349" s="92"/>
      <c r="VCA349" s="92"/>
      <c r="VCB349" s="92"/>
      <c r="VCC349" s="92"/>
      <c r="VCD349" s="92"/>
      <c r="VCE349" s="92"/>
      <c r="VCF349" s="92"/>
      <c r="VCG349" s="92"/>
      <c r="VCH349" s="92"/>
      <c r="VCI349" s="92"/>
      <c r="VCJ349" s="92"/>
      <c r="VCK349" s="92"/>
      <c r="VCL349" s="92"/>
      <c r="VCM349" s="92"/>
      <c r="VCN349" s="92"/>
      <c r="VCO349" s="92"/>
      <c r="VCP349" s="92"/>
      <c r="VCQ349" s="92"/>
      <c r="VCR349" s="92"/>
      <c r="VCS349" s="92"/>
      <c r="VCT349" s="92"/>
      <c r="VCU349" s="92"/>
      <c r="VCV349" s="92"/>
      <c r="VCW349" s="92"/>
      <c r="VCX349" s="92"/>
      <c r="VCY349" s="92"/>
      <c r="VCZ349" s="92"/>
      <c r="VDA349" s="92"/>
      <c r="VDB349" s="92"/>
      <c r="VDC349" s="92"/>
      <c r="VDD349" s="92"/>
      <c r="VDE349" s="92"/>
      <c r="VDF349" s="92"/>
      <c r="VDG349" s="92"/>
      <c r="VDH349" s="92"/>
      <c r="VDI349" s="92"/>
      <c r="VDJ349" s="92"/>
      <c r="VDK349" s="92"/>
      <c r="VDL349" s="92"/>
      <c r="VDM349" s="92"/>
      <c r="VDN349" s="92"/>
      <c r="VDO349" s="92"/>
      <c r="VDP349" s="92"/>
      <c r="VDQ349" s="92"/>
      <c r="VDR349" s="92"/>
      <c r="VDS349" s="92"/>
      <c r="VDT349" s="92"/>
      <c r="VDU349" s="92"/>
      <c r="VDV349" s="92"/>
      <c r="VDW349" s="92"/>
      <c r="VDX349" s="92"/>
      <c r="VDY349" s="92"/>
      <c r="VDZ349" s="92"/>
      <c r="VEA349" s="92"/>
      <c r="VEB349" s="92"/>
      <c r="VEC349" s="92"/>
      <c r="VED349" s="92"/>
      <c r="VEE349" s="92"/>
      <c r="VEF349" s="92"/>
      <c r="VEG349" s="92"/>
      <c r="VEH349" s="92"/>
      <c r="VEI349" s="92"/>
      <c r="VEJ349" s="92"/>
      <c r="VEK349" s="92"/>
      <c r="VEL349" s="92"/>
      <c r="VEM349" s="92"/>
      <c r="VEN349" s="92"/>
      <c r="VEO349" s="92"/>
      <c r="VEP349" s="92"/>
      <c r="VEQ349" s="92"/>
      <c r="VER349" s="92"/>
      <c r="VES349" s="92"/>
      <c r="VET349" s="92"/>
      <c r="VEU349" s="92"/>
      <c r="VEV349" s="92"/>
      <c r="VEW349" s="92"/>
      <c r="VEX349" s="92"/>
      <c r="VEY349" s="92"/>
      <c r="VEZ349" s="92"/>
      <c r="VFA349" s="92"/>
      <c r="VFB349" s="92"/>
      <c r="VFC349" s="92"/>
      <c r="VFD349" s="92"/>
      <c r="VFE349" s="92"/>
      <c r="VFF349" s="92"/>
      <c r="VFG349" s="92"/>
      <c r="VFH349" s="92"/>
      <c r="VFI349" s="92"/>
      <c r="VFJ349" s="92"/>
      <c r="VFK349" s="92"/>
      <c r="VFL349" s="92"/>
      <c r="VFM349" s="92"/>
      <c r="VFN349" s="92"/>
      <c r="VFO349" s="92"/>
      <c r="VFP349" s="92"/>
      <c r="VFQ349" s="92"/>
      <c r="VFR349" s="92"/>
      <c r="VFS349" s="92"/>
      <c r="VFT349" s="92"/>
      <c r="VFU349" s="92"/>
      <c r="VFV349" s="92"/>
      <c r="VFW349" s="92"/>
      <c r="VFX349" s="92"/>
      <c r="VFY349" s="92"/>
      <c r="VFZ349" s="92"/>
      <c r="VGA349" s="92"/>
      <c r="VGB349" s="92"/>
      <c r="VGC349" s="92"/>
      <c r="VGD349" s="92"/>
      <c r="VGE349" s="92"/>
      <c r="VGF349" s="92"/>
      <c r="VGG349" s="92"/>
      <c r="VGH349" s="92"/>
      <c r="VGI349" s="92"/>
      <c r="VGJ349" s="92"/>
      <c r="VGK349" s="92"/>
      <c r="VGL349" s="92"/>
      <c r="VGM349" s="92"/>
      <c r="VGN349" s="92"/>
      <c r="VGO349" s="92"/>
      <c r="VGP349" s="92"/>
      <c r="VGQ349" s="92"/>
      <c r="VGR349" s="92"/>
      <c r="VGS349" s="92"/>
      <c r="VGT349" s="92"/>
      <c r="VGU349" s="92"/>
      <c r="VGV349" s="92"/>
      <c r="VGW349" s="92"/>
      <c r="VGX349" s="92"/>
      <c r="VGY349" s="92"/>
      <c r="VGZ349" s="92"/>
      <c r="VHA349" s="92"/>
      <c r="VHB349" s="92"/>
      <c r="VHC349" s="92"/>
      <c r="VHD349" s="92"/>
      <c r="VHE349" s="92"/>
      <c r="VHF349" s="92"/>
      <c r="VHG349" s="92"/>
      <c r="VHH349" s="92"/>
      <c r="VHI349" s="92"/>
      <c r="VHJ349" s="92"/>
      <c r="VHK349" s="92"/>
      <c r="VHL349" s="92"/>
      <c r="VHM349" s="92"/>
      <c r="VHN349" s="92"/>
      <c r="VHO349" s="92"/>
      <c r="VHP349" s="92"/>
      <c r="VHQ349" s="92"/>
      <c r="VHR349" s="92"/>
      <c r="VHS349" s="92"/>
      <c r="VHT349" s="92"/>
      <c r="VHU349" s="92"/>
      <c r="VHV349" s="92"/>
      <c r="VHW349" s="92"/>
      <c r="VHX349" s="92"/>
      <c r="VHY349" s="92"/>
      <c r="VHZ349" s="92"/>
      <c r="VIA349" s="92"/>
      <c r="VIB349" s="92"/>
      <c r="VIC349" s="92"/>
      <c r="VID349" s="92"/>
      <c r="VIE349" s="92"/>
      <c r="VIF349" s="92"/>
      <c r="VIG349" s="92"/>
      <c r="VIH349" s="92"/>
      <c r="VII349" s="92"/>
      <c r="VIJ349" s="92"/>
      <c r="VIK349" s="92"/>
      <c r="VIL349" s="92"/>
      <c r="VIM349" s="92"/>
      <c r="VIN349" s="92"/>
      <c r="VIO349" s="92"/>
      <c r="VIP349" s="92"/>
      <c r="VIQ349" s="92"/>
      <c r="VIR349" s="92"/>
      <c r="VIS349" s="92"/>
      <c r="VIT349" s="92"/>
      <c r="VIU349" s="92"/>
      <c r="VIV349" s="92"/>
      <c r="VIW349" s="92"/>
      <c r="VIX349" s="92"/>
      <c r="VIY349" s="92"/>
      <c r="VIZ349" s="92"/>
      <c r="VJA349" s="92"/>
      <c r="VJB349" s="92"/>
      <c r="VJC349" s="92"/>
      <c r="VJD349" s="92"/>
      <c r="VJE349" s="92"/>
      <c r="VJF349" s="92"/>
      <c r="VJG349" s="92"/>
      <c r="VJH349" s="92"/>
      <c r="VJI349" s="92"/>
      <c r="VJJ349" s="92"/>
      <c r="VJK349" s="92"/>
      <c r="VJL349" s="92"/>
      <c r="VJM349" s="92"/>
      <c r="VJN349" s="92"/>
      <c r="VJO349" s="92"/>
      <c r="VJP349" s="92"/>
      <c r="VJQ349" s="92"/>
      <c r="VJR349" s="92"/>
      <c r="VJS349" s="92"/>
      <c r="VJT349" s="92"/>
      <c r="VJU349" s="92"/>
      <c r="VJV349" s="92"/>
      <c r="VJW349" s="92"/>
      <c r="VJX349" s="92"/>
      <c r="VJY349" s="92"/>
      <c r="VJZ349" s="92"/>
      <c r="VKA349" s="92"/>
      <c r="VKB349" s="92"/>
      <c r="VKC349" s="92"/>
      <c r="VKD349" s="92"/>
      <c r="VKE349" s="92"/>
      <c r="VKF349" s="92"/>
      <c r="VKG349" s="92"/>
      <c r="VKH349" s="92"/>
      <c r="VKI349" s="92"/>
      <c r="VKJ349" s="92"/>
      <c r="VKK349" s="92"/>
      <c r="VKL349" s="92"/>
      <c r="VKM349" s="92"/>
      <c r="VKN349" s="92"/>
      <c r="VKO349" s="92"/>
      <c r="VKP349" s="92"/>
      <c r="VKQ349" s="92"/>
      <c r="VKR349" s="92"/>
      <c r="VKS349" s="92"/>
      <c r="VKT349" s="92"/>
      <c r="VKU349" s="92"/>
      <c r="VKV349" s="92"/>
      <c r="VKW349" s="92"/>
      <c r="VKX349" s="92"/>
      <c r="VKY349" s="92"/>
      <c r="VKZ349" s="92"/>
      <c r="VLA349" s="92"/>
      <c r="VLB349" s="92"/>
      <c r="VLC349" s="92"/>
      <c r="VLD349" s="92"/>
      <c r="VLE349" s="92"/>
      <c r="VLF349" s="92"/>
      <c r="VLG349" s="92"/>
      <c r="VLH349" s="92"/>
      <c r="VLI349" s="92"/>
      <c r="VLJ349" s="92"/>
      <c r="VLK349" s="92"/>
      <c r="VLL349" s="92"/>
      <c r="VLM349" s="92"/>
      <c r="VLN349" s="92"/>
      <c r="VLO349" s="92"/>
      <c r="VLP349" s="92"/>
      <c r="VLQ349" s="92"/>
      <c r="VLR349" s="92"/>
      <c r="VLS349" s="92"/>
      <c r="VLT349" s="92"/>
      <c r="VLU349" s="92"/>
      <c r="VLV349" s="92"/>
      <c r="VLW349" s="92"/>
      <c r="VLX349" s="92"/>
      <c r="VLY349" s="92"/>
      <c r="VLZ349" s="92"/>
      <c r="VMA349" s="92"/>
      <c r="VMB349" s="92"/>
      <c r="VMC349" s="92"/>
      <c r="VMD349" s="92"/>
      <c r="VME349" s="92"/>
      <c r="VMF349" s="92"/>
      <c r="VMG349" s="92"/>
      <c r="VMH349" s="92"/>
      <c r="VMI349" s="92"/>
      <c r="VMJ349" s="92"/>
      <c r="VMK349" s="92"/>
      <c r="VML349" s="92"/>
      <c r="VMM349" s="92"/>
      <c r="VMN349" s="92"/>
      <c r="VMO349" s="92"/>
      <c r="VMP349" s="92"/>
      <c r="VMQ349" s="92"/>
      <c r="VMR349" s="92"/>
      <c r="VMS349" s="92"/>
      <c r="VMT349" s="92"/>
      <c r="VMU349" s="92"/>
      <c r="VMV349" s="92"/>
      <c r="VMW349" s="92"/>
      <c r="VMX349" s="92"/>
      <c r="VMY349" s="92"/>
      <c r="VMZ349" s="92"/>
      <c r="VNA349" s="92"/>
      <c r="VNB349" s="92"/>
      <c r="VNC349" s="92"/>
      <c r="VND349" s="92"/>
      <c r="VNE349" s="92"/>
      <c r="VNF349" s="92"/>
      <c r="VNG349" s="92"/>
      <c r="VNH349" s="92"/>
      <c r="VNI349" s="92"/>
      <c r="VNJ349" s="92"/>
      <c r="VNK349" s="92"/>
      <c r="VNL349" s="92"/>
      <c r="VNM349" s="92"/>
      <c r="VNN349" s="92"/>
      <c r="VNO349" s="92"/>
      <c r="VNP349" s="92"/>
      <c r="VNQ349" s="92"/>
      <c r="VNR349" s="92"/>
      <c r="VNS349" s="92"/>
      <c r="VNT349" s="92"/>
      <c r="VNU349" s="92"/>
      <c r="VNV349" s="92"/>
      <c r="VNW349" s="92"/>
      <c r="VNX349" s="92"/>
      <c r="VNY349" s="92"/>
      <c r="VNZ349" s="92"/>
      <c r="VOA349" s="92"/>
      <c r="VOB349" s="92"/>
      <c r="VOC349" s="92"/>
      <c r="VOD349" s="92"/>
      <c r="VOE349" s="92"/>
      <c r="VOF349" s="92"/>
      <c r="VOG349" s="92"/>
      <c r="VOH349" s="92"/>
      <c r="VOI349" s="92"/>
      <c r="VOJ349" s="92"/>
      <c r="VOK349" s="92"/>
      <c r="VOL349" s="92"/>
      <c r="VOM349" s="92"/>
      <c r="VON349" s="92"/>
      <c r="VOO349" s="92"/>
      <c r="VOP349" s="92"/>
      <c r="VOQ349" s="92"/>
      <c r="VOR349" s="92"/>
      <c r="VOS349" s="92"/>
      <c r="VOT349" s="92"/>
      <c r="VOU349" s="92"/>
      <c r="VOV349" s="92"/>
      <c r="VOW349" s="92"/>
      <c r="VOX349" s="92"/>
      <c r="VOY349" s="92"/>
      <c r="VOZ349" s="92"/>
      <c r="VPA349" s="92"/>
      <c r="VPB349" s="92"/>
      <c r="VPC349" s="92"/>
      <c r="VPD349" s="92"/>
      <c r="VPE349" s="92"/>
      <c r="VPF349" s="92"/>
      <c r="VPG349" s="92"/>
      <c r="VPH349" s="92"/>
      <c r="VPI349" s="92"/>
      <c r="VPJ349" s="92"/>
      <c r="VPK349" s="92"/>
      <c r="VPL349" s="92"/>
      <c r="VPM349" s="92"/>
      <c r="VPN349" s="92"/>
      <c r="VPO349" s="92"/>
      <c r="VPP349" s="92"/>
      <c r="VPQ349" s="92"/>
      <c r="VPR349" s="92"/>
      <c r="VPS349" s="92"/>
      <c r="VPT349" s="92"/>
      <c r="VPU349" s="92"/>
      <c r="VPV349" s="92"/>
      <c r="VPW349" s="92"/>
      <c r="VPX349" s="92"/>
      <c r="VPY349" s="92"/>
      <c r="VPZ349" s="92"/>
      <c r="VQA349" s="92"/>
      <c r="VQB349" s="92"/>
      <c r="VQC349" s="92"/>
      <c r="VQD349" s="92"/>
      <c r="VQE349" s="92"/>
      <c r="VQF349" s="92"/>
      <c r="VQG349" s="92"/>
      <c r="VQH349" s="92"/>
      <c r="VQI349" s="92"/>
      <c r="VQJ349" s="92"/>
      <c r="VQK349" s="92"/>
      <c r="VQL349" s="92"/>
      <c r="VQM349" s="92"/>
      <c r="VQN349" s="92"/>
      <c r="VQO349" s="92"/>
      <c r="VQP349" s="92"/>
      <c r="VQQ349" s="92"/>
      <c r="VQR349" s="92"/>
      <c r="VQS349" s="92"/>
      <c r="VQT349" s="92"/>
      <c r="VQU349" s="92"/>
      <c r="VQV349" s="92"/>
      <c r="VQW349" s="92"/>
      <c r="VQX349" s="92"/>
      <c r="VQY349" s="92"/>
      <c r="VQZ349" s="92"/>
      <c r="VRA349" s="92"/>
      <c r="VRB349" s="92"/>
      <c r="VRC349" s="92"/>
      <c r="VRD349" s="92"/>
      <c r="VRE349" s="92"/>
      <c r="VRF349" s="92"/>
      <c r="VRG349" s="92"/>
      <c r="VRH349" s="92"/>
      <c r="VRI349" s="92"/>
      <c r="VRJ349" s="92"/>
      <c r="VRK349" s="92"/>
      <c r="VRL349" s="92"/>
      <c r="VRM349" s="92"/>
      <c r="VRN349" s="92"/>
      <c r="VRO349" s="92"/>
      <c r="VRP349" s="92"/>
      <c r="VRQ349" s="92"/>
      <c r="VRR349" s="92"/>
      <c r="VRS349" s="92"/>
      <c r="VRT349" s="92"/>
      <c r="VRU349" s="92"/>
      <c r="VRV349" s="92"/>
      <c r="VRW349" s="92"/>
      <c r="VRX349" s="92"/>
      <c r="VRY349" s="92"/>
      <c r="VRZ349" s="92"/>
      <c r="VSA349" s="92"/>
      <c r="VSB349" s="92"/>
      <c r="VSC349" s="92"/>
      <c r="VSD349" s="92"/>
      <c r="VSE349" s="92"/>
      <c r="VSF349" s="92"/>
      <c r="VSG349" s="92"/>
      <c r="VSH349" s="92"/>
      <c r="VSI349" s="92"/>
      <c r="VSJ349" s="92"/>
      <c r="VSK349" s="92"/>
      <c r="VSL349" s="92"/>
      <c r="VSM349" s="92"/>
      <c r="VSN349" s="92"/>
      <c r="VSO349" s="92"/>
      <c r="VSP349" s="92"/>
      <c r="VSQ349" s="92"/>
      <c r="VSR349" s="92"/>
      <c r="VSS349" s="92"/>
      <c r="VST349" s="92"/>
      <c r="VSU349" s="92"/>
      <c r="VSV349" s="92"/>
      <c r="VSW349" s="92"/>
      <c r="VSX349" s="92"/>
      <c r="VSY349" s="92"/>
      <c r="VSZ349" s="92"/>
      <c r="VTA349" s="92"/>
      <c r="VTB349" s="92"/>
      <c r="VTC349" s="92"/>
      <c r="VTD349" s="92"/>
      <c r="VTE349" s="92"/>
      <c r="VTF349" s="92"/>
      <c r="VTG349" s="92"/>
      <c r="VTH349" s="92"/>
      <c r="VTI349" s="92"/>
      <c r="VTJ349" s="92"/>
      <c r="VTK349" s="92"/>
      <c r="VTL349" s="92"/>
      <c r="VTM349" s="92"/>
      <c r="VTN349" s="92"/>
      <c r="VTO349" s="92"/>
      <c r="VTP349" s="92"/>
      <c r="VTQ349" s="92"/>
      <c r="VTR349" s="92"/>
      <c r="VTS349" s="92"/>
      <c r="VTT349" s="92"/>
      <c r="VTU349" s="92"/>
      <c r="VTV349" s="92"/>
      <c r="VTW349" s="92"/>
      <c r="VTX349" s="92"/>
      <c r="VTY349" s="92"/>
      <c r="VTZ349" s="92"/>
      <c r="VUA349" s="92"/>
      <c r="VUB349" s="92"/>
      <c r="VUC349" s="92"/>
      <c r="VUD349" s="92"/>
      <c r="VUE349" s="92"/>
      <c r="VUF349" s="92"/>
      <c r="VUG349" s="92"/>
      <c r="VUH349" s="92"/>
      <c r="VUI349" s="92"/>
      <c r="VUJ349" s="92"/>
      <c r="VUK349" s="92"/>
      <c r="VUL349" s="92"/>
      <c r="VUM349" s="92"/>
      <c r="VUN349" s="92"/>
      <c r="VUO349" s="92"/>
      <c r="VUP349" s="92"/>
      <c r="VUQ349" s="92"/>
      <c r="VUR349" s="92"/>
      <c r="VUS349" s="92"/>
      <c r="VUT349" s="92"/>
      <c r="VUU349" s="92"/>
      <c r="VUV349" s="92"/>
      <c r="VUW349" s="92"/>
      <c r="VUX349" s="92"/>
      <c r="VUY349" s="92"/>
      <c r="VUZ349" s="92"/>
      <c r="VVA349" s="92"/>
      <c r="VVB349" s="92"/>
      <c r="VVC349" s="92"/>
      <c r="VVD349" s="92"/>
      <c r="VVE349" s="92"/>
      <c r="VVF349" s="92"/>
      <c r="VVG349" s="92"/>
      <c r="VVH349" s="92"/>
      <c r="VVI349" s="92"/>
      <c r="VVJ349" s="92"/>
      <c r="VVK349" s="92"/>
      <c r="VVL349" s="92"/>
      <c r="VVM349" s="92"/>
      <c r="VVN349" s="92"/>
      <c r="VVO349" s="92"/>
      <c r="VVP349" s="92"/>
      <c r="VVQ349" s="92"/>
      <c r="VVR349" s="92"/>
      <c r="VVS349" s="92"/>
      <c r="VVT349" s="92"/>
      <c r="VVU349" s="92"/>
      <c r="VVV349" s="92"/>
      <c r="VVW349" s="92"/>
      <c r="VVX349" s="92"/>
      <c r="VVY349" s="92"/>
      <c r="VVZ349" s="92"/>
      <c r="VWA349" s="92"/>
      <c r="VWB349" s="92"/>
      <c r="VWC349" s="92"/>
      <c r="VWD349" s="92"/>
      <c r="VWE349" s="92"/>
      <c r="VWF349" s="92"/>
      <c r="VWG349" s="92"/>
      <c r="VWH349" s="92"/>
      <c r="VWI349" s="92"/>
      <c r="VWJ349" s="92"/>
      <c r="VWK349" s="92"/>
      <c r="VWL349" s="92"/>
      <c r="VWM349" s="92"/>
      <c r="VWN349" s="92"/>
      <c r="VWO349" s="92"/>
      <c r="VWP349" s="92"/>
      <c r="VWQ349" s="92"/>
      <c r="VWR349" s="92"/>
      <c r="VWS349" s="92"/>
      <c r="VWT349" s="92"/>
      <c r="VWU349" s="92"/>
      <c r="VWV349" s="92"/>
      <c r="VWW349" s="92"/>
      <c r="VWX349" s="92"/>
      <c r="VWY349" s="92"/>
      <c r="VWZ349" s="92"/>
      <c r="VXA349" s="92"/>
      <c r="VXB349" s="92"/>
      <c r="VXC349" s="92"/>
      <c r="VXD349" s="92"/>
      <c r="VXE349" s="92"/>
      <c r="VXF349" s="92"/>
      <c r="VXG349" s="92"/>
      <c r="VXH349" s="92"/>
      <c r="VXI349" s="92"/>
      <c r="VXJ349" s="92"/>
      <c r="VXK349" s="92"/>
      <c r="VXL349" s="92"/>
      <c r="VXM349" s="92"/>
      <c r="VXN349" s="92"/>
      <c r="VXO349" s="92"/>
      <c r="VXP349" s="92"/>
      <c r="VXQ349" s="92"/>
      <c r="VXR349" s="92"/>
      <c r="VXS349" s="92"/>
      <c r="VXT349" s="92"/>
      <c r="VXU349" s="92"/>
      <c r="VXV349" s="92"/>
      <c r="VXW349" s="92"/>
      <c r="VXX349" s="92"/>
      <c r="VXY349" s="92"/>
      <c r="VXZ349" s="92"/>
      <c r="VYA349" s="92"/>
      <c r="VYB349" s="92"/>
      <c r="VYC349" s="92"/>
      <c r="VYD349" s="92"/>
      <c r="VYE349" s="92"/>
      <c r="VYF349" s="92"/>
      <c r="VYG349" s="92"/>
      <c r="VYH349" s="92"/>
      <c r="VYI349" s="92"/>
      <c r="VYJ349" s="92"/>
      <c r="VYK349" s="92"/>
      <c r="VYL349" s="92"/>
      <c r="VYM349" s="92"/>
      <c r="VYN349" s="92"/>
      <c r="VYO349" s="92"/>
      <c r="VYP349" s="92"/>
      <c r="VYQ349" s="92"/>
      <c r="VYR349" s="92"/>
      <c r="VYS349" s="92"/>
      <c r="VYT349" s="92"/>
      <c r="VYU349" s="92"/>
      <c r="VYV349" s="92"/>
      <c r="VYW349" s="92"/>
      <c r="VYX349" s="92"/>
      <c r="VYY349" s="92"/>
      <c r="VYZ349" s="92"/>
      <c r="VZA349" s="92"/>
      <c r="VZB349" s="92"/>
      <c r="VZC349" s="92"/>
      <c r="VZD349" s="92"/>
      <c r="VZE349" s="92"/>
      <c r="VZF349" s="92"/>
      <c r="VZG349" s="92"/>
      <c r="VZH349" s="92"/>
      <c r="VZI349" s="92"/>
      <c r="VZJ349" s="92"/>
      <c r="VZK349" s="92"/>
      <c r="VZL349" s="92"/>
      <c r="VZM349" s="92"/>
      <c r="VZN349" s="92"/>
      <c r="VZO349" s="92"/>
      <c r="VZP349" s="92"/>
      <c r="VZQ349" s="92"/>
      <c r="VZR349" s="92"/>
      <c r="VZS349" s="92"/>
      <c r="VZT349" s="92"/>
      <c r="VZU349" s="92"/>
      <c r="VZV349" s="92"/>
      <c r="VZW349" s="92"/>
      <c r="VZX349" s="92"/>
      <c r="VZY349" s="92"/>
      <c r="VZZ349" s="92"/>
      <c r="WAA349" s="92"/>
      <c r="WAB349" s="92"/>
      <c r="WAC349" s="92"/>
      <c r="WAD349" s="92"/>
      <c r="WAE349" s="92"/>
      <c r="WAF349" s="92"/>
      <c r="WAG349" s="92"/>
      <c r="WAH349" s="92"/>
      <c r="WAI349" s="92"/>
      <c r="WAJ349" s="92"/>
      <c r="WAK349" s="92"/>
      <c r="WAL349" s="92"/>
      <c r="WAM349" s="92"/>
      <c r="WAN349" s="92"/>
      <c r="WAO349" s="92"/>
      <c r="WAP349" s="92"/>
      <c r="WAQ349" s="92"/>
      <c r="WAR349" s="92"/>
      <c r="WAS349" s="92"/>
      <c r="WAT349" s="92"/>
      <c r="WAU349" s="92"/>
      <c r="WAV349" s="92"/>
      <c r="WAW349" s="92"/>
      <c r="WAX349" s="92"/>
      <c r="WAY349" s="92"/>
      <c r="WAZ349" s="92"/>
      <c r="WBA349" s="92"/>
      <c r="WBB349" s="92"/>
      <c r="WBC349" s="92"/>
      <c r="WBD349" s="92"/>
      <c r="WBE349" s="92"/>
      <c r="WBF349" s="92"/>
      <c r="WBG349" s="92"/>
      <c r="WBH349" s="92"/>
      <c r="WBI349" s="92"/>
      <c r="WBJ349" s="92"/>
      <c r="WBK349" s="92"/>
      <c r="WBL349" s="92"/>
      <c r="WBM349" s="92"/>
      <c r="WBN349" s="92"/>
      <c r="WBO349" s="92"/>
      <c r="WBP349" s="92"/>
      <c r="WBQ349" s="92"/>
      <c r="WBR349" s="92"/>
      <c r="WBS349" s="92"/>
      <c r="WBT349" s="92"/>
      <c r="WBU349" s="92"/>
      <c r="WBV349" s="92"/>
      <c r="WBW349" s="92"/>
      <c r="WBX349" s="92"/>
      <c r="WBY349" s="92"/>
      <c r="WBZ349" s="92"/>
      <c r="WCA349" s="92"/>
      <c r="WCB349" s="92"/>
      <c r="WCC349" s="92"/>
      <c r="WCD349" s="92"/>
      <c r="WCE349" s="92"/>
      <c r="WCF349" s="92"/>
      <c r="WCG349" s="92"/>
      <c r="WCH349" s="92"/>
      <c r="WCI349" s="92"/>
      <c r="WCJ349" s="92"/>
      <c r="WCK349" s="92"/>
      <c r="WCL349" s="92"/>
      <c r="WCM349" s="92"/>
      <c r="WCN349" s="92"/>
      <c r="WCO349" s="92"/>
      <c r="WCP349" s="92"/>
      <c r="WCQ349" s="92"/>
      <c r="WCR349" s="92"/>
      <c r="WCS349" s="92"/>
      <c r="WCT349" s="92"/>
      <c r="WCU349" s="92"/>
      <c r="WCV349" s="92"/>
      <c r="WCW349" s="92"/>
      <c r="WCX349" s="92"/>
      <c r="WCY349" s="92"/>
      <c r="WCZ349" s="92"/>
      <c r="WDA349" s="92"/>
      <c r="WDB349" s="92"/>
      <c r="WDC349" s="92"/>
      <c r="WDD349" s="92"/>
      <c r="WDE349" s="92"/>
      <c r="WDF349" s="92"/>
      <c r="WDG349" s="92"/>
      <c r="WDH349" s="92"/>
      <c r="WDI349" s="92"/>
      <c r="WDJ349" s="92"/>
      <c r="WDK349" s="92"/>
      <c r="WDL349" s="92"/>
      <c r="WDM349" s="92"/>
      <c r="WDN349" s="92"/>
      <c r="WDO349" s="92"/>
      <c r="WDP349" s="92"/>
      <c r="WDQ349" s="92"/>
      <c r="WDR349" s="92"/>
      <c r="WDS349" s="92"/>
      <c r="WDT349" s="92"/>
      <c r="WDU349" s="92"/>
      <c r="WDV349" s="92"/>
      <c r="WDW349" s="92"/>
      <c r="WDX349" s="92"/>
      <c r="WDY349" s="92"/>
      <c r="WDZ349" s="92"/>
      <c r="WEA349" s="92"/>
      <c r="WEB349" s="92"/>
      <c r="WEC349" s="92"/>
      <c r="WED349" s="92"/>
      <c r="WEE349" s="92"/>
      <c r="WEF349" s="92"/>
      <c r="WEG349" s="92"/>
      <c r="WEH349" s="92"/>
      <c r="WEI349" s="92"/>
      <c r="WEJ349" s="92"/>
      <c r="WEK349" s="92"/>
      <c r="WEL349" s="92"/>
      <c r="WEM349" s="92"/>
      <c r="WEN349" s="92"/>
      <c r="WEO349" s="92"/>
      <c r="WEP349" s="92"/>
      <c r="WEQ349" s="92"/>
      <c r="WER349" s="92"/>
      <c r="WES349" s="92"/>
      <c r="WET349" s="92"/>
      <c r="WEU349" s="92"/>
      <c r="WEV349" s="92"/>
      <c r="WEW349" s="92"/>
      <c r="WEX349" s="92"/>
      <c r="WEY349" s="92"/>
      <c r="WEZ349" s="92"/>
      <c r="WFA349" s="92"/>
      <c r="WFB349" s="92"/>
      <c r="WFC349" s="92"/>
      <c r="WFD349" s="92"/>
      <c r="WFE349" s="92"/>
      <c r="WFF349" s="92"/>
      <c r="WFG349" s="92"/>
      <c r="WFH349" s="92"/>
      <c r="WFI349" s="92"/>
      <c r="WFJ349" s="92"/>
      <c r="WFK349" s="92"/>
      <c r="WFL349" s="92"/>
      <c r="WFM349" s="92"/>
      <c r="WFN349" s="92"/>
      <c r="WFO349" s="92"/>
      <c r="WFP349" s="92"/>
      <c r="WFQ349" s="92"/>
      <c r="WFR349" s="92"/>
      <c r="WFS349" s="92"/>
      <c r="WFT349" s="92"/>
      <c r="WFU349" s="92"/>
      <c r="WFV349" s="92"/>
      <c r="WFW349" s="92"/>
      <c r="WFX349" s="92"/>
      <c r="WFY349" s="92"/>
      <c r="WFZ349" s="92"/>
      <c r="WGA349" s="92"/>
      <c r="WGB349" s="92"/>
      <c r="WGC349" s="92"/>
      <c r="WGD349" s="92"/>
      <c r="WGE349" s="92"/>
      <c r="WGF349" s="92"/>
      <c r="WGG349" s="92"/>
      <c r="WGH349" s="92"/>
      <c r="WGI349" s="92"/>
      <c r="WGJ349" s="92"/>
      <c r="WGK349" s="92"/>
      <c r="WGL349" s="92"/>
      <c r="WGM349" s="92"/>
      <c r="WGN349" s="92"/>
      <c r="WGO349" s="92"/>
      <c r="WGP349" s="92"/>
      <c r="WGQ349" s="92"/>
      <c r="WGR349" s="92"/>
      <c r="WGS349" s="92"/>
      <c r="WGT349" s="92"/>
      <c r="WGU349" s="92"/>
      <c r="WGV349" s="92"/>
      <c r="WGW349" s="92"/>
      <c r="WGX349" s="92"/>
      <c r="WGY349" s="92"/>
      <c r="WGZ349" s="92"/>
      <c r="WHA349" s="92"/>
      <c r="WHB349" s="92"/>
      <c r="WHC349" s="92"/>
      <c r="WHD349" s="92"/>
      <c r="WHE349" s="92"/>
      <c r="WHF349" s="92"/>
      <c r="WHG349" s="92"/>
      <c r="WHH349" s="92"/>
      <c r="WHI349" s="92"/>
      <c r="WHJ349" s="92"/>
      <c r="WHK349" s="92"/>
      <c r="WHL349" s="92"/>
      <c r="WHM349" s="92"/>
      <c r="WHN349" s="92"/>
      <c r="WHO349" s="92"/>
      <c r="WHP349" s="92"/>
      <c r="WHQ349" s="92"/>
      <c r="WHR349" s="92"/>
      <c r="WHS349" s="92"/>
      <c r="WHT349" s="92"/>
      <c r="WHU349" s="92"/>
      <c r="WHV349" s="92"/>
      <c r="WHW349" s="92"/>
      <c r="WHX349" s="92"/>
      <c r="WHY349" s="92"/>
      <c r="WHZ349" s="92"/>
      <c r="WIA349" s="92"/>
      <c r="WIB349" s="92"/>
      <c r="WIC349" s="92"/>
      <c r="WID349" s="92"/>
      <c r="WIE349" s="92"/>
      <c r="WIF349" s="92"/>
      <c r="WIG349" s="92"/>
      <c r="WIH349" s="92"/>
      <c r="WII349" s="92"/>
      <c r="WIJ349" s="92"/>
      <c r="WIK349" s="92"/>
      <c r="WIL349" s="92"/>
      <c r="WIM349" s="92"/>
      <c r="WIN349" s="92"/>
      <c r="WIO349" s="92"/>
      <c r="WIP349" s="92"/>
      <c r="WIQ349" s="92"/>
      <c r="WIR349" s="92"/>
      <c r="WIS349" s="92"/>
      <c r="WIT349" s="92"/>
      <c r="WIU349" s="92"/>
      <c r="WIV349" s="92"/>
      <c r="WIW349" s="92"/>
      <c r="WIX349" s="92"/>
      <c r="WIY349" s="92"/>
      <c r="WIZ349" s="92"/>
      <c r="WJA349" s="92"/>
      <c r="WJB349" s="92"/>
      <c r="WJC349" s="92"/>
      <c r="WJD349" s="92"/>
      <c r="WJE349" s="92"/>
      <c r="WJF349" s="92"/>
      <c r="WJG349" s="92"/>
      <c r="WJH349" s="92"/>
      <c r="WJI349" s="92"/>
      <c r="WJJ349" s="92"/>
      <c r="WJK349" s="92"/>
      <c r="WJL349" s="92"/>
      <c r="WJM349" s="92"/>
      <c r="WJN349" s="92"/>
      <c r="WJO349" s="92"/>
      <c r="WJP349" s="92"/>
      <c r="WJQ349" s="92"/>
      <c r="WJR349" s="92"/>
      <c r="WJS349" s="92"/>
      <c r="WJT349" s="92"/>
      <c r="WJU349" s="92"/>
      <c r="WJV349" s="92"/>
      <c r="WJW349" s="92"/>
      <c r="WJX349" s="92"/>
      <c r="WJY349" s="92"/>
      <c r="WJZ349" s="92"/>
      <c r="WKA349" s="92"/>
      <c r="WKB349" s="92"/>
      <c r="WKC349" s="92"/>
      <c r="WKD349" s="92"/>
      <c r="WKE349" s="92"/>
      <c r="WKF349" s="92"/>
      <c r="WKG349" s="92"/>
      <c r="WKH349" s="92"/>
      <c r="WKI349" s="92"/>
      <c r="WKJ349" s="92"/>
      <c r="WKK349" s="92"/>
      <c r="WKL349" s="92"/>
      <c r="WKM349" s="92"/>
      <c r="WKN349" s="92"/>
      <c r="WKO349" s="92"/>
      <c r="WKP349" s="92"/>
      <c r="WKQ349" s="92"/>
      <c r="WKR349" s="92"/>
      <c r="WKS349" s="92"/>
      <c r="WKT349" s="92"/>
      <c r="WKU349" s="92"/>
      <c r="WKV349" s="92"/>
      <c r="WKW349" s="92"/>
      <c r="WKX349" s="92"/>
      <c r="WKY349" s="92"/>
      <c r="WKZ349" s="92"/>
      <c r="WLA349" s="92"/>
      <c r="WLB349" s="92"/>
      <c r="WLC349" s="92"/>
      <c r="WLD349" s="92"/>
      <c r="WLE349" s="92"/>
      <c r="WLF349" s="92"/>
      <c r="WLG349" s="92"/>
      <c r="WLH349" s="92"/>
      <c r="WLI349" s="92"/>
      <c r="WLJ349" s="92"/>
      <c r="WLK349" s="92"/>
      <c r="WLL349" s="92"/>
      <c r="WLM349" s="92"/>
      <c r="WLN349" s="92"/>
      <c r="WLO349" s="92"/>
      <c r="WLP349" s="92"/>
      <c r="WLQ349" s="92"/>
      <c r="WLR349" s="92"/>
      <c r="WLS349" s="92"/>
      <c r="WLT349" s="92"/>
      <c r="WLU349" s="92"/>
      <c r="WLV349" s="92"/>
      <c r="WLW349" s="92"/>
      <c r="WLX349" s="92"/>
      <c r="WLY349" s="92"/>
      <c r="WLZ349" s="92"/>
      <c r="WMA349" s="92"/>
      <c r="WMB349" s="92"/>
      <c r="WMC349" s="92"/>
      <c r="WMD349" s="92"/>
      <c r="WME349" s="92"/>
      <c r="WMF349" s="92"/>
      <c r="WMG349" s="92"/>
      <c r="WMH349" s="92"/>
      <c r="WMI349" s="92"/>
      <c r="WMJ349" s="92"/>
      <c r="WMK349" s="92"/>
      <c r="WML349" s="92"/>
      <c r="WMM349" s="92"/>
      <c r="WMN349" s="92"/>
      <c r="WMO349" s="92"/>
      <c r="WMP349" s="92"/>
      <c r="WMQ349" s="92"/>
      <c r="WMR349" s="92"/>
      <c r="WMS349" s="92"/>
      <c r="WMT349" s="92"/>
      <c r="WMU349" s="92"/>
      <c r="WMV349" s="92"/>
      <c r="WMW349" s="92"/>
      <c r="WMX349" s="92"/>
      <c r="WMY349" s="92"/>
      <c r="WMZ349" s="92"/>
      <c r="WNA349" s="92"/>
      <c r="WNB349" s="92"/>
      <c r="WNC349" s="92"/>
      <c r="WND349" s="92"/>
      <c r="WNE349" s="92"/>
      <c r="WNF349" s="92"/>
      <c r="WNG349" s="92"/>
      <c r="WNH349" s="92"/>
      <c r="WNI349" s="92"/>
      <c r="WNJ349" s="92"/>
      <c r="WNK349" s="92"/>
      <c r="WNL349" s="92"/>
      <c r="WNM349" s="92"/>
      <c r="WNN349" s="92"/>
      <c r="WNO349" s="92"/>
      <c r="WNP349" s="92"/>
      <c r="WNQ349" s="92"/>
      <c r="WNR349" s="92"/>
      <c r="WNS349" s="92"/>
      <c r="WNT349" s="92"/>
      <c r="WNU349" s="92"/>
      <c r="WNV349" s="92"/>
      <c r="WNW349" s="92"/>
      <c r="WNX349" s="92"/>
      <c r="WNY349" s="92"/>
      <c r="WNZ349" s="92"/>
      <c r="WOA349" s="92"/>
      <c r="WOB349" s="92"/>
      <c r="WOC349" s="92"/>
      <c r="WOD349" s="92"/>
      <c r="WOE349" s="92"/>
      <c r="WOF349" s="92"/>
      <c r="WOG349" s="92"/>
      <c r="WOH349" s="92"/>
      <c r="WOI349" s="92"/>
      <c r="WOJ349" s="92"/>
      <c r="WOK349" s="92"/>
      <c r="WOL349" s="92"/>
      <c r="WOM349" s="92"/>
      <c r="WON349" s="92"/>
      <c r="WOO349" s="92"/>
      <c r="WOP349" s="92"/>
      <c r="WOQ349" s="92"/>
      <c r="WOR349" s="92"/>
      <c r="WOS349" s="92"/>
      <c r="WOT349" s="92"/>
      <c r="WOU349" s="92"/>
      <c r="WOV349" s="92"/>
      <c r="WOW349" s="92"/>
      <c r="WOX349" s="92"/>
      <c r="WOY349" s="92"/>
      <c r="WOZ349" s="92"/>
      <c r="WPA349" s="92"/>
      <c r="WPB349" s="92"/>
      <c r="WPC349" s="92"/>
      <c r="WPD349" s="92"/>
      <c r="WPE349" s="92"/>
      <c r="WPF349" s="92"/>
      <c r="WPG349" s="92"/>
      <c r="WPH349" s="92"/>
      <c r="WPI349" s="92"/>
      <c r="WPJ349" s="92"/>
      <c r="WPK349" s="92"/>
      <c r="WPL349" s="92"/>
      <c r="WPM349" s="92"/>
      <c r="WPN349" s="92"/>
      <c r="WPO349" s="92"/>
      <c r="WPP349" s="92"/>
      <c r="WPQ349" s="92"/>
      <c r="WPR349" s="92"/>
      <c r="WPS349" s="92"/>
      <c r="WPT349" s="92"/>
      <c r="WPU349" s="92"/>
      <c r="WPV349" s="92"/>
      <c r="WPW349" s="92"/>
      <c r="WPX349" s="92"/>
      <c r="WPY349" s="92"/>
      <c r="WPZ349" s="92"/>
      <c r="WQA349" s="92"/>
      <c r="WQB349" s="92"/>
      <c r="WQC349" s="92"/>
      <c r="WQD349" s="92"/>
      <c r="WQE349" s="92"/>
      <c r="WQF349" s="92"/>
      <c r="WQG349" s="92"/>
      <c r="WQH349" s="92"/>
      <c r="WQI349" s="92"/>
      <c r="WQJ349" s="92"/>
      <c r="WQK349" s="92"/>
      <c r="WQL349" s="92"/>
      <c r="WQM349" s="92"/>
      <c r="WQN349" s="92"/>
      <c r="WQO349" s="92"/>
      <c r="WQP349" s="92"/>
      <c r="WQQ349" s="92"/>
      <c r="WQR349" s="92"/>
      <c r="WQS349" s="92"/>
      <c r="WQT349" s="92"/>
      <c r="WQU349" s="92"/>
      <c r="WQV349" s="92"/>
      <c r="WQW349" s="92"/>
      <c r="WQX349" s="92"/>
      <c r="WQY349" s="92"/>
      <c r="WQZ349" s="92"/>
      <c r="WRA349" s="92"/>
      <c r="WRB349" s="92"/>
      <c r="WRC349" s="92"/>
      <c r="WRD349" s="92"/>
      <c r="WRE349" s="92"/>
      <c r="WRF349" s="92"/>
      <c r="WRG349" s="92"/>
      <c r="WRH349" s="92"/>
      <c r="WRI349" s="92"/>
      <c r="WRJ349" s="92"/>
      <c r="WRK349" s="92"/>
      <c r="WRL349" s="92"/>
      <c r="WRM349" s="92"/>
      <c r="WRN349" s="92"/>
      <c r="WRO349" s="92"/>
      <c r="WRP349" s="92"/>
      <c r="WRQ349" s="92"/>
      <c r="WRR349" s="92"/>
      <c r="WRS349" s="92"/>
      <c r="WRT349" s="92"/>
      <c r="WRU349" s="92"/>
      <c r="WRV349" s="92"/>
      <c r="WRW349" s="92"/>
      <c r="WRX349" s="92"/>
      <c r="WRY349" s="92"/>
      <c r="WRZ349" s="92"/>
      <c r="WSA349" s="92"/>
      <c r="WSB349" s="92"/>
      <c r="WSC349" s="92"/>
      <c r="WSD349" s="92"/>
      <c r="WSE349" s="92"/>
      <c r="WSF349" s="92"/>
      <c r="WSG349" s="92"/>
      <c r="WSH349" s="92"/>
      <c r="WSI349" s="92"/>
      <c r="WSJ349" s="92"/>
      <c r="WSK349" s="92"/>
      <c r="WSL349" s="92"/>
      <c r="WSM349" s="92"/>
      <c r="WSN349" s="92"/>
      <c r="WSO349" s="92"/>
      <c r="WSP349" s="92"/>
      <c r="WSQ349" s="92"/>
      <c r="WSR349" s="92"/>
      <c r="WSS349" s="92"/>
      <c r="WST349" s="92"/>
      <c r="WSU349" s="92"/>
      <c r="WSV349" s="92"/>
      <c r="WSW349" s="92"/>
      <c r="WSX349" s="92"/>
      <c r="WSY349" s="92"/>
      <c r="WSZ349" s="92"/>
      <c r="WTA349" s="92"/>
      <c r="WTB349" s="92"/>
      <c r="WTC349" s="92"/>
      <c r="WTD349" s="92"/>
      <c r="WTE349" s="92"/>
      <c r="WTF349" s="92"/>
      <c r="WTG349" s="92"/>
      <c r="WTH349" s="92"/>
      <c r="WTI349" s="92"/>
      <c r="WTJ349" s="92"/>
      <c r="WTK349" s="92"/>
      <c r="WTL349" s="92"/>
      <c r="WTM349" s="92"/>
      <c r="WTN349" s="92"/>
      <c r="WTO349" s="92"/>
      <c r="WTP349" s="92"/>
      <c r="WTQ349" s="92"/>
      <c r="WTR349" s="92"/>
      <c r="WTS349" s="92"/>
      <c r="WTT349" s="92"/>
      <c r="WTU349" s="92"/>
      <c r="WTV349" s="92"/>
      <c r="WTW349" s="92"/>
      <c r="WTX349" s="92"/>
      <c r="WTY349" s="92"/>
      <c r="WTZ349" s="92"/>
      <c r="WUA349" s="92"/>
      <c r="WUB349" s="92"/>
      <c r="WUC349" s="92"/>
      <c r="WUD349" s="92"/>
      <c r="WUE349" s="92"/>
      <c r="WUF349" s="92"/>
      <c r="WUG349" s="92"/>
      <c r="WUH349" s="92"/>
      <c r="WUI349" s="92"/>
      <c r="WUJ349" s="92"/>
      <c r="WUK349" s="92"/>
      <c r="WUL349" s="92"/>
      <c r="WUM349" s="92"/>
      <c r="WUN349" s="92"/>
      <c r="WUO349" s="92"/>
      <c r="WUP349" s="92"/>
      <c r="WUQ349" s="92"/>
      <c r="WUR349" s="92"/>
      <c r="WUS349" s="92"/>
      <c r="WUT349" s="92"/>
      <c r="WUU349" s="92"/>
      <c r="WUV349" s="92"/>
      <c r="WUW349" s="92"/>
      <c r="WUX349" s="92"/>
      <c r="WUY349" s="92"/>
      <c r="WUZ349" s="92"/>
      <c r="WVA349" s="92"/>
      <c r="WVB349" s="92"/>
      <c r="WVC349" s="92"/>
      <c r="WVD349" s="92"/>
      <c r="WVE349" s="92"/>
      <c r="WVF349" s="92"/>
      <c r="WVG349" s="92"/>
      <c r="WVH349" s="92"/>
      <c r="WVI349" s="92"/>
      <c r="WVJ349" s="92"/>
      <c r="WVK349" s="92"/>
      <c r="WVL349" s="92"/>
      <c r="WVM349" s="92"/>
      <c r="WVN349" s="92"/>
      <c r="WVO349" s="92"/>
      <c r="WVP349" s="92"/>
      <c r="WVQ349" s="92"/>
      <c r="WVR349" s="92"/>
      <c r="WVS349" s="92"/>
      <c r="WVT349" s="92"/>
      <c r="WVU349" s="92"/>
      <c r="WVV349" s="92"/>
      <c r="WVW349" s="92"/>
      <c r="WVX349" s="92"/>
      <c r="WVY349" s="92"/>
      <c r="WVZ349" s="92"/>
      <c r="WWA349" s="92"/>
      <c r="WWB349" s="92"/>
      <c r="WWC349" s="92"/>
      <c r="WWD349" s="92"/>
      <c r="WWE349" s="92"/>
      <c r="WWF349" s="92"/>
      <c r="WWG349" s="92"/>
      <c r="WWH349" s="92"/>
      <c r="WWI349" s="92"/>
      <c r="WWJ349" s="92"/>
      <c r="WWK349" s="92"/>
      <c r="WWL349" s="92"/>
      <c r="WWM349" s="92"/>
      <c r="WWN349" s="92"/>
      <c r="WWO349" s="92"/>
      <c r="WWP349" s="92"/>
      <c r="WWQ349" s="92"/>
      <c r="WWR349" s="92"/>
      <c r="WWS349" s="92"/>
      <c r="WWT349" s="92"/>
      <c r="WWU349" s="92"/>
      <c r="WWV349" s="92"/>
      <c r="WWW349" s="92"/>
      <c r="WWX349" s="92"/>
      <c r="WWY349" s="92"/>
      <c r="WWZ349" s="92"/>
      <c r="WXA349" s="92"/>
      <c r="WXB349" s="92"/>
      <c r="WXC349" s="92"/>
      <c r="WXD349" s="92"/>
      <c r="WXE349" s="92"/>
      <c r="WXF349" s="92"/>
      <c r="WXG349" s="92"/>
      <c r="WXH349" s="92"/>
      <c r="WXI349" s="92"/>
      <c r="WXJ349" s="92"/>
      <c r="WXK349" s="92"/>
      <c r="WXL349" s="92"/>
      <c r="WXM349" s="92"/>
      <c r="WXN349" s="92"/>
      <c r="WXO349" s="92"/>
      <c r="WXP349" s="92"/>
      <c r="WXQ349" s="92"/>
      <c r="WXR349" s="92"/>
      <c r="WXS349" s="92"/>
      <c r="WXT349" s="92"/>
      <c r="WXU349" s="92"/>
      <c r="WXV349" s="92"/>
      <c r="WXW349" s="92"/>
      <c r="WXX349" s="92"/>
      <c r="WXY349" s="92"/>
      <c r="WXZ349" s="92"/>
      <c r="WYA349" s="92"/>
      <c r="WYB349" s="92"/>
      <c r="WYC349" s="92"/>
      <c r="WYD349" s="92"/>
      <c r="WYE349" s="92"/>
      <c r="WYF349" s="92"/>
      <c r="WYG349" s="92"/>
      <c r="WYH349" s="92"/>
      <c r="WYI349" s="92"/>
      <c r="WYJ349" s="92"/>
      <c r="WYK349" s="92"/>
      <c r="WYL349" s="92"/>
      <c r="WYM349" s="92"/>
      <c r="WYN349" s="92"/>
      <c r="WYO349" s="92"/>
      <c r="WYP349" s="92"/>
      <c r="WYQ349" s="92"/>
      <c r="WYR349" s="92"/>
      <c r="WYS349" s="92"/>
      <c r="WYT349" s="92"/>
      <c r="WYU349" s="92"/>
      <c r="WYV349" s="92"/>
      <c r="WYW349" s="92"/>
      <c r="WYX349" s="92"/>
      <c r="WYY349" s="92"/>
      <c r="WYZ349" s="92"/>
      <c r="WZA349" s="92"/>
      <c r="WZB349" s="92"/>
      <c r="WZC349" s="92"/>
      <c r="WZD349" s="92"/>
      <c r="WZE349" s="92"/>
      <c r="WZF349" s="92"/>
      <c r="WZG349" s="92"/>
      <c r="WZH349" s="92"/>
      <c r="WZI349" s="92"/>
      <c r="WZJ349" s="92"/>
      <c r="WZK349" s="92"/>
      <c r="WZL349" s="92"/>
      <c r="WZM349" s="92"/>
      <c r="WZN349" s="92"/>
      <c r="WZO349" s="92"/>
      <c r="WZP349" s="92"/>
      <c r="WZQ349" s="92"/>
      <c r="WZR349" s="92"/>
      <c r="WZS349" s="92"/>
      <c r="WZT349" s="92"/>
      <c r="WZU349" s="92"/>
      <c r="WZV349" s="92"/>
      <c r="WZW349" s="92"/>
      <c r="WZX349" s="92"/>
      <c r="WZY349" s="92"/>
      <c r="WZZ349" s="92"/>
      <c r="XAA349" s="92"/>
      <c r="XAB349" s="92"/>
      <c r="XAC349" s="92"/>
      <c r="XAD349" s="92"/>
      <c r="XAE349" s="92"/>
      <c r="XAF349" s="92"/>
      <c r="XAG349" s="92"/>
      <c r="XAH349" s="92"/>
      <c r="XAI349" s="92"/>
      <c r="XAJ349" s="92"/>
      <c r="XAK349" s="92"/>
      <c r="XAL349" s="92"/>
      <c r="XAM349" s="92"/>
      <c r="XAN349" s="92"/>
      <c r="XAO349" s="92"/>
      <c r="XAP349" s="92"/>
      <c r="XAQ349" s="92"/>
      <c r="XAR349" s="92"/>
      <c r="XAS349" s="92"/>
      <c r="XAT349" s="92"/>
      <c r="XAU349" s="92"/>
      <c r="XAV349" s="92"/>
      <c r="XAW349" s="92"/>
      <c r="XAX349" s="92"/>
      <c r="XAY349" s="92"/>
      <c r="XAZ349" s="92"/>
      <c r="XBA349" s="92"/>
      <c r="XBB349" s="92"/>
      <c r="XBC349" s="92"/>
      <c r="XBD349" s="92"/>
      <c r="XBE349" s="92"/>
      <c r="XBF349" s="92"/>
      <c r="XBG349" s="92"/>
      <c r="XBH349" s="92"/>
      <c r="XBI349" s="92"/>
      <c r="XBJ349" s="92"/>
      <c r="XBK349" s="92"/>
      <c r="XBL349" s="92"/>
      <c r="XBM349" s="92"/>
      <c r="XBN349" s="92"/>
      <c r="XBO349" s="92"/>
      <c r="XBP349" s="92"/>
      <c r="XBQ349" s="92"/>
      <c r="XBR349" s="92"/>
      <c r="XBS349" s="92"/>
      <c r="XBT349" s="92"/>
      <c r="XBU349" s="92"/>
      <c r="XBV349" s="92"/>
      <c r="XBW349" s="92"/>
      <c r="XBX349" s="92"/>
      <c r="XBY349" s="92"/>
      <c r="XBZ349" s="92"/>
      <c r="XCA349" s="92"/>
      <c r="XCB349" s="92"/>
      <c r="XCC349" s="92"/>
      <c r="XCD349" s="92"/>
      <c r="XCE349" s="92"/>
      <c r="XCF349" s="92"/>
      <c r="XCG349" s="92"/>
      <c r="XCH349" s="92"/>
      <c r="XCI349" s="92"/>
      <c r="XCJ349" s="92"/>
      <c r="XCK349" s="92"/>
      <c r="XCL349" s="92"/>
      <c r="XCM349" s="92"/>
      <c r="XCN349" s="92"/>
      <c r="XCO349" s="92"/>
      <c r="XCP349" s="92"/>
      <c r="XCQ349" s="92"/>
      <c r="XCR349" s="92"/>
      <c r="XCS349" s="92"/>
      <c r="XCT349" s="92"/>
      <c r="XCU349" s="92"/>
      <c r="XCV349" s="92"/>
      <c r="XCW349" s="92"/>
      <c r="XCX349" s="92"/>
      <c r="XCY349" s="92"/>
      <c r="XCZ349" s="92"/>
      <c r="XDA349" s="92"/>
      <c r="XDB349" s="92"/>
      <c r="XDC349" s="92"/>
      <c r="XDD349" s="92"/>
      <c r="XDE349" s="92"/>
      <c r="XDF349" s="92"/>
      <c r="XDG349" s="92"/>
      <c r="XDH349" s="92"/>
      <c r="XDI349" s="92"/>
      <c r="XDJ349" s="92"/>
      <c r="XDK349" s="92"/>
      <c r="XDL349" s="92"/>
      <c r="XDM349" s="92"/>
      <c r="XDN349" s="92"/>
      <c r="XDO349" s="92"/>
      <c r="XDP349" s="92"/>
      <c r="XDQ349" s="92"/>
      <c r="XDR349" s="92"/>
      <c r="XDS349" s="92"/>
      <c r="XDT349" s="92"/>
      <c r="XDU349" s="92"/>
      <c r="XDV349" s="92"/>
      <c r="XDW349" s="92"/>
      <c r="XDX349" s="92"/>
      <c r="XDY349" s="92"/>
      <c r="XDZ349" s="92"/>
      <c r="XEA349" s="92"/>
      <c r="XEB349" s="92"/>
      <c r="XEC349" s="92"/>
      <c r="XED349" s="92"/>
      <c r="XEE349" s="92"/>
      <c r="XEF349" s="92"/>
      <c r="XEG349" s="92"/>
      <c r="XEH349" s="92"/>
      <c r="XEI349" s="92"/>
      <c r="XEJ349" s="92"/>
      <c r="XEK349" s="92"/>
      <c r="XEL349" s="92"/>
      <c r="XEM349" s="92"/>
      <c r="XEN349" s="92"/>
      <c r="XEO349" s="92"/>
      <c r="XEP349" s="92"/>
      <c r="XEQ349" s="92"/>
      <c r="XER349" s="92"/>
      <c r="XES349" s="92"/>
      <c r="XET349" s="92"/>
      <c r="XEU349" s="92"/>
      <c r="XEV349" s="92"/>
      <c r="XEW349" s="92"/>
      <c r="XEX349" s="92"/>
      <c r="XEY349" s="92"/>
      <c r="XEZ349" s="92"/>
      <c r="XFA349" s="92"/>
      <c r="XFB349" s="92"/>
      <c r="XFC349" s="92"/>
      <c r="XFD349" s="92"/>
    </row>
    <row r="350" s="9" customFormat="1" ht="19.1" hidden="1" customHeight="1" spans="1:1024 1025:16384">
      <c r="A350" s="21"/>
      <c r="B350" s="54"/>
      <c r="C350" s="55">
        <v>46233</v>
      </c>
      <c r="D350" s="54" t="s">
        <v>1719</v>
      </c>
      <c r="E350" s="57" t="s">
        <v>34</v>
      </c>
      <c r="F350" s="58" t="s">
        <v>310</v>
      </c>
      <c r="G350" s="59" t="s">
        <v>1810</v>
      </c>
      <c r="H350" s="57" t="s">
        <v>1811</v>
      </c>
      <c r="I350" s="57" t="s">
        <v>29</v>
      </c>
      <c r="J350" s="60" t="str">
        <f t="shared" si="30"/>
        <v>Open File</v>
      </c>
      <c r="K350" s="61" t="s">
        <v>30</v>
      </c>
      <c r="L350" s="57" t="str">
        <f>_xlfn.DISPIMG("ID_FAE070964DB844C3B64BF3E203CCBD20",1)</f>
        <v>=DISPIMG("ID_FAE070964DB844C3B64BF3E203CCBD20",1)</v>
      </c>
      <c r="M350" s="57" t="str">
        <f t="shared" si="27"/>
        <v>COMPLETED</v>
      </c>
      <c r="N350" s="57" t="s">
        <v>1812</v>
      </c>
      <c r="O350" s="57" t="s">
        <v>1813</v>
      </c>
      <c r="P350" s="57" t="s">
        <v>29</v>
      </c>
      <c r="Q350" s="65" t="str">
        <f t="shared" si="31"/>
        <v>Open File</v>
      </c>
      <c r="R350" s="55">
        <v>46233</v>
      </c>
      <c r="S350" s="67" t="s">
        <v>1814</v>
      </c>
      <c r="T350" s="17">
        <f>IF(AND(D350&lt;&gt;"",RIGHT(D350,3)&lt;&gt;""),IF(COUNTIF($D$6:D350,D350)=1,1,0),0)</f>
        <v>0</v>
      </c>
      <c r="U350" s="17" t="str">
        <f t="shared" si="32"/>
        <v>MK.26.VII.015_SUB-02_Before</v>
      </c>
      <c r="V350" s="17" t="str">
        <f t="shared" si="33"/>
        <v>MK.26.VII.015_SUB-02_After</v>
      </c>
    </row>
    <row r="351" s="9" customFormat="1" ht="19.1" hidden="1" customHeight="1" spans="1:1024 1025:16384">
      <c r="A351" s="87"/>
      <c r="B351" s="88"/>
      <c r="C351" s="55">
        <v>46217</v>
      </c>
      <c r="D351" s="54" t="s">
        <v>1719</v>
      </c>
      <c r="E351" s="57" t="s">
        <v>39</v>
      </c>
      <c r="F351" s="58" t="s">
        <v>310</v>
      </c>
      <c r="G351" s="59" t="s">
        <v>1815</v>
      </c>
      <c r="H351" s="57" t="s">
        <v>1816</v>
      </c>
      <c r="I351" s="57" t="s">
        <v>29</v>
      </c>
      <c r="J351" s="60" t="str">
        <f t="shared" si="30"/>
        <v>Open File</v>
      </c>
      <c r="K351" s="89" t="s">
        <v>30</v>
      </c>
      <c r="L351" s="86" t="str">
        <f>_xlfn.DISPIMG("ID_6743EEA8E16B47DA951378E30D68A46F",1)</f>
        <v>=DISPIMG("ID_6743EEA8E16B47DA951378E30D68A46F",1)</v>
      </c>
      <c r="M351" s="57" t="str">
        <f t="shared" si="27"/>
        <v>COMPLETED</v>
      </c>
      <c r="N351" s="57" t="s">
        <v>1817</v>
      </c>
      <c r="O351" s="57" t="s">
        <v>1818</v>
      </c>
      <c r="P351" s="57" t="s">
        <v>29</v>
      </c>
      <c r="Q351" s="65" t="str">
        <f t="shared" si="31"/>
        <v>Open File</v>
      </c>
      <c r="R351" s="90">
        <v>46233</v>
      </c>
      <c r="S351" s="91" t="s">
        <v>1819</v>
      </c>
      <c r="T351" s="17">
        <f>IF(AND(D351&lt;&gt;"",RIGHT(D351,3)&lt;&gt;""),IF(COUNTIF($D$6:D351,D351)=1,1,0),0)</f>
        <v>0</v>
      </c>
      <c r="U351" s="17" t="str">
        <f t="shared" si="32"/>
        <v>MK.26.VII.015_SUB-03_Before</v>
      </c>
      <c r="V351" s="17" t="str">
        <f t="shared" si="33"/>
        <v>MK.26.VII.015_SUB-03_After</v>
      </c>
      <c r="W351" s="92"/>
      <c r="X351" s="92"/>
      <c r="Y351" s="92"/>
      <c r="Z351" s="92"/>
      <c r="AA351" s="92"/>
      <c r="AB351" s="92"/>
      <c r="AC351" s="92"/>
      <c r="AD351" s="92"/>
      <c r="AE351" s="92"/>
      <c r="AF351" s="92"/>
      <c r="AG351" s="92"/>
      <c r="AH351" s="92"/>
      <c r="AI351" s="92"/>
      <c r="AJ351" s="92"/>
      <c r="AK351" s="92"/>
      <c r="AL351" s="92"/>
      <c r="AM351" s="92"/>
      <c r="AN351" s="92"/>
      <c r="AO351" s="92"/>
      <c r="AP351" s="92"/>
      <c r="AQ351" s="92"/>
      <c r="AR351" s="92"/>
      <c r="AS351" s="92"/>
      <c r="AT351" s="92"/>
      <c r="AU351" s="92"/>
      <c r="AV351" s="92"/>
      <c r="AW351" s="92"/>
      <c r="AX351" s="92"/>
      <c r="AY351" s="92"/>
      <c r="AZ351" s="92"/>
      <c r="BA351" s="92"/>
      <c r="BB351" s="92"/>
      <c r="BC351" s="92"/>
      <c r="BD351" s="92"/>
      <c r="BE351" s="92"/>
      <c r="BF351" s="92"/>
      <c r="BG351" s="92"/>
      <c r="BH351" s="92"/>
      <c r="BI351" s="92"/>
      <c r="BJ351" s="92"/>
      <c r="BK351" s="92"/>
      <c r="BL351" s="92"/>
      <c r="BM351" s="92"/>
      <c r="BN351" s="92"/>
      <c r="BO351" s="92"/>
      <c r="BP351" s="92"/>
      <c r="BQ351" s="92"/>
      <c r="BR351" s="92"/>
      <c r="BS351" s="92"/>
      <c r="BT351" s="92"/>
      <c r="BU351" s="92"/>
      <c r="BV351" s="92"/>
      <c r="BW351" s="92"/>
      <c r="BX351" s="92"/>
      <c r="BY351" s="92"/>
      <c r="BZ351" s="92"/>
      <c r="CA351" s="92"/>
      <c r="CB351" s="92"/>
      <c r="CC351" s="92"/>
      <c r="CD351" s="92"/>
      <c r="CE351" s="92"/>
      <c r="CF351" s="92"/>
      <c r="CG351" s="92"/>
      <c r="CH351" s="92"/>
      <c r="CI351" s="92"/>
      <c r="CJ351" s="92"/>
      <c r="CK351" s="92"/>
      <c r="CL351" s="92"/>
      <c r="CM351" s="92"/>
      <c r="CN351" s="92"/>
      <c r="CO351" s="92"/>
      <c r="CP351" s="92"/>
      <c r="CQ351" s="92"/>
      <c r="CR351" s="92"/>
      <c r="CS351" s="92"/>
      <c r="CT351" s="92"/>
      <c r="CU351" s="92"/>
      <c r="CV351" s="92"/>
      <c r="CW351" s="92"/>
      <c r="CX351" s="92"/>
      <c r="CY351" s="92"/>
      <c r="CZ351" s="92"/>
      <c r="DA351" s="92"/>
      <c r="DB351" s="92"/>
      <c r="DC351" s="92"/>
      <c r="DD351" s="92"/>
      <c r="DE351" s="92"/>
      <c r="DF351" s="92"/>
      <c r="DG351" s="92"/>
      <c r="DH351" s="92"/>
      <c r="DI351" s="92"/>
      <c r="DJ351" s="92"/>
      <c r="DK351" s="92"/>
      <c r="DL351" s="92"/>
      <c r="DM351" s="92"/>
      <c r="DN351" s="92"/>
      <c r="DO351" s="92"/>
      <c r="DP351" s="92"/>
      <c r="DQ351" s="92"/>
      <c r="DR351" s="92"/>
      <c r="DS351" s="92"/>
      <c r="DT351" s="92"/>
      <c r="DU351" s="92"/>
      <c r="DV351" s="92"/>
      <c r="DW351" s="92"/>
      <c r="DX351" s="92"/>
      <c r="DY351" s="92"/>
      <c r="DZ351" s="92"/>
      <c r="EA351" s="92"/>
      <c r="EB351" s="92"/>
      <c r="EC351" s="92"/>
      <c r="ED351" s="92"/>
      <c r="EE351" s="92"/>
      <c r="EF351" s="92"/>
      <c r="EG351" s="92"/>
      <c r="EH351" s="92"/>
      <c r="EI351" s="92"/>
      <c r="EJ351" s="92"/>
      <c r="EK351" s="92"/>
      <c r="EL351" s="92"/>
      <c r="EM351" s="92"/>
      <c r="EN351" s="92"/>
      <c r="EO351" s="92"/>
      <c r="EP351" s="92"/>
      <c r="EQ351" s="92"/>
      <c r="ER351" s="92"/>
      <c r="ES351" s="92"/>
      <c r="ET351" s="92"/>
      <c r="EU351" s="92"/>
      <c r="EV351" s="92"/>
      <c r="EW351" s="92"/>
      <c r="EX351" s="92"/>
      <c r="EY351" s="92"/>
      <c r="EZ351" s="92"/>
      <c r="FA351" s="92"/>
      <c r="FB351" s="92"/>
      <c r="FC351" s="92"/>
      <c r="FD351" s="92"/>
      <c r="FE351" s="92"/>
      <c r="FF351" s="92"/>
      <c r="FG351" s="92"/>
      <c r="FH351" s="92"/>
      <c r="FI351" s="92"/>
      <c r="FJ351" s="92"/>
      <c r="FK351" s="92"/>
      <c r="FL351" s="92"/>
      <c r="FM351" s="92"/>
      <c r="FN351" s="92"/>
      <c r="FO351" s="92"/>
      <c r="FP351" s="92"/>
      <c r="FQ351" s="92"/>
      <c r="FR351" s="92"/>
      <c r="FS351" s="92"/>
      <c r="FT351" s="92"/>
      <c r="FU351" s="92"/>
      <c r="FV351" s="92"/>
      <c r="FW351" s="92"/>
      <c r="FX351" s="92"/>
      <c r="FY351" s="92"/>
      <c r="FZ351" s="92"/>
      <c r="GA351" s="92"/>
      <c r="GB351" s="92"/>
      <c r="GC351" s="92"/>
      <c r="GD351" s="92"/>
      <c r="GE351" s="92"/>
      <c r="GF351" s="92"/>
      <c r="GG351" s="92"/>
      <c r="GH351" s="92"/>
      <c r="GI351" s="92"/>
      <c r="GJ351" s="92"/>
      <c r="GK351" s="92"/>
      <c r="GL351" s="92"/>
      <c r="GM351" s="92"/>
      <c r="GN351" s="92"/>
      <c r="GO351" s="92"/>
      <c r="GP351" s="92"/>
      <c r="GQ351" s="92"/>
      <c r="GR351" s="92"/>
      <c r="GS351" s="92"/>
      <c r="GT351" s="92"/>
      <c r="GU351" s="92"/>
      <c r="GV351" s="92"/>
      <c r="GW351" s="92"/>
      <c r="GX351" s="92"/>
      <c r="GY351" s="92"/>
      <c r="GZ351" s="92"/>
      <c r="HA351" s="92"/>
      <c r="HB351" s="92"/>
      <c r="HC351" s="92"/>
      <c r="HD351" s="92"/>
      <c r="HE351" s="92"/>
      <c r="HF351" s="92"/>
      <c r="HG351" s="92"/>
      <c r="HH351" s="92"/>
      <c r="HI351" s="92"/>
      <c r="HJ351" s="92"/>
      <c r="HK351" s="92"/>
      <c r="HL351" s="92"/>
      <c r="HM351" s="92"/>
      <c r="HN351" s="92"/>
      <c r="HO351" s="92"/>
      <c r="HP351" s="92"/>
      <c r="HQ351" s="92"/>
      <c r="HR351" s="92"/>
      <c r="HS351" s="92"/>
      <c r="HT351" s="92"/>
      <c r="HU351" s="92"/>
      <c r="HV351" s="92"/>
      <c r="HW351" s="92"/>
      <c r="HX351" s="92"/>
      <c r="HY351" s="92"/>
      <c r="HZ351" s="92"/>
      <c r="IA351" s="92"/>
      <c r="IB351" s="92"/>
      <c r="IC351" s="92"/>
      <c r="ID351" s="92"/>
      <c r="IE351" s="92"/>
      <c r="IF351" s="92"/>
      <c r="IG351" s="92"/>
      <c r="IH351" s="92"/>
      <c r="II351" s="92"/>
      <c r="IJ351" s="92"/>
      <c r="IK351" s="92"/>
      <c r="IL351" s="92"/>
      <c r="IM351" s="92"/>
      <c r="IN351" s="92"/>
      <c r="IO351" s="92"/>
      <c r="IP351" s="92"/>
      <c r="IQ351" s="92"/>
      <c r="IR351" s="92"/>
      <c r="IS351" s="92"/>
      <c r="IT351" s="92"/>
      <c r="IU351" s="92"/>
      <c r="IV351" s="92"/>
      <c r="IW351" s="92"/>
      <c r="IX351" s="92"/>
      <c r="IY351" s="92"/>
      <c r="IZ351" s="92"/>
      <c r="JA351" s="92"/>
      <c r="JB351" s="92"/>
      <c r="JC351" s="92"/>
      <c r="JD351" s="92"/>
      <c r="JE351" s="92"/>
      <c r="JF351" s="92"/>
      <c r="JG351" s="92"/>
      <c r="JH351" s="92"/>
      <c r="JI351" s="92"/>
      <c r="JJ351" s="92"/>
      <c r="JK351" s="92"/>
      <c r="JL351" s="92"/>
      <c r="JM351" s="92"/>
      <c r="JN351" s="92"/>
      <c r="JO351" s="92"/>
      <c r="JP351" s="92"/>
      <c r="JQ351" s="92"/>
      <c r="JR351" s="92"/>
      <c r="JS351" s="92"/>
      <c r="JT351" s="92"/>
      <c r="JU351" s="92"/>
      <c r="JV351" s="92"/>
      <c r="JW351" s="92"/>
      <c r="JX351" s="92"/>
      <c r="JY351" s="92"/>
      <c r="JZ351" s="92"/>
      <c r="KA351" s="92"/>
      <c r="KB351" s="92"/>
      <c r="KC351" s="92"/>
      <c r="KD351" s="92"/>
      <c r="KE351" s="92"/>
      <c r="KF351" s="92"/>
      <c r="KG351" s="92"/>
      <c r="KH351" s="92"/>
      <c r="KI351" s="92"/>
      <c r="KJ351" s="92"/>
      <c r="KK351" s="92"/>
      <c r="KL351" s="92"/>
      <c r="KM351" s="92"/>
      <c r="KN351" s="92"/>
      <c r="KO351" s="92"/>
      <c r="KP351" s="92"/>
      <c r="KQ351" s="92"/>
      <c r="KR351" s="92"/>
      <c r="KS351" s="92"/>
      <c r="KT351" s="92"/>
      <c r="KU351" s="92"/>
      <c r="KV351" s="92"/>
      <c r="KW351" s="92"/>
      <c r="KX351" s="92"/>
      <c r="KY351" s="92"/>
      <c r="KZ351" s="92"/>
      <c r="LA351" s="92"/>
      <c r="LB351" s="92"/>
      <c r="LC351" s="92"/>
      <c r="LD351" s="92"/>
      <c r="LE351" s="92"/>
      <c r="LF351" s="92"/>
      <c r="LG351" s="92"/>
      <c r="LH351" s="92"/>
      <c r="LI351" s="92"/>
      <c r="LJ351" s="92"/>
      <c r="LK351" s="92"/>
      <c r="LL351" s="92"/>
      <c r="LM351" s="92"/>
      <c r="LN351" s="92"/>
      <c r="LO351" s="92"/>
      <c r="LP351" s="92"/>
      <c r="LQ351" s="92"/>
      <c r="LR351" s="92"/>
      <c r="LS351" s="92"/>
      <c r="LT351" s="92"/>
      <c r="LU351" s="92"/>
      <c r="LV351" s="92"/>
      <c r="LW351" s="92"/>
      <c r="LX351" s="92"/>
      <c r="LY351" s="92"/>
      <c r="LZ351" s="92"/>
      <c r="MA351" s="92"/>
      <c r="MB351" s="92"/>
      <c r="MC351" s="92"/>
      <c r="MD351" s="92"/>
      <c r="ME351" s="92"/>
      <c r="MF351" s="92"/>
      <c r="MG351" s="92"/>
      <c r="MH351" s="92"/>
      <c r="MI351" s="92"/>
      <c r="MJ351" s="92"/>
      <c r="MK351" s="92"/>
      <c r="ML351" s="92"/>
      <c r="MM351" s="92"/>
      <c r="MN351" s="92"/>
      <c r="MO351" s="92"/>
      <c r="MP351" s="92"/>
      <c r="MQ351" s="92"/>
      <c r="MR351" s="92"/>
      <c r="MS351" s="92"/>
      <c r="MT351" s="92"/>
      <c r="MU351" s="92"/>
      <c r="MV351" s="92"/>
      <c r="MW351" s="92"/>
      <c r="MX351" s="92"/>
      <c r="MY351" s="92"/>
      <c r="MZ351" s="92"/>
      <c r="NA351" s="92"/>
      <c r="NB351" s="92"/>
      <c r="NC351" s="92"/>
      <c r="ND351" s="92"/>
      <c r="NE351" s="92"/>
      <c r="NF351" s="92"/>
      <c r="NG351" s="92"/>
      <c r="NH351" s="92"/>
      <c r="NI351" s="92"/>
      <c r="NJ351" s="92"/>
      <c r="NK351" s="92"/>
      <c r="NL351" s="92"/>
      <c r="NM351" s="92"/>
      <c r="NN351" s="92"/>
      <c r="NO351" s="92"/>
      <c r="NP351" s="92"/>
      <c r="NQ351" s="92"/>
      <c r="NR351" s="92"/>
      <c r="NS351" s="92"/>
      <c r="NT351" s="92"/>
      <c r="NU351" s="92"/>
      <c r="NV351" s="92"/>
      <c r="NW351" s="92"/>
      <c r="NX351" s="92"/>
      <c r="NY351" s="92"/>
      <c r="NZ351" s="92"/>
      <c r="OA351" s="92"/>
      <c r="OB351" s="92"/>
      <c r="OC351" s="92"/>
      <c r="OD351" s="92"/>
      <c r="OE351" s="92"/>
      <c r="OF351" s="92"/>
      <c r="OG351" s="92"/>
      <c r="OH351" s="92"/>
      <c r="OI351" s="92"/>
      <c r="OJ351" s="92"/>
      <c r="OK351" s="92"/>
      <c r="OL351" s="92"/>
      <c r="OM351" s="92"/>
      <c r="ON351" s="92"/>
      <c r="OO351" s="92"/>
      <c r="OP351" s="92"/>
      <c r="OQ351" s="92"/>
      <c r="OR351" s="92"/>
      <c r="OS351" s="92"/>
      <c r="OT351" s="92"/>
      <c r="OU351" s="92"/>
      <c r="OV351" s="92"/>
      <c r="OW351" s="92"/>
      <c r="OX351" s="92"/>
      <c r="OY351" s="92"/>
      <c r="OZ351" s="92"/>
      <c r="PA351" s="92"/>
      <c r="PB351" s="92"/>
      <c r="PC351" s="92"/>
      <c r="PD351" s="92"/>
      <c r="PE351" s="92"/>
      <c r="PF351" s="92"/>
      <c r="PG351" s="92"/>
      <c r="PH351" s="92"/>
      <c r="PI351" s="92"/>
      <c r="PJ351" s="92"/>
      <c r="PK351" s="92"/>
      <c r="PL351" s="92"/>
      <c r="PM351" s="92"/>
      <c r="PN351" s="92"/>
      <c r="PO351" s="92"/>
      <c r="PP351" s="92"/>
      <c r="PQ351" s="92"/>
      <c r="PR351" s="92"/>
      <c r="PS351" s="92"/>
      <c r="PT351" s="92"/>
      <c r="PU351" s="92"/>
      <c r="PV351" s="92"/>
      <c r="PW351" s="92"/>
      <c r="PX351" s="92"/>
      <c r="PY351" s="92"/>
      <c r="PZ351" s="92"/>
      <c r="QA351" s="92"/>
      <c r="QB351" s="92"/>
      <c r="QC351" s="92"/>
      <c r="QD351" s="92"/>
      <c r="QE351" s="92"/>
      <c r="QF351" s="92"/>
      <c r="QG351" s="92"/>
      <c r="QH351" s="92"/>
      <c r="QI351" s="92"/>
      <c r="QJ351" s="92"/>
      <c r="QK351" s="92"/>
      <c r="QL351" s="92"/>
      <c r="QM351" s="92"/>
      <c r="QN351" s="92"/>
      <c r="QO351" s="92"/>
      <c r="QP351" s="92"/>
      <c r="QQ351" s="92"/>
      <c r="QR351" s="92"/>
      <c r="QS351" s="92"/>
      <c r="QT351" s="92"/>
      <c r="QU351" s="92"/>
      <c r="QV351" s="92"/>
      <c r="QW351" s="92"/>
      <c r="QX351" s="92"/>
      <c r="QY351" s="92"/>
      <c r="QZ351" s="92"/>
      <c r="RA351" s="92"/>
      <c r="RB351" s="92"/>
      <c r="RC351" s="92"/>
      <c r="RD351" s="92"/>
      <c r="RE351" s="92"/>
      <c r="RF351" s="92"/>
      <c r="RG351" s="92"/>
      <c r="RH351" s="92"/>
      <c r="RI351" s="92"/>
      <c r="RJ351" s="92"/>
      <c r="RK351" s="92"/>
      <c r="RL351" s="92"/>
      <c r="RM351" s="92"/>
      <c r="RN351" s="92"/>
      <c r="RO351" s="92"/>
      <c r="RP351" s="92"/>
      <c r="RQ351" s="92"/>
      <c r="RR351" s="92"/>
      <c r="RS351" s="92"/>
      <c r="RT351" s="92"/>
      <c r="RU351" s="92"/>
      <c r="RV351" s="92"/>
      <c r="RW351" s="92"/>
      <c r="RX351" s="92"/>
      <c r="RY351" s="92"/>
      <c r="RZ351" s="92"/>
      <c r="SA351" s="92"/>
      <c r="SB351" s="92"/>
      <c r="SC351" s="92"/>
      <c r="SD351" s="92"/>
      <c r="SE351" s="92"/>
      <c r="SF351" s="92"/>
      <c r="SG351" s="92"/>
      <c r="SH351" s="92"/>
      <c r="SI351" s="92"/>
      <c r="SJ351" s="92"/>
      <c r="SK351" s="92"/>
      <c r="SL351" s="92"/>
      <c r="SM351" s="92"/>
      <c r="SN351" s="92"/>
      <c r="SO351" s="92"/>
      <c r="SP351" s="92"/>
      <c r="SQ351" s="92"/>
      <c r="SR351" s="92"/>
      <c r="SS351" s="92"/>
      <c r="ST351" s="92"/>
      <c r="SU351" s="92"/>
      <c r="SV351" s="92"/>
      <c r="SW351" s="92"/>
      <c r="SX351" s="92"/>
      <c r="SY351" s="92"/>
      <c r="SZ351" s="92"/>
      <c r="TA351" s="92"/>
      <c r="TB351" s="92"/>
      <c r="TC351" s="92"/>
      <c r="TD351" s="92"/>
      <c r="TE351" s="92"/>
      <c r="TF351" s="92"/>
      <c r="TG351" s="92"/>
      <c r="TH351" s="92"/>
      <c r="TI351" s="92"/>
      <c r="TJ351" s="92"/>
      <c r="TK351" s="92"/>
      <c r="TL351" s="92"/>
      <c r="TM351" s="92"/>
      <c r="TN351" s="92"/>
      <c r="TO351" s="92"/>
      <c r="TP351" s="92"/>
      <c r="TQ351" s="92"/>
      <c r="TR351" s="92"/>
      <c r="TS351" s="92"/>
      <c r="TT351" s="92"/>
      <c r="TU351" s="92"/>
      <c r="TV351" s="92"/>
      <c r="TW351" s="92"/>
      <c r="TX351" s="92"/>
      <c r="TY351" s="92"/>
      <c r="TZ351" s="92"/>
      <c r="UA351" s="92"/>
      <c r="UB351" s="92"/>
      <c r="UC351" s="92"/>
      <c r="UD351" s="92"/>
      <c r="UE351" s="92"/>
      <c r="UF351" s="92"/>
      <c r="UG351" s="92"/>
      <c r="UH351" s="92"/>
      <c r="UI351" s="92"/>
      <c r="UJ351" s="92"/>
      <c r="UK351" s="92"/>
      <c r="UL351" s="92"/>
      <c r="UM351" s="92"/>
      <c r="UN351" s="92"/>
      <c r="UO351" s="92"/>
      <c r="UP351" s="92"/>
      <c r="UQ351" s="92"/>
      <c r="UR351" s="92"/>
      <c r="US351" s="92"/>
      <c r="UT351" s="92"/>
      <c r="UU351" s="92"/>
      <c r="UV351" s="92"/>
      <c r="UW351" s="92"/>
      <c r="UX351" s="92"/>
      <c r="UY351" s="92"/>
      <c r="UZ351" s="92"/>
      <c r="VA351" s="92"/>
      <c r="VB351" s="92"/>
      <c r="VC351" s="92"/>
      <c r="VD351" s="92"/>
      <c r="VE351" s="92"/>
      <c r="VF351" s="92"/>
      <c r="VG351" s="92"/>
      <c r="VH351" s="92"/>
      <c r="VI351" s="92"/>
      <c r="VJ351" s="92"/>
      <c r="VK351" s="92"/>
      <c r="VL351" s="92"/>
      <c r="VM351" s="92"/>
      <c r="VN351" s="92"/>
      <c r="VO351" s="92"/>
      <c r="VP351" s="92"/>
      <c r="VQ351" s="92"/>
      <c r="VR351" s="92"/>
      <c r="VS351" s="92"/>
      <c r="VT351" s="92"/>
      <c r="VU351" s="92"/>
      <c r="VV351" s="92"/>
      <c r="VW351" s="92"/>
      <c r="VX351" s="92"/>
      <c r="VY351" s="92"/>
      <c r="VZ351" s="92"/>
      <c r="WA351" s="92"/>
      <c r="WB351" s="92"/>
      <c r="WC351" s="92"/>
      <c r="WD351" s="92"/>
      <c r="WE351" s="92"/>
      <c r="WF351" s="92"/>
      <c r="WG351" s="92"/>
      <c r="WH351" s="92"/>
      <c r="WI351" s="92"/>
      <c r="WJ351" s="92"/>
      <c r="WK351" s="92"/>
      <c r="WL351" s="92"/>
      <c r="WM351" s="92"/>
      <c r="WN351" s="92"/>
      <c r="WO351" s="92"/>
      <c r="WP351" s="92"/>
      <c r="WQ351" s="92"/>
      <c r="WR351" s="92"/>
      <c r="WS351" s="92"/>
      <c r="WT351" s="92"/>
      <c r="WU351" s="92"/>
      <c r="WV351" s="92"/>
      <c r="WW351" s="92"/>
      <c r="WX351" s="92"/>
      <c r="WY351" s="92"/>
      <c r="WZ351" s="92"/>
      <c r="XA351" s="92"/>
      <c r="XB351" s="92"/>
      <c r="XC351" s="92"/>
      <c r="XD351" s="92"/>
      <c r="XE351" s="92"/>
      <c r="XF351" s="92"/>
      <c r="XG351" s="92"/>
      <c r="XH351" s="92"/>
      <c r="XI351" s="92"/>
      <c r="XJ351" s="92"/>
      <c r="XK351" s="92"/>
      <c r="XL351" s="92"/>
      <c r="XM351" s="92"/>
      <c r="XN351" s="92"/>
      <c r="XO351" s="92"/>
      <c r="XP351" s="92"/>
      <c r="XQ351" s="92"/>
      <c r="XR351" s="92"/>
      <c r="XS351" s="92"/>
      <c r="XT351" s="92"/>
      <c r="XU351" s="92"/>
      <c r="XV351" s="92"/>
      <c r="XW351" s="92"/>
      <c r="XX351" s="92"/>
      <c r="XY351" s="92"/>
      <c r="XZ351" s="92"/>
      <c r="YA351" s="92"/>
      <c r="YB351" s="92"/>
      <c r="YC351" s="92"/>
      <c r="YD351" s="92"/>
      <c r="YE351" s="92"/>
      <c r="YF351" s="92"/>
      <c r="YG351" s="92"/>
      <c r="YH351" s="92"/>
      <c r="YI351" s="92"/>
      <c r="YJ351" s="92"/>
      <c r="YK351" s="92"/>
      <c r="YL351" s="92"/>
      <c r="YM351" s="92"/>
      <c r="YN351" s="92"/>
      <c r="YO351" s="92"/>
      <c r="YP351" s="92"/>
      <c r="YQ351" s="92"/>
      <c r="YR351" s="92"/>
      <c r="YS351" s="92"/>
      <c r="YT351" s="92"/>
      <c r="YU351" s="92"/>
      <c r="YV351" s="92"/>
      <c r="YW351" s="92"/>
      <c r="YX351" s="92"/>
      <c r="YY351" s="92"/>
      <c r="YZ351" s="92"/>
      <c r="ZA351" s="92"/>
      <c r="ZB351" s="92"/>
      <c r="ZC351" s="92"/>
      <c r="ZD351" s="92"/>
      <c r="ZE351" s="92"/>
      <c r="ZF351" s="92"/>
      <c r="ZG351" s="92"/>
      <c r="ZH351" s="92"/>
      <c r="ZI351" s="92"/>
      <c r="ZJ351" s="92"/>
      <c r="ZK351" s="92"/>
      <c r="ZL351" s="92"/>
      <c r="ZM351" s="92"/>
      <c r="ZN351" s="92"/>
      <c r="ZO351" s="92"/>
      <c r="ZP351" s="92"/>
      <c r="ZQ351" s="92"/>
      <c r="ZR351" s="92"/>
      <c r="ZS351" s="92"/>
      <c r="ZT351" s="92"/>
      <c r="ZU351" s="92"/>
      <c r="ZV351" s="92"/>
      <c r="ZW351" s="92"/>
      <c r="ZX351" s="92"/>
      <c r="ZY351" s="92"/>
      <c r="ZZ351" s="92"/>
      <c r="AAA351" s="92"/>
      <c r="AAB351" s="92"/>
      <c r="AAC351" s="92"/>
      <c r="AAD351" s="92"/>
      <c r="AAE351" s="92"/>
      <c r="AAF351" s="92"/>
      <c r="AAG351" s="92"/>
      <c r="AAH351" s="92"/>
      <c r="AAI351" s="92"/>
      <c r="AAJ351" s="92"/>
      <c r="AAK351" s="92"/>
      <c r="AAL351" s="92"/>
      <c r="AAM351" s="92"/>
      <c r="AAN351" s="92"/>
      <c r="AAO351" s="92"/>
      <c r="AAP351" s="92"/>
      <c r="AAQ351" s="92"/>
      <c r="AAR351" s="92"/>
      <c r="AAS351" s="92"/>
      <c r="AAT351" s="92"/>
      <c r="AAU351" s="92"/>
      <c r="AAV351" s="92"/>
      <c r="AAW351" s="92"/>
      <c r="AAX351" s="92"/>
      <c r="AAY351" s="92"/>
      <c r="AAZ351" s="92"/>
      <c r="ABA351" s="92"/>
      <c r="ABB351" s="92"/>
      <c r="ABC351" s="92"/>
      <c r="ABD351" s="92"/>
      <c r="ABE351" s="92"/>
      <c r="ABF351" s="92"/>
      <c r="ABG351" s="92"/>
      <c r="ABH351" s="92"/>
      <c r="ABI351" s="92"/>
      <c r="ABJ351" s="92"/>
      <c r="ABK351" s="92"/>
      <c r="ABL351" s="92"/>
      <c r="ABM351" s="92"/>
      <c r="ABN351" s="92"/>
      <c r="ABO351" s="92"/>
      <c r="ABP351" s="92"/>
      <c r="ABQ351" s="92"/>
      <c r="ABR351" s="92"/>
      <c r="ABS351" s="92"/>
      <c r="ABT351" s="92"/>
      <c r="ABU351" s="92"/>
      <c r="ABV351" s="92"/>
      <c r="ABW351" s="92"/>
      <c r="ABX351" s="92"/>
      <c r="ABY351" s="92"/>
      <c r="ABZ351" s="92"/>
      <c r="ACA351" s="92"/>
      <c r="ACB351" s="92"/>
      <c r="ACC351" s="92"/>
      <c r="ACD351" s="92"/>
      <c r="ACE351" s="92"/>
      <c r="ACF351" s="92"/>
      <c r="ACG351" s="92"/>
      <c r="ACH351" s="92"/>
      <c r="ACI351" s="92"/>
      <c r="ACJ351" s="92"/>
      <c r="ACK351" s="92"/>
      <c r="ACL351" s="92"/>
      <c r="ACM351" s="92"/>
      <c r="ACN351" s="92"/>
      <c r="ACO351" s="92"/>
      <c r="ACP351" s="92"/>
      <c r="ACQ351" s="92"/>
      <c r="ACR351" s="92"/>
      <c r="ACS351" s="92"/>
      <c r="ACT351" s="92"/>
      <c r="ACU351" s="92"/>
      <c r="ACV351" s="92"/>
      <c r="ACW351" s="92"/>
      <c r="ACX351" s="92"/>
      <c r="ACY351" s="92"/>
      <c r="ACZ351" s="92"/>
      <c r="ADA351" s="92"/>
      <c r="ADB351" s="92"/>
      <c r="ADC351" s="92"/>
      <c r="ADD351" s="92"/>
      <c r="ADE351" s="92"/>
      <c r="ADF351" s="92"/>
      <c r="ADG351" s="92"/>
      <c r="ADH351" s="92"/>
      <c r="ADI351" s="92"/>
      <c r="ADJ351" s="92"/>
      <c r="ADK351" s="92"/>
      <c r="ADL351" s="92"/>
      <c r="ADM351" s="92"/>
      <c r="ADN351" s="92"/>
      <c r="ADO351" s="92"/>
      <c r="ADP351" s="92"/>
      <c r="ADQ351" s="92"/>
      <c r="ADR351" s="92"/>
      <c r="ADS351" s="92"/>
      <c r="ADT351" s="92"/>
      <c r="ADU351" s="92"/>
      <c r="ADV351" s="92"/>
      <c r="ADW351" s="92"/>
      <c r="ADX351" s="92"/>
      <c r="ADY351" s="92"/>
      <c r="ADZ351" s="92"/>
      <c r="AEA351" s="92"/>
      <c r="AEB351" s="92"/>
      <c r="AEC351" s="92"/>
      <c r="AED351" s="92"/>
      <c r="AEE351" s="92"/>
      <c r="AEF351" s="92"/>
      <c r="AEG351" s="92"/>
      <c r="AEH351" s="92"/>
      <c r="AEI351" s="92"/>
      <c r="AEJ351" s="92"/>
      <c r="AEK351" s="92"/>
      <c r="AEL351" s="92"/>
      <c r="AEM351" s="92"/>
      <c r="AEN351" s="92"/>
      <c r="AEO351" s="92"/>
      <c r="AEP351" s="92"/>
      <c r="AEQ351" s="92"/>
      <c r="AER351" s="92"/>
      <c r="AES351" s="92"/>
      <c r="AET351" s="92"/>
      <c r="AEU351" s="92"/>
      <c r="AEV351" s="92"/>
      <c r="AEW351" s="92"/>
      <c r="AEX351" s="92"/>
      <c r="AEY351" s="92"/>
      <c r="AEZ351" s="92"/>
      <c r="AFA351" s="92"/>
      <c r="AFB351" s="92"/>
      <c r="AFC351" s="92"/>
      <c r="AFD351" s="92"/>
      <c r="AFE351" s="92"/>
      <c r="AFF351" s="92"/>
      <c r="AFG351" s="92"/>
      <c r="AFH351" s="92"/>
      <c r="AFI351" s="92"/>
      <c r="AFJ351" s="92"/>
      <c r="AFK351" s="92"/>
      <c r="AFL351" s="92"/>
      <c r="AFM351" s="92"/>
      <c r="AFN351" s="92"/>
      <c r="AFO351" s="92"/>
      <c r="AFP351" s="92"/>
      <c r="AFQ351" s="92"/>
      <c r="AFR351" s="92"/>
      <c r="AFS351" s="92"/>
      <c r="AFT351" s="92"/>
      <c r="AFU351" s="92"/>
      <c r="AFV351" s="92"/>
      <c r="AFW351" s="92"/>
      <c r="AFX351" s="92"/>
      <c r="AFY351" s="92"/>
      <c r="AFZ351" s="92"/>
      <c r="AGA351" s="92"/>
      <c r="AGB351" s="92"/>
      <c r="AGC351" s="92"/>
      <c r="AGD351" s="92"/>
      <c r="AGE351" s="92"/>
      <c r="AGF351" s="92"/>
      <c r="AGG351" s="92"/>
      <c r="AGH351" s="92"/>
      <c r="AGI351" s="92"/>
      <c r="AGJ351" s="92"/>
      <c r="AGK351" s="92"/>
      <c r="AGL351" s="92"/>
      <c r="AGM351" s="92"/>
      <c r="AGN351" s="92"/>
      <c r="AGO351" s="92"/>
      <c r="AGP351" s="92"/>
      <c r="AGQ351" s="92"/>
      <c r="AGR351" s="92"/>
      <c r="AGS351" s="92"/>
      <c r="AGT351" s="92"/>
      <c r="AGU351" s="92"/>
      <c r="AGV351" s="92"/>
      <c r="AGW351" s="92"/>
      <c r="AGX351" s="92"/>
      <c r="AGY351" s="92"/>
      <c r="AGZ351" s="92"/>
      <c r="AHA351" s="92"/>
      <c r="AHB351" s="92"/>
      <c r="AHC351" s="92"/>
      <c r="AHD351" s="92"/>
      <c r="AHE351" s="92"/>
      <c r="AHF351" s="92"/>
      <c r="AHG351" s="92"/>
      <c r="AHH351" s="92"/>
      <c r="AHI351" s="92"/>
      <c r="AHJ351" s="92"/>
      <c r="AHK351" s="92"/>
      <c r="AHL351" s="92"/>
      <c r="AHM351" s="92"/>
      <c r="AHN351" s="92"/>
      <c r="AHO351" s="92"/>
      <c r="AHP351" s="92"/>
      <c r="AHQ351" s="92"/>
      <c r="AHR351" s="92"/>
      <c r="AHS351" s="92"/>
      <c r="AHT351" s="92"/>
      <c r="AHU351" s="92"/>
      <c r="AHV351" s="92"/>
      <c r="AHW351" s="92"/>
      <c r="AHX351" s="92"/>
      <c r="AHY351" s="92"/>
      <c r="AHZ351" s="92"/>
      <c r="AIA351" s="92"/>
      <c r="AIB351" s="92"/>
      <c r="AIC351" s="92"/>
      <c r="AID351" s="92"/>
      <c r="AIE351" s="92"/>
      <c r="AIF351" s="92"/>
      <c r="AIG351" s="92"/>
      <c r="AIH351" s="92"/>
      <c r="AII351" s="92"/>
      <c r="AIJ351" s="92"/>
      <c r="AIK351" s="92"/>
      <c r="AIL351" s="92"/>
      <c r="AIM351" s="92"/>
      <c r="AIN351" s="92"/>
      <c r="AIO351" s="92"/>
      <c r="AIP351" s="92"/>
      <c r="AIQ351" s="92"/>
      <c r="AIR351" s="92"/>
      <c r="AIS351" s="92"/>
      <c r="AIT351" s="92"/>
      <c r="AIU351" s="92"/>
      <c r="AIV351" s="92"/>
      <c r="AIW351" s="92"/>
      <c r="AIX351" s="92"/>
      <c r="AIY351" s="92"/>
      <c r="AIZ351" s="92"/>
      <c r="AJA351" s="92"/>
      <c r="AJB351" s="92"/>
      <c r="AJC351" s="92"/>
      <c r="AJD351" s="92"/>
      <c r="AJE351" s="92"/>
      <c r="AJF351" s="92"/>
      <c r="AJG351" s="92"/>
      <c r="AJH351" s="92"/>
      <c r="AJI351" s="92"/>
      <c r="AJJ351" s="92"/>
      <c r="AJK351" s="92"/>
      <c r="AJL351" s="92"/>
      <c r="AJM351" s="92"/>
      <c r="AJN351" s="92"/>
      <c r="AJO351" s="92"/>
      <c r="AJP351" s="92"/>
      <c r="AJQ351" s="92"/>
      <c r="AJR351" s="92"/>
      <c r="AJS351" s="92"/>
      <c r="AJT351" s="92"/>
      <c r="AJU351" s="92"/>
      <c r="AJV351" s="92"/>
      <c r="AJW351" s="92"/>
      <c r="AJX351" s="92"/>
      <c r="AJY351" s="92"/>
      <c r="AJZ351" s="92"/>
      <c r="AKA351" s="92"/>
      <c r="AKB351" s="92"/>
      <c r="AKC351" s="92"/>
      <c r="AKD351" s="92"/>
      <c r="AKE351" s="92"/>
      <c r="AKF351" s="92"/>
      <c r="AKG351" s="92"/>
      <c r="AKH351" s="92"/>
      <c r="AKI351" s="92"/>
      <c r="AKJ351" s="92"/>
      <c r="AKK351" s="92"/>
      <c r="AKL351" s="92"/>
      <c r="AKM351" s="92"/>
      <c r="AKN351" s="92"/>
      <c r="AKO351" s="92"/>
      <c r="AKP351" s="92"/>
      <c r="AKQ351" s="92"/>
      <c r="AKR351" s="92"/>
      <c r="AKS351" s="92"/>
      <c r="AKT351" s="92"/>
      <c r="AKU351" s="92"/>
      <c r="AKV351" s="92"/>
      <c r="AKW351" s="92"/>
      <c r="AKX351" s="92"/>
      <c r="AKY351" s="92"/>
      <c r="AKZ351" s="92"/>
      <c r="ALA351" s="92"/>
      <c r="ALB351" s="92"/>
      <c r="ALC351" s="92"/>
      <c r="ALD351" s="92"/>
      <c r="ALE351" s="92"/>
      <c r="ALF351" s="92"/>
      <c r="ALG351" s="92"/>
      <c r="ALH351" s="92"/>
      <c r="ALI351" s="92"/>
      <c r="ALJ351" s="92"/>
      <c r="ALK351" s="92"/>
      <c r="ALL351" s="92"/>
      <c r="ALM351" s="92"/>
      <c r="ALN351" s="92"/>
      <c r="ALO351" s="92"/>
      <c r="ALP351" s="92"/>
      <c r="ALQ351" s="92"/>
      <c r="ALR351" s="92"/>
      <c r="ALS351" s="92"/>
      <c r="ALT351" s="92"/>
      <c r="ALU351" s="92"/>
      <c r="ALV351" s="92"/>
      <c r="ALW351" s="92"/>
      <c r="ALX351" s="92"/>
      <c r="ALY351" s="92"/>
      <c r="ALZ351" s="92"/>
      <c r="AMA351" s="92"/>
      <c r="AMB351" s="92"/>
      <c r="AMC351" s="92"/>
      <c r="AMD351" s="92"/>
      <c r="AME351" s="92"/>
      <c r="AMF351" s="92"/>
      <c r="AMG351" s="92"/>
      <c r="AMH351" s="92"/>
      <c r="AMI351" s="92"/>
      <c r="AMJ351" s="92"/>
      <c r="AMK351" s="92"/>
      <c r="AML351" s="92"/>
      <c r="AMM351" s="92"/>
      <c r="AMN351" s="92"/>
      <c r="AMO351" s="92"/>
      <c r="AMP351" s="92"/>
      <c r="AMQ351" s="92"/>
      <c r="AMR351" s="92"/>
      <c r="AMS351" s="92"/>
      <c r="AMT351" s="92"/>
      <c r="AMU351" s="92"/>
      <c r="AMV351" s="92"/>
      <c r="AMW351" s="92"/>
      <c r="AMX351" s="92"/>
      <c r="AMY351" s="92"/>
      <c r="AMZ351" s="92"/>
      <c r="ANA351" s="92"/>
      <c r="ANB351" s="92"/>
      <c r="ANC351" s="92"/>
      <c r="AND351" s="92"/>
      <c r="ANE351" s="92"/>
      <c r="ANF351" s="92"/>
      <c r="ANG351" s="92"/>
      <c r="ANH351" s="92"/>
      <c r="ANI351" s="92"/>
      <c r="ANJ351" s="92"/>
      <c r="ANK351" s="92"/>
      <c r="ANL351" s="92"/>
      <c r="ANM351" s="92"/>
      <c r="ANN351" s="92"/>
      <c r="ANO351" s="92"/>
      <c r="ANP351" s="92"/>
      <c r="ANQ351" s="92"/>
      <c r="ANR351" s="92"/>
      <c r="ANS351" s="92"/>
      <c r="ANT351" s="92"/>
      <c r="ANU351" s="92"/>
      <c r="ANV351" s="92"/>
      <c r="ANW351" s="92"/>
      <c r="ANX351" s="92"/>
      <c r="ANY351" s="92"/>
      <c r="ANZ351" s="92"/>
      <c r="AOA351" s="92"/>
      <c r="AOB351" s="92"/>
      <c r="AOC351" s="92"/>
      <c r="AOD351" s="92"/>
      <c r="AOE351" s="92"/>
      <c r="AOF351" s="92"/>
      <c r="AOG351" s="92"/>
      <c r="AOH351" s="92"/>
      <c r="AOI351" s="92"/>
      <c r="AOJ351" s="92"/>
      <c r="AOK351" s="92"/>
      <c r="AOL351" s="92"/>
      <c r="AOM351" s="92"/>
      <c r="AON351" s="92"/>
      <c r="AOO351" s="92"/>
      <c r="AOP351" s="92"/>
      <c r="AOQ351" s="92"/>
      <c r="AOR351" s="92"/>
      <c r="AOS351" s="92"/>
      <c r="AOT351" s="92"/>
      <c r="AOU351" s="92"/>
      <c r="AOV351" s="92"/>
      <c r="AOW351" s="92"/>
      <c r="AOX351" s="92"/>
      <c r="AOY351" s="92"/>
      <c r="AOZ351" s="92"/>
      <c r="APA351" s="92"/>
      <c r="APB351" s="92"/>
      <c r="APC351" s="92"/>
      <c r="APD351" s="92"/>
      <c r="APE351" s="92"/>
      <c r="APF351" s="92"/>
      <c r="APG351" s="92"/>
      <c r="APH351" s="92"/>
      <c r="API351" s="92"/>
      <c r="APJ351" s="92"/>
      <c r="APK351" s="92"/>
      <c r="APL351" s="92"/>
      <c r="APM351" s="92"/>
      <c r="APN351" s="92"/>
      <c r="APO351" s="92"/>
      <c r="APP351" s="92"/>
      <c r="APQ351" s="92"/>
      <c r="APR351" s="92"/>
      <c r="APS351" s="92"/>
      <c r="APT351" s="92"/>
      <c r="APU351" s="92"/>
      <c r="APV351" s="92"/>
      <c r="APW351" s="92"/>
      <c r="APX351" s="92"/>
      <c r="APY351" s="92"/>
      <c r="APZ351" s="92"/>
      <c r="AQA351" s="92"/>
      <c r="AQB351" s="92"/>
      <c r="AQC351" s="92"/>
      <c r="AQD351" s="92"/>
      <c r="AQE351" s="92"/>
      <c r="AQF351" s="92"/>
      <c r="AQG351" s="92"/>
      <c r="AQH351" s="92"/>
      <c r="AQI351" s="92"/>
      <c r="AQJ351" s="92"/>
      <c r="AQK351" s="92"/>
      <c r="AQL351" s="92"/>
      <c r="AQM351" s="92"/>
      <c r="AQN351" s="92"/>
      <c r="AQO351" s="92"/>
      <c r="AQP351" s="92"/>
      <c r="AQQ351" s="92"/>
      <c r="AQR351" s="92"/>
      <c r="AQS351" s="92"/>
      <c r="AQT351" s="92"/>
      <c r="AQU351" s="92"/>
      <c r="AQV351" s="92"/>
      <c r="AQW351" s="92"/>
      <c r="AQX351" s="92"/>
      <c r="AQY351" s="92"/>
      <c r="AQZ351" s="92"/>
      <c r="ARA351" s="92"/>
      <c r="ARB351" s="92"/>
      <c r="ARC351" s="92"/>
      <c r="ARD351" s="92"/>
      <c r="ARE351" s="92"/>
      <c r="ARF351" s="92"/>
      <c r="ARG351" s="92"/>
      <c r="ARH351" s="92"/>
      <c r="ARI351" s="92"/>
      <c r="ARJ351" s="92"/>
      <c r="ARK351" s="92"/>
      <c r="ARL351" s="92"/>
      <c r="ARM351" s="92"/>
      <c r="ARN351" s="92"/>
      <c r="ARO351" s="92"/>
      <c r="ARP351" s="92"/>
      <c r="ARQ351" s="92"/>
      <c r="ARR351" s="92"/>
      <c r="ARS351" s="92"/>
      <c r="ART351" s="92"/>
      <c r="ARU351" s="92"/>
      <c r="ARV351" s="92"/>
      <c r="ARW351" s="92"/>
      <c r="ARX351" s="92"/>
      <c r="ARY351" s="92"/>
      <c r="ARZ351" s="92"/>
      <c r="ASA351" s="92"/>
      <c r="ASB351" s="92"/>
      <c r="ASC351" s="92"/>
      <c r="ASD351" s="92"/>
      <c r="ASE351" s="92"/>
      <c r="ASF351" s="92"/>
      <c r="ASG351" s="92"/>
      <c r="ASH351" s="92"/>
      <c r="ASI351" s="92"/>
      <c r="ASJ351" s="92"/>
      <c r="ASK351" s="92"/>
      <c r="ASL351" s="92"/>
      <c r="ASM351" s="92"/>
      <c r="ASN351" s="92"/>
      <c r="ASO351" s="92"/>
      <c r="ASP351" s="92"/>
      <c r="ASQ351" s="92"/>
      <c r="ASR351" s="92"/>
      <c r="ASS351" s="92"/>
      <c r="AST351" s="92"/>
      <c r="ASU351" s="92"/>
      <c r="ASV351" s="92"/>
      <c r="ASW351" s="92"/>
      <c r="ASX351" s="92"/>
      <c r="ASY351" s="92"/>
      <c r="ASZ351" s="92"/>
      <c r="ATA351" s="92"/>
      <c r="ATB351" s="92"/>
      <c r="ATC351" s="92"/>
      <c r="ATD351" s="92"/>
      <c r="ATE351" s="92"/>
      <c r="ATF351" s="92"/>
      <c r="ATG351" s="92"/>
      <c r="ATH351" s="92"/>
      <c r="ATI351" s="92"/>
      <c r="ATJ351" s="92"/>
      <c r="ATK351" s="92"/>
      <c r="ATL351" s="92"/>
      <c r="ATM351" s="92"/>
      <c r="ATN351" s="92"/>
      <c r="ATO351" s="92"/>
      <c r="ATP351" s="92"/>
      <c r="ATQ351" s="92"/>
      <c r="ATR351" s="92"/>
      <c r="ATS351" s="92"/>
      <c r="ATT351" s="92"/>
      <c r="ATU351" s="92"/>
      <c r="ATV351" s="92"/>
      <c r="ATW351" s="92"/>
      <c r="ATX351" s="92"/>
      <c r="ATY351" s="92"/>
      <c r="ATZ351" s="92"/>
      <c r="AUA351" s="92"/>
      <c r="AUB351" s="92"/>
      <c r="AUC351" s="92"/>
      <c r="AUD351" s="92"/>
      <c r="AUE351" s="92"/>
      <c r="AUF351" s="92"/>
      <c r="AUG351" s="92"/>
      <c r="AUH351" s="92"/>
      <c r="AUI351" s="92"/>
      <c r="AUJ351" s="92"/>
      <c r="AUK351" s="92"/>
      <c r="AUL351" s="92"/>
      <c r="AUM351" s="92"/>
      <c r="AUN351" s="92"/>
      <c r="AUO351" s="92"/>
      <c r="AUP351" s="92"/>
      <c r="AUQ351" s="92"/>
      <c r="AUR351" s="92"/>
      <c r="AUS351" s="92"/>
      <c r="AUT351" s="92"/>
      <c r="AUU351" s="92"/>
      <c r="AUV351" s="92"/>
      <c r="AUW351" s="92"/>
      <c r="AUX351" s="92"/>
      <c r="AUY351" s="92"/>
      <c r="AUZ351" s="92"/>
      <c r="AVA351" s="92"/>
      <c r="AVB351" s="92"/>
      <c r="AVC351" s="92"/>
      <c r="AVD351" s="92"/>
      <c r="AVE351" s="92"/>
      <c r="AVF351" s="92"/>
      <c r="AVG351" s="92"/>
      <c r="AVH351" s="92"/>
      <c r="AVI351" s="92"/>
      <c r="AVJ351" s="92"/>
      <c r="AVK351" s="92"/>
      <c r="AVL351" s="92"/>
      <c r="AVM351" s="92"/>
      <c r="AVN351" s="92"/>
      <c r="AVO351" s="92"/>
      <c r="AVP351" s="92"/>
      <c r="AVQ351" s="92"/>
      <c r="AVR351" s="92"/>
      <c r="AVS351" s="92"/>
      <c r="AVT351" s="92"/>
      <c r="AVU351" s="92"/>
      <c r="AVV351" s="92"/>
      <c r="AVW351" s="92"/>
      <c r="AVX351" s="92"/>
      <c r="AVY351" s="92"/>
      <c r="AVZ351" s="92"/>
      <c r="AWA351" s="92"/>
      <c r="AWB351" s="92"/>
      <c r="AWC351" s="92"/>
      <c r="AWD351" s="92"/>
      <c r="AWE351" s="92"/>
      <c r="AWF351" s="92"/>
      <c r="AWG351" s="92"/>
      <c r="AWH351" s="92"/>
      <c r="AWI351" s="92"/>
      <c r="AWJ351" s="92"/>
      <c r="AWK351" s="92"/>
      <c r="AWL351" s="92"/>
      <c r="AWM351" s="92"/>
      <c r="AWN351" s="92"/>
      <c r="AWO351" s="92"/>
      <c r="AWP351" s="92"/>
      <c r="AWQ351" s="92"/>
      <c r="AWR351" s="92"/>
      <c r="AWS351" s="92"/>
      <c r="AWT351" s="92"/>
      <c r="AWU351" s="92"/>
      <c r="AWV351" s="92"/>
      <c r="AWW351" s="92"/>
      <c r="AWX351" s="92"/>
      <c r="AWY351" s="92"/>
      <c r="AWZ351" s="92"/>
      <c r="AXA351" s="92"/>
      <c r="AXB351" s="92"/>
      <c r="AXC351" s="92"/>
      <c r="AXD351" s="92"/>
      <c r="AXE351" s="92"/>
      <c r="AXF351" s="92"/>
      <c r="AXG351" s="92"/>
      <c r="AXH351" s="92"/>
      <c r="AXI351" s="92"/>
      <c r="AXJ351" s="92"/>
      <c r="AXK351" s="92"/>
      <c r="AXL351" s="92"/>
      <c r="AXM351" s="92"/>
      <c r="AXN351" s="92"/>
      <c r="AXO351" s="92"/>
      <c r="AXP351" s="92"/>
      <c r="AXQ351" s="92"/>
      <c r="AXR351" s="92"/>
      <c r="AXS351" s="92"/>
      <c r="AXT351" s="92"/>
      <c r="AXU351" s="92"/>
      <c r="AXV351" s="92"/>
      <c r="AXW351" s="92"/>
      <c r="AXX351" s="92"/>
      <c r="AXY351" s="92"/>
      <c r="AXZ351" s="92"/>
      <c r="AYA351" s="92"/>
      <c r="AYB351" s="92"/>
      <c r="AYC351" s="92"/>
      <c r="AYD351" s="92"/>
      <c r="AYE351" s="92"/>
      <c r="AYF351" s="92"/>
      <c r="AYG351" s="92"/>
      <c r="AYH351" s="92"/>
      <c r="AYI351" s="92"/>
      <c r="AYJ351" s="92"/>
      <c r="AYK351" s="92"/>
      <c r="AYL351" s="92"/>
      <c r="AYM351" s="92"/>
      <c r="AYN351" s="92"/>
      <c r="AYO351" s="92"/>
      <c r="AYP351" s="92"/>
      <c r="AYQ351" s="92"/>
      <c r="AYR351" s="92"/>
      <c r="AYS351" s="92"/>
      <c r="AYT351" s="92"/>
      <c r="AYU351" s="92"/>
      <c r="AYV351" s="92"/>
      <c r="AYW351" s="92"/>
      <c r="AYX351" s="92"/>
      <c r="AYY351" s="92"/>
      <c r="AYZ351" s="92"/>
      <c r="AZA351" s="92"/>
      <c r="AZB351" s="92"/>
      <c r="AZC351" s="92"/>
      <c r="AZD351" s="92"/>
      <c r="AZE351" s="92"/>
      <c r="AZF351" s="92"/>
      <c r="AZG351" s="92"/>
      <c r="AZH351" s="92"/>
      <c r="AZI351" s="92"/>
      <c r="AZJ351" s="92"/>
      <c r="AZK351" s="92"/>
      <c r="AZL351" s="92"/>
      <c r="AZM351" s="92"/>
      <c r="AZN351" s="92"/>
      <c r="AZO351" s="92"/>
      <c r="AZP351" s="92"/>
      <c r="AZQ351" s="92"/>
      <c r="AZR351" s="92"/>
      <c r="AZS351" s="92"/>
      <c r="AZT351" s="92"/>
      <c r="AZU351" s="92"/>
      <c r="AZV351" s="92"/>
      <c r="AZW351" s="92"/>
      <c r="AZX351" s="92"/>
      <c r="AZY351" s="92"/>
      <c r="AZZ351" s="92"/>
      <c r="BAA351" s="92"/>
      <c r="BAB351" s="92"/>
      <c r="BAC351" s="92"/>
      <c r="BAD351" s="92"/>
      <c r="BAE351" s="92"/>
      <c r="BAF351" s="92"/>
      <c r="BAG351" s="92"/>
      <c r="BAH351" s="92"/>
      <c r="BAI351" s="92"/>
      <c r="BAJ351" s="92"/>
      <c r="BAK351" s="92"/>
      <c r="BAL351" s="92"/>
      <c r="BAM351" s="92"/>
      <c r="BAN351" s="92"/>
      <c r="BAO351" s="92"/>
      <c r="BAP351" s="92"/>
      <c r="BAQ351" s="92"/>
      <c r="BAR351" s="92"/>
      <c r="BAS351" s="92"/>
      <c r="BAT351" s="92"/>
      <c r="BAU351" s="92"/>
      <c r="BAV351" s="92"/>
      <c r="BAW351" s="92"/>
      <c r="BAX351" s="92"/>
      <c r="BAY351" s="92"/>
      <c r="BAZ351" s="92"/>
      <c r="BBA351" s="92"/>
      <c r="BBB351" s="92"/>
      <c r="BBC351" s="92"/>
      <c r="BBD351" s="92"/>
      <c r="BBE351" s="92"/>
      <c r="BBF351" s="92"/>
      <c r="BBG351" s="92"/>
      <c r="BBH351" s="92"/>
      <c r="BBI351" s="92"/>
      <c r="BBJ351" s="92"/>
      <c r="BBK351" s="92"/>
      <c r="BBL351" s="92"/>
      <c r="BBM351" s="92"/>
      <c r="BBN351" s="92"/>
      <c r="BBO351" s="92"/>
      <c r="BBP351" s="92"/>
      <c r="BBQ351" s="92"/>
      <c r="BBR351" s="92"/>
      <c r="BBS351" s="92"/>
      <c r="BBT351" s="92"/>
      <c r="BBU351" s="92"/>
      <c r="BBV351" s="92"/>
      <c r="BBW351" s="92"/>
      <c r="BBX351" s="92"/>
      <c r="BBY351" s="92"/>
      <c r="BBZ351" s="92"/>
      <c r="BCA351" s="92"/>
      <c r="BCB351" s="92"/>
      <c r="BCC351" s="92"/>
      <c r="BCD351" s="92"/>
      <c r="BCE351" s="92"/>
      <c r="BCF351" s="92"/>
      <c r="BCG351" s="92"/>
      <c r="BCH351" s="92"/>
      <c r="BCI351" s="92"/>
      <c r="BCJ351" s="92"/>
      <c r="BCK351" s="92"/>
      <c r="BCL351" s="92"/>
      <c r="BCM351" s="92"/>
      <c r="BCN351" s="92"/>
      <c r="BCO351" s="92"/>
      <c r="BCP351" s="92"/>
      <c r="BCQ351" s="92"/>
      <c r="BCR351" s="92"/>
      <c r="BCS351" s="92"/>
      <c r="BCT351" s="92"/>
      <c r="BCU351" s="92"/>
      <c r="BCV351" s="92"/>
      <c r="BCW351" s="92"/>
      <c r="BCX351" s="92"/>
      <c r="BCY351" s="92"/>
      <c r="BCZ351" s="92"/>
      <c r="BDA351" s="92"/>
      <c r="BDB351" s="92"/>
      <c r="BDC351" s="92"/>
      <c r="BDD351" s="92"/>
      <c r="BDE351" s="92"/>
      <c r="BDF351" s="92"/>
      <c r="BDG351" s="92"/>
      <c r="BDH351" s="92"/>
      <c r="BDI351" s="92"/>
      <c r="BDJ351" s="92"/>
      <c r="BDK351" s="92"/>
      <c r="BDL351" s="92"/>
      <c r="BDM351" s="92"/>
      <c r="BDN351" s="92"/>
      <c r="BDO351" s="92"/>
      <c r="BDP351" s="92"/>
      <c r="BDQ351" s="92"/>
      <c r="BDR351" s="92"/>
      <c r="BDS351" s="92"/>
      <c r="BDT351" s="92"/>
      <c r="BDU351" s="92"/>
      <c r="BDV351" s="92"/>
      <c r="BDW351" s="92"/>
      <c r="BDX351" s="92"/>
      <c r="BDY351" s="92"/>
      <c r="BDZ351" s="92"/>
      <c r="BEA351" s="92"/>
      <c r="BEB351" s="92"/>
      <c r="BEC351" s="92"/>
      <c r="BED351" s="92"/>
      <c r="BEE351" s="92"/>
      <c r="BEF351" s="92"/>
      <c r="BEG351" s="92"/>
      <c r="BEH351" s="92"/>
      <c r="BEI351" s="92"/>
      <c r="BEJ351" s="92"/>
      <c r="BEK351" s="92"/>
      <c r="BEL351" s="92"/>
      <c r="BEM351" s="92"/>
      <c r="BEN351" s="92"/>
      <c r="BEO351" s="92"/>
      <c r="BEP351" s="92"/>
      <c r="BEQ351" s="92"/>
      <c r="BER351" s="92"/>
      <c r="BES351" s="92"/>
      <c r="BET351" s="92"/>
      <c r="BEU351" s="92"/>
      <c r="BEV351" s="92"/>
      <c r="BEW351" s="92"/>
      <c r="BEX351" s="92"/>
      <c r="BEY351" s="92"/>
      <c r="BEZ351" s="92"/>
      <c r="BFA351" s="92"/>
      <c r="BFB351" s="92"/>
      <c r="BFC351" s="92"/>
      <c r="BFD351" s="92"/>
      <c r="BFE351" s="92"/>
      <c r="BFF351" s="92"/>
      <c r="BFG351" s="92"/>
      <c r="BFH351" s="92"/>
      <c r="BFI351" s="92"/>
      <c r="BFJ351" s="92"/>
      <c r="BFK351" s="92"/>
      <c r="BFL351" s="92"/>
      <c r="BFM351" s="92"/>
      <c r="BFN351" s="92"/>
      <c r="BFO351" s="92"/>
      <c r="BFP351" s="92"/>
      <c r="BFQ351" s="92"/>
      <c r="BFR351" s="92"/>
      <c r="BFS351" s="92"/>
      <c r="BFT351" s="92"/>
      <c r="BFU351" s="92"/>
      <c r="BFV351" s="92"/>
      <c r="BFW351" s="92"/>
      <c r="BFX351" s="92"/>
      <c r="BFY351" s="92"/>
      <c r="BFZ351" s="92"/>
      <c r="BGA351" s="92"/>
      <c r="BGB351" s="92"/>
      <c r="BGC351" s="92"/>
      <c r="BGD351" s="92"/>
      <c r="BGE351" s="92"/>
      <c r="BGF351" s="92"/>
      <c r="BGG351" s="92"/>
      <c r="BGH351" s="92"/>
      <c r="BGI351" s="92"/>
      <c r="BGJ351" s="92"/>
      <c r="BGK351" s="92"/>
      <c r="BGL351" s="92"/>
      <c r="BGM351" s="92"/>
      <c r="BGN351" s="92"/>
      <c r="BGO351" s="92"/>
      <c r="BGP351" s="92"/>
      <c r="BGQ351" s="92"/>
      <c r="BGR351" s="92"/>
      <c r="BGS351" s="92"/>
      <c r="BGT351" s="92"/>
      <c r="BGU351" s="92"/>
      <c r="BGV351" s="92"/>
      <c r="BGW351" s="92"/>
      <c r="BGX351" s="92"/>
      <c r="BGY351" s="92"/>
      <c r="BGZ351" s="92"/>
      <c r="BHA351" s="92"/>
      <c r="BHB351" s="92"/>
      <c r="BHC351" s="92"/>
      <c r="BHD351" s="92"/>
      <c r="BHE351" s="92"/>
      <c r="BHF351" s="92"/>
      <c r="BHG351" s="92"/>
      <c r="BHH351" s="92"/>
      <c r="BHI351" s="92"/>
      <c r="BHJ351" s="92"/>
      <c r="BHK351" s="92"/>
      <c r="BHL351" s="92"/>
      <c r="BHM351" s="92"/>
      <c r="BHN351" s="92"/>
      <c r="BHO351" s="92"/>
      <c r="BHP351" s="92"/>
      <c r="BHQ351" s="92"/>
      <c r="BHR351" s="92"/>
      <c r="BHS351" s="92"/>
      <c r="BHT351" s="92"/>
      <c r="BHU351" s="92"/>
      <c r="BHV351" s="92"/>
      <c r="BHW351" s="92"/>
      <c r="BHX351" s="92"/>
      <c r="BHY351" s="92"/>
      <c r="BHZ351" s="92"/>
      <c r="BIA351" s="92"/>
      <c r="BIB351" s="92"/>
      <c r="BIC351" s="92"/>
      <c r="BID351" s="92"/>
      <c r="BIE351" s="92"/>
      <c r="BIF351" s="92"/>
      <c r="BIG351" s="92"/>
      <c r="BIH351" s="92"/>
      <c r="BII351" s="92"/>
      <c r="BIJ351" s="92"/>
      <c r="BIK351" s="92"/>
      <c r="BIL351" s="92"/>
      <c r="BIM351" s="92"/>
      <c r="BIN351" s="92"/>
      <c r="BIO351" s="92"/>
      <c r="BIP351" s="92"/>
      <c r="BIQ351" s="92"/>
      <c r="BIR351" s="92"/>
      <c r="BIS351" s="92"/>
      <c r="BIT351" s="92"/>
      <c r="BIU351" s="92"/>
      <c r="BIV351" s="92"/>
      <c r="BIW351" s="92"/>
      <c r="BIX351" s="92"/>
      <c r="BIY351" s="92"/>
      <c r="BIZ351" s="92"/>
      <c r="BJA351" s="92"/>
      <c r="BJB351" s="92"/>
      <c r="BJC351" s="92"/>
      <c r="BJD351" s="92"/>
      <c r="BJE351" s="92"/>
      <c r="BJF351" s="92"/>
      <c r="BJG351" s="92"/>
      <c r="BJH351" s="92"/>
      <c r="BJI351" s="92"/>
      <c r="BJJ351" s="92"/>
      <c r="BJK351" s="92"/>
      <c r="BJL351" s="92"/>
      <c r="BJM351" s="92"/>
      <c r="BJN351" s="92"/>
      <c r="BJO351" s="92"/>
      <c r="BJP351" s="92"/>
      <c r="BJQ351" s="92"/>
      <c r="BJR351" s="92"/>
      <c r="BJS351" s="92"/>
      <c r="BJT351" s="92"/>
      <c r="BJU351" s="92"/>
      <c r="BJV351" s="92"/>
      <c r="BJW351" s="92"/>
      <c r="BJX351" s="92"/>
      <c r="BJY351" s="92"/>
      <c r="BJZ351" s="92"/>
      <c r="BKA351" s="92"/>
      <c r="BKB351" s="92"/>
      <c r="BKC351" s="92"/>
      <c r="BKD351" s="92"/>
      <c r="BKE351" s="92"/>
      <c r="BKF351" s="92"/>
      <c r="BKG351" s="92"/>
      <c r="BKH351" s="92"/>
      <c r="BKI351" s="92"/>
      <c r="BKJ351" s="92"/>
      <c r="BKK351" s="92"/>
      <c r="BKL351" s="92"/>
      <c r="BKM351" s="92"/>
      <c r="BKN351" s="92"/>
      <c r="BKO351" s="92"/>
      <c r="BKP351" s="92"/>
      <c r="BKQ351" s="92"/>
      <c r="BKR351" s="92"/>
      <c r="BKS351" s="92"/>
      <c r="BKT351" s="92"/>
      <c r="BKU351" s="92"/>
      <c r="BKV351" s="92"/>
      <c r="BKW351" s="92"/>
      <c r="BKX351" s="92"/>
      <c r="BKY351" s="92"/>
      <c r="BKZ351" s="92"/>
      <c r="BLA351" s="92"/>
      <c r="BLB351" s="92"/>
      <c r="BLC351" s="92"/>
      <c r="BLD351" s="92"/>
      <c r="BLE351" s="92"/>
      <c r="BLF351" s="92"/>
      <c r="BLG351" s="92"/>
      <c r="BLH351" s="92"/>
      <c r="BLI351" s="92"/>
      <c r="BLJ351" s="92"/>
      <c r="BLK351" s="92"/>
      <c r="BLL351" s="92"/>
      <c r="BLM351" s="92"/>
      <c r="BLN351" s="92"/>
      <c r="BLO351" s="92"/>
      <c r="BLP351" s="92"/>
      <c r="BLQ351" s="92"/>
      <c r="BLR351" s="92"/>
      <c r="BLS351" s="92"/>
      <c r="BLT351" s="92"/>
      <c r="BLU351" s="92"/>
      <c r="BLV351" s="92"/>
      <c r="BLW351" s="92"/>
      <c r="BLX351" s="92"/>
      <c r="BLY351" s="92"/>
      <c r="BLZ351" s="92"/>
      <c r="BMA351" s="92"/>
      <c r="BMB351" s="92"/>
      <c r="BMC351" s="92"/>
      <c r="BMD351" s="92"/>
      <c r="BME351" s="92"/>
      <c r="BMF351" s="92"/>
      <c r="BMG351" s="92"/>
      <c r="BMH351" s="92"/>
      <c r="BMI351" s="92"/>
      <c r="BMJ351" s="92"/>
      <c r="BMK351" s="92"/>
      <c r="BML351" s="92"/>
      <c r="BMM351" s="92"/>
      <c r="BMN351" s="92"/>
      <c r="BMO351" s="92"/>
      <c r="BMP351" s="92"/>
      <c r="BMQ351" s="92"/>
      <c r="BMR351" s="92"/>
      <c r="BMS351" s="92"/>
      <c r="BMT351" s="92"/>
      <c r="BMU351" s="92"/>
      <c r="BMV351" s="92"/>
      <c r="BMW351" s="92"/>
      <c r="BMX351" s="92"/>
      <c r="BMY351" s="92"/>
      <c r="BMZ351" s="92"/>
      <c r="BNA351" s="92"/>
      <c r="BNB351" s="92"/>
      <c r="BNC351" s="92"/>
      <c r="BND351" s="92"/>
      <c r="BNE351" s="92"/>
      <c r="BNF351" s="92"/>
      <c r="BNG351" s="92"/>
      <c r="BNH351" s="92"/>
      <c r="BNI351" s="92"/>
      <c r="BNJ351" s="92"/>
      <c r="BNK351" s="92"/>
      <c r="BNL351" s="92"/>
      <c r="BNM351" s="92"/>
      <c r="BNN351" s="92"/>
      <c r="BNO351" s="92"/>
      <c r="BNP351" s="92"/>
      <c r="BNQ351" s="92"/>
      <c r="BNR351" s="92"/>
      <c r="BNS351" s="92"/>
      <c r="BNT351" s="92"/>
      <c r="BNU351" s="92"/>
      <c r="BNV351" s="92"/>
      <c r="BNW351" s="92"/>
      <c r="BNX351" s="92"/>
      <c r="BNY351" s="92"/>
      <c r="BNZ351" s="92"/>
      <c r="BOA351" s="92"/>
      <c r="BOB351" s="92"/>
      <c r="BOC351" s="92"/>
      <c r="BOD351" s="92"/>
      <c r="BOE351" s="92"/>
      <c r="BOF351" s="92"/>
      <c r="BOG351" s="92"/>
      <c r="BOH351" s="92"/>
      <c r="BOI351" s="92"/>
      <c r="BOJ351" s="92"/>
      <c r="BOK351" s="92"/>
      <c r="BOL351" s="92"/>
      <c r="BOM351" s="92"/>
      <c r="BON351" s="92"/>
      <c r="BOO351" s="92"/>
      <c r="BOP351" s="92"/>
      <c r="BOQ351" s="92"/>
      <c r="BOR351" s="92"/>
      <c r="BOS351" s="92"/>
      <c r="BOT351" s="92"/>
      <c r="BOU351" s="92"/>
      <c r="BOV351" s="92"/>
      <c r="BOW351" s="92"/>
      <c r="BOX351" s="92"/>
      <c r="BOY351" s="92"/>
      <c r="BOZ351" s="92"/>
      <c r="BPA351" s="92"/>
      <c r="BPB351" s="92"/>
      <c r="BPC351" s="92"/>
      <c r="BPD351" s="92"/>
      <c r="BPE351" s="92"/>
      <c r="BPF351" s="92"/>
      <c r="BPG351" s="92"/>
      <c r="BPH351" s="92"/>
      <c r="BPI351" s="92"/>
      <c r="BPJ351" s="92"/>
      <c r="BPK351" s="92"/>
      <c r="BPL351" s="92"/>
      <c r="BPM351" s="92"/>
      <c r="BPN351" s="92"/>
      <c r="BPO351" s="92"/>
      <c r="BPP351" s="92"/>
      <c r="BPQ351" s="92"/>
      <c r="BPR351" s="92"/>
      <c r="BPS351" s="92"/>
      <c r="BPT351" s="92"/>
      <c r="BPU351" s="92"/>
      <c r="BPV351" s="92"/>
      <c r="BPW351" s="92"/>
      <c r="BPX351" s="92"/>
      <c r="BPY351" s="92"/>
      <c r="BPZ351" s="92"/>
      <c r="BQA351" s="92"/>
      <c r="BQB351" s="92"/>
      <c r="BQC351" s="92"/>
      <c r="BQD351" s="92"/>
      <c r="BQE351" s="92"/>
      <c r="BQF351" s="92"/>
      <c r="BQG351" s="92"/>
      <c r="BQH351" s="92"/>
      <c r="BQI351" s="92"/>
      <c r="BQJ351" s="92"/>
      <c r="BQK351" s="92"/>
      <c r="BQL351" s="92"/>
      <c r="BQM351" s="92"/>
      <c r="BQN351" s="92"/>
      <c r="BQO351" s="92"/>
      <c r="BQP351" s="92"/>
      <c r="BQQ351" s="92"/>
      <c r="BQR351" s="92"/>
      <c r="BQS351" s="92"/>
      <c r="BQT351" s="92"/>
      <c r="BQU351" s="92"/>
      <c r="BQV351" s="92"/>
      <c r="BQW351" s="92"/>
      <c r="BQX351" s="92"/>
      <c r="BQY351" s="92"/>
      <c r="BQZ351" s="92"/>
      <c r="BRA351" s="92"/>
      <c r="BRB351" s="92"/>
      <c r="BRC351" s="92"/>
      <c r="BRD351" s="92"/>
      <c r="BRE351" s="92"/>
      <c r="BRF351" s="92"/>
      <c r="BRG351" s="92"/>
      <c r="BRH351" s="92"/>
      <c r="BRI351" s="92"/>
      <c r="BRJ351" s="92"/>
      <c r="BRK351" s="92"/>
      <c r="BRL351" s="92"/>
      <c r="BRM351" s="92"/>
      <c r="BRN351" s="92"/>
      <c r="BRO351" s="92"/>
      <c r="BRP351" s="92"/>
      <c r="BRQ351" s="92"/>
      <c r="BRR351" s="92"/>
      <c r="BRS351" s="92"/>
      <c r="BRT351" s="92"/>
      <c r="BRU351" s="92"/>
      <c r="BRV351" s="92"/>
      <c r="BRW351" s="92"/>
      <c r="BRX351" s="92"/>
      <c r="BRY351" s="92"/>
      <c r="BRZ351" s="92"/>
      <c r="BSA351" s="92"/>
      <c r="BSB351" s="92"/>
      <c r="BSC351" s="92"/>
      <c r="BSD351" s="92"/>
      <c r="BSE351" s="92"/>
      <c r="BSF351" s="92"/>
      <c r="BSG351" s="92"/>
      <c r="BSH351" s="92"/>
      <c r="BSI351" s="92"/>
      <c r="BSJ351" s="92"/>
      <c r="BSK351" s="92"/>
      <c r="BSL351" s="92"/>
      <c r="BSM351" s="92"/>
      <c r="BSN351" s="92"/>
      <c r="BSO351" s="92"/>
      <c r="BSP351" s="92"/>
      <c r="BSQ351" s="92"/>
      <c r="BSR351" s="92"/>
      <c r="BSS351" s="92"/>
      <c r="BST351" s="92"/>
      <c r="BSU351" s="92"/>
      <c r="BSV351" s="92"/>
      <c r="BSW351" s="92"/>
      <c r="BSX351" s="92"/>
      <c r="BSY351" s="92"/>
      <c r="BSZ351" s="92"/>
      <c r="BTA351" s="92"/>
      <c r="BTB351" s="92"/>
      <c r="BTC351" s="92"/>
      <c r="BTD351" s="92"/>
      <c r="BTE351" s="92"/>
      <c r="BTF351" s="92"/>
      <c r="BTG351" s="92"/>
      <c r="BTH351" s="92"/>
      <c r="BTI351" s="92"/>
      <c r="BTJ351" s="92"/>
      <c r="BTK351" s="92"/>
      <c r="BTL351" s="92"/>
      <c r="BTM351" s="92"/>
      <c r="BTN351" s="92"/>
      <c r="BTO351" s="92"/>
      <c r="BTP351" s="92"/>
      <c r="BTQ351" s="92"/>
      <c r="BTR351" s="92"/>
      <c r="BTS351" s="92"/>
      <c r="BTT351" s="92"/>
      <c r="BTU351" s="92"/>
      <c r="BTV351" s="92"/>
      <c r="BTW351" s="92"/>
      <c r="BTX351" s="92"/>
      <c r="BTY351" s="92"/>
      <c r="BTZ351" s="92"/>
      <c r="BUA351" s="92"/>
      <c r="BUB351" s="92"/>
      <c r="BUC351" s="92"/>
      <c r="BUD351" s="92"/>
      <c r="BUE351" s="92"/>
      <c r="BUF351" s="92"/>
      <c r="BUG351" s="92"/>
      <c r="BUH351" s="92"/>
      <c r="BUI351" s="92"/>
      <c r="BUJ351" s="92"/>
      <c r="BUK351" s="92"/>
      <c r="BUL351" s="92"/>
      <c r="BUM351" s="92"/>
      <c r="BUN351" s="92"/>
      <c r="BUO351" s="92"/>
      <c r="BUP351" s="92"/>
      <c r="BUQ351" s="92"/>
      <c r="BUR351" s="92"/>
      <c r="BUS351" s="92"/>
      <c r="BUT351" s="92"/>
      <c r="BUU351" s="92"/>
      <c r="BUV351" s="92"/>
      <c r="BUW351" s="92"/>
      <c r="BUX351" s="92"/>
      <c r="BUY351" s="92"/>
      <c r="BUZ351" s="92"/>
      <c r="BVA351" s="92"/>
      <c r="BVB351" s="92"/>
      <c r="BVC351" s="92"/>
      <c r="BVD351" s="92"/>
      <c r="BVE351" s="92"/>
      <c r="BVF351" s="92"/>
      <c r="BVG351" s="92"/>
      <c r="BVH351" s="92"/>
      <c r="BVI351" s="92"/>
      <c r="BVJ351" s="92"/>
      <c r="BVK351" s="92"/>
      <c r="BVL351" s="92"/>
      <c r="BVM351" s="92"/>
      <c r="BVN351" s="92"/>
      <c r="BVO351" s="92"/>
      <c r="BVP351" s="92"/>
      <c r="BVQ351" s="92"/>
      <c r="BVR351" s="92"/>
      <c r="BVS351" s="92"/>
      <c r="BVT351" s="92"/>
      <c r="BVU351" s="92"/>
      <c r="BVV351" s="92"/>
      <c r="BVW351" s="92"/>
      <c r="BVX351" s="92"/>
      <c r="BVY351" s="92"/>
      <c r="BVZ351" s="92"/>
      <c r="BWA351" s="92"/>
      <c r="BWB351" s="92"/>
      <c r="BWC351" s="92"/>
      <c r="BWD351" s="92"/>
      <c r="BWE351" s="92"/>
      <c r="BWF351" s="92"/>
      <c r="BWG351" s="92"/>
      <c r="BWH351" s="92"/>
      <c r="BWI351" s="92"/>
      <c r="BWJ351" s="92"/>
      <c r="BWK351" s="92"/>
      <c r="BWL351" s="92"/>
      <c r="BWM351" s="92"/>
      <c r="BWN351" s="92"/>
      <c r="BWO351" s="92"/>
      <c r="BWP351" s="92"/>
      <c r="BWQ351" s="92"/>
      <c r="BWR351" s="92"/>
      <c r="BWS351" s="92"/>
      <c r="BWT351" s="92"/>
      <c r="BWU351" s="92"/>
      <c r="BWV351" s="92"/>
      <c r="BWW351" s="92"/>
      <c r="BWX351" s="92"/>
      <c r="BWY351" s="92"/>
      <c r="BWZ351" s="92"/>
      <c r="BXA351" s="92"/>
      <c r="BXB351" s="92"/>
      <c r="BXC351" s="92"/>
      <c r="BXD351" s="92"/>
      <c r="BXE351" s="92"/>
      <c r="BXF351" s="92"/>
      <c r="BXG351" s="92"/>
      <c r="BXH351" s="92"/>
      <c r="BXI351" s="92"/>
      <c r="BXJ351" s="92"/>
      <c r="BXK351" s="92"/>
      <c r="BXL351" s="92"/>
      <c r="BXM351" s="92"/>
      <c r="BXN351" s="92"/>
      <c r="BXO351" s="92"/>
      <c r="BXP351" s="92"/>
      <c r="BXQ351" s="92"/>
      <c r="BXR351" s="92"/>
      <c r="BXS351" s="92"/>
      <c r="BXT351" s="92"/>
      <c r="BXU351" s="92"/>
      <c r="BXV351" s="92"/>
      <c r="BXW351" s="92"/>
      <c r="BXX351" s="92"/>
      <c r="BXY351" s="92"/>
      <c r="BXZ351" s="92"/>
      <c r="BYA351" s="92"/>
      <c r="BYB351" s="92"/>
      <c r="BYC351" s="92"/>
      <c r="BYD351" s="92"/>
      <c r="BYE351" s="92"/>
      <c r="BYF351" s="92"/>
      <c r="BYG351" s="92"/>
      <c r="BYH351" s="92"/>
      <c r="BYI351" s="92"/>
      <c r="BYJ351" s="92"/>
      <c r="BYK351" s="92"/>
      <c r="BYL351" s="92"/>
      <c r="BYM351" s="92"/>
      <c r="BYN351" s="92"/>
      <c r="BYO351" s="92"/>
      <c r="BYP351" s="92"/>
      <c r="BYQ351" s="92"/>
      <c r="BYR351" s="92"/>
      <c r="BYS351" s="92"/>
      <c r="BYT351" s="92"/>
      <c r="BYU351" s="92"/>
      <c r="BYV351" s="92"/>
      <c r="BYW351" s="92"/>
      <c r="BYX351" s="92"/>
      <c r="BYY351" s="92"/>
      <c r="BYZ351" s="92"/>
      <c r="BZA351" s="92"/>
      <c r="BZB351" s="92"/>
      <c r="BZC351" s="92"/>
      <c r="BZD351" s="92"/>
      <c r="BZE351" s="92"/>
      <c r="BZF351" s="92"/>
      <c r="BZG351" s="92"/>
      <c r="BZH351" s="92"/>
      <c r="BZI351" s="92"/>
      <c r="BZJ351" s="92"/>
      <c r="BZK351" s="92"/>
      <c r="BZL351" s="92"/>
      <c r="BZM351" s="92"/>
      <c r="BZN351" s="92"/>
      <c r="BZO351" s="92"/>
      <c r="BZP351" s="92"/>
      <c r="BZQ351" s="92"/>
      <c r="BZR351" s="92"/>
      <c r="BZS351" s="92"/>
      <c r="BZT351" s="92"/>
      <c r="BZU351" s="92"/>
      <c r="BZV351" s="92"/>
      <c r="BZW351" s="92"/>
      <c r="BZX351" s="92"/>
      <c r="BZY351" s="92"/>
      <c r="BZZ351" s="92"/>
      <c r="CAA351" s="92"/>
      <c r="CAB351" s="92"/>
      <c r="CAC351" s="92"/>
      <c r="CAD351" s="92"/>
      <c r="CAE351" s="92"/>
      <c r="CAF351" s="92"/>
      <c r="CAG351" s="92"/>
      <c r="CAH351" s="92"/>
      <c r="CAI351" s="92"/>
      <c r="CAJ351" s="92"/>
      <c r="CAK351" s="92"/>
      <c r="CAL351" s="92"/>
      <c r="CAM351" s="92"/>
      <c r="CAN351" s="92"/>
      <c r="CAO351" s="92"/>
      <c r="CAP351" s="92"/>
      <c r="CAQ351" s="92"/>
      <c r="CAR351" s="92"/>
      <c r="CAS351" s="92"/>
      <c r="CAT351" s="92"/>
      <c r="CAU351" s="92"/>
      <c r="CAV351" s="92"/>
      <c r="CAW351" s="92"/>
      <c r="CAX351" s="92"/>
      <c r="CAY351" s="92"/>
      <c r="CAZ351" s="92"/>
      <c r="CBA351" s="92"/>
      <c r="CBB351" s="92"/>
      <c r="CBC351" s="92"/>
      <c r="CBD351" s="92"/>
      <c r="CBE351" s="92"/>
      <c r="CBF351" s="92"/>
      <c r="CBG351" s="92"/>
      <c r="CBH351" s="92"/>
      <c r="CBI351" s="92"/>
      <c r="CBJ351" s="92"/>
      <c r="CBK351" s="92"/>
      <c r="CBL351" s="92"/>
      <c r="CBM351" s="92"/>
      <c r="CBN351" s="92"/>
      <c r="CBO351" s="92"/>
      <c r="CBP351" s="92"/>
      <c r="CBQ351" s="92"/>
      <c r="CBR351" s="92"/>
      <c r="CBS351" s="92"/>
      <c r="CBT351" s="92"/>
      <c r="CBU351" s="92"/>
      <c r="CBV351" s="92"/>
      <c r="CBW351" s="92"/>
      <c r="CBX351" s="92"/>
      <c r="CBY351" s="92"/>
      <c r="CBZ351" s="92"/>
      <c r="CCA351" s="92"/>
      <c r="CCB351" s="92"/>
      <c r="CCC351" s="92"/>
      <c r="CCD351" s="92"/>
      <c r="CCE351" s="92"/>
      <c r="CCF351" s="92"/>
      <c r="CCG351" s="92"/>
      <c r="CCH351" s="92"/>
      <c r="CCI351" s="92"/>
      <c r="CCJ351" s="92"/>
      <c r="CCK351" s="92"/>
      <c r="CCL351" s="92"/>
      <c r="CCM351" s="92"/>
      <c r="CCN351" s="92"/>
      <c r="CCO351" s="92"/>
      <c r="CCP351" s="92"/>
      <c r="CCQ351" s="92"/>
      <c r="CCR351" s="92"/>
      <c r="CCS351" s="92"/>
      <c r="CCT351" s="92"/>
      <c r="CCU351" s="92"/>
      <c r="CCV351" s="92"/>
      <c r="CCW351" s="92"/>
      <c r="CCX351" s="92"/>
      <c r="CCY351" s="92"/>
      <c r="CCZ351" s="92"/>
      <c r="CDA351" s="92"/>
      <c r="CDB351" s="92"/>
      <c r="CDC351" s="92"/>
      <c r="CDD351" s="92"/>
      <c r="CDE351" s="92"/>
      <c r="CDF351" s="92"/>
      <c r="CDG351" s="92"/>
      <c r="CDH351" s="92"/>
      <c r="CDI351" s="92"/>
      <c r="CDJ351" s="92"/>
      <c r="CDK351" s="92"/>
      <c r="CDL351" s="92"/>
      <c r="CDM351" s="92"/>
      <c r="CDN351" s="92"/>
      <c r="CDO351" s="92"/>
      <c r="CDP351" s="92"/>
      <c r="CDQ351" s="92"/>
      <c r="CDR351" s="92"/>
      <c r="CDS351" s="92"/>
      <c r="CDT351" s="92"/>
      <c r="CDU351" s="92"/>
      <c r="CDV351" s="92"/>
      <c r="CDW351" s="92"/>
      <c r="CDX351" s="92"/>
      <c r="CDY351" s="92"/>
      <c r="CDZ351" s="92"/>
      <c r="CEA351" s="92"/>
      <c r="CEB351" s="92"/>
      <c r="CEC351" s="92"/>
      <c r="CED351" s="92"/>
      <c r="CEE351" s="92"/>
      <c r="CEF351" s="92"/>
      <c r="CEG351" s="92"/>
      <c r="CEH351" s="92"/>
      <c r="CEI351" s="92"/>
      <c r="CEJ351" s="92"/>
      <c r="CEK351" s="92"/>
      <c r="CEL351" s="92"/>
      <c r="CEM351" s="92"/>
      <c r="CEN351" s="92"/>
      <c r="CEO351" s="92"/>
      <c r="CEP351" s="92"/>
      <c r="CEQ351" s="92"/>
      <c r="CER351" s="92"/>
      <c r="CES351" s="92"/>
      <c r="CET351" s="92"/>
      <c r="CEU351" s="92"/>
      <c r="CEV351" s="92"/>
      <c r="CEW351" s="92"/>
      <c r="CEX351" s="92"/>
      <c r="CEY351" s="92"/>
      <c r="CEZ351" s="92"/>
      <c r="CFA351" s="92"/>
      <c r="CFB351" s="92"/>
      <c r="CFC351" s="92"/>
      <c r="CFD351" s="92"/>
      <c r="CFE351" s="92"/>
      <c r="CFF351" s="92"/>
      <c r="CFG351" s="92"/>
      <c r="CFH351" s="92"/>
      <c r="CFI351" s="92"/>
      <c r="CFJ351" s="92"/>
      <c r="CFK351" s="92"/>
      <c r="CFL351" s="92"/>
      <c r="CFM351" s="92"/>
      <c r="CFN351" s="92"/>
      <c r="CFO351" s="92"/>
      <c r="CFP351" s="92"/>
      <c r="CFQ351" s="92"/>
      <c r="CFR351" s="92"/>
      <c r="CFS351" s="92"/>
      <c r="CFT351" s="92"/>
      <c r="CFU351" s="92"/>
      <c r="CFV351" s="92"/>
      <c r="CFW351" s="92"/>
      <c r="CFX351" s="92"/>
      <c r="CFY351" s="92"/>
      <c r="CFZ351" s="92"/>
      <c r="CGA351" s="92"/>
      <c r="CGB351" s="92"/>
      <c r="CGC351" s="92"/>
      <c r="CGD351" s="92"/>
      <c r="CGE351" s="92"/>
      <c r="CGF351" s="92"/>
      <c r="CGG351" s="92"/>
      <c r="CGH351" s="92"/>
      <c r="CGI351" s="92"/>
      <c r="CGJ351" s="92"/>
      <c r="CGK351" s="92"/>
      <c r="CGL351" s="92"/>
      <c r="CGM351" s="92"/>
      <c r="CGN351" s="92"/>
      <c r="CGO351" s="92"/>
      <c r="CGP351" s="92"/>
      <c r="CGQ351" s="92"/>
      <c r="CGR351" s="92"/>
      <c r="CGS351" s="92"/>
      <c r="CGT351" s="92"/>
      <c r="CGU351" s="92"/>
      <c r="CGV351" s="92"/>
      <c r="CGW351" s="92"/>
      <c r="CGX351" s="92"/>
      <c r="CGY351" s="92"/>
      <c r="CGZ351" s="92"/>
      <c r="CHA351" s="92"/>
      <c r="CHB351" s="92"/>
      <c r="CHC351" s="92"/>
      <c r="CHD351" s="92"/>
      <c r="CHE351" s="92"/>
      <c r="CHF351" s="92"/>
      <c r="CHG351" s="92"/>
      <c r="CHH351" s="92"/>
      <c r="CHI351" s="92"/>
      <c r="CHJ351" s="92"/>
      <c r="CHK351" s="92"/>
      <c r="CHL351" s="92"/>
      <c r="CHM351" s="92"/>
      <c r="CHN351" s="92"/>
      <c r="CHO351" s="92"/>
      <c r="CHP351" s="92"/>
      <c r="CHQ351" s="92"/>
      <c r="CHR351" s="92"/>
      <c r="CHS351" s="92"/>
      <c r="CHT351" s="92"/>
      <c r="CHU351" s="92"/>
      <c r="CHV351" s="92"/>
      <c r="CHW351" s="92"/>
      <c r="CHX351" s="92"/>
      <c r="CHY351" s="92"/>
      <c r="CHZ351" s="92"/>
      <c r="CIA351" s="92"/>
      <c r="CIB351" s="92"/>
      <c r="CIC351" s="92"/>
      <c r="CID351" s="92"/>
      <c r="CIE351" s="92"/>
      <c r="CIF351" s="92"/>
      <c r="CIG351" s="92"/>
      <c r="CIH351" s="92"/>
      <c r="CII351" s="92"/>
      <c r="CIJ351" s="92"/>
      <c r="CIK351" s="92"/>
      <c r="CIL351" s="92"/>
      <c r="CIM351" s="92"/>
      <c r="CIN351" s="92"/>
      <c r="CIO351" s="92"/>
      <c r="CIP351" s="92"/>
      <c r="CIQ351" s="92"/>
      <c r="CIR351" s="92"/>
      <c r="CIS351" s="92"/>
      <c r="CIT351" s="92"/>
      <c r="CIU351" s="92"/>
      <c r="CIV351" s="92"/>
      <c r="CIW351" s="92"/>
      <c r="CIX351" s="92"/>
      <c r="CIY351" s="92"/>
      <c r="CIZ351" s="92"/>
      <c r="CJA351" s="92"/>
      <c r="CJB351" s="92"/>
      <c r="CJC351" s="92"/>
      <c r="CJD351" s="92"/>
      <c r="CJE351" s="92"/>
      <c r="CJF351" s="92"/>
      <c r="CJG351" s="92"/>
      <c r="CJH351" s="92"/>
      <c r="CJI351" s="92"/>
      <c r="CJJ351" s="92"/>
      <c r="CJK351" s="92"/>
      <c r="CJL351" s="92"/>
      <c r="CJM351" s="92"/>
      <c r="CJN351" s="92"/>
      <c r="CJO351" s="92"/>
      <c r="CJP351" s="92"/>
      <c r="CJQ351" s="92"/>
      <c r="CJR351" s="92"/>
      <c r="CJS351" s="92"/>
      <c r="CJT351" s="92"/>
      <c r="CJU351" s="92"/>
      <c r="CJV351" s="92"/>
      <c r="CJW351" s="92"/>
      <c r="CJX351" s="92"/>
      <c r="CJY351" s="92"/>
      <c r="CJZ351" s="92"/>
      <c r="CKA351" s="92"/>
      <c r="CKB351" s="92"/>
      <c r="CKC351" s="92"/>
      <c r="CKD351" s="92"/>
      <c r="CKE351" s="92"/>
      <c r="CKF351" s="92"/>
      <c r="CKG351" s="92"/>
      <c r="CKH351" s="92"/>
      <c r="CKI351" s="92"/>
      <c r="CKJ351" s="92"/>
      <c r="CKK351" s="92"/>
      <c r="CKL351" s="92"/>
      <c r="CKM351" s="92"/>
      <c r="CKN351" s="92"/>
      <c r="CKO351" s="92"/>
      <c r="CKP351" s="92"/>
      <c r="CKQ351" s="92"/>
      <c r="CKR351" s="92"/>
      <c r="CKS351" s="92"/>
      <c r="CKT351" s="92"/>
      <c r="CKU351" s="92"/>
      <c r="CKV351" s="92"/>
      <c r="CKW351" s="92"/>
      <c r="CKX351" s="92"/>
      <c r="CKY351" s="92"/>
      <c r="CKZ351" s="92"/>
      <c r="CLA351" s="92"/>
      <c r="CLB351" s="92"/>
      <c r="CLC351" s="92"/>
      <c r="CLD351" s="92"/>
      <c r="CLE351" s="92"/>
      <c r="CLF351" s="92"/>
      <c r="CLG351" s="92"/>
      <c r="CLH351" s="92"/>
      <c r="CLI351" s="92"/>
      <c r="CLJ351" s="92"/>
      <c r="CLK351" s="92"/>
      <c r="CLL351" s="92"/>
      <c r="CLM351" s="92"/>
      <c r="CLN351" s="92"/>
      <c r="CLO351" s="92"/>
      <c r="CLP351" s="92"/>
      <c r="CLQ351" s="92"/>
      <c r="CLR351" s="92"/>
      <c r="CLS351" s="92"/>
      <c r="CLT351" s="92"/>
      <c r="CLU351" s="92"/>
      <c r="CLV351" s="92"/>
      <c r="CLW351" s="92"/>
      <c r="CLX351" s="92"/>
      <c r="CLY351" s="92"/>
      <c r="CLZ351" s="92"/>
      <c r="CMA351" s="92"/>
      <c r="CMB351" s="92"/>
      <c r="CMC351" s="92"/>
      <c r="CMD351" s="92"/>
      <c r="CME351" s="92"/>
      <c r="CMF351" s="92"/>
      <c r="CMG351" s="92"/>
      <c r="CMH351" s="92"/>
      <c r="CMI351" s="92"/>
      <c r="CMJ351" s="92"/>
      <c r="CMK351" s="92"/>
      <c r="CML351" s="92"/>
      <c r="CMM351" s="92"/>
      <c r="CMN351" s="92"/>
      <c r="CMO351" s="92"/>
      <c r="CMP351" s="92"/>
      <c r="CMQ351" s="92"/>
      <c r="CMR351" s="92"/>
      <c r="CMS351" s="92"/>
      <c r="CMT351" s="92"/>
      <c r="CMU351" s="92"/>
      <c r="CMV351" s="92"/>
      <c r="CMW351" s="92"/>
      <c r="CMX351" s="92"/>
      <c r="CMY351" s="92"/>
      <c r="CMZ351" s="92"/>
      <c r="CNA351" s="92"/>
      <c r="CNB351" s="92"/>
      <c r="CNC351" s="92"/>
      <c r="CND351" s="92"/>
      <c r="CNE351" s="92"/>
      <c r="CNF351" s="92"/>
      <c r="CNG351" s="92"/>
      <c r="CNH351" s="92"/>
      <c r="CNI351" s="92"/>
      <c r="CNJ351" s="92"/>
      <c r="CNK351" s="92"/>
      <c r="CNL351" s="92"/>
      <c r="CNM351" s="92"/>
      <c r="CNN351" s="92"/>
      <c r="CNO351" s="92"/>
      <c r="CNP351" s="92"/>
      <c r="CNQ351" s="92"/>
      <c r="CNR351" s="92"/>
      <c r="CNS351" s="92"/>
      <c r="CNT351" s="92"/>
      <c r="CNU351" s="92"/>
      <c r="CNV351" s="92"/>
      <c r="CNW351" s="92"/>
      <c r="CNX351" s="92"/>
      <c r="CNY351" s="92"/>
      <c r="CNZ351" s="92"/>
      <c r="COA351" s="92"/>
      <c r="COB351" s="92"/>
      <c r="COC351" s="92"/>
      <c r="COD351" s="92"/>
      <c r="COE351" s="92"/>
      <c r="COF351" s="92"/>
      <c r="COG351" s="92"/>
      <c r="COH351" s="92"/>
      <c r="COI351" s="92"/>
      <c r="COJ351" s="92"/>
      <c r="COK351" s="92"/>
      <c r="COL351" s="92"/>
      <c r="COM351" s="92"/>
      <c r="CON351" s="92"/>
      <c r="COO351" s="92"/>
      <c r="COP351" s="92"/>
      <c r="COQ351" s="92"/>
      <c r="COR351" s="92"/>
      <c r="COS351" s="92"/>
      <c r="COT351" s="92"/>
      <c r="COU351" s="92"/>
      <c r="COV351" s="92"/>
      <c r="COW351" s="92"/>
      <c r="COX351" s="92"/>
      <c r="COY351" s="92"/>
      <c r="COZ351" s="92"/>
      <c r="CPA351" s="92"/>
      <c r="CPB351" s="92"/>
      <c r="CPC351" s="92"/>
      <c r="CPD351" s="92"/>
      <c r="CPE351" s="92"/>
      <c r="CPF351" s="92"/>
      <c r="CPG351" s="92"/>
      <c r="CPH351" s="92"/>
      <c r="CPI351" s="92"/>
      <c r="CPJ351" s="92"/>
      <c r="CPK351" s="92"/>
      <c r="CPL351" s="92"/>
      <c r="CPM351" s="92"/>
      <c r="CPN351" s="92"/>
      <c r="CPO351" s="92"/>
      <c r="CPP351" s="92"/>
      <c r="CPQ351" s="92"/>
      <c r="CPR351" s="92"/>
      <c r="CPS351" s="92"/>
      <c r="CPT351" s="92"/>
      <c r="CPU351" s="92"/>
      <c r="CPV351" s="92"/>
      <c r="CPW351" s="92"/>
      <c r="CPX351" s="92"/>
      <c r="CPY351" s="92"/>
      <c r="CPZ351" s="92"/>
      <c r="CQA351" s="92"/>
      <c r="CQB351" s="92"/>
      <c r="CQC351" s="92"/>
      <c r="CQD351" s="92"/>
      <c r="CQE351" s="92"/>
      <c r="CQF351" s="92"/>
      <c r="CQG351" s="92"/>
      <c r="CQH351" s="92"/>
      <c r="CQI351" s="92"/>
      <c r="CQJ351" s="92"/>
      <c r="CQK351" s="92"/>
      <c r="CQL351" s="92"/>
      <c r="CQM351" s="92"/>
      <c r="CQN351" s="92"/>
      <c r="CQO351" s="92"/>
      <c r="CQP351" s="92"/>
      <c r="CQQ351" s="92"/>
      <c r="CQR351" s="92"/>
      <c r="CQS351" s="92"/>
      <c r="CQT351" s="92"/>
      <c r="CQU351" s="92"/>
      <c r="CQV351" s="92"/>
      <c r="CQW351" s="92"/>
      <c r="CQX351" s="92"/>
      <c r="CQY351" s="92"/>
      <c r="CQZ351" s="92"/>
      <c r="CRA351" s="92"/>
      <c r="CRB351" s="92"/>
      <c r="CRC351" s="92"/>
      <c r="CRD351" s="92"/>
      <c r="CRE351" s="92"/>
      <c r="CRF351" s="92"/>
      <c r="CRG351" s="92"/>
      <c r="CRH351" s="92"/>
      <c r="CRI351" s="92"/>
      <c r="CRJ351" s="92"/>
      <c r="CRK351" s="92"/>
      <c r="CRL351" s="92"/>
      <c r="CRM351" s="92"/>
      <c r="CRN351" s="92"/>
      <c r="CRO351" s="92"/>
      <c r="CRP351" s="92"/>
      <c r="CRQ351" s="92"/>
      <c r="CRR351" s="92"/>
      <c r="CRS351" s="92"/>
      <c r="CRT351" s="92"/>
      <c r="CRU351" s="92"/>
      <c r="CRV351" s="92"/>
      <c r="CRW351" s="92"/>
      <c r="CRX351" s="92"/>
      <c r="CRY351" s="92"/>
      <c r="CRZ351" s="92"/>
      <c r="CSA351" s="92"/>
      <c r="CSB351" s="92"/>
      <c r="CSC351" s="92"/>
      <c r="CSD351" s="92"/>
      <c r="CSE351" s="92"/>
      <c r="CSF351" s="92"/>
      <c r="CSG351" s="92"/>
      <c r="CSH351" s="92"/>
      <c r="CSI351" s="92"/>
      <c r="CSJ351" s="92"/>
      <c r="CSK351" s="92"/>
      <c r="CSL351" s="92"/>
      <c r="CSM351" s="92"/>
      <c r="CSN351" s="92"/>
      <c r="CSO351" s="92"/>
      <c r="CSP351" s="92"/>
      <c r="CSQ351" s="92"/>
      <c r="CSR351" s="92"/>
      <c r="CSS351" s="92"/>
      <c r="CST351" s="92"/>
      <c r="CSU351" s="92"/>
      <c r="CSV351" s="92"/>
      <c r="CSW351" s="92"/>
      <c r="CSX351" s="92"/>
      <c r="CSY351" s="92"/>
      <c r="CSZ351" s="92"/>
      <c r="CTA351" s="92"/>
      <c r="CTB351" s="92"/>
      <c r="CTC351" s="92"/>
      <c r="CTD351" s="92"/>
      <c r="CTE351" s="92"/>
      <c r="CTF351" s="92"/>
      <c r="CTG351" s="92"/>
      <c r="CTH351" s="92"/>
      <c r="CTI351" s="92"/>
      <c r="CTJ351" s="92"/>
      <c r="CTK351" s="92"/>
      <c r="CTL351" s="92"/>
      <c r="CTM351" s="92"/>
      <c r="CTN351" s="92"/>
      <c r="CTO351" s="92"/>
      <c r="CTP351" s="92"/>
      <c r="CTQ351" s="92"/>
      <c r="CTR351" s="92"/>
      <c r="CTS351" s="92"/>
      <c r="CTT351" s="92"/>
      <c r="CTU351" s="92"/>
      <c r="CTV351" s="92"/>
      <c r="CTW351" s="92"/>
      <c r="CTX351" s="92"/>
      <c r="CTY351" s="92"/>
      <c r="CTZ351" s="92"/>
      <c r="CUA351" s="92"/>
      <c r="CUB351" s="92"/>
      <c r="CUC351" s="92"/>
      <c r="CUD351" s="92"/>
      <c r="CUE351" s="92"/>
      <c r="CUF351" s="92"/>
      <c r="CUG351" s="92"/>
      <c r="CUH351" s="92"/>
      <c r="CUI351" s="92"/>
      <c r="CUJ351" s="92"/>
      <c r="CUK351" s="92"/>
      <c r="CUL351" s="92"/>
      <c r="CUM351" s="92"/>
      <c r="CUN351" s="92"/>
      <c r="CUO351" s="92"/>
      <c r="CUP351" s="92"/>
      <c r="CUQ351" s="92"/>
      <c r="CUR351" s="92"/>
      <c r="CUS351" s="92"/>
      <c r="CUT351" s="92"/>
      <c r="CUU351" s="92"/>
      <c r="CUV351" s="92"/>
      <c r="CUW351" s="92"/>
      <c r="CUX351" s="92"/>
      <c r="CUY351" s="92"/>
      <c r="CUZ351" s="92"/>
      <c r="CVA351" s="92"/>
      <c r="CVB351" s="92"/>
      <c r="CVC351" s="92"/>
      <c r="CVD351" s="92"/>
      <c r="CVE351" s="92"/>
      <c r="CVF351" s="92"/>
      <c r="CVG351" s="92"/>
      <c r="CVH351" s="92"/>
      <c r="CVI351" s="92"/>
      <c r="CVJ351" s="92"/>
      <c r="CVK351" s="92"/>
      <c r="CVL351" s="92"/>
      <c r="CVM351" s="92"/>
      <c r="CVN351" s="92"/>
      <c r="CVO351" s="92"/>
      <c r="CVP351" s="92"/>
      <c r="CVQ351" s="92"/>
      <c r="CVR351" s="92"/>
      <c r="CVS351" s="92"/>
      <c r="CVT351" s="92"/>
      <c r="CVU351" s="92"/>
      <c r="CVV351" s="92"/>
      <c r="CVW351" s="92"/>
      <c r="CVX351" s="92"/>
      <c r="CVY351" s="92"/>
      <c r="CVZ351" s="92"/>
      <c r="CWA351" s="92"/>
      <c r="CWB351" s="92"/>
      <c r="CWC351" s="92"/>
      <c r="CWD351" s="92"/>
      <c r="CWE351" s="92"/>
      <c r="CWF351" s="92"/>
      <c r="CWG351" s="92"/>
      <c r="CWH351" s="92"/>
      <c r="CWI351" s="92"/>
      <c r="CWJ351" s="92"/>
      <c r="CWK351" s="92"/>
      <c r="CWL351" s="92"/>
      <c r="CWM351" s="92"/>
      <c r="CWN351" s="92"/>
      <c r="CWO351" s="92"/>
      <c r="CWP351" s="92"/>
      <c r="CWQ351" s="92"/>
      <c r="CWR351" s="92"/>
      <c r="CWS351" s="92"/>
      <c r="CWT351" s="92"/>
      <c r="CWU351" s="92"/>
      <c r="CWV351" s="92"/>
      <c r="CWW351" s="92"/>
      <c r="CWX351" s="92"/>
      <c r="CWY351" s="92"/>
      <c r="CWZ351" s="92"/>
      <c r="CXA351" s="92"/>
      <c r="CXB351" s="92"/>
      <c r="CXC351" s="92"/>
      <c r="CXD351" s="92"/>
      <c r="CXE351" s="92"/>
      <c r="CXF351" s="92"/>
      <c r="CXG351" s="92"/>
      <c r="CXH351" s="92"/>
      <c r="CXI351" s="92"/>
      <c r="CXJ351" s="92"/>
      <c r="CXK351" s="92"/>
      <c r="CXL351" s="92"/>
      <c r="CXM351" s="92"/>
      <c r="CXN351" s="92"/>
      <c r="CXO351" s="92"/>
      <c r="CXP351" s="92"/>
      <c r="CXQ351" s="92"/>
      <c r="CXR351" s="92"/>
      <c r="CXS351" s="92"/>
      <c r="CXT351" s="92"/>
      <c r="CXU351" s="92"/>
      <c r="CXV351" s="92"/>
      <c r="CXW351" s="92"/>
      <c r="CXX351" s="92"/>
      <c r="CXY351" s="92"/>
      <c r="CXZ351" s="92"/>
      <c r="CYA351" s="92"/>
      <c r="CYB351" s="92"/>
      <c r="CYC351" s="92"/>
      <c r="CYD351" s="92"/>
      <c r="CYE351" s="92"/>
      <c r="CYF351" s="92"/>
      <c r="CYG351" s="92"/>
      <c r="CYH351" s="92"/>
      <c r="CYI351" s="92"/>
      <c r="CYJ351" s="92"/>
      <c r="CYK351" s="92"/>
      <c r="CYL351" s="92"/>
      <c r="CYM351" s="92"/>
      <c r="CYN351" s="92"/>
      <c r="CYO351" s="92"/>
      <c r="CYP351" s="92"/>
      <c r="CYQ351" s="92"/>
      <c r="CYR351" s="92"/>
      <c r="CYS351" s="92"/>
      <c r="CYT351" s="92"/>
      <c r="CYU351" s="92"/>
      <c r="CYV351" s="92"/>
      <c r="CYW351" s="92"/>
      <c r="CYX351" s="92"/>
      <c r="CYY351" s="92"/>
      <c r="CYZ351" s="92"/>
      <c r="CZA351" s="92"/>
      <c r="CZB351" s="92"/>
      <c r="CZC351" s="92"/>
      <c r="CZD351" s="92"/>
      <c r="CZE351" s="92"/>
      <c r="CZF351" s="92"/>
      <c r="CZG351" s="92"/>
      <c r="CZH351" s="92"/>
      <c r="CZI351" s="92"/>
      <c r="CZJ351" s="92"/>
      <c r="CZK351" s="92"/>
      <c r="CZL351" s="92"/>
      <c r="CZM351" s="92"/>
      <c r="CZN351" s="92"/>
      <c r="CZO351" s="92"/>
      <c r="CZP351" s="92"/>
      <c r="CZQ351" s="92"/>
      <c r="CZR351" s="92"/>
      <c r="CZS351" s="92"/>
      <c r="CZT351" s="92"/>
      <c r="CZU351" s="92"/>
      <c r="CZV351" s="92"/>
      <c r="CZW351" s="92"/>
      <c r="CZX351" s="92"/>
      <c r="CZY351" s="92"/>
      <c r="CZZ351" s="92"/>
      <c r="DAA351" s="92"/>
      <c r="DAB351" s="92"/>
      <c r="DAC351" s="92"/>
      <c r="DAD351" s="92"/>
      <c r="DAE351" s="92"/>
      <c r="DAF351" s="92"/>
      <c r="DAG351" s="92"/>
      <c r="DAH351" s="92"/>
      <c r="DAI351" s="92"/>
      <c r="DAJ351" s="92"/>
      <c r="DAK351" s="92"/>
      <c r="DAL351" s="92"/>
      <c r="DAM351" s="92"/>
      <c r="DAN351" s="92"/>
      <c r="DAO351" s="92"/>
      <c r="DAP351" s="92"/>
      <c r="DAQ351" s="92"/>
      <c r="DAR351" s="92"/>
      <c r="DAS351" s="92"/>
      <c r="DAT351" s="92"/>
      <c r="DAU351" s="92"/>
      <c r="DAV351" s="92"/>
      <c r="DAW351" s="92"/>
      <c r="DAX351" s="92"/>
      <c r="DAY351" s="92"/>
      <c r="DAZ351" s="92"/>
      <c r="DBA351" s="92"/>
      <c r="DBB351" s="92"/>
      <c r="DBC351" s="92"/>
      <c r="DBD351" s="92"/>
      <c r="DBE351" s="92"/>
      <c r="DBF351" s="92"/>
      <c r="DBG351" s="92"/>
      <c r="DBH351" s="92"/>
      <c r="DBI351" s="92"/>
      <c r="DBJ351" s="92"/>
      <c r="DBK351" s="92"/>
      <c r="DBL351" s="92"/>
      <c r="DBM351" s="92"/>
      <c r="DBN351" s="92"/>
      <c r="DBO351" s="92"/>
      <c r="DBP351" s="92"/>
      <c r="DBQ351" s="92"/>
      <c r="DBR351" s="92"/>
      <c r="DBS351" s="92"/>
      <c r="DBT351" s="92"/>
      <c r="DBU351" s="92"/>
      <c r="DBV351" s="92"/>
      <c r="DBW351" s="92"/>
      <c r="DBX351" s="92"/>
      <c r="DBY351" s="92"/>
      <c r="DBZ351" s="92"/>
      <c r="DCA351" s="92"/>
      <c r="DCB351" s="92"/>
      <c r="DCC351" s="92"/>
      <c r="DCD351" s="92"/>
      <c r="DCE351" s="92"/>
      <c r="DCF351" s="92"/>
      <c r="DCG351" s="92"/>
      <c r="DCH351" s="92"/>
      <c r="DCI351" s="92"/>
      <c r="DCJ351" s="92"/>
      <c r="DCK351" s="92"/>
      <c r="DCL351" s="92"/>
      <c r="DCM351" s="92"/>
      <c r="DCN351" s="92"/>
      <c r="DCO351" s="92"/>
      <c r="DCP351" s="92"/>
      <c r="DCQ351" s="92"/>
      <c r="DCR351" s="92"/>
      <c r="DCS351" s="92"/>
      <c r="DCT351" s="92"/>
      <c r="DCU351" s="92"/>
      <c r="DCV351" s="92"/>
      <c r="DCW351" s="92"/>
      <c r="DCX351" s="92"/>
      <c r="DCY351" s="92"/>
      <c r="DCZ351" s="92"/>
      <c r="DDA351" s="92"/>
      <c r="DDB351" s="92"/>
      <c r="DDC351" s="92"/>
      <c r="DDD351" s="92"/>
      <c r="DDE351" s="92"/>
      <c r="DDF351" s="92"/>
      <c r="DDG351" s="92"/>
      <c r="DDH351" s="92"/>
      <c r="DDI351" s="92"/>
      <c r="DDJ351" s="92"/>
      <c r="DDK351" s="92"/>
      <c r="DDL351" s="92"/>
      <c r="DDM351" s="92"/>
      <c r="DDN351" s="92"/>
      <c r="DDO351" s="92"/>
      <c r="DDP351" s="92"/>
      <c r="DDQ351" s="92"/>
      <c r="DDR351" s="92"/>
      <c r="DDS351" s="92"/>
      <c r="DDT351" s="92"/>
      <c r="DDU351" s="92"/>
      <c r="DDV351" s="92"/>
      <c r="DDW351" s="92"/>
      <c r="DDX351" s="92"/>
      <c r="DDY351" s="92"/>
      <c r="DDZ351" s="92"/>
      <c r="DEA351" s="92"/>
      <c r="DEB351" s="92"/>
      <c r="DEC351" s="92"/>
      <c r="DED351" s="92"/>
      <c r="DEE351" s="92"/>
      <c r="DEF351" s="92"/>
      <c r="DEG351" s="92"/>
      <c r="DEH351" s="92"/>
      <c r="DEI351" s="92"/>
      <c r="DEJ351" s="92"/>
      <c r="DEK351" s="92"/>
      <c r="DEL351" s="92"/>
      <c r="DEM351" s="92"/>
      <c r="DEN351" s="92"/>
      <c r="DEO351" s="92"/>
      <c r="DEP351" s="92"/>
      <c r="DEQ351" s="92"/>
      <c r="DER351" s="92"/>
      <c r="DES351" s="92"/>
      <c r="DET351" s="92"/>
      <c r="DEU351" s="92"/>
      <c r="DEV351" s="92"/>
      <c r="DEW351" s="92"/>
      <c r="DEX351" s="92"/>
      <c r="DEY351" s="92"/>
      <c r="DEZ351" s="92"/>
      <c r="DFA351" s="92"/>
      <c r="DFB351" s="92"/>
      <c r="DFC351" s="92"/>
      <c r="DFD351" s="92"/>
      <c r="DFE351" s="92"/>
      <c r="DFF351" s="92"/>
      <c r="DFG351" s="92"/>
      <c r="DFH351" s="92"/>
      <c r="DFI351" s="92"/>
      <c r="DFJ351" s="92"/>
      <c r="DFK351" s="92"/>
      <c r="DFL351" s="92"/>
      <c r="DFM351" s="92"/>
      <c r="DFN351" s="92"/>
      <c r="DFO351" s="92"/>
      <c r="DFP351" s="92"/>
      <c r="DFQ351" s="92"/>
      <c r="DFR351" s="92"/>
      <c r="DFS351" s="92"/>
      <c r="DFT351" s="92"/>
      <c r="DFU351" s="92"/>
      <c r="DFV351" s="92"/>
      <c r="DFW351" s="92"/>
      <c r="DFX351" s="92"/>
      <c r="DFY351" s="92"/>
      <c r="DFZ351" s="92"/>
      <c r="DGA351" s="92"/>
      <c r="DGB351" s="92"/>
      <c r="DGC351" s="92"/>
      <c r="DGD351" s="92"/>
      <c r="DGE351" s="92"/>
      <c r="DGF351" s="92"/>
      <c r="DGG351" s="92"/>
      <c r="DGH351" s="92"/>
      <c r="DGI351" s="92"/>
      <c r="DGJ351" s="92"/>
      <c r="DGK351" s="92"/>
      <c r="DGL351" s="92"/>
      <c r="DGM351" s="92"/>
      <c r="DGN351" s="92"/>
      <c r="DGO351" s="92"/>
      <c r="DGP351" s="92"/>
      <c r="DGQ351" s="92"/>
      <c r="DGR351" s="92"/>
      <c r="DGS351" s="92"/>
      <c r="DGT351" s="92"/>
      <c r="DGU351" s="92"/>
      <c r="DGV351" s="92"/>
      <c r="DGW351" s="92"/>
      <c r="DGX351" s="92"/>
      <c r="DGY351" s="92"/>
      <c r="DGZ351" s="92"/>
      <c r="DHA351" s="92"/>
      <c r="DHB351" s="92"/>
      <c r="DHC351" s="92"/>
      <c r="DHD351" s="92"/>
      <c r="DHE351" s="92"/>
      <c r="DHF351" s="92"/>
      <c r="DHG351" s="92"/>
      <c r="DHH351" s="92"/>
      <c r="DHI351" s="92"/>
      <c r="DHJ351" s="92"/>
      <c r="DHK351" s="92"/>
      <c r="DHL351" s="92"/>
      <c r="DHM351" s="92"/>
      <c r="DHN351" s="92"/>
      <c r="DHO351" s="92"/>
      <c r="DHP351" s="92"/>
      <c r="DHQ351" s="92"/>
      <c r="DHR351" s="92"/>
      <c r="DHS351" s="92"/>
      <c r="DHT351" s="92"/>
      <c r="DHU351" s="92"/>
      <c r="DHV351" s="92"/>
      <c r="DHW351" s="92"/>
      <c r="DHX351" s="92"/>
      <c r="DHY351" s="92"/>
      <c r="DHZ351" s="92"/>
      <c r="DIA351" s="92"/>
      <c r="DIB351" s="92"/>
      <c r="DIC351" s="92"/>
      <c r="DID351" s="92"/>
      <c r="DIE351" s="92"/>
      <c r="DIF351" s="92"/>
      <c r="DIG351" s="92"/>
      <c r="DIH351" s="92"/>
      <c r="DII351" s="92"/>
      <c r="DIJ351" s="92"/>
      <c r="DIK351" s="92"/>
      <c r="DIL351" s="92"/>
      <c r="DIM351" s="92"/>
      <c r="DIN351" s="92"/>
      <c r="DIO351" s="92"/>
      <c r="DIP351" s="92"/>
      <c r="DIQ351" s="92"/>
      <c r="DIR351" s="92"/>
      <c r="DIS351" s="92"/>
      <c r="DIT351" s="92"/>
      <c r="DIU351" s="92"/>
      <c r="DIV351" s="92"/>
      <c r="DIW351" s="92"/>
      <c r="DIX351" s="92"/>
      <c r="DIY351" s="92"/>
      <c r="DIZ351" s="92"/>
      <c r="DJA351" s="92"/>
      <c r="DJB351" s="92"/>
      <c r="DJC351" s="92"/>
      <c r="DJD351" s="92"/>
      <c r="DJE351" s="92"/>
      <c r="DJF351" s="92"/>
      <c r="DJG351" s="92"/>
      <c r="DJH351" s="92"/>
      <c r="DJI351" s="92"/>
      <c r="DJJ351" s="92"/>
      <c r="DJK351" s="92"/>
      <c r="DJL351" s="92"/>
      <c r="DJM351" s="92"/>
      <c r="DJN351" s="92"/>
      <c r="DJO351" s="92"/>
      <c r="DJP351" s="92"/>
      <c r="DJQ351" s="92"/>
      <c r="DJR351" s="92"/>
      <c r="DJS351" s="92"/>
      <c r="DJT351" s="92"/>
      <c r="DJU351" s="92"/>
      <c r="DJV351" s="92"/>
      <c r="DJW351" s="92"/>
      <c r="DJX351" s="92"/>
      <c r="DJY351" s="92"/>
      <c r="DJZ351" s="92"/>
      <c r="DKA351" s="92"/>
      <c r="DKB351" s="92"/>
      <c r="DKC351" s="92"/>
      <c r="DKD351" s="92"/>
      <c r="DKE351" s="92"/>
      <c r="DKF351" s="92"/>
      <c r="DKG351" s="92"/>
      <c r="DKH351" s="92"/>
      <c r="DKI351" s="92"/>
      <c r="DKJ351" s="92"/>
      <c r="DKK351" s="92"/>
      <c r="DKL351" s="92"/>
      <c r="DKM351" s="92"/>
      <c r="DKN351" s="92"/>
      <c r="DKO351" s="92"/>
      <c r="DKP351" s="92"/>
      <c r="DKQ351" s="92"/>
      <c r="DKR351" s="92"/>
      <c r="DKS351" s="92"/>
      <c r="DKT351" s="92"/>
      <c r="DKU351" s="92"/>
      <c r="DKV351" s="92"/>
      <c r="DKW351" s="92"/>
      <c r="DKX351" s="92"/>
      <c r="DKY351" s="92"/>
      <c r="DKZ351" s="92"/>
      <c r="DLA351" s="92"/>
      <c r="DLB351" s="92"/>
      <c r="DLC351" s="92"/>
      <c r="DLD351" s="92"/>
      <c r="DLE351" s="92"/>
      <c r="DLF351" s="92"/>
      <c r="DLG351" s="92"/>
      <c r="DLH351" s="92"/>
      <c r="DLI351" s="92"/>
      <c r="DLJ351" s="92"/>
      <c r="DLK351" s="92"/>
      <c r="DLL351" s="92"/>
      <c r="DLM351" s="92"/>
      <c r="DLN351" s="92"/>
      <c r="DLO351" s="92"/>
      <c r="DLP351" s="92"/>
      <c r="DLQ351" s="92"/>
      <c r="DLR351" s="92"/>
      <c r="DLS351" s="92"/>
      <c r="DLT351" s="92"/>
      <c r="DLU351" s="92"/>
      <c r="DLV351" s="92"/>
      <c r="DLW351" s="92"/>
      <c r="DLX351" s="92"/>
      <c r="DLY351" s="92"/>
      <c r="DLZ351" s="92"/>
      <c r="DMA351" s="92"/>
      <c r="DMB351" s="92"/>
      <c r="DMC351" s="92"/>
      <c r="DMD351" s="92"/>
      <c r="DME351" s="92"/>
      <c r="DMF351" s="92"/>
      <c r="DMG351" s="92"/>
      <c r="DMH351" s="92"/>
      <c r="DMI351" s="92"/>
      <c r="DMJ351" s="92"/>
      <c r="DMK351" s="92"/>
      <c r="DML351" s="92"/>
      <c r="DMM351" s="92"/>
      <c r="DMN351" s="92"/>
      <c r="DMO351" s="92"/>
      <c r="DMP351" s="92"/>
      <c r="DMQ351" s="92"/>
      <c r="DMR351" s="92"/>
      <c r="DMS351" s="92"/>
      <c r="DMT351" s="92"/>
      <c r="DMU351" s="92"/>
      <c r="DMV351" s="92"/>
      <c r="DMW351" s="92"/>
      <c r="DMX351" s="92"/>
      <c r="DMY351" s="92"/>
      <c r="DMZ351" s="92"/>
      <c r="DNA351" s="92"/>
      <c r="DNB351" s="92"/>
      <c r="DNC351" s="92"/>
      <c r="DND351" s="92"/>
      <c r="DNE351" s="92"/>
      <c r="DNF351" s="92"/>
      <c r="DNG351" s="92"/>
      <c r="DNH351" s="92"/>
      <c r="DNI351" s="92"/>
      <c r="DNJ351" s="92"/>
      <c r="DNK351" s="92"/>
      <c r="DNL351" s="92"/>
      <c r="DNM351" s="92"/>
      <c r="DNN351" s="92"/>
      <c r="DNO351" s="92"/>
      <c r="DNP351" s="92"/>
      <c r="DNQ351" s="92"/>
      <c r="DNR351" s="92"/>
      <c r="DNS351" s="92"/>
      <c r="DNT351" s="92"/>
      <c r="DNU351" s="92"/>
      <c r="DNV351" s="92"/>
      <c r="DNW351" s="92"/>
      <c r="DNX351" s="92"/>
      <c r="DNY351" s="92"/>
      <c r="DNZ351" s="92"/>
      <c r="DOA351" s="92"/>
      <c r="DOB351" s="92"/>
      <c r="DOC351" s="92"/>
      <c r="DOD351" s="92"/>
      <c r="DOE351" s="92"/>
      <c r="DOF351" s="92"/>
      <c r="DOG351" s="92"/>
      <c r="DOH351" s="92"/>
      <c r="DOI351" s="92"/>
      <c r="DOJ351" s="92"/>
      <c r="DOK351" s="92"/>
      <c r="DOL351" s="92"/>
      <c r="DOM351" s="92"/>
      <c r="DON351" s="92"/>
      <c r="DOO351" s="92"/>
      <c r="DOP351" s="92"/>
      <c r="DOQ351" s="92"/>
      <c r="DOR351" s="92"/>
      <c r="DOS351" s="92"/>
      <c r="DOT351" s="92"/>
      <c r="DOU351" s="92"/>
      <c r="DOV351" s="92"/>
      <c r="DOW351" s="92"/>
      <c r="DOX351" s="92"/>
      <c r="DOY351" s="92"/>
      <c r="DOZ351" s="92"/>
      <c r="DPA351" s="92"/>
      <c r="DPB351" s="92"/>
      <c r="DPC351" s="92"/>
      <c r="DPD351" s="92"/>
      <c r="DPE351" s="92"/>
      <c r="DPF351" s="92"/>
      <c r="DPG351" s="92"/>
      <c r="DPH351" s="92"/>
      <c r="DPI351" s="92"/>
      <c r="DPJ351" s="92"/>
      <c r="DPK351" s="92"/>
      <c r="DPL351" s="92"/>
      <c r="DPM351" s="92"/>
      <c r="DPN351" s="92"/>
      <c r="DPO351" s="92"/>
      <c r="DPP351" s="92"/>
      <c r="DPQ351" s="92"/>
      <c r="DPR351" s="92"/>
      <c r="DPS351" s="92"/>
      <c r="DPT351" s="92"/>
      <c r="DPU351" s="92"/>
      <c r="DPV351" s="92"/>
      <c r="DPW351" s="92"/>
      <c r="DPX351" s="92"/>
      <c r="DPY351" s="92"/>
      <c r="DPZ351" s="92"/>
      <c r="DQA351" s="92"/>
      <c r="DQB351" s="92"/>
      <c r="DQC351" s="92"/>
      <c r="DQD351" s="92"/>
      <c r="DQE351" s="92"/>
      <c r="DQF351" s="92"/>
      <c r="DQG351" s="92"/>
      <c r="DQH351" s="92"/>
      <c r="DQI351" s="92"/>
      <c r="DQJ351" s="92"/>
      <c r="DQK351" s="92"/>
      <c r="DQL351" s="92"/>
      <c r="DQM351" s="92"/>
      <c r="DQN351" s="92"/>
      <c r="DQO351" s="92"/>
      <c r="DQP351" s="92"/>
      <c r="DQQ351" s="92"/>
      <c r="DQR351" s="92"/>
      <c r="DQS351" s="92"/>
      <c r="DQT351" s="92"/>
      <c r="DQU351" s="92"/>
      <c r="DQV351" s="92"/>
      <c r="DQW351" s="92"/>
      <c r="DQX351" s="92"/>
      <c r="DQY351" s="92"/>
      <c r="DQZ351" s="92"/>
      <c r="DRA351" s="92"/>
      <c r="DRB351" s="92"/>
      <c r="DRC351" s="92"/>
      <c r="DRD351" s="92"/>
      <c r="DRE351" s="92"/>
      <c r="DRF351" s="92"/>
      <c r="DRG351" s="92"/>
      <c r="DRH351" s="92"/>
      <c r="DRI351" s="92"/>
      <c r="DRJ351" s="92"/>
      <c r="DRK351" s="92"/>
      <c r="DRL351" s="92"/>
      <c r="DRM351" s="92"/>
      <c r="DRN351" s="92"/>
      <c r="DRO351" s="92"/>
      <c r="DRP351" s="92"/>
      <c r="DRQ351" s="92"/>
      <c r="DRR351" s="92"/>
      <c r="DRS351" s="92"/>
      <c r="DRT351" s="92"/>
      <c r="DRU351" s="92"/>
      <c r="DRV351" s="92"/>
      <c r="DRW351" s="92"/>
      <c r="DRX351" s="92"/>
      <c r="DRY351" s="92"/>
      <c r="DRZ351" s="92"/>
      <c r="DSA351" s="92"/>
      <c r="DSB351" s="92"/>
      <c r="DSC351" s="92"/>
      <c r="DSD351" s="92"/>
      <c r="DSE351" s="92"/>
      <c r="DSF351" s="92"/>
      <c r="DSG351" s="92"/>
      <c r="DSH351" s="92"/>
      <c r="DSI351" s="92"/>
      <c r="DSJ351" s="92"/>
      <c r="DSK351" s="92"/>
      <c r="DSL351" s="92"/>
      <c r="DSM351" s="92"/>
      <c r="DSN351" s="92"/>
      <c r="DSO351" s="92"/>
      <c r="DSP351" s="92"/>
      <c r="DSQ351" s="92"/>
      <c r="DSR351" s="92"/>
      <c r="DSS351" s="92"/>
      <c r="DST351" s="92"/>
      <c r="DSU351" s="92"/>
      <c r="DSV351" s="92"/>
      <c r="DSW351" s="92"/>
      <c r="DSX351" s="92"/>
      <c r="DSY351" s="92"/>
      <c r="DSZ351" s="92"/>
      <c r="DTA351" s="92"/>
      <c r="DTB351" s="92"/>
      <c r="DTC351" s="92"/>
      <c r="DTD351" s="92"/>
      <c r="DTE351" s="92"/>
      <c r="DTF351" s="92"/>
      <c r="DTG351" s="92"/>
      <c r="DTH351" s="92"/>
      <c r="DTI351" s="92"/>
      <c r="DTJ351" s="92"/>
      <c r="DTK351" s="92"/>
      <c r="DTL351" s="92"/>
      <c r="DTM351" s="92"/>
      <c r="DTN351" s="92"/>
      <c r="DTO351" s="92"/>
      <c r="DTP351" s="92"/>
      <c r="DTQ351" s="92"/>
      <c r="DTR351" s="92"/>
      <c r="DTS351" s="92"/>
      <c r="DTT351" s="92"/>
      <c r="DTU351" s="92"/>
      <c r="DTV351" s="92"/>
      <c r="DTW351" s="92"/>
      <c r="DTX351" s="92"/>
      <c r="DTY351" s="92"/>
      <c r="DTZ351" s="92"/>
      <c r="DUA351" s="92"/>
      <c r="DUB351" s="92"/>
      <c r="DUC351" s="92"/>
      <c r="DUD351" s="92"/>
      <c r="DUE351" s="92"/>
      <c r="DUF351" s="92"/>
      <c r="DUG351" s="92"/>
      <c r="DUH351" s="92"/>
      <c r="DUI351" s="92"/>
      <c r="DUJ351" s="92"/>
      <c r="DUK351" s="92"/>
      <c r="DUL351" s="92"/>
      <c r="DUM351" s="92"/>
      <c r="DUN351" s="92"/>
      <c r="DUO351" s="92"/>
      <c r="DUP351" s="92"/>
      <c r="DUQ351" s="92"/>
      <c r="DUR351" s="92"/>
      <c r="DUS351" s="92"/>
      <c r="DUT351" s="92"/>
      <c r="DUU351" s="92"/>
      <c r="DUV351" s="92"/>
      <c r="DUW351" s="92"/>
      <c r="DUX351" s="92"/>
      <c r="DUY351" s="92"/>
      <c r="DUZ351" s="92"/>
      <c r="DVA351" s="92"/>
      <c r="DVB351" s="92"/>
      <c r="DVC351" s="92"/>
      <c r="DVD351" s="92"/>
      <c r="DVE351" s="92"/>
      <c r="DVF351" s="92"/>
      <c r="DVG351" s="92"/>
      <c r="DVH351" s="92"/>
      <c r="DVI351" s="92"/>
      <c r="DVJ351" s="92"/>
      <c r="DVK351" s="92"/>
      <c r="DVL351" s="92"/>
      <c r="DVM351" s="92"/>
      <c r="DVN351" s="92"/>
      <c r="DVO351" s="92"/>
      <c r="DVP351" s="92"/>
      <c r="DVQ351" s="92"/>
      <c r="DVR351" s="92"/>
      <c r="DVS351" s="92"/>
      <c r="DVT351" s="92"/>
      <c r="DVU351" s="92"/>
      <c r="DVV351" s="92"/>
      <c r="DVW351" s="92"/>
      <c r="DVX351" s="92"/>
      <c r="DVY351" s="92"/>
      <c r="DVZ351" s="92"/>
      <c r="DWA351" s="92"/>
      <c r="DWB351" s="92"/>
      <c r="DWC351" s="92"/>
      <c r="DWD351" s="92"/>
      <c r="DWE351" s="92"/>
      <c r="DWF351" s="92"/>
      <c r="DWG351" s="92"/>
      <c r="DWH351" s="92"/>
      <c r="DWI351" s="92"/>
      <c r="DWJ351" s="92"/>
      <c r="DWK351" s="92"/>
      <c r="DWL351" s="92"/>
      <c r="DWM351" s="92"/>
      <c r="DWN351" s="92"/>
      <c r="DWO351" s="92"/>
      <c r="DWP351" s="92"/>
      <c r="DWQ351" s="92"/>
      <c r="DWR351" s="92"/>
      <c r="DWS351" s="92"/>
      <c r="DWT351" s="92"/>
      <c r="DWU351" s="92"/>
      <c r="DWV351" s="92"/>
      <c r="DWW351" s="92"/>
      <c r="DWX351" s="92"/>
      <c r="DWY351" s="92"/>
      <c r="DWZ351" s="92"/>
      <c r="DXA351" s="92"/>
      <c r="DXB351" s="92"/>
      <c r="DXC351" s="92"/>
      <c r="DXD351" s="92"/>
      <c r="DXE351" s="92"/>
      <c r="DXF351" s="92"/>
      <c r="DXG351" s="92"/>
      <c r="DXH351" s="92"/>
      <c r="DXI351" s="92"/>
      <c r="DXJ351" s="92"/>
      <c r="DXK351" s="92"/>
      <c r="DXL351" s="92"/>
      <c r="DXM351" s="92"/>
      <c r="DXN351" s="92"/>
      <c r="DXO351" s="92"/>
      <c r="DXP351" s="92"/>
      <c r="DXQ351" s="92"/>
      <c r="DXR351" s="92"/>
      <c r="DXS351" s="92"/>
      <c r="DXT351" s="92"/>
      <c r="DXU351" s="92"/>
      <c r="DXV351" s="92"/>
      <c r="DXW351" s="92"/>
      <c r="DXX351" s="92"/>
      <c r="DXY351" s="92"/>
      <c r="DXZ351" s="92"/>
      <c r="DYA351" s="92"/>
      <c r="DYB351" s="92"/>
      <c r="DYC351" s="92"/>
      <c r="DYD351" s="92"/>
      <c r="DYE351" s="92"/>
      <c r="DYF351" s="92"/>
      <c r="DYG351" s="92"/>
      <c r="DYH351" s="92"/>
      <c r="DYI351" s="92"/>
      <c r="DYJ351" s="92"/>
      <c r="DYK351" s="92"/>
      <c r="DYL351" s="92"/>
      <c r="DYM351" s="92"/>
      <c r="DYN351" s="92"/>
      <c r="DYO351" s="92"/>
      <c r="DYP351" s="92"/>
      <c r="DYQ351" s="92"/>
      <c r="DYR351" s="92"/>
      <c r="DYS351" s="92"/>
      <c r="DYT351" s="92"/>
      <c r="DYU351" s="92"/>
      <c r="DYV351" s="92"/>
      <c r="DYW351" s="92"/>
      <c r="DYX351" s="92"/>
      <c r="DYY351" s="92"/>
      <c r="DYZ351" s="92"/>
      <c r="DZA351" s="92"/>
      <c r="DZB351" s="92"/>
      <c r="DZC351" s="92"/>
      <c r="DZD351" s="92"/>
      <c r="DZE351" s="92"/>
      <c r="DZF351" s="92"/>
      <c r="DZG351" s="92"/>
      <c r="DZH351" s="92"/>
      <c r="DZI351" s="92"/>
      <c r="DZJ351" s="92"/>
      <c r="DZK351" s="92"/>
      <c r="DZL351" s="92"/>
      <c r="DZM351" s="92"/>
      <c r="DZN351" s="92"/>
      <c r="DZO351" s="92"/>
      <c r="DZP351" s="92"/>
      <c r="DZQ351" s="92"/>
      <c r="DZR351" s="92"/>
      <c r="DZS351" s="92"/>
      <c r="DZT351" s="92"/>
      <c r="DZU351" s="92"/>
      <c r="DZV351" s="92"/>
      <c r="DZW351" s="92"/>
      <c r="DZX351" s="92"/>
      <c r="DZY351" s="92"/>
      <c r="DZZ351" s="92"/>
      <c r="EAA351" s="92"/>
      <c r="EAB351" s="92"/>
      <c r="EAC351" s="92"/>
      <c r="EAD351" s="92"/>
      <c r="EAE351" s="92"/>
      <c r="EAF351" s="92"/>
      <c r="EAG351" s="92"/>
      <c r="EAH351" s="92"/>
      <c r="EAI351" s="92"/>
      <c r="EAJ351" s="92"/>
      <c r="EAK351" s="92"/>
      <c r="EAL351" s="92"/>
      <c r="EAM351" s="92"/>
      <c r="EAN351" s="92"/>
      <c r="EAO351" s="92"/>
      <c r="EAP351" s="92"/>
      <c r="EAQ351" s="92"/>
      <c r="EAR351" s="92"/>
      <c r="EAS351" s="92"/>
      <c r="EAT351" s="92"/>
      <c r="EAU351" s="92"/>
      <c r="EAV351" s="92"/>
      <c r="EAW351" s="92"/>
      <c r="EAX351" s="92"/>
      <c r="EAY351" s="92"/>
      <c r="EAZ351" s="92"/>
      <c r="EBA351" s="92"/>
      <c r="EBB351" s="92"/>
      <c r="EBC351" s="92"/>
      <c r="EBD351" s="92"/>
      <c r="EBE351" s="92"/>
      <c r="EBF351" s="92"/>
      <c r="EBG351" s="92"/>
      <c r="EBH351" s="92"/>
      <c r="EBI351" s="92"/>
      <c r="EBJ351" s="92"/>
      <c r="EBK351" s="92"/>
      <c r="EBL351" s="92"/>
      <c r="EBM351" s="92"/>
      <c r="EBN351" s="92"/>
      <c r="EBO351" s="92"/>
      <c r="EBP351" s="92"/>
      <c r="EBQ351" s="92"/>
      <c r="EBR351" s="92"/>
      <c r="EBS351" s="92"/>
      <c r="EBT351" s="92"/>
      <c r="EBU351" s="92"/>
      <c r="EBV351" s="92"/>
      <c r="EBW351" s="92"/>
      <c r="EBX351" s="92"/>
      <c r="EBY351" s="92"/>
      <c r="EBZ351" s="92"/>
      <c r="ECA351" s="92"/>
      <c r="ECB351" s="92"/>
      <c r="ECC351" s="92"/>
      <c r="ECD351" s="92"/>
      <c r="ECE351" s="92"/>
      <c r="ECF351" s="92"/>
      <c r="ECG351" s="92"/>
      <c r="ECH351" s="92"/>
      <c r="ECI351" s="92"/>
      <c r="ECJ351" s="92"/>
      <c r="ECK351" s="92"/>
      <c r="ECL351" s="92"/>
      <c r="ECM351" s="92"/>
      <c r="ECN351" s="92"/>
      <c r="ECO351" s="92"/>
      <c r="ECP351" s="92"/>
      <c r="ECQ351" s="92"/>
      <c r="ECR351" s="92"/>
      <c r="ECS351" s="92"/>
      <c r="ECT351" s="92"/>
      <c r="ECU351" s="92"/>
      <c r="ECV351" s="92"/>
      <c r="ECW351" s="92"/>
      <c r="ECX351" s="92"/>
      <c r="ECY351" s="92"/>
      <c r="ECZ351" s="92"/>
      <c r="EDA351" s="92"/>
      <c r="EDB351" s="92"/>
      <c r="EDC351" s="92"/>
      <c r="EDD351" s="92"/>
      <c r="EDE351" s="92"/>
      <c r="EDF351" s="92"/>
      <c r="EDG351" s="92"/>
      <c r="EDH351" s="92"/>
      <c r="EDI351" s="92"/>
      <c r="EDJ351" s="92"/>
      <c r="EDK351" s="92"/>
      <c r="EDL351" s="92"/>
      <c r="EDM351" s="92"/>
      <c r="EDN351" s="92"/>
      <c r="EDO351" s="92"/>
      <c r="EDP351" s="92"/>
      <c r="EDQ351" s="92"/>
      <c r="EDR351" s="92"/>
      <c r="EDS351" s="92"/>
      <c r="EDT351" s="92"/>
      <c r="EDU351" s="92"/>
      <c r="EDV351" s="92"/>
      <c r="EDW351" s="92"/>
      <c r="EDX351" s="92"/>
      <c r="EDY351" s="92"/>
      <c r="EDZ351" s="92"/>
      <c r="EEA351" s="92"/>
      <c r="EEB351" s="92"/>
      <c r="EEC351" s="92"/>
      <c r="EED351" s="92"/>
      <c r="EEE351" s="92"/>
      <c r="EEF351" s="92"/>
      <c r="EEG351" s="92"/>
      <c r="EEH351" s="92"/>
      <c r="EEI351" s="92"/>
      <c r="EEJ351" s="92"/>
      <c r="EEK351" s="92"/>
      <c r="EEL351" s="92"/>
      <c r="EEM351" s="92"/>
      <c r="EEN351" s="92"/>
      <c r="EEO351" s="92"/>
      <c r="EEP351" s="92"/>
      <c r="EEQ351" s="92"/>
      <c r="EER351" s="92"/>
      <c r="EES351" s="92"/>
      <c r="EET351" s="92"/>
      <c r="EEU351" s="92"/>
      <c r="EEV351" s="92"/>
      <c r="EEW351" s="92"/>
      <c r="EEX351" s="92"/>
      <c r="EEY351" s="92"/>
      <c r="EEZ351" s="92"/>
      <c r="EFA351" s="92"/>
      <c r="EFB351" s="92"/>
      <c r="EFC351" s="92"/>
      <c r="EFD351" s="92"/>
      <c r="EFE351" s="92"/>
      <c r="EFF351" s="92"/>
      <c r="EFG351" s="92"/>
      <c r="EFH351" s="92"/>
      <c r="EFI351" s="92"/>
      <c r="EFJ351" s="92"/>
      <c r="EFK351" s="92"/>
      <c r="EFL351" s="92"/>
      <c r="EFM351" s="92"/>
      <c r="EFN351" s="92"/>
      <c r="EFO351" s="92"/>
      <c r="EFP351" s="92"/>
      <c r="EFQ351" s="92"/>
      <c r="EFR351" s="92"/>
      <c r="EFS351" s="92"/>
      <c r="EFT351" s="92"/>
      <c r="EFU351" s="92"/>
      <c r="EFV351" s="92"/>
      <c r="EFW351" s="92"/>
      <c r="EFX351" s="92"/>
      <c r="EFY351" s="92"/>
      <c r="EFZ351" s="92"/>
      <c r="EGA351" s="92"/>
      <c r="EGB351" s="92"/>
      <c r="EGC351" s="92"/>
      <c r="EGD351" s="92"/>
      <c r="EGE351" s="92"/>
      <c r="EGF351" s="92"/>
      <c r="EGG351" s="92"/>
      <c r="EGH351" s="92"/>
      <c r="EGI351" s="92"/>
      <c r="EGJ351" s="92"/>
      <c r="EGK351" s="92"/>
      <c r="EGL351" s="92"/>
      <c r="EGM351" s="92"/>
      <c r="EGN351" s="92"/>
      <c r="EGO351" s="92"/>
      <c r="EGP351" s="92"/>
      <c r="EGQ351" s="92"/>
      <c r="EGR351" s="92"/>
      <c r="EGS351" s="92"/>
      <c r="EGT351" s="92"/>
      <c r="EGU351" s="92"/>
      <c r="EGV351" s="92"/>
      <c r="EGW351" s="92"/>
      <c r="EGX351" s="92"/>
      <c r="EGY351" s="92"/>
      <c r="EGZ351" s="92"/>
      <c r="EHA351" s="92"/>
      <c r="EHB351" s="92"/>
      <c r="EHC351" s="92"/>
      <c r="EHD351" s="92"/>
      <c r="EHE351" s="92"/>
      <c r="EHF351" s="92"/>
      <c r="EHG351" s="92"/>
      <c r="EHH351" s="92"/>
      <c r="EHI351" s="92"/>
      <c r="EHJ351" s="92"/>
      <c r="EHK351" s="92"/>
      <c r="EHL351" s="92"/>
      <c r="EHM351" s="92"/>
      <c r="EHN351" s="92"/>
      <c r="EHO351" s="92"/>
      <c r="EHP351" s="92"/>
      <c r="EHQ351" s="92"/>
      <c r="EHR351" s="92"/>
      <c r="EHS351" s="92"/>
      <c r="EHT351" s="92"/>
      <c r="EHU351" s="92"/>
      <c r="EHV351" s="92"/>
      <c r="EHW351" s="92"/>
      <c r="EHX351" s="92"/>
      <c r="EHY351" s="92"/>
      <c r="EHZ351" s="92"/>
      <c r="EIA351" s="92"/>
      <c r="EIB351" s="92"/>
      <c r="EIC351" s="92"/>
      <c r="EID351" s="92"/>
      <c r="EIE351" s="92"/>
      <c r="EIF351" s="92"/>
      <c r="EIG351" s="92"/>
      <c r="EIH351" s="92"/>
      <c r="EII351" s="92"/>
      <c r="EIJ351" s="92"/>
      <c r="EIK351" s="92"/>
      <c r="EIL351" s="92"/>
      <c r="EIM351" s="92"/>
      <c r="EIN351" s="92"/>
      <c r="EIO351" s="92"/>
      <c r="EIP351" s="92"/>
      <c r="EIQ351" s="92"/>
      <c r="EIR351" s="92"/>
      <c r="EIS351" s="92"/>
      <c r="EIT351" s="92"/>
      <c r="EIU351" s="92"/>
      <c r="EIV351" s="92"/>
      <c r="EIW351" s="92"/>
      <c r="EIX351" s="92"/>
      <c r="EIY351" s="92"/>
      <c r="EIZ351" s="92"/>
      <c r="EJA351" s="92"/>
      <c r="EJB351" s="92"/>
      <c r="EJC351" s="92"/>
      <c r="EJD351" s="92"/>
      <c r="EJE351" s="92"/>
      <c r="EJF351" s="92"/>
      <c r="EJG351" s="92"/>
      <c r="EJH351" s="92"/>
      <c r="EJI351" s="92"/>
      <c r="EJJ351" s="92"/>
      <c r="EJK351" s="92"/>
      <c r="EJL351" s="92"/>
      <c r="EJM351" s="92"/>
      <c r="EJN351" s="92"/>
      <c r="EJO351" s="92"/>
      <c r="EJP351" s="92"/>
      <c r="EJQ351" s="92"/>
      <c r="EJR351" s="92"/>
      <c r="EJS351" s="92"/>
      <c r="EJT351" s="92"/>
      <c r="EJU351" s="92"/>
      <c r="EJV351" s="92"/>
      <c r="EJW351" s="92"/>
      <c r="EJX351" s="92"/>
      <c r="EJY351" s="92"/>
      <c r="EJZ351" s="92"/>
      <c r="EKA351" s="92"/>
      <c r="EKB351" s="92"/>
      <c r="EKC351" s="92"/>
      <c r="EKD351" s="92"/>
      <c r="EKE351" s="92"/>
      <c r="EKF351" s="92"/>
      <c r="EKG351" s="92"/>
      <c r="EKH351" s="92"/>
      <c r="EKI351" s="92"/>
      <c r="EKJ351" s="92"/>
      <c r="EKK351" s="92"/>
      <c r="EKL351" s="92"/>
      <c r="EKM351" s="92"/>
      <c r="EKN351" s="92"/>
      <c r="EKO351" s="92"/>
      <c r="EKP351" s="92"/>
      <c r="EKQ351" s="92"/>
      <c r="EKR351" s="92"/>
      <c r="EKS351" s="92"/>
      <c r="EKT351" s="92"/>
      <c r="EKU351" s="92"/>
      <c r="EKV351" s="92"/>
      <c r="EKW351" s="92"/>
      <c r="EKX351" s="92"/>
      <c r="EKY351" s="92"/>
      <c r="EKZ351" s="92"/>
      <c r="ELA351" s="92"/>
      <c r="ELB351" s="92"/>
      <c r="ELC351" s="92"/>
      <c r="ELD351" s="92"/>
      <c r="ELE351" s="92"/>
      <c r="ELF351" s="92"/>
      <c r="ELG351" s="92"/>
      <c r="ELH351" s="92"/>
      <c r="ELI351" s="92"/>
      <c r="ELJ351" s="92"/>
      <c r="ELK351" s="92"/>
      <c r="ELL351" s="92"/>
      <c r="ELM351" s="92"/>
      <c r="ELN351" s="92"/>
      <c r="ELO351" s="92"/>
      <c r="ELP351" s="92"/>
      <c r="ELQ351" s="92"/>
      <c r="ELR351" s="92"/>
      <c r="ELS351" s="92"/>
      <c r="ELT351" s="92"/>
      <c r="ELU351" s="92"/>
      <c r="ELV351" s="92"/>
      <c r="ELW351" s="92"/>
      <c r="ELX351" s="92"/>
      <c r="ELY351" s="92"/>
      <c r="ELZ351" s="92"/>
      <c r="EMA351" s="92"/>
      <c r="EMB351" s="92"/>
      <c r="EMC351" s="92"/>
      <c r="EMD351" s="92"/>
      <c r="EME351" s="92"/>
      <c r="EMF351" s="92"/>
      <c r="EMG351" s="92"/>
      <c r="EMH351" s="92"/>
      <c r="EMI351" s="92"/>
      <c r="EMJ351" s="92"/>
      <c r="EMK351" s="92"/>
      <c r="EML351" s="92"/>
      <c r="EMM351" s="92"/>
      <c r="EMN351" s="92"/>
      <c r="EMO351" s="92"/>
      <c r="EMP351" s="92"/>
      <c r="EMQ351" s="92"/>
      <c r="EMR351" s="92"/>
      <c r="EMS351" s="92"/>
      <c r="EMT351" s="92"/>
      <c r="EMU351" s="92"/>
      <c r="EMV351" s="92"/>
      <c r="EMW351" s="92"/>
      <c r="EMX351" s="92"/>
      <c r="EMY351" s="92"/>
      <c r="EMZ351" s="92"/>
      <c r="ENA351" s="92"/>
      <c r="ENB351" s="92"/>
      <c r="ENC351" s="92"/>
      <c r="END351" s="92"/>
      <c r="ENE351" s="92"/>
      <c r="ENF351" s="92"/>
      <c r="ENG351" s="92"/>
      <c r="ENH351" s="92"/>
      <c r="ENI351" s="92"/>
      <c r="ENJ351" s="92"/>
      <c r="ENK351" s="92"/>
      <c r="ENL351" s="92"/>
      <c r="ENM351" s="92"/>
      <c r="ENN351" s="92"/>
      <c r="ENO351" s="92"/>
      <c r="ENP351" s="92"/>
      <c r="ENQ351" s="92"/>
      <c r="ENR351" s="92"/>
      <c r="ENS351" s="92"/>
      <c r="ENT351" s="92"/>
      <c r="ENU351" s="92"/>
      <c r="ENV351" s="92"/>
      <c r="ENW351" s="92"/>
      <c r="ENX351" s="92"/>
      <c r="ENY351" s="92"/>
      <c r="ENZ351" s="92"/>
      <c r="EOA351" s="92"/>
      <c r="EOB351" s="92"/>
      <c r="EOC351" s="92"/>
      <c r="EOD351" s="92"/>
      <c r="EOE351" s="92"/>
      <c r="EOF351" s="92"/>
      <c r="EOG351" s="92"/>
      <c r="EOH351" s="92"/>
      <c r="EOI351" s="92"/>
      <c r="EOJ351" s="92"/>
      <c r="EOK351" s="92"/>
      <c r="EOL351" s="92"/>
      <c r="EOM351" s="92"/>
      <c r="EON351" s="92"/>
      <c r="EOO351" s="92"/>
      <c r="EOP351" s="92"/>
      <c r="EOQ351" s="92"/>
      <c r="EOR351" s="92"/>
      <c r="EOS351" s="92"/>
      <c r="EOT351" s="92"/>
      <c r="EOU351" s="92"/>
      <c r="EOV351" s="92"/>
      <c r="EOW351" s="92"/>
      <c r="EOX351" s="92"/>
      <c r="EOY351" s="92"/>
      <c r="EOZ351" s="92"/>
      <c r="EPA351" s="92"/>
      <c r="EPB351" s="92"/>
      <c r="EPC351" s="92"/>
      <c r="EPD351" s="92"/>
      <c r="EPE351" s="92"/>
      <c r="EPF351" s="92"/>
      <c r="EPG351" s="92"/>
      <c r="EPH351" s="92"/>
      <c r="EPI351" s="92"/>
      <c r="EPJ351" s="92"/>
      <c r="EPK351" s="92"/>
      <c r="EPL351" s="92"/>
      <c r="EPM351" s="92"/>
      <c r="EPN351" s="92"/>
      <c r="EPO351" s="92"/>
      <c r="EPP351" s="92"/>
      <c r="EPQ351" s="92"/>
      <c r="EPR351" s="92"/>
      <c r="EPS351" s="92"/>
      <c r="EPT351" s="92"/>
      <c r="EPU351" s="92"/>
      <c r="EPV351" s="92"/>
      <c r="EPW351" s="92"/>
      <c r="EPX351" s="92"/>
      <c r="EPY351" s="92"/>
      <c r="EPZ351" s="92"/>
      <c r="EQA351" s="92"/>
      <c r="EQB351" s="92"/>
      <c r="EQC351" s="92"/>
      <c r="EQD351" s="92"/>
      <c r="EQE351" s="92"/>
      <c r="EQF351" s="92"/>
      <c r="EQG351" s="92"/>
      <c r="EQH351" s="92"/>
      <c r="EQI351" s="92"/>
      <c r="EQJ351" s="92"/>
      <c r="EQK351" s="92"/>
      <c r="EQL351" s="92"/>
      <c r="EQM351" s="92"/>
      <c r="EQN351" s="92"/>
      <c r="EQO351" s="92"/>
      <c r="EQP351" s="92"/>
      <c r="EQQ351" s="92"/>
      <c r="EQR351" s="92"/>
      <c r="EQS351" s="92"/>
      <c r="EQT351" s="92"/>
      <c r="EQU351" s="92"/>
      <c r="EQV351" s="92"/>
      <c r="EQW351" s="92"/>
      <c r="EQX351" s="92"/>
      <c r="EQY351" s="92"/>
      <c r="EQZ351" s="92"/>
      <c r="ERA351" s="92"/>
      <c r="ERB351" s="92"/>
      <c r="ERC351" s="92"/>
      <c r="ERD351" s="92"/>
      <c r="ERE351" s="92"/>
      <c r="ERF351" s="92"/>
      <c r="ERG351" s="92"/>
      <c r="ERH351" s="92"/>
      <c r="ERI351" s="92"/>
      <c r="ERJ351" s="92"/>
      <c r="ERK351" s="92"/>
      <c r="ERL351" s="92"/>
      <c r="ERM351" s="92"/>
      <c r="ERN351" s="92"/>
      <c r="ERO351" s="92"/>
      <c r="ERP351" s="92"/>
      <c r="ERQ351" s="92"/>
      <c r="ERR351" s="92"/>
      <c r="ERS351" s="92"/>
      <c r="ERT351" s="92"/>
      <c r="ERU351" s="92"/>
      <c r="ERV351" s="92"/>
      <c r="ERW351" s="92"/>
      <c r="ERX351" s="92"/>
      <c r="ERY351" s="92"/>
      <c r="ERZ351" s="92"/>
      <c r="ESA351" s="92"/>
      <c r="ESB351" s="92"/>
      <c r="ESC351" s="92"/>
      <c r="ESD351" s="92"/>
      <c r="ESE351" s="92"/>
      <c r="ESF351" s="92"/>
      <c r="ESG351" s="92"/>
      <c r="ESH351" s="92"/>
      <c r="ESI351" s="92"/>
      <c r="ESJ351" s="92"/>
      <c r="ESK351" s="92"/>
      <c r="ESL351" s="92"/>
      <c r="ESM351" s="92"/>
      <c r="ESN351" s="92"/>
      <c r="ESO351" s="92"/>
      <c r="ESP351" s="92"/>
      <c r="ESQ351" s="92"/>
      <c r="ESR351" s="92"/>
      <c r="ESS351" s="92"/>
      <c r="EST351" s="92"/>
      <c r="ESU351" s="92"/>
      <c r="ESV351" s="92"/>
      <c r="ESW351" s="92"/>
      <c r="ESX351" s="92"/>
      <c r="ESY351" s="92"/>
      <c r="ESZ351" s="92"/>
      <c r="ETA351" s="92"/>
      <c r="ETB351" s="92"/>
      <c r="ETC351" s="92"/>
      <c r="ETD351" s="92"/>
      <c r="ETE351" s="92"/>
      <c r="ETF351" s="92"/>
      <c r="ETG351" s="92"/>
      <c r="ETH351" s="92"/>
      <c r="ETI351" s="92"/>
      <c r="ETJ351" s="92"/>
      <c r="ETK351" s="92"/>
      <c r="ETL351" s="92"/>
      <c r="ETM351" s="92"/>
      <c r="ETN351" s="92"/>
      <c r="ETO351" s="92"/>
      <c r="ETP351" s="92"/>
      <c r="ETQ351" s="92"/>
      <c r="ETR351" s="92"/>
      <c r="ETS351" s="92"/>
      <c r="ETT351" s="92"/>
      <c r="ETU351" s="92"/>
      <c r="ETV351" s="92"/>
      <c r="ETW351" s="92"/>
      <c r="ETX351" s="92"/>
      <c r="ETY351" s="92"/>
      <c r="ETZ351" s="92"/>
      <c r="EUA351" s="92"/>
      <c r="EUB351" s="92"/>
      <c r="EUC351" s="92"/>
      <c r="EUD351" s="92"/>
      <c r="EUE351" s="92"/>
      <c r="EUF351" s="92"/>
      <c r="EUG351" s="92"/>
      <c r="EUH351" s="92"/>
      <c r="EUI351" s="92"/>
      <c r="EUJ351" s="92"/>
      <c r="EUK351" s="92"/>
      <c r="EUL351" s="92"/>
      <c r="EUM351" s="92"/>
      <c r="EUN351" s="92"/>
      <c r="EUO351" s="92"/>
      <c r="EUP351" s="92"/>
      <c r="EUQ351" s="92"/>
      <c r="EUR351" s="92"/>
      <c r="EUS351" s="92"/>
      <c r="EUT351" s="92"/>
      <c r="EUU351" s="92"/>
      <c r="EUV351" s="92"/>
      <c r="EUW351" s="92"/>
      <c r="EUX351" s="92"/>
      <c r="EUY351" s="92"/>
      <c r="EUZ351" s="92"/>
      <c r="EVA351" s="92"/>
      <c r="EVB351" s="92"/>
      <c r="EVC351" s="92"/>
      <c r="EVD351" s="92"/>
      <c r="EVE351" s="92"/>
      <c r="EVF351" s="92"/>
      <c r="EVG351" s="92"/>
      <c r="EVH351" s="92"/>
      <c r="EVI351" s="92"/>
      <c r="EVJ351" s="92"/>
      <c r="EVK351" s="92"/>
      <c r="EVL351" s="92"/>
      <c r="EVM351" s="92"/>
      <c r="EVN351" s="92"/>
      <c r="EVO351" s="92"/>
      <c r="EVP351" s="92"/>
      <c r="EVQ351" s="92"/>
      <c r="EVR351" s="92"/>
      <c r="EVS351" s="92"/>
      <c r="EVT351" s="92"/>
      <c r="EVU351" s="92"/>
      <c r="EVV351" s="92"/>
      <c r="EVW351" s="92"/>
      <c r="EVX351" s="92"/>
      <c r="EVY351" s="92"/>
      <c r="EVZ351" s="92"/>
      <c r="EWA351" s="92"/>
      <c r="EWB351" s="92"/>
      <c r="EWC351" s="92"/>
      <c r="EWD351" s="92"/>
      <c r="EWE351" s="92"/>
      <c r="EWF351" s="92"/>
      <c r="EWG351" s="92"/>
      <c r="EWH351" s="92"/>
      <c r="EWI351" s="92"/>
      <c r="EWJ351" s="92"/>
      <c r="EWK351" s="92"/>
      <c r="EWL351" s="92"/>
      <c r="EWM351" s="92"/>
      <c r="EWN351" s="92"/>
      <c r="EWO351" s="92"/>
      <c r="EWP351" s="92"/>
      <c r="EWQ351" s="92"/>
      <c r="EWR351" s="92"/>
      <c r="EWS351" s="92"/>
      <c r="EWT351" s="92"/>
      <c r="EWU351" s="92"/>
      <c r="EWV351" s="92"/>
      <c r="EWW351" s="92"/>
      <c r="EWX351" s="92"/>
      <c r="EWY351" s="92"/>
      <c r="EWZ351" s="92"/>
      <c r="EXA351" s="92"/>
      <c r="EXB351" s="92"/>
      <c r="EXC351" s="92"/>
      <c r="EXD351" s="92"/>
      <c r="EXE351" s="92"/>
      <c r="EXF351" s="92"/>
      <c r="EXG351" s="92"/>
      <c r="EXH351" s="92"/>
      <c r="EXI351" s="92"/>
      <c r="EXJ351" s="92"/>
      <c r="EXK351" s="92"/>
      <c r="EXL351" s="92"/>
      <c r="EXM351" s="92"/>
      <c r="EXN351" s="92"/>
      <c r="EXO351" s="92"/>
      <c r="EXP351" s="92"/>
      <c r="EXQ351" s="92"/>
      <c r="EXR351" s="92"/>
      <c r="EXS351" s="92"/>
      <c r="EXT351" s="92"/>
      <c r="EXU351" s="92"/>
      <c r="EXV351" s="92"/>
      <c r="EXW351" s="92"/>
      <c r="EXX351" s="92"/>
      <c r="EXY351" s="92"/>
      <c r="EXZ351" s="92"/>
      <c r="EYA351" s="92"/>
      <c r="EYB351" s="92"/>
      <c r="EYC351" s="92"/>
      <c r="EYD351" s="92"/>
      <c r="EYE351" s="92"/>
      <c r="EYF351" s="92"/>
      <c r="EYG351" s="92"/>
      <c r="EYH351" s="92"/>
      <c r="EYI351" s="92"/>
      <c r="EYJ351" s="92"/>
      <c r="EYK351" s="92"/>
      <c r="EYL351" s="92"/>
      <c r="EYM351" s="92"/>
      <c r="EYN351" s="92"/>
      <c r="EYO351" s="92"/>
      <c r="EYP351" s="92"/>
      <c r="EYQ351" s="92"/>
      <c r="EYR351" s="92"/>
      <c r="EYS351" s="92"/>
      <c r="EYT351" s="92"/>
      <c r="EYU351" s="92"/>
      <c r="EYV351" s="92"/>
      <c r="EYW351" s="92"/>
      <c r="EYX351" s="92"/>
      <c r="EYY351" s="92"/>
      <c r="EYZ351" s="92"/>
      <c r="EZA351" s="92"/>
      <c r="EZB351" s="92"/>
      <c r="EZC351" s="92"/>
      <c r="EZD351" s="92"/>
      <c r="EZE351" s="92"/>
      <c r="EZF351" s="92"/>
      <c r="EZG351" s="92"/>
      <c r="EZH351" s="92"/>
      <c r="EZI351" s="92"/>
      <c r="EZJ351" s="92"/>
      <c r="EZK351" s="92"/>
      <c r="EZL351" s="92"/>
      <c r="EZM351" s="92"/>
      <c r="EZN351" s="92"/>
      <c r="EZO351" s="92"/>
      <c r="EZP351" s="92"/>
      <c r="EZQ351" s="92"/>
      <c r="EZR351" s="92"/>
      <c r="EZS351" s="92"/>
      <c r="EZT351" s="92"/>
      <c r="EZU351" s="92"/>
      <c r="EZV351" s="92"/>
      <c r="EZW351" s="92"/>
      <c r="EZX351" s="92"/>
      <c r="EZY351" s="92"/>
      <c r="EZZ351" s="92"/>
      <c r="FAA351" s="92"/>
      <c r="FAB351" s="92"/>
      <c r="FAC351" s="92"/>
      <c r="FAD351" s="92"/>
      <c r="FAE351" s="92"/>
      <c r="FAF351" s="92"/>
      <c r="FAG351" s="92"/>
      <c r="FAH351" s="92"/>
      <c r="FAI351" s="92"/>
      <c r="FAJ351" s="92"/>
      <c r="FAK351" s="92"/>
      <c r="FAL351" s="92"/>
      <c r="FAM351" s="92"/>
      <c r="FAN351" s="92"/>
      <c r="FAO351" s="92"/>
      <c r="FAP351" s="92"/>
      <c r="FAQ351" s="92"/>
      <c r="FAR351" s="92"/>
      <c r="FAS351" s="92"/>
      <c r="FAT351" s="92"/>
      <c r="FAU351" s="92"/>
      <c r="FAV351" s="92"/>
      <c r="FAW351" s="92"/>
      <c r="FAX351" s="92"/>
      <c r="FAY351" s="92"/>
      <c r="FAZ351" s="92"/>
      <c r="FBA351" s="92"/>
      <c r="FBB351" s="92"/>
      <c r="FBC351" s="92"/>
      <c r="FBD351" s="92"/>
      <c r="FBE351" s="92"/>
      <c r="FBF351" s="92"/>
      <c r="FBG351" s="92"/>
      <c r="FBH351" s="92"/>
      <c r="FBI351" s="92"/>
      <c r="FBJ351" s="92"/>
      <c r="FBK351" s="92"/>
      <c r="FBL351" s="92"/>
      <c r="FBM351" s="92"/>
      <c r="FBN351" s="92"/>
      <c r="FBO351" s="92"/>
      <c r="FBP351" s="92"/>
      <c r="FBQ351" s="92"/>
      <c r="FBR351" s="92"/>
      <c r="FBS351" s="92"/>
      <c r="FBT351" s="92"/>
      <c r="FBU351" s="92"/>
      <c r="FBV351" s="92"/>
      <c r="FBW351" s="92"/>
      <c r="FBX351" s="92"/>
      <c r="FBY351" s="92"/>
      <c r="FBZ351" s="92"/>
      <c r="FCA351" s="92"/>
      <c r="FCB351" s="92"/>
      <c r="FCC351" s="92"/>
      <c r="FCD351" s="92"/>
      <c r="FCE351" s="92"/>
      <c r="FCF351" s="92"/>
      <c r="FCG351" s="92"/>
      <c r="FCH351" s="92"/>
      <c r="FCI351" s="92"/>
      <c r="FCJ351" s="92"/>
      <c r="FCK351" s="92"/>
      <c r="FCL351" s="92"/>
      <c r="FCM351" s="92"/>
      <c r="FCN351" s="92"/>
      <c r="FCO351" s="92"/>
      <c r="FCP351" s="92"/>
      <c r="FCQ351" s="92"/>
      <c r="FCR351" s="92"/>
      <c r="FCS351" s="92"/>
      <c r="FCT351" s="92"/>
      <c r="FCU351" s="92"/>
      <c r="FCV351" s="92"/>
      <c r="FCW351" s="92"/>
      <c r="FCX351" s="92"/>
      <c r="FCY351" s="92"/>
      <c r="FCZ351" s="92"/>
      <c r="FDA351" s="92"/>
      <c r="FDB351" s="92"/>
      <c r="FDC351" s="92"/>
      <c r="FDD351" s="92"/>
      <c r="FDE351" s="92"/>
      <c r="FDF351" s="92"/>
      <c r="FDG351" s="92"/>
      <c r="FDH351" s="92"/>
      <c r="FDI351" s="92"/>
      <c r="FDJ351" s="92"/>
      <c r="FDK351" s="92"/>
      <c r="FDL351" s="92"/>
      <c r="FDM351" s="92"/>
      <c r="FDN351" s="92"/>
      <c r="FDO351" s="92"/>
      <c r="FDP351" s="92"/>
      <c r="FDQ351" s="92"/>
      <c r="FDR351" s="92"/>
      <c r="FDS351" s="92"/>
      <c r="FDT351" s="92"/>
      <c r="FDU351" s="92"/>
      <c r="FDV351" s="92"/>
      <c r="FDW351" s="92"/>
      <c r="FDX351" s="92"/>
      <c r="FDY351" s="92"/>
      <c r="FDZ351" s="92"/>
      <c r="FEA351" s="92"/>
      <c r="FEB351" s="92"/>
      <c r="FEC351" s="92"/>
      <c r="FED351" s="92"/>
      <c r="FEE351" s="92"/>
      <c r="FEF351" s="92"/>
      <c r="FEG351" s="92"/>
      <c r="FEH351" s="92"/>
      <c r="FEI351" s="92"/>
      <c r="FEJ351" s="92"/>
      <c r="FEK351" s="92"/>
      <c r="FEL351" s="92"/>
      <c r="FEM351" s="92"/>
      <c r="FEN351" s="92"/>
      <c r="FEO351" s="92"/>
      <c r="FEP351" s="92"/>
      <c r="FEQ351" s="92"/>
      <c r="FER351" s="92"/>
      <c r="FES351" s="92"/>
      <c r="FET351" s="92"/>
      <c r="FEU351" s="92"/>
      <c r="FEV351" s="92"/>
      <c r="FEW351" s="92"/>
      <c r="FEX351" s="92"/>
      <c r="FEY351" s="92"/>
      <c r="FEZ351" s="92"/>
      <c r="FFA351" s="92"/>
      <c r="FFB351" s="92"/>
      <c r="FFC351" s="92"/>
      <c r="FFD351" s="92"/>
      <c r="FFE351" s="92"/>
      <c r="FFF351" s="92"/>
      <c r="FFG351" s="92"/>
      <c r="FFH351" s="92"/>
      <c r="FFI351" s="92"/>
      <c r="FFJ351" s="92"/>
      <c r="FFK351" s="92"/>
      <c r="FFL351" s="92"/>
      <c r="FFM351" s="92"/>
      <c r="FFN351" s="92"/>
      <c r="FFO351" s="92"/>
      <c r="FFP351" s="92"/>
      <c r="FFQ351" s="92"/>
      <c r="FFR351" s="92"/>
      <c r="FFS351" s="92"/>
      <c r="FFT351" s="92"/>
      <c r="FFU351" s="92"/>
      <c r="FFV351" s="92"/>
      <c r="FFW351" s="92"/>
      <c r="FFX351" s="92"/>
      <c r="FFY351" s="92"/>
      <c r="FFZ351" s="92"/>
      <c r="FGA351" s="92"/>
      <c r="FGB351" s="92"/>
      <c r="FGC351" s="92"/>
      <c r="FGD351" s="92"/>
      <c r="FGE351" s="92"/>
      <c r="FGF351" s="92"/>
      <c r="FGG351" s="92"/>
      <c r="FGH351" s="92"/>
      <c r="FGI351" s="92"/>
      <c r="FGJ351" s="92"/>
      <c r="FGK351" s="92"/>
      <c r="FGL351" s="92"/>
      <c r="FGM351" s="92"/>
      <c r="FGN351" s="92"/>
      <c r="FGO351" s="92"/>
      <c r="FGP351" s="92"/>
      <c r="FGQ351" s="92"/>
      <c r="FGR351" s="92"/>
      <c r="FGS351" s="92"/>
      <c r="FGT351" s="92"/>
      <c r="FGU351" s="92"/>
      <c r="FGV351" s="92"/>
      <c r="FGW351" s="92"/>
      <c r="FGX351" s="92"/>
      <c r="FGY351" s="92"/>
      <c r="FGZ351" s="92"/>
      <c r="FHA351" s="92"/>
      <c r="FHB351" s="92"/>
      <c r="FHC351" s="92"/>
      <c r="FHD351" s="92"/>
      <c r="FHE351" s="92"/>
      <c r="FHF351" s="92"/>
      <c r="FHG351" s="92"/>
      <c r="FHH351" s="92"/>
      <c r="FHI351" s="92"/>
      <c r="FHJ351" s="92"/>
      <c r="FHK351" s="92"/>
      <c r="FHL351" s="92"/>
      <c r="FHM351" s="92"/>
      <c r="FHN351" s="92"/>
      <c r="FHO351" s="92"/>
      <c r="FHP351" s="92"/>
      <c r="FHQ351" s="92"/>
      <c r="FHR351" s="92"/>
      <c r="FHS351" s="92"/>
      <c r="FHT351" s="92"/>
      <c r="FHU351" s="92"/>
      <c r="FHV351" s="92"/>
      <c r="FHW351" s="92"/>
      <c r="FHX351" s="92"/>
      <c r="FHY351" s="92"/>
      <c r="FHZ351" s="92"/>
      <c r="FIA351" s="92"/>
      <c r="FIB351" s="92"/>
      <c r="FIC351" s="92"/>
      <c r="FID351" s="92"/>
      <c r="FIE351" s="92"/>
      <c r="FIF351" s="92"/>
      <c r="FIG351" s="92"/>
      <c r="FIH351" s="92"/>
      <c r="FII351" s="92"/>
      <c r="FIJ351" s="92"/>
      <c r="FIK351" s="92"/>
      <c r="FIL351" s="92"/>
      <c r="FIM351" s="92"/>
      <c r="FIN351" s="92"/>
      <c r="FIO351" s="92"/>
      <c r="FIP351" s="92"/>
      <c r="FIQ351" s="92"/>
      <c r="FIR351" s="92"/>
      <c r="FIS351" s="92"/>
      <c r="FIT351" s="92"/>
      <c r="FIU351" s="92"/>
      <c r="FIV351" s="92"/>
      <c r="FIW351" s="92"/>
      <c r="FIX351" s="92"/>
      <c r="FIY351" s="92"/>
      <c r="FIZ351" s="92"/>
      <c r="FJA351" s="92"/>
      <c r="FJB351" s="92"/>
      <c r="FJC351" s="92"/>
      <c r="FJD351" s="92"/>
      <c r="FJE351" s="92"/>
      <c r="FJF351" s="92"/>
      <c r="FJG351" s="92"/>
      <c r="FJH351" s="92"/>
      <c r="FJI351" s="92"/>
      <c r="FJJ351" s="92"/>
      <c r="FJK351" s="92"/>
      <c r="FJL351" s="92"/>
      <c r="FJM351" s="92"/>
      <c r="FJN351" s="92"/>
      <c r="FJO351" s="92"/>
      <c r="FJP351" s="92"/>
      <c r="FJQ351" s="92"/>
      <c r="FJR351" s="92"/>
      <c r="FJS351" s="92"/>
      <c r="FJT351" s="92"/>
      <c r="FJU351" s="92"/>
      <c r="FJV351" s="92"/>
      <c r="FJW351" s="92"/>
      <c r="FJX351" s="92"/>
      <c r="FJY351" s="92"/>
      <c r="FJZ351" s="92"/>
      <c r="FKA351" s="92"/>
      <c r="FKB351" s="92"/>
      <c r="FKC351" s="92"/>
      <c r="FKD351" s="92"/>
      <c r="FKE351" s="92"/>
      <c r="FKF351" s="92"/>
      <c r="FKG351" s="92"/>
      <c r="FKH351" s="92"/>
      <c r="FKI351" s="92"/>
      <c r="FKJ351" s="92"/>
      <c r="FKK351" s="92"/>
      <c r="FKL351" s="92"/>
      <c r="FKM351" s="92"/>
      <c r="FKN351" s="92"/>
      <c r="FKO351" s="92"/>
      <c r="FKP351" s="92"/>
      <c r="FKQ351" s="92"/>
      <c r="FKR351" s="92"/>
      <c r="FKS351" s="92"/>
      <c r="FKT351" s="92"/>
      <c r="FKU351" s="92"/>
      <c r="FKV351" s="92"/>
      <c r="FKW351" s="92"/>
      <c r="FKX351" s="92"/>
      <c r="FKY351" s="92"/>
      <c r="FKZ351" s="92"/>
      <c r="FLA351" s="92"/>
      <c r="FLB351" s="92"/>
      <c r="FLC351" s="92"/>
      <c r="FLD351" s="92"/>
      <c r="FLE351" s="92"/>
      <c r="FLF351" s="92"/>
      <c r="FLG351" s="92"/>
      <c r="FLH351" s="92"/>
      <c r="FLI351" s="92"/>
      <c r="FLJ351" s="92"/>
      <c r="FLK351" s="92"/>
      <c r="FLL351" s="92"/>
      <c r="FLM351" s="92"/>
      <c r="FLN351" s="92"/>
      <c r="FLO351" s="92"/>
      <c r="FLP351" s="92"/>
      <c r="FLQ351" s="92"/>
      <c r="FLR351" s="92"/>
      <c r="FLS351" s="92"/>
      <c r="FLT351" s="92"/>
      <c r="FLU351" s="92"/>
      <c r="FLV351" s="92"/>
      <c r="FLW351" s="92"/>
      <c r="FLX351" s="92"/>
      <c r="FLY351" s="92"/>
      <c r="FLZ351" s="92"/>
      <c r="FMA351" s="92"/>
      <c r="FMB351" s="92"/>
      <c r="FMC351" s="92"/>
      <c r="FMD351" s="92"/>
      <c r="FME351" s="92"/>
      <c r="FMF351" s="92"/>
      <c r="FMG351" s="92"/>
      <c r="FMH351" s="92"/>
      <c r="FMI351" s="92"/>
      <c r="FMJ351" s="92"/>
      <c r="FMK351" s="92"/>
      <c r="FML351" s="92"/>
      <c r="FMM351" s="92"/>
      <c r="FMN351" s="92"/>
      <c r="FMO351" s="92"/>
      <c r="FMP351" s="92"/>
      <c r="FMQ351" s="92"/>
      <c r="FMR351" s="92"/>
      <c r="FMS351" s="92"/>
      <c r="FMT351" s="92"/>
      <c r="FMU351" s="92"/>
      <c r="FMV351" s="92"/>
      <c r="FMW351" s="92"/>
      <c r="FMX351" s="92"/>
      <c r="FMY351" s="92"/>
      <c r="FMZ351" s="92"/>
      <c r="FNA351" s="92"/>
      <c r="FNB351" s="92"/>
      <c r="FNC351" s="92"/>
      <c r="FND351" s="92"/>
      <c r="FNE351" s="92"/>
      <c r="FNF351" s="92"/>
      <c r="FNG351" s="92"/>
      <c r="FNH351" s="92"/>
      <c r="FNI351" s="92"/>
      <c r="FNJ351" s="92"/>
      <c r="FNK351" s="92"/>
      <c r="FNL351" s="92"/>
      <c r="FNM351" s="92"/>
      <c r="FNN351" s="92"/>
      <c r="FNO351" s="92"/>
      <c r="FNP351" s="92"/>
      <c r="FNQ351" s="92"/>
      <c r="FNR351" s="92"/>
      <c r="FNS351" s="92"/>
      <c r="FNT351" s="92"/>
      <c r="FNU351" s="92"/>
      <c r="FNV351" s="92"/>
      <c r="FNW351" s="92"/>
      <c r="FNX351" s="92"/>
      <c r="FNY351" s="92"/>
      <c r="FNZ351" s="92"/>
      <c r="FOA351" s="92"/>
      <c r="FOB351" s="92"/>
      <c r="FOC351" s="92"/>
      <c r="FOD351" s="92"/>
      <c r="FOE351" s="92"/>
      <c r="FOF351" s="92"/>
      <c r="FOG351" s="92"/>
      <c r="FOH351" s="92"/>
      <c r="FOI351" s="92"/>
      <c r="FOJ351" s="92"/>
      <c r="FOK351" s="92"/>
      <c r="FOL351" s="92"/>
      <c r="FOM351" s="92"/>
      <c r="FON351" s="92"/>
      <c r="FOO351" s="92"/>
      <c r="FOP351" s="92"/>
      <c r="FOQ351" s="92"/>
      <c r="FOR351" s="92"/>
      <c r="FOS351" s="92"/>
      <c r="FOT351" s="92"/>
      <c r="FOU351" s="92"/>
      <c r="FOV351" s="92"/>
      <c r="FOW351" s="92"/>
      <c r="FOX351" s="92"/>
      <c r="FOY351" s="92"/>
      <c r="FOZ351" s="92"/>
      <c r="FPA351" s="92"/>
      <c r="FPB351" s="92"/>
      <c r="FPC351" s="92"/>
      <c r="FPD351" s="92"/>
      <c r="FPE351" s="92"/>
      <c r="FPF351" s="92"/>
      <c r="FPG351" s="92"/>
      <c r="FPH351" s="92"/>
      <c r="FPI351" s="92"/>
      <c r="FPJ351" s="92"/>
      <c r="FPK351" s="92"/>
      <c r="FPL351" s="92"/>
      <c r="FPM351" s="92"/>
      <c r="FPN351" s="92"/>
      <c r="FPO351" s="92"/>
      <c r="FPP351" s="92"/>
      <c r="FPQ351" s="92"/>
      <c r="FPR351" s="92"/>
      <c r="FPS351" s="92"/>
      <c r="FPT351" s="92"/>
      <c r="FPU351" s="92"/>
      <c r="FPV351" s="92"/>
      <c r="FPW351" s="92"/>
      <c r="FPX351" s="92"/>
      <c r="FPY351" s="92"/>
      <c r="FPZ351" s="92"/>
      <c r="FQA351" s="92"/>
      <c r="FQB351" s="92"/>
      <c r="FQC351" s="92"/>
      <c r="FQD351" s="92"/>
      <c r="FQE351" s="92"/>
      <c r="FQF351" s="92"/>
      <c r="FQG351" s="92"/>
      <c r="FQH351" s="92"/>
      <c r="FQI351" s="92"/>
      <c r="FQJ351" s="92"/>
      <c r="FQK351" s="92"/>
      <c r="FQL351" s="92"/>
      <c r="FQM351" s="92"/>
      <c r="FQN351" s="92"/>
      <c r="FQO351" s="92"/>
      <c r="FQP351" s="92"/>
      <c r="FQQ351" s="92"/>
      <c r="FQR351" s="92"/>
      <c r="FQS351" s="92"/>
      <c r="FQT351" s="92"/>
      <c r="FQU351" s="92"/>
      <c r="FQV351" s="92"/>
      <c r="FQW351" s="92"/>
      <c r="FQX351" s="92"/>
      <c r="FQY351" s="92"/>
      <c r="FQZ351" s="92"/>
      <c r="FRA351" s="92"/>
      <c r="FRB351" s="92"/>
      <c r="FRC351" s="92"/>
      <c r="FRD351" s="92"/>
      <c r="FRE351" s="92"/>
      <c r="FRF351" s="92"/>
      <c r="FRG351" s="92"/>
      <c r="FRH351" s="92"/>
      <c r="FRI351" s="92"/>
      <c r="FRJ351" s="92"/>
      <c r="FRK351" s="92"/>
      <c r="FRL351" s="92"/>
      <c r="FRM351" s="92"/>
      <c r="FRN351" s="92"/>
      <c r="FRO351" s="92"/>
      <c r="FRP351" s="92"/>
      <c r="FRQ351" s="92"/>
      <c r="FRR351" s="92"/>
      <c r="FRS351" s="92"/>
      <c r="FRT351" s="92"/>
      <c r="FRU351" s="92"/>
      <c r="FRV351" s="92"/>
      <c r="FRW351" s="92"/>
      <c r="FRX351" s="92"/>
      <c r="FRY351" s="92"/>
      <c r="FRZ351" s="92"/>
      <c r="FSA351" s="92"/>
      <c r="FSB351" s="92"/>
      <c r="FSC351" s="92"/>
      <c r="FSD351" s="92"/>
      <c r="FSE351" s="92"/>
      <c r="FSF351" s="92"/>
      <c r="FSG351" s="92"/>
      <c r="FSH351" s="92"/>
      <c r="FSI351" s="92"/>
      <c r="FSJ351" s="92"/>
      <c r="FSK351" s="92"/>
      <c r="FSL351" s="92"/>
      <c r="FSM351" s="92"/>
      <c r="FSN351" s="92"/>
      <c r="FSO351" s="92"/>
      <c r="FSP351" s="92"/>
      <c r="FSQ351" s="92"/>
      <c r="FSR351" s="92"/>
      <c r="FSS351" s="92"/>
      <c r="FST351" s="92"/>
      <c r="FSU351" s="92"/>
      <c r="FSV351" s="92"/>
      <c r="FSW351" s="92"/>
      <c r="FSX351" s="92"/>
      <c r="FSY351" s="92"/>
      <c r="FSZ351" s="92"/>
      <c r="FTA351" s="92"/>
      <c r="FTB351" s="92"/>
      <c r="FTC351" s="92"/>
      <c r="FTD351" s="92"/>
      <c r="FTE351" s="92"/>
      <c r="FTF351" s="92"/>
      <c r="FTG351" s="92"/>
      <c r="FTH351" s="92"/>
      <c r="FTI351" s="92"/>
      <c r="FTJ351" s="92"/>
      <c r="FTK351" s="92"/>
      <c r="FTL351" s="92"/>
      <c r="FTM351" s="92"/>
      <c r="FTN351" s="92"/>
      <c r="FTO351" s="92"/>
      <c r="FTP351" s="92"/>
      <c r="FTQ351" s="92"/>
      <c r="FTR351" s="92"/>
      <c r="FTS351" s="92"/>
      <c r="FTT351" s="92"/>
      <c r="FTU351" s="92"/>
      <c r="FTV351" s="92"/>
      <c r="FTW351" s="92"/>
      <c r="FTX351" s="92"/>
      <c r="FTY351" s="92"/>
      <c r="FTZ351" s="92"/>
      <c r="FUA351" s="92"/>
      <c r="FUB351" s="92"/>
      <c r="FUC351" s="92"/>
      <c r="FUD351" s="92"/>
      <c r="FUE351" s="92"/>
      <c r="FUF351" s="92"/>
      <c r="FUG351" s="92"/>
      <c r="FUH351" s="92"/>
      <c r="FUI351" s="92"/>
      <c r="FUJ351" s="92"/>
      <c r="FUK351" s="92"/>
      <c r="FUL351" s="92"/>
      <c r="FUM351" s="92"/>
      <c r="FUN351" s="92"/>
      <c r="FUO351" s="92"/>
      <c r="FUP351" s="92"/>
      <c r="FUQ351" s="92"/>
      <c r="FUR351" s="92"/>
      <c r="FUS351" s="92"/>
      <c r="FUT351" s="92"/>
      <c r="FUU351" s="92"/>
      <c r="FUV351" s="92"/>
      <c r="FUW351" s="92"/>
      <c r="FUX351" s="92"/>
      <c r="FUY351" s="92"/>
      <c r="FUZ351" s="92"/>
      <c r="FVA351" s="92"/>
      <c r="FVB351" s="92"/>
      <c r="FVC351" s="92"/>
      <c r="FVD351" s="92"/>
      <c r="FVE351" s="92"/>
      <c r="FVF351" s="92"/>
      <c r="FVG351" s="92"/>
      <c r="FVH351" s="92"/>
      <c r="FVI351" s="92"/>
      <c r="FVJ351" s="92"/>
      <c r="FVK351" s="92"/>
      <c r="FVL351" s="92"/>
      <c r="FVM351" s="92"/>
      <c r="FVN351" s="92"/>
      <c r="FVO351" s="92"/>
      <c r="FVP351" s="92"/>
      <c r="FVQ351" s="92"/>
      <c r="FVR351" s="92"/>
      <c r="FVS351" s="92"/>
      <c r="FVT351" s="92"/>
      <c r="FVU351" s="92"/>
      <c r="FVV351" s="92"/>
      <c r="FVW351" s="92"/>
      <c r="FVX351" s="92"/>
      <c r="FVY351" s="92"/>
      <c r="FVZ351" s="92"/>
      <c r="FWA351" s="92"/>
      <c r="FWB351" s="92"/>
      <c r="FWC351" s="92"/>
      <c r="FWD351" s="92"/>
      <c r="FWE351" s="92"/>
      <c r="FWF351" s="92"/>
      <c r="FWG351" s="92"/>
      <c r="FWH351" s="92"/>
      <c r="FWI351" s="92"/>
      <c r="FWJ351" s="92"/>
      <c r="FWK351" s="92"/>
      <c r="FWL351" s="92"/>
      <c r="FWM351" s="92"/>
      <c r="FWN351" s="92"/>
      <c r="FWO351" s="92"/>
      <c r="FWP351" s="92"/>
      <c r="FWQ351" s="92"/>
      <c r="FWR351" s="92"/>
      <c r="FWS351" s="92"/>
      <c r="FWT351" s="92"/>
      <c r="FWU351" s="92"/>
      <c r="FWV351" s="92"/>
      <c r="FWW351" s="92"/>
      <c r="FWX351" s="92"/>
      <c r="FWY351" s="92"/>
      <c r="FWZ351" s="92"/>
      <c r="FXA351" s="92"/>
      <c r="FXB351" s="92"/>
      <c r="FXC351" s="92"/>
      <c r="FXD351" s="92"/>
      <c r="FXE351" s="92"/>
      <c r="FXF351" s="92"/>
      <c r="FXG351" s="92"/>
      <c r="FXH351" s="92"/>
      <c r="FXI351" s="92"/>
      <c r="FXJ351" s="92"/>
      <c r="FXK351" s="92"/>
      <c r="FXL351" s="92"/>
      <c r="FXM351" s="92"/>
      <c r="FXN351" s="92"/>
      <c r="FXO351" s="92"/>
      <c r="FXP351" s="92"/>
      <c r="FXQ351" s="92"/>
      <c r="FXR351" s="92"/>
      <c r="FXS351" s="92"/>
      <c r="FXT351" s="92"/>
      <c r="FXU351" s="92"/>
      <c r="FXV351" s="92"/>
      <c r="FXW351" s="92"/>
      <c r="FXX351" s="92"/>
      <c r="FXY351" s="92"/>
      <c r="FXZ351" s="92"/>
      <c r="FYA351" s="92"/>
      <c r="FYB351" s="92"/>
      <c r="FYC351" s="92"/>
      <c r="FYD351" s="92"/>
      <c r="FYE351" s="92"/>
      <c r="FYF351" s="92"/>
      <c r="FYG351" s="92"/>
      <c r="FYH351" s="92"/>
      <c r="FYI351" s="92"/>
      <c r="FYJ351" s="92"/>
      <c r="FYK351" s="92"/>
      <c r="FYL351" s="92"/>
      <c r="FYM351" s="92"/>
      <c r="FYN351" s="92"/>
      <c r="FYO351" s="92"/>
      <c r="FYP351" s="92"/>
      <c r="FYQ351" s="92"/>
      <c r="FYR351" s="92"/>
      <c r="FYS351" s="92"/>
      <c r="FYT351" s="92"/>
      <c r="FYU351" s="92"/>
      <c r="FYV351" s="92"/>
      <c r="FYW351" s="92"/>
      <c r="FYX351" s="92"/>
      <c r="FYY351" s="92"/>
      <c r="FYZ351" s="92"/>
      <c r="FZA351" s="92"/>
      <c r="FZB351" s="92"/>
      <c r="FZC351" s="92"/>
      <c r="FZD351" s="92"/>
      <c r="FZE351" s="92"/>
      <c r="FZF351" s="92"/>
      <c r="FZG351" s="92"/>
      <c r="FZH351" s="92"/>
      <c r="FZI351" s="92"/>
      <c r="FZJ351" s="92"/>
      <c r="FZK351" s="92"/>
      <c r="FZL351" s="92"/>
      <c r="FZM351" s="92"/>
      <c r="FZN351" s="92"/>
      <c r="FZO351" s="92"/>
      <c r="FZP351" s="92"/>
      <c r="FZQ351" s="92"/>
      <c r="FZR351" s="92"/>
      <c r="FZS351" s="92"/>
      <c r="FZT351" s="92"/>
      <c r="FZU351" s="92"/>
      <c r="FZV351" s="92"/>
      <c r="FZW351" s="92"/>
      <c r="FZX351" s="92"/>
      <c r="FZY351" s="92"/>
      <c r="FZZ351" s="92"/>
      <c r="GAA351" s="92"/>
      <c r="GAB351" s="92"/>
      <c r="GAC351" s="92"/>
      <c r="GAD351" s="92"/>
      <c r="GAE351" s="92"/>
      <c r="GAF351" s="92"/>
      <c r="GAG351" s="92"/>
      <c r="GAH351" s="92"/>
      <c r="GAI351" s="92"/>
      <c r="GAJ351" s="92"/>
      <c r="GAK351" s="92"/>
      <c r="GAL351" s="92"/>
      <c r="GAM351" s="92"/>
      <c r="GAN351" s="92"/>
      <c r="GAO351" s="92"/>
      <c r="GAP351" s="92"/>
      <c r="GAQ351" s="92"/>
      <c r="GAR351" s="92"/>
      <c r="GAS351" s="92"/>
      <c r="GAT351" s="92"/>
      <c r="GAU351" s="92"/>
      <c r="GAV351" s="92"/>
      <c r="GAW351" s="92"/>
      <c r="GAX351" s="92"/>
      <c r="GAY351" s="92"/>
      <c r="GAZ351" s="92"/>
      <c r="GBA351" s="92"/>
      <c r="GBB351" s="92"/>
      <c r="GBC351" s="92"/>
      <c r="GBD351" s="92"/>
      <c r="GBE351" s="92"/>
      <c r="GBF351" s="92"/>
      <c r="GBG351" s="92"/>
      <c r="GBH351" s="92"/>
      <c r="GBI351" s="92"/>
      <c r="GBJ351" s="92"/>
      <c r="GBK351" s="92"/>
      <c r="GBL351" s="92"/>
      <c r="GBM351" s="92"/>
      <c r="GBN351" s="92"/>
      <c r="GBO351" s="92"/>
      <c r="GBP351" s="92"/>
      <c r="GBQ351" s="92"/>
      <c r="GBR351" s="92"/>
      <c r="GBS351" s="92"/>
      <c r="GBT351" s="92"/>
      <c r="GBU351" s="92"/>
      <c r="GBV351" s="92"/>
      <c r="GBW351" s="92"/>
      <c r="GBX351" s="92"/>
      <c r="GBY351" s="92"/>
      <c r="GBZ351" s="92"/>
      <c r="GCA351" s="92"/>
      <c r="GCB351" s="92"/>
      <c r="GCC351" s="92"/>
      <c r="GCD351" s="92"/>
      <c r="GCE351" s="92"/>
      <c r="GCF351" s="92"/>
      <c r="GCG351" s="92"/>
      <c r="GCH351" s="92"/>
      <c r="GCI351" s="92"/>
      <c r="GCJ351" s="92"/>
      <c r="GCK351" s="92"/>
      <c r="GCL351" s="92"/>
      <c r="GCM351" s="92"/>
      <c r="GCN351" s="92"/>
      <c r="GCO351" s="92"/>
      <c r="GCP351" s="92"/>
      <c r="GCQ351" s="92"/>
      <c r="GCR351" s="92"/>
      <c r="GCS351" s="92"/>
      <c r="GCT351" s="92"/>
      <c r="GCU351" s="92"/>
      <c r="GCV351" s="92"/>
      <c r="GCW351" s="92"/>
      <c r="GCX351" s="92"/>
      <c r="GCY351" s="92"/>
      <c r="GCZ351" s="92"/>
      <c r="GDA351" s="92"/>
      <c r="GDB351" s="92"/>
      <c r="GDC351" s="92"/>
      <c r="GDD351" s="92"/>
      <c r="GDE351" s="92"/>
      <c r="GDF351" s="92"/>
      <c r="GDG351" s="92"/>
      <c r="GDH351" s="92"/>
      <c r="GDI351" s="92"/>
      <c r="GDJ351" s="92"/>
      <c r="GDK351" s="92"/>
      <c r="GDL351" s="92"/>
      <c r="GDM351" s="92"/>
      <c r="GDN351" s="92"/>
      <c r="GDO351" s="92"/>
      <c r="GDP351" s="92"/>
      <c r="GDQ351" s="92"/>
      <c r="GDR351" s="92"/>
      <c r="GDS351" s="92"/>
      <c r="GDT351" s="92"/>
      <c r="GDU351" s="92"/>
      <c r="GDV351" s="92"/>
      <c r="GDW351" s="92"/>
      <c r="GDX351" s="92"/>
      <c r="GDY351" s="92"/>
      <c r="GDZ351" s="92"/>
      <c r="GEA351" s="92"/>
      <c r="GEB351" s="92"/>
      <c r="GEC351" s="92"/>
      <c r="GED351" s="92"/>
      <c r="GEE351" s="92"/>
      <c r="GEF351" s="92"/>
      <c r="GEG351" s="92"/>
      <c r="GEH351" s="92"/>
      <c r="GEI351" s="92"/>
      <c r="GEJ351" s="92"/>
      <c r="GEK351" s="92"/>
      <c r="GEL351" s="92"/>
      <c r="GEM351" s="92"/>
      <c r="GEN351" s="92"/>
      <c r="GEO351" s="92"/>
      <c r="GEP351" s="92"/>
      <c r="GEQ351" s="92"/>
      <c r="GER351" s="92"/>
      <c r="GES351" s="92"/>
      <c r="GET351" s="92"/>
      <c r="GEU351" s="92"/>
      <c r="GEV351" s="92"/>
      <c r="GEW351" s="92"/>
      <c r="GEX351" s="92"/>
      <c r="GEY351" s="92"/>
      <c r="GEZ351" s="92"/>
      <c r="GFA351" s="92"/>
      <c r="GFB351" s="92"/>
      <c r="GFC351" s="92"/>
      <c r="GFD351" s="92"/>
      <c r="GFE351" s="92"/>
      <c r="GFF351" s="92"/>
      <c r="GFG351" s="92"/>
      <c r="GFH351" s="92"/>
      <c r="GFI351" s="92"/>
      <c r="GFJ351" s="92"/>
      <c r="GFK351" s="92"/>
      <c r="GFL351" s="92"/>
      <c r="GFM351" s="92"/>
      <c r="GFN351" s="92"/>
      <c r="GFO351" s="92"/>
      <c r="GFP351" s="92"/>
      <c r="GFQ351" s="92"/>
      <c r="GFR351" s="92"/>
      <c r="GFS351" s="92"/>
      <c r="GFT351" s="92"/>
      <c r="GFU351" s="92"/>
      <c r="GFV351" s="92"/>
      <c r="GFW351" s="92"/>
      <c r="GFX351" s="92"/>
      <c r="GFY351" s="92"/>
      <c r="GFZ351" s="92"/>
      <c r="GGA351" s="92"/>
      <c r="GGB351" s="92"/>
      <c r="GGC351" s="92"/>
      <c r="GGD351" s="92"/>
      <c r="GGE351" s="92"/>
      <c r="GGF351" s="92"/>
      <c r="GGG351" s="92"/>
      <c r="GGH351" s="92"/>
      <c r="GGI351" s="92"/>
      <c r="GGJ351" s="92"/>
      <c r="GGK351" s="92"/>
      <c r="GGL351" s="92"/>
      <c r="GGM351" s="92"/>
      <c r="GGN351" s="92"/>
      <c r="GGO351" s="92"/>
      <c r="GGP351" s="92"/>
      <c r="GGQ351" s="92"/>
      <c r="GGR351" s="92"/>
      <c r="GGS351" s="92"/>
      <c r="GGT351" s="92"/>
      <c r="GGU351" s="92"/>
      <c r="GGV351" s="92"/>
      <c r="GGW351" s="92"/>
      <c r="GGX351" s="92"/>
      <c r="GGY351" s="92"/>
      <c r="GGZ351" s="92"/>
      <c r="GHA351" s="92"/>
      <c r="GHB351" s="92"/>
      <c r="GHC351" s="92"/>
      <c r="GHD351" s="92"/>
      <c r="GHE351" s="92"/>
      <c r="GHF351" s="92"/>
      <c r="GHG351" s="92"/>
      <c r="GHH351" s="92"/>
      <c r="GHI351" s="92"/>
      <c r="GHJ351" s="92"/>
      <c r="GHK351" s="92"/>
      <c r="GHL351" s="92"/>
      <c r="GHM351" s="92"/>
      <c r="GHN351" s="92"/>
      <c r="GHO351" s="92"/>
      <c r="GHP351" s="92"/>
      <c r="GHQ351" s="92"/>
      <c r="GHR351" s="92"/>
      <c r="GHS351" s="92"/>
      <c r="GHT351" s="92"/>
      <c r="GHU351" s="92"/>
      <c r="GHV351" s="92"/>
      <c r="GHW351" s="92"/>
      <c r="GHX351" s="92"/>
      <c r="GHY351" s="92"/>
      <c r="GHZ351" s="92"/>
      <c r="GIA351" s="92"/>
      <c r="GIB351" s="92"/>
      <c r="GIC351" s="92"/>
      <c r="GID351" s="92"/>
      <c r="GIE351" s="92"/>
      <c r="GIF351" s="92"/>
      <c r="GIG351" s="92"/>
      <c r="GIH351" s="92"/>
      <c r="GII351" s="92"/>
      <c r="GIJ351" s="92"/>
      <c r="GIK351" s="92"/>
      <c r="GIL351" s="92"/>
      <c r="GIM351" s="92"/>
      <c r="GIN351" s="92"/>
      <c r="GIO351" s="92"/>
      <c r="GIP351" s="92"/>
      <c r="GIQ351" s="92"/>
      <c r="GIR351" s="92"/>
      <c r="GIS351" s="92"/>
      <c r="GIT351" s="92"/>
      <c r="GIU351" s="92"/>
      <c r="GIV351" s="92"/>
      <c r="GIW351" s="92"/>
      <c r="GIX351" s="92"/>
      <c r="GIY351" s="92"/>
      <c r="GIZ351" s="92"/>
      <c r="GJA351" s="92"/>
      <c r="GJB351" s="92"/>
      <c r="GJC351" s="92"/>
      <c r="GJD351" s="92"/>
      <c r="GJE351" s="92"/>
      <c r="GJF351" s="92"/>
      <c r="GJG351" s="92"/>
      <c r="GJH351" s="92"/>
      <c r="GJI351" s="92"/>
      <c r="GJJ351" s="92"/>
      <c r="GJK351" s="92"/>
      <c r="GJL351" s="92"/>
      <c r="GJM351" s="92"/>
      <c r="GJN351" s="92"/>
      <c r="GJO351" s="92"/>
      <c r="GJP351" s="92"/>
      <c r="GJQ351" s="92"/>
      <c r="GJR351" s="92"/>
      <c r="GJS351" s="92"/>
      <c r="GJT351" s="92"/>
      <c r="GJU351" s="92"/>
      <c r="GJV351" s="92"/>
      <c r="GJW351" s="92"/>
      <c r="GJX351" s="92"/>
      <c r="GJY351" s="92"/>
      <c r="GJZ351" s="92"/>
      <c r="GKA351" s="92"/>
      <c r="GKB351" s="92"/>
      <c r="GKC351" s="92"/>
      <c r="GKD351" s="92"/>
      <c r="GKE351" s="92"/>
      <c r="GKF351" s="92"/>
      <c r="GKG351" s="92"/>
      <c r="GKH351" s="92"/>
      <c r="GKI351" s="92"/>
      <c r="GKJ351" s="92"/>
      <c r="GKK351" s="92"/>
      <c r="GKL351" s="92"/>
      <c r="GKM351" s="92"/>
      <c r="GKN351" s="92"/>
      <c r="GKO351" s="92"/>
      <c r="GKP351" s="92"/>
      <c r="GKQ351" s="92"/>
      <c r="GKR351" s="92"/>
      <c r="GKS351" s="92"/>
      <c r="GKT351" s="92"/>
      <c r="GKU351" s="92"/>
      <c r="GKV351" s="92"/>
      <c r="GKW351" s="92"/>
      <c r="GKX351" s="92"/>
      <c r="GKY351" s="92"/>
      <c r="GKZ351" s="92"/>
      <c r="GLA351" s="92"/>
      <c r="GLB351" s="92"/>
      <c r="GLC351" s="92"/>
      <c r="GLD351" s="92"/>
      <c r="GLE351" s="92"/>
      <c r="GLF351" s="92"/>
      <c r="GLG351" s="92"/>
      <c r="GLH351" s="92"/>
      <c r="GLI351" s="92"/>
      <c r="GLJ351" s="92"/>
      <c r="GLK351" s="92"/>
      <c r="GLL351" s="92"/>
      <c r="GLM351" s="92"/>
      <c r="GLN351" s="92"/>
      <c r="GLO351" s="92"/>
      <c r="GLP351" s="92"/>
      <c r="GLQ351" s="92"/>
      <c r="GLR351" s="92"/>
      <c r="GLS351" s="92"/>
      <c r="GLT351" s="92"/>
      <c r="GLU351" s="92"/>
      <c r="GLV351" s="92"/>
      <c r="GLW351" s="92"/>
      <c r="GLX351" s="92"/>
      <c r="GLY351" s="92"/>
      <c r="GLZ351" s="92"/>
      <c r="GMA351" s="92"/>
      <c r="GMB351" s="92"/>
      <c r="GMC351" s="92"/>
      <c r="GMD351" s="92"/>
      <c r="GME351" s="92"/>
      <c r="GMF351" s="92"/>
      <c r="GMG351" s="92"/>
      <c r="GMH351" s="92"/>
      <c r="GMI351" s="92"/>
      <c r="GMJ351" s="92"/>
      <c r="GMK351" s="92"/>
      <c r="GML351" s="92"/>
      <c r="GMM351" s="92"/>
      <c r="GMN351" s="92"/>
      <c r="GMO351" s="92"/>
      <c r="GMP351" s="92"/>
      <c r="GMQ351" s="92"/>
      <c r="GMR351" s="92"/>
      <c r="GMS351" s="92"/>
      <c r="GMT351" s="92"/>
      <c r="GMU351" s="92"/>
      <c r="GMV351" s="92"/>
      <c r="GMW351" s="92"/>
      <c r="GMX351" s="92"/>
      <c r="GMY351" s="92"/>
      <c r="GMZ351" s="92"/>
      <c r="GNA351" s="92"/>
      <c r="GNB351" s="92"/>
      <c r="GNC351" s="92"/>
      <c r="GND351" s="92"/>
      <c r="GNE351" s="92"/>
      <c r="GNF351" s="92"/>
      <c r="GNG351" s="92"/>
      <c r="GNH351" s="92"/>
      <c r="GNI351" s="92"/>
      <c r="GNJ351" s="92"/>
      <c r="GNK351" s="92"/>
      <c r="GNL351" s="92"/>
      <c r="GNM351" s="92"/>
      <c r="GNN351" s="92"/>
      <c r="GNO351" s="92"/>
      <c r="GNP351" s="92"/>
      <c r="GNQ351" s="92"/>
      <c r="GNR351" s="92"/>
      <c r="GNS351" s="92"/>
      <c r="GNT351" s="92"/>
      <c r="GNU351" s="92"/>
      <c r="GNV351" s="92"/>
      <c r="GNW351" s="92"/>
      <c r="GNX351" s="92"/>
      <c r="GNY351" s="92"/>
      <c r="GNZ351" s="92"/>
      <c r="GOA351" s="92"/>
      <c r="GOB351" s="92"/>
      <c r="GOC351" s="92"/>
      <c r="GOD351" s="92"/>
      <c r="GOE351" s="92"/>
      <c r="GOF351" s="92"/>
      <c r="GOG351" s="92"/>
      <c r="GOH351" s="92"/>
      <c r="GOI351" s="92"/>
      <c r="GOJ351" s="92"/>
      <c r="GOK351" s="92"/>
      <c r="GOL351" s="92"/>
      <c r="GOM351" s="92"/>
      <c r="GON351" s="92"/>
      <c r="GOO351" s="92"/>
      <c r="GOP351" s="92"/>
      <c r="GOQ351" s="92"/>
      <c r="GOR351" s="92"/>
      <c r="GOS351" s="92"/>
      <c r="GOT351" s="92"/>
      <c r="GOU351" s="92"/>
      <c r="GOV351" s="92"/>
      <c r="GOW351" s="92"/>
      <c r="GOX351" s="92"/>
      <c r="GOY351" s="92"/>
      <c r="GOZ351" s="92"/>
      <c r="GPA351" s="92"/>
      <c r="GPB351" s="92"/>
      <c r="GPC351" s="92"/>
      <c r="GPD351" s="92"/>
      <c r="GPE351" s="92"/>
      <c r="GPF351" s="92"/>
      <c r="GPG351" s="92"/>
      <c r="GPH351" s="92"/>
      <c r="GPI351" s="92"/>
      <c r="GPJ351" s="92"/>
      <c r="GPK351" s="92"/>
      <c r="GPL351" s="92"/>
      <c r="GPM351" s="92"/>
      <c r="GPN351" s="92"/>
      <c r="GPO351" s="92"/>
      <c r="GPP351" s="92"/>
      <c r="GPQ351" s="92"/>
      <c r="GPR351" s="92"/>
      <c r="GPS351" s="92"/>
      <c r="GPT351" s="92"/>
      <c r="GPU351" s="92"/>
      <c r="GPV351" s="92"/>
      <c r="GPW351" s="92"/>
      <c r="GPX351" s="92"/>
      <c r="GPY351" s="92"/>
      <c r="GPZ351" s="92"/>
      <c r="GQA351" s="92"/>
      <c r="GQB351" s="92"/>
      <c r="GQC351" s="92"/>
      <c r="GQD351" s="92"/>
      <c r="GQE351" s="92"/>
      <c r="GQF351" s="92"/>
      <c r="GQG351" s="92"/>
      <c r="GQH351" s="92"/>
      <c r="GQI351" s="92"/>
      <c r="GQJ351" s="92"/>
      <c r="GQK351" s="92"/>
      <c r="GQL351" s="92"/>
      <c r="GQM351" s="92"/>
      <c r="GQN351" s="92"/>
      <c r="GQO351" s="92"/>
      <c r="GQP351" s="92"/>
      <c r="GQQ351" s="92"/>
      <c r="GQR351" s="92"/>
      <c r="GQS351" s="92"/>
      <c r="GQT351" s="92"/>
      <c r="GQU351" s="92"/>
      <c r="GQV351" s="92"/>
      <c r="GQW351" s="92"/>
      <c r="GQX351" s="92"/>
      <c r="GQY351" s="92"/>
      <c r="GQZ351" s="92"/>
      <c r="GRA351" s="92"/>
      <c r="GRB351" s="92"/>
      <c r="GRC351" s="92"/>
      <c r="GRD351" s="92"/>
      <c r="GRE351" s="92"/>
      <c r="GRF351" s="92"/>
      <c r="GRG351" s="92"/>
      <c r="GRH351" s="92"/>
      <c r="GRI351" s="92"/>
      <c r="GRJ351" s="92"/>
      <c r="GRK351" s="92"/>
      <c r="GRL351" s="92"/>
      <c r="GRM351" s="92"/>
      <c r="GRN351" s="92"/>
      <c r="GRO351" s="92"/>
      <c r="GRP351" s="92"/>
      <c r="GRQ351" s="92"/>
      <c r="GRR351" s="92"/>
      <c r="GRS351" s="92"/>
      <c r="GRT351" s="92"/>
      <c r="GRU351" s="92"/>
      <c r="GRV351" s="92"/>
      <c r="GRW351" s="92"/>
      <c r="GRX351" s="92"/>
      <c r="GRY351" s="92"/>
      <c r="GRZ351" s="92"/>
      <c r="GSA351" s="92"/>
      <c r="GSB351" s="92"/>
      <c r="GSC351" s="92"/>
      <c r="GSD351" s="92"/>
      <c r="GSE351" s="92"/>
      <c r="GSF351" s="92"/>
      <c r="GSG351" s="92"/>
      <c r="GSH351" s="92"/>
      <c r="GSI351" s="92"/>
      <c r="GSJ351" s="92"/>
      <c r="GSK351" s="92"/>
      <c r="GSL351" s="92"/>
      <c r="GSM351" s="92"/>
      <c r="GSN351" s="92"/>
      <c r="GSO351" s="92"/>
      <c r="GSP351" s="92"/>
      <c r="GSQ351" s="92"/>
      <c r="GSR351" s="92"/>
      <c r="GSS351" s="92"/>
      <c r="GST351" s="92"/>
      <c r="GSU351" s="92"/>
      <c r="GSV351" s="92"/>
      <c r="GSW351" s="92"/>
      <c r="GSX351" s="92"/>
      <c r="GSY351" s="92"/>
      <c r="GSZ351" s="92"/>
      <c r="GTA351" s="92"/>
      <c r="GTB351" s="92"/>
      <c r="GTC351" s="92"/>
      <c r="GTD351" s="92"/>
      <c r="GTE351" s="92"/>
      <c r="GTF351" s="92"/>
      <c r="GTG351" s="92"/>
      <c r="GTH351" s="92"/>
      <c r="GTI351" s="92"/>
      <c r="GTJ351" s="92"/>
      <c r="GTK351" s="92"/>
      <c r="GTL351" s="92"/>
      <c r="GTM351" s="92"/>
      <c r="GTN351" s="92"/>
      <c r="GTO351" s="92"/>
      <c r="GTP351" s="92"/>
      <c r="GTQ351" s="92"/>
      <c r="GTR351" s="92"/>
      <c r="GTS351" s="92"/>
      <c r="GTT351" s="92"/>
      <c r="GTU351" s="92"/>
      <c r="GTV351" s="92"/>
      <c r="GTW351" s="92"/>
      <c r="GTX351" s="92"/>
      <c r="GTY351" s="92"/>
      <c r="GTZ351" s="92"/>
      <c r="GUA351" s="92"/>
      <c r="GUB351" s="92"/>
      <c r="GUC351" s="92"/>
      <c r="GUD351" s="92"/>
      <c r="GUE351" s="92"/>
      <c r="GUF351" s="92"/>
      <c r="GUG351" s="92"/>
      <c r="GUH351" s="92"/>
      <c r="GUI351" s="92"/>
      <c r="GUJ351" s="92"/>
      <c r="GUK351" s="92"/>
      <c r="GUL351" s="92"/>
      <c r="GUM351" s="92"/>
      <c r="GUN351" s="92"/>
      <c r="GUO351" s="92"/>
      <c r="GUP351" s="92"/>
      <c r="GUQ351" s="92"/>
      <c r="GUR351" s="92"/>
      <c r="GUS351" s="92"/>
      <c r="GUT351" s="92"/>
      <c r="GUU351" s="92"/>
      <c r="GUV351" s="92"/>
      <c r="GUW351" s="92"/>
      <c r="GUX351" s="92"/>
      <c r="GUY351" s="92"/>
      <c r="GUZ351" s="92"/>
      <c r="GVA351" s="92"/>
      <c r="GVB351" s="92"/>
      <c r="GVC351" s="92"/>
      <c r="GVD351" s="92"/>
      <c r="GVE351" s="92"/>
      <c r="GVF351" s="92"/>
      <c r="GVG351" s="92"/>
      <c r="GVH351" s="92"/>
      <c r="GVI351" s="92"/>
      <c r="GVJ351" s="92"/>
      <c r="GVK351" s="92"/>
      <c r="GVL351" s="92"/>
      <c r="GVM351" s="92"/>
      <c r="GVN351" s="92"/>
      <c r="GVO351" s="92"/>
      <c r="GVP351" s="92"/>
      <c r="GVQ351" s="92"/>
      <c r="GVR351" s="92"/>
      <c r="GVS351" s="92"/>
      <c r="GVT351" s="92"/>
      <c r="GVU351" s="92"/>
      <c r="GVV351" s="92"/>
      <c r="GVW351" s="92"/>
      <c r="GVX351" s="92"/>
      <c r="GVY351" s="92"/>
      <c r="GVZ351" s="92"/>
      <c r="GWA351" s="92"/>
      <c r="GWB351" s="92"/>
      <c r="GWC351" s="92"/>
      <c r="GWD351" s="92"/>
      <c r="GWE351" s="92"/>
      <c r="GWF351" s="92"/>
      <c r="GWG351" s="92"/>
      <c r="GWH351" s="92"/>
      <c r="GWI351" s="92"/>
      <c r="GWJ351" s="92"/>
      <c r="GWK351" s="92"/>
      <c r="GWL351" s="92"/>
      <c r="GWM351" s="92"/>
      <c r="GWN351" s="92"/>
      <c r="GWO351" s="92"/>
      <c r="GWP351" s="92"/>
      <c r="GWQ351" s="92"/>
      <c r="GWR351" s="92"/>
      <c r="GWS351" s="92"/>
      <c r="GWT351" s="92"/>
      <c r="GWU351" s="92"/>
      <c r="GWV351" s="92"/>
      <c r="GWW351" s="92"/>
      <c r="GWX351" s="92"/>
      <c r="GWY351" s="92"/>
      <c r="GWZ351" s="92"/>
      <c r="GXA351" s="92"/>
      <c r="GXB351" s="92"/>
      <c r="GXC351" s="92"/>
      <c r="GXD351" s="92"/>
      <c r="GXE351" s="92"/>
      <c r="GXF351" s="92"/>
      <c r="GXG351" s="92"/>
      <c r="GXH351" s="92"/>
      <c r="GXI351" s="92"/>
      <c r="GXJ351" s="92"/>
      <c r="GXK351" s="92"/>
      <c r="GXL351" s="92"/>
      <c r="GXM351" s="92"/>
      <c r="GXN351" s="92"/>
      <c r="GXO351" s="92"/>
      <c r="GXP351" s="92"/>
      <c r="GXQ351" s="92"/>
      <c r="GXR351" s="92"/>
      <c r="GXS351" s="92"/>
      <c r="GXT351" s="92"/>
      <c r="GXU351" s="92"/>
      <c r="GXV351" s="92"/>
      <c r="GXW351" s="92"/>
      <c r="GXX351" s="92"/>
      <c r="GXY351" s="92"/>
      <c r="GXZ351" s="92"/>
      <c r="GYA351" s="92"/>
      <c r="GYB351" s="92"/>
      <c r="GYC351" s="92"/>
      <c r="GYD351" s="92"/>
      <c r="GYE351" s="92"/>
      <c r="GYF351" s="92"/>
      <c r="GYG351" s="92"/>
      <c r="GYH351" s="92"/>
      <c r="GYI351" s="92"/>
      <c r="GYJ351" s="92"/>
      <c r="GYK351" s="92"/>
      <c r="GYL351" s="92"/>
      <c r="GYM351" s="92"/>
      <c r="GYN351" s="92"/>
      <c r="GYO351" s="92"/>
      <c r="GYP351" s="92"/>
      <c r="GYQ351" s="92"/>
      <c r="GYR351" s="92"/>
      <c r="GYS351" s="92"/>
      <c r="GYT351" s="92"/>
      <c r="GYU351" s="92"/>
      <c r="GYV351" s="92"/>
      <c r="GYW351" s="92"/>
      <c r="GYX351" s="92"/>
      <c r="GYY351" s="92"/>
      <c r="GYZ351" s="92"/>
      <c r="GZA351" s="92"/>
      <c r="GZB351" s="92"/>
      <c r="GZC351" s="92"/>
      <c r="GZD351" s="92"/>
      <c r="GZE351" s="92"/>
      <c r="GZF351" s="92"/>
      <c r="GZG351" s="92"/>
      <c r="GZH351" s="92"/>
      <c r="GZI351" s="92"/>
      <c r="GZJ351" s="92"/>
      <c r="GZK351" s="92"/>
      <c r="GZL351" s="92"/>
      <c r="GZM351" s="92"/>
      <c r="GZN351" s="92"/>
      <c r="GZO351" s="92"/>
      <c r="GZP351" s="92"/>
      <c r="GZQ351" s="92"/>
      <c r="GZR351" s="92"/>
      <c r="GZS351" s="92"/>
      <c r="GZT351" s="92"/>
      <c r="GZU351" s="92"/>
      <c r="GZV351" s="92"/>
      <c r="GZW351" s="92"/>
      <c r="GZX351" s="92"/>
      <c r="GZY351" s="92"/>
      <c r="GZZ351" s="92"/>
      <c r="HAA351" s="92"/>
      <c r="HAB351" s="92"/>
      <c r="HAC351" s="92"/>
      <c r="HAD351" s="92"/>
      <c r="HAE351" s="92"/>
      <c r="HAF351" s="92"/>
      <c r="HAG351" s="92"/>
      <c r="HAH351" s="92"/>
      <c r="HAI351" s="92"/>
      <c r="HAJ351" s="92"/>
      <c r="HAK351" s="92"/>
      <c r="HAL351" s="92"/>
      <c r="HAM351" s="92"/>
      <c r="HAN351" s="92"/>
      <c r="HAO351" s="92"/>
      <c r="HAP351" s="92"/>
      <c r="HAQ351" s="92"/>
      <c r="HAR351" s="92"/>
      <c r="HAS351" s="92"/>
      <c r="HAT351" s="92"/>
      <c r="HAU351" s="92"/>
      <c r="HAV351" s="92"/>
      <c r="HAW351" s="92"/>
      <c r="HAX351" s="92"/>
      <c r="HAY351" s="92"/>
      <c r="HAZ351" s="92"/>
      <c r="HBA351" s="92"/>
      <c r="HBB351" s="92"/>
      <c r="HBC351" s="92"/>
      <c r="HBD351" s="92"/>
      <c r="HBE351" s="92"/>
      <c r="HBF351" s="92"/>
      <c r="HBG351" s="92"/>
      <c r="HBH351" s="92"/>
      <c r="HBI351" s="92"/>
      <c r="HBJ351" s="92"/>
      <c r="HBK351" s="92"/>
      <c r="HBL351" s="92"/>
      <c r="HBM351" s="92"/>
      <c r="HBN351" s="92"/>
      <c r="HBO351" s="92"/>
      <c r="HBP351" s="92"/>
      <c r="HBQ351" s="92"/>
      <c r="HBR351" s="92"/>
      <c r="HBS351" s="92"/>
      <c r="HBT351" s="92"/>
      <c r="HBU351" s="92"/>
      <c r="HBV351" s="92"/>
      <c r="HBW351" s="92"/>
      <c r="HBX351" s="92"/>
      <c r="HBY351" s="92"/>
      <c r="HBZ351" s="92"/>
      <c r="HCA351" s="92"/>
      <c r="HCB351" s="92"/>
      <c r="HCC351" s="92"/>
      <c r="HCD351" s="92"/>
      <c r="HCE351" s="92"/>
      <c r="HCF351" s="92"/>
      <c r="HCG351" s="92"/>
      <c r="HCH351" s="92"/>
      <c r="HCI351" s="92"/>
      <c r="HCJ351" s="92"/>
      <c r="HCK351" s="92"/>
      <c r="HCL351" s="92"/>
      <c r="HCM351" s="92"/>
      <c r="HCN351" s="92"/>
      <c r="HCO351" s="92"/>
      <c r="HCP351" s="92"/>
      <c r="HCQ351" s="92"/>
      <c r="HCR351" s="92"/>
      <c r="HCS351" s="92"/>
      <c r="HCT351" s="92"/>
      <c r="HCU351" s="92"/>
      <c r="HCV351" s="92"/>
      <c r="HCW351" s="92"/>
      <c r="HCX351" s="92"/>
      <c r="HCY351" s="92"/>
      <c r="HCZ351" s="92"/>
      <c r="HDA351" s="92"/>
      <c r="HDB351" s="92"/>
      <c r="HDC351" s="92"/>
      <c r="HDD351" s="92"/>
      <c r="HDE351" s="92"/>
      <c r="HDF351" s="92"/>
      <c r="HDG351" s="92"/>
      <c r="HDH351" s="92"/>
      <c r="HDI351" s="92"/>
      <c r="HDJ351" s="92"/>
      <c r="HDK351" s="92"/>
      <c r="HDL351" s="92"/>
      <c r="HDM351" s="92"/>
      <c r="HDN351" s="92"/>
      <c r="HDO351" s="92"/>
      <c r="HDP351" s="92"/>
      <c r="HDQ351" s="92"/>
      <c r="HDR351" s="92"/>
      <c r="HDS351" s="92"/>
      <c r="HDT351" s="92"/>
      <c r="HDU351" s="92"/>
      <c r="HDV351" s="92"/>
      <c r="HDW351" s="92"/>
      <c r="HDX351" s="92"/>
      <c r="HDY351" s="92"/>
      <c r="HDZ351" s="92"/>
      <c r="HEA351" s="92"/>
      <c r="HEB351" s="92"/>
      <c r="HEC351" s="92"/>
      <c r="HED351" s="92"/>
      <c r="HEE351" s="92"/>
      <c r="HEF351" s="92"/>
      <c r="HEG351" s="92"/>
      <c r="HEH351" s="92"/>
      <c r="HEI351" s="92"/>
      <c r="HEJ351" s="92"/>
      <c r="HEK351" s="92"/>
      <c r="HEL351" s="92"/>
      <c r="HEM351" s="92"/>
      <c r="HEN351" s="92"/>
      <c r="HEO351" s="92"/>
      <c r="HEP351" s="92"/>
      <c r="HEQ351" s="92"/>
      <c r="HER351" s="92"/>
      <c r="HES351" s="92"/>
      <c r="HET351" s="92"/>
      <c r="HEU351" s="92"/>
      <c r="HEV351" s="92"/>
      <c r="HEW351" s="92"/>
      <c r="HEX351" s="92"/>
      <c r="HEY351" s="92"/>
      <c r="HEZ351" s="92"/>
      <c r="HFA351" s="92"/>
      <c r="HFB351" s="92"/>
      <c r="HFC351" s="92"/>
      <c r="HFD351" s="92"/>
      <c r="HFE351" s="92"/>
      <c r="HFF351" s="92"/>
      <c r="HFG351" s="92"/>
      <c r="HFH351" s="92"/>
      <c r="HFI351" s="92"/>
      <c r="HFJ351" s="92"/>
      <c r="HFK351" s="92"/>
      <c r="HFL351" s="92"/>
      <c r="HFM351" s="92"/>
      <c r="HFN351" s="92"/>
      <c r="HFO351" s="92"/>
      <c r="HFP351" s="92"/>
      <c r="HFQ351" s="92"/>
      <c r="HFR351" s="92"/>
      <c r="HFS351" s="92"/>
      <c r="HFT351" s="92"/>
      <c r="HFU351" s="92"/>
      <c r="HFV351" s="92"/>
      <c r="HFW351" s="92"/>
      <c r="HFX351" s="92"/>
      <c r="HFY351" s="92"/>
      <c r="HFZ351" s="92"/>
      <c r="HGA351" s="92"/>
      <c r="HGB351" s="92"/>
      <c r="HGC351" s="92"/>
      <c r="HGD351" s="92"/>
      <c r="HGE351" s="92"/>
      <c r="HGF351" s="92"/>
      <c r="HGG351" s="92"/>
      <c r="HGH351" s="92"/>
      <c r="HGI351" s="92"/>
      <c r="HGJ351" s="92"/>
      <c r="HGK351" s="92"/>
      <c r="HGL351" s="92"/>
      <c r="HGM351" s="92"/>
      <c r="HGN351" s="92"/>
      <c r="HGO351" s="92"/>
      <c r="HGP351" s="92"/>
      <c r="HGQ351" s="92"/>
      <c r="HGR351" s="92"/>
      <c r="HGS351" s="92"/>
      <c r="HGT351" s="92"/>
      <c r="HGU351" s="92"/>
      <c r="HGV351" s="92"/>
      <c r="HGW351" s="92"/>
      <c r="HGX351" s="92"/>
      <c r="HGY351" s="92"/>
      <c r="HGZ351" s="92"/>
      <c r="HHA351" s="92"/>
      <c r="HHB351" s="92"/>
      <c r="HHC351" s="92"/>
      <c r="HHD351" s="92"/>
      <c r="HHE351" s="92"/>
      <c r="HHF351" s="92"/>
      <c r="HHG351" s="92"/>
      <c r="HHH351" s="92"/>
      <c r="HHI351" s="92"/>
      <c r="HHJ351" s="92"/>
      <c r="HHK351" s="92"/>
      <c r="HHL351" s="92"/>
      <c r="HHM351" s="92"/>
      <c r="HHN351" s="92"/>
      <c r="HHO351" s="92"/>
      <c r="HHP351" s="92"/>
      <c r="HHQ351" s="92"/>
      <c r="HHR351" s="92"/>
      <c r="HHS351" s="92"/>
      <c r="HHT351" s="92"/>
      <c r="HHU351" s="92"/>
      <c r="HHV351" s="92"/>
      <c r="HHW351" s="92"/>
      <c r="HHX351" s="92"/>
      <c r="HHY351" s="92"/>
      <c r="HHZ351" s="92"/>
      <c r="HIA351" s="92"/>
      <c r="HIB351" s="92"/>
      <c r="HIC351" s="92"/>
      <c r="HID351" s="92"/>
      <c r="HIE351" s="92"/>
      <c r="HIF351" s="92"/>
      <c r="HIG351" s="92"/>
      <c r="HIH351" s="92"/>
      <c r="HII351" s="92"/>
      <c r="HIJ351" s="92"/>
      <c r="HIK351" s="92"/>
      <c r="HIL351" s="92"/>
      <c r="HIM351" s="92"/>
      <c r="HIN351" s="92"/>
      <c r="HIO351" s="92"/>
      <c r="HIP351" s="92"/>
      <c r="HIQ351" s="92"/>
      <c r="HIR351" s="92"/>
      <c r="HIS351" s="92"/>
      <c r="HIT351" s="92"/>
      <c r="HIU351" s="92"/>
      <c r="HIV351" s="92"/>
      <c r="HIW351" s="92"/>
      <c r="HIX351" s="92"/>
      <c r="HIY351" s="92"/>
      <c r="HIZ351" s="92"/>
      <c r="HJA351" s="92"/>
      <c r="HJB351" s="92"/>
      <c r="HJC351" s="92"/>
      <c r="HJD351" s="92"/>
      <c r="HJE351" s="92"/>
      <c r="HJF351" s="92"/>
      <c r="HJG351" s="92"/>
      <c r="HJH351" s="92"/>
      <c r="HJI351" s="92"/>
      <c r="HJJ351" s="92"/>
      <c r="HJK351" s="92"/>
      <c r="HJL351" s="92"/>
      <c r="HJM351" s="92"/>
      <c r="HJN351" s="92"/>
      <c r="HJO351" s="92"/>
      <c r="HJP351" s="92"/>
      <c r="HJQ351" s="92"/>
      <c r="HJR351" s="92"/>
      <c r="HJS351" s="92"/>
      <c r="HJT351" s="92"/>
      <c r="HJU351" s="92"/>
      <c r="HJV351" s="92"/>
      <c r="HJW351" s="92"/>
      <c r="HJX351" s="92"/>
      <c r="HJY351" s="92"/>
      <c r="HJZ351" s="92"/>
      <c r="HKA351" s="92"/>
      <c r="HKB351" s="92"/>
      <c r="HKC351" s="92"/>
      <c r="HKD351" s="92"/>
      <c r="HKE351" s="92"/>
      <c r="HKF351" s="92"/>
      <c r="HKG351" s="92"/>
      <c r="HKH351" s="92"/>
      <c r="HKI351" s="92"/>
      <c r="HKJ351" s="92"/>
      <c r="HKK351" s="92"/>
      <c r="HKL351" s="92"/>
      <c r="HKM351" s="92"/>
      <c r="HKN351" s="92"/>
      <c r="HKO351" s="92"/>
      <c r="HKP351" s="92"/>
      <c r="HKQ351" s="92"/>
      <c r="HKR351" s="92"/>
      <c r="HKS351" s="92"/>
      <c r="HKT351" s="92"/>
      <c r="HKU351" s="92"/>
      <c r="HKV351" s="92"/>
      <c r="HKW351" s="92"/>
      <c r="HKX351" s="92"/>
      <c r="HKY351" s="92"/>
      <c r="HKZ351" s="92"/>
      <c r="HLA351" s="92"/>
      <c r="HLB351" s="92"/>
      <c r="HLC351" s="92"/>
      <c r="HLD351" s="92"/>
      <c r="HLE351" s="92"/>
      <c r="HLF351" s="92"/>
      <c r="HLG351" s="92"/>
      <c r="HLH351" s="92"/>
      <c r="HLI351" s="92"/>
      <c r="HLJ351" s="92"/>
      <c r="HLK351" s="92"/>
      <c r="HLL351" s="92"/>
      <c r="HLM351" s="92"/>
      <c r="HLN351" s="92"/>
      <c r="HLO351" s="92"/>
      <c r="HLP351" s="92"/>
      <c r="HLQ351" s="92"/>
      <c r="HLR351" s="92"/>
      <c r="HLS351" s="92"/>
      <c r="HLT351" s="92"/>
      <c r="HLU351" s="92"/>
      <c r="HLV351" s="92"/>
      <c r="HLW351" s="92"/>
      <c r="HLX351" s="92"/>
      <c r="HLY351" s="92"/>
      <c r="HLZ351" s="92"/>
      <c r="HMA351" s="92"/>
      <c r="HMB351" s="92"/>
      <c r="HMC351" s="92"/>
      <c r="HMD351" s="92"/>
      <c r="HME351" s="92"/>
      <c r="HMF351" s="92"/>
      <c r="HMG351" s="92"/>
      <c r="HMH351" s="92"/>
      <c r="HMI351" s="92"/>
      <c r="HMJ351" s="92"/>
      <c r="HMK351" s="92"/>
      <c r="HML351" s="92"/>
      <c r="HMM351" s="92"/>
      <c r="HMN351" s="92"/>
      <c r="HMO351" s="92"/>
      <c r="HMP351" s="92"/>
      <c r="HMQ351" s="92"/>
      <c r="HMR351" s="92"/>
      <c r="HMS351" s="92"/>
      <c r="HMT351" s="92"/>
      <c r="HMU351" s="92"/>
      <c r="HMV351" s="92"/>
      <c r="HMW351" s="92"/>
      <c r="HMX351" s="92"/>
      <c r="HMY351" s="92"/>
      <c r="HMZ351" s="92"/>
      <c r="HNA351" s="92"/>
      <c r="HNB351" s="92"/>
      <c r="HNC351" s="92"/>
      <c r="HND351" s="92"/>
      <c r="HNE351" s="92"/>
      <c r="HNF351" s="92"/>
      <c r="HNG351" s="92"/>
      <c r="HNH351" s="92"/>
      <c r="HNI351" s="92"/>
      <c r="HNJ351" s="92"/>
      <c r="HNK351" s="92"/>
      <c r="HNL351" s="92"/>
      <c r="HNM351" s="92"/>
      <c r="HNN351" s="92"/>
      <c r="HNO351" s="92"/>
      <c r="HNP351" s="92"/>
      <c r="HNQ351" s="92"/>
      <c r="HNR351" s="92"/>
      <c r="HNS351" s="92"/>
      <c r="HNT351" s="92"/>
      <c r="HNU351" s="92"/>
      <c r="HNV351" s="92"/>
      <c r="HNW351" s="92"/>
      <c r="HNX351" s="92"/>
      <c r="HNY351" s="92"/>
      <c r="HNZ351" s="92"/>
      <c r="HOA351" s="92"/>
      <c r="HOB351" s="92"/>
      <c r="HOC351" s="92"/>
      <c r="HOD351" s="92"/>
      <c r="HOE351" s="92"/>
      <c r="HOF351" s="92"/>
      <c r="HOG351" s="92"/>
      <c r="HOH351" s="92"/>
      <c r="HOI351" s="92"/>
      <c r="HOJ351" s="92"/>
      <c r="HOK351" s="92"/>
      <c r="HOL351" s="92"/>
      <c r="HOM351" s="92"/>
      <c r="HON351" s="92"/>
      <c r="HOO351" s="92"/>
      <c r="HOP351" s="92"/>
      <c r="HOQ351" s="92"/>
      <c r="HOR351" s="92"/>
      <c r="HOS351" s="92"/>
      <c r="HOT351" s="92"/>
      <c r="HOU351" s="92"/>
      <c r="HOV351" s="92"/>
      <c r="HOW351" s="92"/>
      <c r="HOX351" s="92"/>
      <c r="HOY351" s="92"/>
      <c r="HOZ351" s="92"/>
      <c r="HPA351" s="92"/>
      <c r="HPB351" s="92"/>
      <c r="HPC351" s="92"/>
      <c r="HPD351" s="92"/>
      <c r="HPE351" s="92"/>
      <c r="HPF351" s="92"/>
      <c r="HPG351" s="92"/>
      <c r="HPH351" s="92"/>
      <c r="HPI351" s="92"/>
      <c r="HPJ351" s="92"/>
      <c r="HPK351" s="92"/>
      <c r="HPL351" s="92"/>
      <c r="HPM351" s="92"/>
      <c r="HPN351" s="92"/>
      <c r="HPO351" s="92"/>
      <c r="HPP351" s="92"/>
      <c r="HPQ351" s="92"/>
      <c r="HPR351" s="92"/>
      <c r="HPS351" s="92"/>
      <c r="HPT351" s="92"/>
      <c r="HPU351" s="92"/>
      <c r="HPV351" s="92"/>
      <c r="HPW351" s="92"/>
      <c r="HPX351" s="92"/>
      <c r="HPY351" s="92"/>
      <c r="HPZ351" s="92"/>
      <c r="HQA351" s="92"/>
      <c r="HQB351" s="92"/>
      <c r="HQC351" s="92"/>
      <c r="HQD351" s="92"/>
      <c r="HQE351" s="92"/>
      <c r="HQF351" s="92"/>
      <c r="HQG351" s="92"/>
      <c r="HQH351" s="92"/>
      <c r="HQI351" s="92"/>
      <c r="HQJ351" s="92"/>
      <c r="HQK351" s="92"/>
      <c r="HQL351" s="92"/>
      <c r="HQM351" s="92"/>
      <c r="HQN351" s="92"/>
      <c r="HQO351" s="92"/>
      <c r="HQP351" s="92"/>
      <c r="HQQ351" s="92"/>
      <c r="HQR351" s="92"/>
      <c r="HQS351" s="92"/>
      <c r="HQT351" s="92"/>
      <c r="HQU351" s="92"/>
      <c r="HQV351" s="92"/>
      <c r="HQW351" s="92"/>
      <c r="HQX351" s="92"/>
      <c r="HQY351" s="92"/>
      <c r="HQZ351" s="92"/>
      <c r="HRA351" s="92"/>
      <c r="HRB351" s="92"/>
      <c r="HRC351" s="92"/>
      <c r="HRD351" s="92"/>
      <c r="HRE351" s="92"/>
      <c r="HRF351" s="92"/>
      <c r="HRG351" s="92"/>
      <c r="HRH351" s="92"/>
      <c r="HRI351" s="92"/>
      <c r="HRJ351" s="92"/>
      <c r="HRK351" s="92"/>
      <c r="HRL351" s="92"/>
      <c r="HRM351" s="92"/>
      <c r="HRN351" s="92"/>
      <c r="HRO351" s="92"/>
      <c r="HRP351" s="92"/>
      <c r="HRQ351" s="92"/>
      <c r="HRR351" s="92"/>
      <c r="HRS351" s="92"/>
      <c r="HRT351" s="92"/>
      <c r="HRU351" s="92"/>
      <c r="HRV351" s="92"/>
      <c r="HRW351" s="92"/>
      <c r="HRX351" s="92"/>
      <c r="HRY351" s="92"/>
      <c r="HRZ351" s="92"/>
      <c r="HSA351" s="92"/>
      <c r="HSB351" s="92"/>
      <c r="HSC351" s="92"/>
      <c r="HSD351" s="92"/>
      <c r="HSE351" s="92"/>
      <c r="HSF351" s="92"/>
      <c r="HSG351" s="92"/>
      <c r="HSH351" s="92"/>
      <c r="HSI351" s="92"/>
      <c r="HSJ351" s="92"/>
      <c r="HSK351" s="92"/>
      <c r="HSL351" s="92"/>
      <c r="HSM351" s="92"/>
      <c r="HSN351" s="92"/>
      <c r="HSO351" s="92"/>
      <c r="HSP351" s="92"/>
      <c r="HSQ351" s="92"/>
      <c r="HSR351" s="92"/>
      <c r="HSS351" s="92"/>
      <c r="HST351" s="92"/>
      <c r="HSU351" s="92"/>
      <c r="HSV351" s="92"/>
      <c r="HSW351" s="92"/>
      <c r="HSX351" s="92"/>
      <c r="HSY351" s="92"/>
      <c r="HSZ351" s="92"/>
      <c r="HTA351" s="92"/>
      <c r="HTB351" s="92"/>
      <c r="HTC351" s="92"/>
      <c r="HTD351" s="92"/>
      <c r="HTE351" s="92"/>
      <c r="HTF351" s="92"/>
      <c r="HTG351" s="92"/>
      <c r="HTH351" s="92"/>
      <c r="HTI351" s="92"/>
      <c r="HTJ351" s="92"/>
      <c r="HTK351" s="92"/>
      <c r="HTL351" s="92"/>
      <c r="HTM351" s="92"/>
      <c r="HTN351" s="92"/>
      <c r="HTO351" s="92"/>
      <c r="HTP351" s="92"/>
      <c r="HTQ351" s="92"/>
      <c r="HTR351" s="92"/>
      <c r="HTS351" s="92"/>
      <c r="HTT351" s="92"/>
      <c r="HTU351" s="92"/>
      <c r="HTV351" s="92"/>
      <c r="HTW351" s="92"/>
      <c r="HTX351" s="92"/>
      <c r="HTY351" s="92"/>
      <c r="HTZ351" s="92"/>
      <c r="HUA351" s="92"/>
      <c r="HUB351" s="92"/>
      <c r="HUC351" s="92"/>
      <c r="HUD351" s="92"/>
      <c r="HUE351" s="92"/>
      <c r="HUF351" s="92"/>
      <c r="HUG351" s="92"/>
      <c r="HUH351" s="92"/>
      <c r="HUI351" s="92"/>
      <c r="HUJ351" s="92"/>
      <c r="HUK351" s="92"/>
      <c r="HUL351" s="92"/>
      <c r="HUM351" s="92"/>
      <c r="HUN351" s="92"/>
      <c r="HUO351" s="92"/>
      <c r="HUP351" s="92"/>
      <c r="HUQ351" s="92"/>
      <c r="HUR351" s="92"/>
      <c r="HUS351" s="92"/>
      <c r="HUT351" s="92"/>
      <c r="HUU351" s="92"/>
      <c r="HUV351" s="92"/>
      <c r="HUW351" s="92"/>
      <c r="HUX351" s="92"/>
      <c r="HUY351" s="92"/>
      <c r="HUZ351" s="92"/>
      <c r="HVA351" s="92"/>
      <c r="HVB351" s="92"/>
      <c r="HVC351" s="92"/>
      <c r="HVD351" s="92"/>
      <c r="HVE351" s="92"/>
      <c r="HVF351" s="92"/>
      <c r="HVG351" s="92"/>
      <c r="HVH351" s="92"/>
      <c r="HVI351" s="92"/>
      <c r="HVJ351" s="92"/>
      <c r="HVK351" s="92"/>
      <c r="HVL351" s="92"/>
      <c r="HVM351" s="92"/>
      <c r="HVN351" s="92"/>
      <c r="HVO351" s="92"/>
      <c r="HVP351" s="92"/>
      <c r="HVQ351" s="92"/>
      <c r="HVR351" s="92"/>
      <c r="HVS351" s="92"/>
      <c r="HVT351" s="92"/>
      <c r="HVU351" s="92"/>
      <c r="HVV351" s="92"/>
      <c r="HVW351" s="92"/>
      <c r="HVX351" s="92"/>
      <c r="HVY351" s="92"/>
      <c r="HVZ351" s="92"/>
      <c r="HWA351" s="92"/>
      <c r="HWB351" s="92"/>
      <c r="HWC351" s="92"/>
      <c r="HWD351" s="92"/>
      <c r="HWE351" s="92"/>
      <c r="HWF351" s="92"/>
      <c r="HWG351" s="92"/>
      <c r="HWH351" s="92"/>
      <c r="HWI351" s="92"/>
      <c r="HWJ351" s="92"/>
      <c r="HWK351" s="92"/>
      <c r="HWL351" s="92"/>
      <c r="HWM351" s="92"/>
      <c r="HWN351" s="92"/>
      <c r="HWO351" s="92"/>
      <c r="HWP351" s="92"/>
      <c r="HWQ351" s="92"/>
      <c r="HWR351" s="92"/>
      <c r="HWS351" s="92"/>
      <c r="HWT351" s="92"/>
      <c r="HWU351" s="92"/>
      <c r="HWV351" s="92"/>
      <c r="HWW351" s="92"/>
      <c r="HWX351" s="92"/>
      <c r="HWY351" s="92"/>
      <c r="HWZ351" s="92"/>
      <c r="HXA351" s="92"/>
      <c r="HXB351" s="92"/>
      <c r="HXC351" s="92"/>
      <c r="HXD351" s="92"/>
      <c r="HXE351" s="92"/>
      <c r="HXF351" s="92"/>
      <c r="HXG351" s="92"/>
      <c r="HXH351" s="92"/>
      <c r="HXI351" s="92"/>
      <c r="HXJ351" s="92"/>
      <c r="HXK351" s="92"/>
      <c r="HXL351" s="92"/>
      <c r="HXM351" s="92"/>
      <c r="HXN351" s="92"/>
      <c r="HXO351" s="92"/>
      <c r="HXP351" s="92"/>
      <c r="HXQ351" s="92"/>
      <c r="HXR351" s="92"/>
      <c r="HXS351" s="92"/>
      <c r="HXT351" s="92"/>
      <c r="HXU351" s="92"/>
      <c r="HXV351" s="92"/>
      <c r="HXW351" s="92"/>
      <c r="HXX351" s="92"/>
      <c r="HXY351" s="92"/>
      <c r="HXZ351" s="92"/>
      <c r="HYA351" s="92"/>
      <c r="HYB351" s="92"/>
      <c r="HYC351" s="92"/>
      <c r="HYD351" s="92"/>
      <c r="HYE351" s="92"/>
      <c r="HYF351" s="92"/>
      <c r="HYG351" s="92"/>
      <c r="HYH351" s="92"/>
      <c r="HYI351" s="92"/>
      <c r="HYJ351" s="92"/>
      <c r="HYK351" s="92"/>
      <c r="HYL351" s="92"/>
      <c r="HYM351" s="92"/>
      <c r="HYN351" s="92"/>
      <c r="HYO351" s="92"/>
      <c r="HYP351" s="92"/>
      <c r="HYQ351" s="92"/>
      <c r="HYR351" s="92"/>
      <c r="HYS351" s="92"/>
      <c r="HYT351" s="92"/>
      <c r="HYU351" s="92"/>
      <c r="HYV351" s="92"/>
      <c r="HYW351" s="92"/>
      <c r="HYX351" s="92"/>
      <c r="HYY351" s="92"/>
      <c r="HYZ351" s="92"/>
      <c r="HZA351" s="92"/>
      <c r="HZB351" s="92"/>
      <c r="HZC351" s="92"/>
      <c r="HZD351" s="92"/>
      <c r="HZE351" s="92"/>
      <c r="HZF351" s="92"/>
      <c r="HZG351" s="92"/>
      <c r="HZH351" s="92"/>
      <c r="HZI351" s="92"/>
      <c r="HZJ351" s="92"/>
      <c r="HZK351" s="92"/>
      <c r="HZL351" s="92"/>
      <c r="HZM351" s="92"/>
      <c r="HZN351" s="92"/>
      <c r="HZO351" s="92"/>
      <c r="HZP351" s="92"/>
      <c r="HZQ351" s="92"/>
      <c r="HZR351" s="92"/>
      <c r="HZS351" s="92"/>
      <c r="HZT351" s="92"/>
      <c r="HZU351" s="92"/>
      <c r="HZV351" s="92"/>
      <c r="HZW351" s="92"/>
      <c r="HZX351" s="92"/>
      <c r="HZY351" s="92"/>
      <c r="HZZ351" s="92"/>
      <c r="IAA351" s="92"/>
      <c r="IAB351" s="92"/>
      <c r="IAC351" s="92"/>
      <c r="IAD351" s="92"/>
      <c r="IAE351" s="92"/>
      <c r="IAF351" s="92"/>
      <c r="IAG351" s="92"/>
      <c r="IAH351" s="92"/>
      <c r="IAI351" s="92"/>
      <c r="IAJ351" s="92"/>
      <c r="IAK351" s="92"/>
      <c r="IAL351" s="92"/>
      <c r="IAM351" s="92"/>
      <c r="IAN351" s="92"/>
      <c r="IAO351" s="92"/>
      <c r="IAP351" s="92"/>
      <c r="IAQ351" s="92"/>
      <c r="IAR351" s="92"/>
      <c r="IAS351" s="92"/>
      <c r="IAT351" s="92"/>
      <c r="IAU351" s="92"/>
      <c r="IAV351" s="92"/>
      <c r="IAW351" s="92"/>
      <c r="IAX351" s="92"/>
      <c r="IAY351" s="92"/>
      <c r="IAZ351" s="92"/>
      <c r="IBA351" s="92"/>
      <c r="IBB351" s="92"/>
      <c r="IBC351" s="92"/>
      <c r="IBD351" s="92"/>
      <c r="IBE351" s="92"/>
      <c r="IBF351" s="92"/>
      <c r="IBG351" s="92"/>
      <c r="IBH351" s="92"/>
      <c r="IBI351" s="92"/>
      <c r="IBJ351" s="92"/>
      <c r="IBK351" s="92"/>
      <c r="IBL351" s="92"/>
      <c r="IBM351" s="92"/>
      <c r="IBN351" s="92"/>
      <c r="IBO351" s="92"/>
      <c r="IBP351" s="92"/>
      <c r="IBQ351" s="92"/>
      <c r="IBR351" s="92"/>
      <c r="IBS351" s="92"/>
      <c r="IBT351" s="92"/>
      <c r="IBU351" s="92"/>
      <c r="IBV351" s="92"/>
      <c r="IBW351" s="92"/>
      <c r="IBX351" s="92"/>
      <c r="IBY351" s="92"/>
      <c r="IBZ351" s="92"/>
      <c r="ICA351" s="92"/>
      <c r="ICB351" s="92"/>
      <c r="ICC351" s="92"/>
      <c r="ICD351" s="92"/>
      <c r="ICE351" s="92"/>
      <c r="ICF351" s="92"/>
      <c r="ICG351" s="92"/>
      <c r="ICH351" s="92"/>
      <c r="ICI351" s="92"/>
      <c r="ICJ351" s="92"/>
      <c r="ICK351" s="92"/>
      <c r="ICL351" s="92"/>
      <c r="ICM351" s="92"/>
      <c r="ICN351" s="92"/>
      <c r="ICO351" s="92"/>
      <c r="ICP351" s="92"/>
      <c r="ICQ351" s="92"/>
      <c r="ICR351" s="92"/>
      <c r="ICS351" s="92"/>
      <c r="ICT351" s="92"/>
      <c r="ICU351" s="92"/>
      <c r="ICV351" s="92"/>
      <c r="ICW351" s="92"/>
      <c r="ICX351" s="92"/>
      <c r="ICY351" s="92"/>
      <c r="ICZ351" s="92"/>
      <c r="IDA351" s="92"/>
      <c r="IDB351" s="92"/>
      <c r="IDC351" s="92"/>
      <c r="IDD351" s="92"/>
      <c r="IDE351" s="92"/>
      <c r="IDF351" s="92"/>
      <c r="IDG351" s="92"/>
      <c r="IDH351" s="92"/>
      <c r="IDI351" s="92"/>
      <c r="IDJ351" s="92"/>
      <c r="IDK351" s="92"/>
      <c r="IDL351" s="92"/>
      <c r="IDM351" s="92"/>
      <c r="IDN351" s="92"/>
      <c r="IDO351" s="92"/>
      <c r="IDP351" s="92"/>
      <c r="IDQ351" s="92"/>
      <c r="IDR351" s="92"/>
      <c r="IDS351" s="92"/>
      <c r="IDT351" s="92"/>
      <c r="IDU351" s="92"/>
      <c r="IDV351" s="92"/>
      <c r="IDW351" s="92"/>
      <c r="IDX351" s="92"/>
      <c r="IDY351" s="92"/>
      <c r="IDZ351" s="92"/>
      <c r="IEA351" s="92"/>
      <c r="IEB351" s="92"/>
      <c r="IEC351" s="92"/>
      <c r="IED351" s="92"/>
      <c r="IEE351" s="92"/>
      <c r="IEF351" s="92"/>
      <c r="IEG351" s="92"/>
      <c r="IEH351" s="92"/>
      <c r="IEI351" s="92"/>
      <c r="IEJ351" s="92"/>
      <c r="IEK351" s="92"/>
      <c r="IEL351" s="92"/>
      <c r="IEM351" s="92"/>
      <c r="IEN351" s="92"/>
      <c r="IEO351" s="92"/>
      <c r="IEP351" s="92"/>
      <c r="IEQ351" s="92"/>
      <c r="IER351" s="92"/>
      <c r="IES351" s="92"/>
      <c r="IET351" s="92"/>
      <c r="IEU351" s="92"/>
      <c r="IEV351" s="92"/>
      <c r="IEW351" s="92"/>
      <c r="IEX351" s="92"/>
      <c r="IEY351" s="92"/>
      <c r="IEZ351" s="92"/>
      <c r="IFA351" s="92"/>
      <c r="IFB351" s="92"/>
      <c r="IFC351" s="92"/>
      <c r="IFD351" s="92"/>
      <c r="IFE351" s="92"/>
      <c r="IFF351" s="92"/>
      <c r="IFG351" s="92"/>
      <c r="IFH351" s="92"/>
      <c r="IFI351" s="92"/>
      <c r="IFJ351" s="92"/>
      <c r="IFK351" s="92"/>
      <c r="IFL351" s="92"/>
      <c r="IFM351" s="92"/>
      <c r="IFN351" s="92"/>
      <c r="IFO351" s="92"/>
      <c r="IFP351" s="92"/>
      <c r="IFQ351" s="92"/>
      <c r="IFR351" s="92"/>
      <c r="IFS351" s="92"/>
      <c r="IFT351" s="92"/>
      <c r="IFU351" s="92"/>
      <c r="IFV351" s="92"/>
      <c r="IFW351" s="92"/>
      <c r="IFX351" s="92"/>
      <c r="IFY351" s="92"/>
      <c r="IFZ351" s="92"/>
      <c r="IGA351" s="92"/>
      <c r="IGB351" s="92"/>
      <c r="IGC351" s="92"/>
      <c r="IGD351" s="92"/>
      <c r="IGE351" s="92"/>
      <c r="IGF351" s="92"/>
      <c r="IGG351" s="92"/>
      <c r="IGH351" s="92"/>
      <c r="IGI351" s="92"/>
      <c r="IGJ351" s="92"/>
      <c r="IGK351" s="92"/>
      <c r="IGL351" s="92"/>
      <c r="IGM351" s="92"/>
      <c r="IGN351" s="92"/>
      <c r="IGO351" s="92"/>
      <c r="IGP351" s="92"/>
      <c r="IGQ351" s="92"/>
      <c r="IGR351" s="92"/>
      <c r="IGS351" s="92"/>
      <c r="IGT351" s="92"/>
      <c r="IGU351" s="92"/>
      <c r="IGV351" s="92"/>
      <c r="IGW351" s="92"/>
      <c r="IGX351" s="92"/>
      <c r="IGY351" s="92"/>
      <c r="IGZ351" s="92"/>
      <c r="IHA351" s="92"/>
      <c r="IHB351" s="92"/>
      <c r="IHC351" s="92"/>
      <c r="IHD351" s="92"/>
      <c r="IHE351" s="92"/>
      <c r="IHF351" s="92"/>
      <c r="IHG351" s="92"/>
      <c r="IHH351" s="92"/>
      <c r="IHI351" s="92"/>
      <c r="IHJ351" s="92"/>
      <c r="IHK351" s="92"/>
      <c r="IHL351" s="92"/>
      <c r="IHM351" s="92"/>
      <c r="IHN351" s="92"/>
      <c r="IHO351" s="92"/>
      <c r="IHP351" s="92"/>
      <c r="IHQ351" s="92"/>
      <c r="IHR351" s="92"/>
      <c r="IHS351" s="92"/>
      <c r="IHT351" s="92"/>
      <c r="IHU351" s="92"/>
      <c r="IHV351" s="92"/>
      <c r="IHW351" s="92"/>
      <c r="IHX351" s="92"/>
      <c r="IHY351" s="92"/>
      <c r="IHZ351" s="92"/>
      <c r="IIA351" s="92"/>
      <c r="IIB351" s="92"/>
      <c r="IIC351" s="92"/>
      <c r="IID351" s="92"/>
      <c r="IIE351" s="92"/>
      <c r="IIF351" s="92"/>
      <c r="IIG351" s="92"/>
      <c r="IIH351" s="92"/>
      <c r="III351" s="92"/>
      <c r="IIJ351" s="92"/>
      <c r="IIK351" s="92"/>
      <c r="IIL351" s="92"/>
      <c r="IIM351" s="92"/>
      <c r="IIN351" s="92"/>
      <c r="IIO351" s="92"/>
      <c r="IIP351" s="92"/>
      <c r="IIQ351" s="92"/>
      <c r="IIR351" s="92"/>
      <c r="IIS351" s="92"/>
      <c r="IIT351" s="92"/>
      <c r="IIU351" s="92"/>
      <c r="IIV351" s="92"/>
      <c r="IIW351" s="92"/>
      <c r="IIX351" s="92"/>
      <c r="IIY351" s="92"/>
      <c r="IIZ351" s="92"/>
      <c r="IJA351" s="92"/>
      <c r="IJB351" s="92"/>
      <c r="IJC351" s="92"/>
      <c r="IJD351" s="92"/>
      <c r="IJE351" s="92"/>
      <c r="IJF351" s="92"/>
      <c r="IJG351" s="92"/>
      <c r="IJH351" s="92"/>
      <c r="IJI351" s="92"/>
      <c r="IJJ351" s="92"/>
      <c r="IJK351" s="92"/>
      <c r="IJL351" s="92"/>
      <c r="IJM351" s="92"/>
      <c r="IJN351" s="92"/>
      <c r="IJO351" s="92"/>
      <c r="IJP351" s="92"/>
      <c r="IJQ351" s="92"/>
      <c r="IJR351" s="92"/>
      <c r="IJS351" s="92"/>
      <c r="IJT351" s="92"/>
      <c r="IJU351" s="92"/>
      <c r="IJV351" s="92"/>
      <c r="IJW351" s="92"/>
      <c r="IJX351" s="92"/>
      <c r="IJY351" s="92"/>
      <c r="IJZ351" s="92"/>
      <c r="IKA351" s="92"/>
      <c r="IKB351" s="92"/>
      <c r="IKC351" s="92"/>
      <c r="IKD351" s="92"/>
      <c r="IKE351" s="92"/>
      <c r="IKF351" s="92"/>
      <c r="IKG351" s="92"/>
      <c r="IKH351" s="92"/>
      <c r="IKI351" s="92"/>
      <c r="IKJ351" s="92"/>
      <c r="IKK351" s="92"/>
      <c r="IKL351" s="92"/>
      <c r="IKM351" s="92"/>
      <c r="IKN351" s="92"/>
      <c r="IKO351" s="92"/>
      <c r="IKP351" s="92"/>
      <c r="IKQ351" s="92"/>
      <c r="IKR351" s="92"/>
      <c r="IKS351" s="92"/>
      <c r="IKT351" s="92"/>
      <c r="IKU351" s="92"/>
      <c r="IKV351" s="92"/>
      <c r="IKW351" s="92"/>
      <c r="IKX351" s="92"/>
      <c r="IKY351" s="92"/>
      <c r="IKZ351" s="92"/>
      <c r="ILA351" s="92"/>
      <c r="ILB351" s="92"/>
      <c r="ILC351" s="92"/>
      <c r="ILD351" s="92"/>
      <c r="ILE351" s="92"/>
      <c r="ILF351" s="92"/>
      <c r="ILG351" s="92"/>
      <c r="ILH351" s="92"/>
      <c r="ILI351" s="92"/>
      <c r="ILJ351" s="92"/>
      <c r="ILK351" s="92"/>
      <c r="ILL351" s="92"/>
      <c r="ILM351" s="92"/>
      <c r="ILN351" s="92"/>
      <c r="ILO351" s="92"/>
      <c r="ILP351" s="92"/>
      <c r="ILQ351" s="92"/>
      <c r="ILR351" s="92"/>
      <c r="ILS351" s="92"/>
      <c r="ILT351" s="92"/>
      <c r="ILU351" s="92"/>
      <c r="ILV351" s="92"/>
      <c r="ILW351" s="92"/>
      <c r="ILX351" s="92"/>
      <c r="ILY351" s="92"/>
      <c r="ILZ351" s="92"/>
      <c r="IMA351" s="92"/>
      <c r="IMB351" s="92"/>
      <c r="IMC351" s="92"/>
      <c r="IMD351" s="92"/>
      <c r="IME351" s="92"/>
      <c r="IMF351" s="92"/>
      <c r="IMG351" s="92"/>
      <c r="IMH351" s="92"/>
      <c r="IMI351" s="92"/>
      <c r="IMJ351" s="92"/>
      <c r="IMK351" s="92"/>
      <c r="IML351" s="92"/>
      <c r="IMM351" s="92"/>
      <c r="IMN351" s="92"/>
      <c r="IMO351" s="92"/>
      <c r="IMP351" s="92"/>
      <c r="IMQ351" s="92"/>
      <c r="IMR351" s="92"/>
      <c r="IMS351" s="92"/>
      <c r="IMT351" s="92"/>
      <c r="IMU351" s="92"/>
      <c r="IMV351" s="92"/>
      <c r="IMW351" s="92"/>
      <c r="IMX351" s="92"/>
      <c r="IMY351" s="92"/>
      <c r="IMZ351" s="92"/>
      <c r="INA351" s="92"/>
      <c r="INB351" s="92"/>
      <c r="INC351" s="92"/>
      <c r="IND351" s="92"/>
      <c r="INE351" s="92"/>
      <c r="INF351" s="92"/>
      <c r="ING351" s="92"/>
      <c r="INH351" s="92"/>
      <c r="INI351" s="92"/>
      <c r="INJ351" s="92"/>
      <c r="INK351" s="92"/>
      <c r="INL351" s="92"/>
      <c r="INM351" s="92"/>
      <c r="INN351" s="92"/>
      <c r="INO351" s="92"/>
      <c r="INP351" s="92"/>
      <c r="INQ351" s="92"/>
      <c r="INR351" s="92"/>
      <c r="INS351" s="92"/>
      <c r="INT351" s="92"/>
      <c r="INU351" s="92"/>
      <c r="INV351" s="92"/>
      <c r="INW351" s="92"/>
      <c r="INX351" s="92"/>
      <c r="INY351" s="92"/>
      <c r="INZ351" s="92"/>
      <c r="IOA351" s="92"/>
      <c r="IOB351" s="92"/>
      <c r="IOC351" s="92"/>
      <c r="IOD351" s="92"/>
      <c r="IOE351" s="92"/>
      <c r="IOF351" s="92"/>
      <c r="IOG351" s="92"/>
      <c r="IOH351" s="92"/>
      <c r="IOI351" s="92"/>
      <c r="IOJ351" s="92"/>
      <c r="IOK351" s="92"/>
      <c r="IOL351" s="92"/>
      <c r="IOM351" s="92"/>
      <c r="ION351" s="92"/>
      <c r="IOO351" s="92"/>
      <c r="IOP351" s="92"/>
      <c r="IOQ351" s="92"/>
      <c r="IOR351" s="92"/>
      <c r="IOS351" s="92"/>
      <c r="IOT351" s="92"/>
      <c r="IOU351" s="92"/>
      <c r="IOV351" s="92"/>
      <c r="IOW351" s="92"/>
      <c r="IOX351" s="92"/>
      <c r="IOY351" s="92"/>
      <c r="IOZ351" s="92"/>
      <c r="IPA351" s="92"/>
      <c r="IPB351" s="92"/>
      <c r="IPC351" s="92"/>
      <c r="IPD351" s="92"/>
      <c r="IPE351" s="92"/>
      <c r="IPF351" s="92"/>
      <c r="IPG351" s="92"/>
      <c r="IPH351" s="92"/>
      <c r="IPI351" s="92"/>
      <c r="IPJ351" s="92"/>
      <c r="IPK351" s="92"/>
      <c r="IPL351" s="92"/>
      <c r="IPM351" s="92"/>
      <c r="IPN351" s="92"/>
      <c r="IPO351" s="92"/>
      <c r="IPP351" s="92"/>
      <c r="IPQ351" s="92"/>
      <c r="IPR351" s="92"/>
      <c r="IPS351" s="92"/>
      <c r="IPT351" s="92"/>
      <c r="IPU351" s="92"/>
      <c r="IPV351" s="92"/>
      <c r="IPW351" s="92"/>
      <c r="IPX351" s="92"/>
      <c r="IPY351" s="92"/>
      <c r="IPZ351" s="92"/>
      <c r="IQA351" s="92"/>
      <c r="IQB351" s="92"/>
      <c r="IQC351" s="92"/>
      <c r="IQD351" s="92"/>
      <c r="IQE351" s="92"/>
      <c r="IQF351" s="92"/>
      <c r="IQG351" s="92"/>
      <c r="IQH351" s="92"/>
      <c r="IQI351" s="92"/>
      <c r="IQJ351" s="92"/>
      <c r="IQK351" s="92"/>
      <c r="IQL351" s="92"/>
      <c r="IQM351" s="92"/>
      <c r="IQN351" s="92"/>
      <c r="IQO351" s="92"/>
      <c r="IQP351" s="92"/>
      <c r="IQQ351" s="92"/>
      <c r="IQR351" s="92"/>
      <c r="IQS351" s="92"/>
      <c r="IQT351" s="92"/>
      <c r="IQU351" s="92"/>
      <c r="IQV351" s="92"/>
      <c r="IQW351" s="92"/>
      <c r="IQX351" s="92"/>
      <c r="IQY351" s="92"/>
      <c r="IQZ351" s="92"/>
      <c r="IRA351" s="92"/>
      <c r="IRB351" s="92"/>
      <c r="IRC351" s="92"/>
      <c r="IRD351" s="92"/>
      <c r="IRE351" s="92"/>
      <c r="IRF351" s="92"/>
      <c r="IRG351" s="92"/>
      <c r="IRH351" s="92"/>
      <c r="IRI351" s="92"/>
      <c r="IRJ351" s="92"/>
      <c r="IRK351" s="92"/>
      <c r="IRL351" s="92"/>
      <c r="IRM351" s="92"/>
      <c r="IRN351" s="92"/>
      <c r="IRO351" s="92"/>
      <c r="IRP351" s="92"/>
      <c r="IRQ351" s="92"/>
      <c r="IRR351" s="92"/>
      <c r="IRS351" s="92"/>
      <c r="IRT351" s="92"/>
      <c r="IRU351" s="92"/>
      <c r="IRV351" s="92"/>
      <c r="IRW351" s="92"/>
      <c r="IRX351" s="92"/>
      <c r="IRY351" s="92"/>
      <c r="IRZ351" s="92"/>
      <c r="ISA351" s="92"/>
      <c r="ISB351" s="92"/>
      <c r="ISC351" s="92"/>
      <c r="ISD351" s="92"/>
      <c r="ISE351" s="92"/>
      <c r="ISF351" s="92"/>
      <c r="ISG351" s="92"/>
      <c r="ISH351" s="92"/>
      <c r="ISI351" s="92"/>
      <c r="ISJ351" s="92"/>
      <c r="ISK351" s="92"/>
      <c r="ISL351" s="92"/>
      <c r="ISM351" s="92"/>
      <c r="ISN351" s="92"/>
      <c r="ISO351" s="92"/>
      <c r="ISP351" s="92"/>
      <c r="ISQ351" s="92"/>
      <c r="ISR351" s="92"/>
      <c r="ISS351" s="92"/>
      <c r="IST351" s="92"/>
      <c r="ISU351" s="92"/>
      <c r="ISV351" s="92"/>
      <c r="ISW351" s="92"/>
      <c r="ISX351" s="92"/>
      <c r="ISY351" s="92"/>
      <c r="ISZ351" s="92"/>
      <c r="ITA351" s="92"/>
      <c r="ITB351" s="92"/>
      <c r="ITC351" s="92"/>
      <c r="ITD351" s="92"/>
      <c r="ITE351" s="92"/>
      <c r="ITF351" s="92"/>
      <c r="ITG351" s="92"/>
      <c r="ITH351" s="92"/>
      <c r="ITI351" s="92"/>
      <c r="ITJ351" s="92"/>
      <c r="ITK351" s="92"/>
      <c r="ITL351" s="92"/>
      <c r="ITM351" s="92"/>
      <c r="ITN351" s="92"/>
      <c r="ITO351" s="92"/>
      <c r="ITP351" s="92"/>
      <c r="ITQ351" s="92"/>
      <c r="ITR351" s="92"/>
      <c r="ITS351" s="92"/>
      <c r="ITT351" s="92"/>
      <c r="ITU351" s="92"/>
      <c r="ITV351" s="92"/>
      <c r="ITW351" s="92"/>
      <c r="ITX351" s="92"/>
      <c r="ITY351" s="92"/>
      <c r="ITZ351" s="92"/>
      <c r="IUA351" s="92"/>
      <c r="IUB351" s="92"/>
      <c r="IUC351" s="92"/>
      <c r="IUD351" s="92"/>
      <c r="IUE351" s="92"/>
      <c r="IUF351" s="92"/>
      <c r="IUG351" s="92"/>
      <c r="IUH351" s="92"/>
      <c r="IUI351" s="92"/>
      <c r="IUJ351" s="92"/>
      <c r="IUK351" s="92"/>
      <c r="IUL351" s="92"/>
      <c r="IUM351" s="92"/>
      <c r="IUN351" s="92"/>
      <c r="IUO351" s="92"/>
      <c r="IUP351" s="92"/>
      <c r="IUQ351" s="92"/>
      <c r="IUR351" s="92"/>
      <c r="IUS351" s="92"/>
      <c r="IUT351" s="92"/>
      <c r="IUU351" s="92"/>
      <c r="IUV351" s="92"/>
      <c r="IUW351" s="92"/>
      <c r="IUX351" s="92"/>
      <c r="IUY351" s="92"/>
      <c r="IUZ351" s="92"/>
      <c r="IVA351" s="92"/>
      <c r="IVB351" s="92"/>
      <c r="IVC351" s="92"/>
      <c r="IVD351" s="92"/>
      <c r="IVE351" s="92"/>
      <c r="IVF351" s="92"/>
      <c r="IVG351" s="92"/>
      <c r="IVH351" s="92"/>
      <c r="IVI351" s="92"/>
      <c r="IVJ351" s="92"/>
      <c r="IVK351" s="92"/>
      <c r="IVL351" s="92"/>
      <c r="IVM351" s="92"/>
      <c r="IVN351" s="92"/>
      <c r="IVO351" s="92"/>
      <c r="IVP351" s="92"/>
      <c r="IVQ351" s="92"/>
      <c r="IVR351" s="92"/>
      <c r="IVS351" s="92"/>
      <c r="IVT351" s="92"/>
      <c r="IVU351" s="92"/>
      <c r="IVV351" s="92"/>
      <c r="IVW351" s="92"/>
      <c r="IVX351" s="92"/>
      <c r="IVY351" s="92"/>
      <c r="IVZ351" s="92"/>
      <c r="IWA351" s="92"/>
      <c r="IWB351" s="92"/>
      <c r="IWC351" s="92"/>
      <c r="IWD351" s="92"/>
      <c r="IWE351" s="92"/>
      <c r="IWF351" s="92"/>
      <c r="IWG351" s="92"/>
      <c r="IWH351" s="92"/>
      <c r="IWI351" s="92"/>
      <c r="IWJ351" s="92"/>
      <c r="IWK351" s="92"/>
      <c r="IWL351" s="92"/>
      <c r="IWM351" s="92"/>
      <c r="IWN351" s="92"/>
      <c r="IWO351" s="92"/>
      <c r="IWP351" s="92"/>
      <c r="IWQ351" s="92"/>
      <c r="IWR351" s="92"/>
      <c r="IWS351" s="92"/>
      <c r="IWT351" s="92"/>
      <c r="IWU351" s="92"/>
      <c r="IWV351" s="92"/>
      <c r="IWW351" s="92"/>
      <c r="IWX351" s="92"/>
      <c r="IWY351" s="92"/>
      <c r="IWZ351" s="92"/>
      <c r="IXA351" s="92"/>
      <c r="IXB351" s="92"/>
      <c r="IXC351" s="92"/>
      <c r="IXD351" s="92"/>
      <c r="IXE351" s="92"/>
      <c r="IXF351" s="92"/>
      <c r="IXG351" s="92"/>
      <c r="IXH351" s="92"/>
      <c r="IXI351" s="92"/>
      <c r="IXJ351" s="92"/>
      <c r="IXK351" s="92"/>
      <c r="IXL351" s="92"/>
      <c r="IXM351" s="92"/>
      <c r="IXN351" s="92"/>
      <c r="IXO351" s="92"/>
      <c r="IXP351" s="92"/>
      <c r="IXQ351" s="92"/>
      <c r="IXR351" s="92"/>
      <c r="IXS351" s="92"/>
      <c r="IXT351" s="92"/>
      <c r="IXU351" s="92"/>
      <c r="IXV351" s="92"/>
      <c r="IXW351" s="92"/>
      <c r="IXX351" s="92"/>
      <c r="IXY351" s="92"/>
      <c r="IXZ351" s="92"/>
      <c r="IYA351" s="92"/>
      <c r="IYB351" s="92"/>
      <c r="IYC351" s="92"/>
      <c r="IYD351" s="92"/>
      <c r="IYE351" s="92"/>
      <c r="IYF351" s="92"/>
      <c r="IYG351" s="92"/>
      <c r="IYH351" s="92"/>
      <c r="IYI351" s="92"/>
      <c r="IYJ351" s="92"/>
      <c r="IYK351" s="92"/>
      <c r="IYL351" s="92"/>
      <c r="IYM351" s="92"/>
      <c r="IYN351" s="92"/>
      <c r="IYO351" s="92"/>
      <c r="IYP351" s="92"/>
      <c r="IYQ351" s="92"/>
      <c r="IYR351" s="92"/>
      <c r="IYS351" s="92"/>
      <c r="IYT351" s="92"/>
      <c r="IYU351" s="92"/>
      <c r="IYV351" s="92"/>
      <c r="IYW351" s="92"/>
      <c r="IYX351" s="92"/>
      <c r="IYY351" s="92"/>
      <c r="IYZ351" s="92"/>
      <c r="IZA351" s="92"/>
      <c r="IZB351" s="92"/>
      <c r="IZC351" s="92"/>
      <c r="IZD351" s="92"/>
      <c r="IZE351" s="92"/>
      <c r="IZF351" s="92"/>
      <c r="IZG351" s="92"/>
      <c r="IZH351" s="92"/>
      <c r="IZI351" s="92"/>
      <c r="IZJ351" s="92"/>
      <c r="IZK351" s="92"/>
      <c r="IZL351" s="92"/>
      <c r="IZM351" s="92"/>
      <c r="IZN351" s="92"/>
      <c r="IZO351" s="92"/>
      <c r="IZP351" s="92"/>
      <c r="IZQ351" s="92"/>
      <c r="IZR351" s="92"/>
      <c r="IZS351" s="92"/>
      <c r="IZT351" s="92"/>
      <c r="IZU351" s="92"/>
      <c r="IZV351" s="92"/>
      <c r="IZW351" s="92"/>
      <c r="IZX351" s="92"/>
      <c r="IZY351" s="92"/>
      <c r="IZZ351" s="92"/>
      <c r="JAA351" s="92"/>
      <c r="JAB351" s="92"/>
      <c r="JAC351" s="92"/>
      <c r="JAD351" s="92"/>
      <c r="JAE351" s="92"/>
      <c r="JAF351" s="92"/>
      <c r="JAG351" s="92"/>
      <c r="JAH351" s="92"/>
      <c r="JAI351" s="92"/>
      <c r="JAJ351" s="92"/>
      <c r="JAK351" s="92"/>
      <c r="JAL351" s="92"/>
      <c r="JAM351" s="92"/>
      <c r="JAN351" s="92"/>
      <c r="JAO351" s="92"/>
      <c r="JAP351" s="92"/>
      <c r="JAQ351" s="92"/>
      <c r="JAR351" s="92"/>
      <c r="JAS351" s="92"/>
      <c r="JAT351" s="92"/>
      <c r="JAU351" s="92"/>
      <c r="JAV351" s="92"/>
      <c r="JAW351" s="92"/>
      <c r="JAX351" s="92"/>
      <c r="JAY351" s="92"/>
      <c r="JAZ351" s="92"/>
      <c r="JBA351" s="92"/>
      <c r="JBB351" s="92"/>
      <c r="JBC351" s="92"/>
      <c r="JBD351" s="92"/>
      <c r="JBE351" s="92"/>
      <c r="JBF351" s="92"/>
      <c r="JBG351" s="92"/>
      <c r="JBH351" s="92"/>
      <c r="JBI351" s="92"/>
      <c r="JBJ351" s="92"/>
      <c r="JBK351" s="92"/>
      <c r="JBL351" s="92"/>
      <c r="JBM351" s="92"/>
      <c r="JBN351" s="92"/>
      <c r="JBO351" s="92"/>
      <c r="JBP351" s="92"/>
      <c r="JBQ351" s="92"/>
      <c r="JBR351" s="92"/>
      <c r="JBS351" s="92"/>
      <c r="JBT351" s="92"/>
      <c r="JBU351" s="92"/>
      <c r="JBV351" s="92"/>
      <c r="JBW351" s="92"/>
      <c r="JBX351" s="92"/>
      <c r="JBY351" s="92"/>
      <c r="JBZ351" s="92"/>
      <c r="JCA351" s="92"/>
      <c r="JCB351" s="92"/>
      <c r="JCC351" s="92"/>
      <c r="JCD351" s="92"/>
      <c r="JCE351" s="92"/>
      <c r="JCF351" s="92"/>
      <c r="JCG351" s="92"/>
      <c r="JCH351" s="92"/>
      <c r="JCI351" s="92"/>
      <c r="JCJ351" s="92"/>
      <c r="JCK351" s="92"/>
      <c r="JCL351" s="92"/>
      <c r="JCM351" s="92"/>
      <c r="JCN351" s="92"/>
      <c r="JCO351" s="92"/>
      <c r="JCP351" s="92"/>
      <c r="JCQ351" s="92"/>
      <c r="JCR351" s="92"/>
      <c r="JCS351" s="92"/>
      <c r="JCT351" s="92"/>
      <c r="JCU351" s="92"/>
      <c r="JCV351" s="92"/>
      <c r="JCW351" s="92"/>
      <c r="JCX351" s="92"/>
      <c r="JCY351" s="92"/>
      <c r="JCZ351" s="92"/>
      <c r="JDA351" s="92"/>
      <c r="JDB351" s="92"/>
      <c r="JDC351" s="92"/>
      <c r="JDD351" s="92"/>
      <c r="JDE351" s="92"/>
      <c r="JDF351" s="92"/>
      <c r="JDG351" s="92"/>
      <c r="JDH351" s="92"/>
      <c r="JDI351" s="92"/>
      <c r="JDJ351" s="92"/>
      <c r="JDK351" s="92"/>
      <c r="JDL351" s="92"/>
      <c r="JDM351" s="92"/>
      <c r="JDN351" s="92"/>
      <c r="JDO351" s="92"/>
      <c r="JDP351" s="92"/>
      <c r="JDQ351" s="92"/>
      <c r="JDR351" s="92"/>
      <c r="JDS351" s="92"/>
      <c r="JDT351" s="92"/>
      <c r="JDU351" s="92"/>
      <c r="JDV351" s="92"/>
      <c r="JDW351" s="92"/>
      <c r="JDX351" s="92"/>
      <c r="JDY351" s="92"/>
      <c r="JDZ351" s="92"/>
      <c r="JEA351" s="92"/>
      <c r="JEB351" s="92"/>
      <c r="JEC351" s="92"/>
      <c r="JED351" s="92"/>
      <c r="JEE351" s="92"/>
      <c r="JEF351" s="92"/>
      <c r="JEG351" s="92"/>
      <c r="JEH351" s="92"/>
      <c r="JEI351" s="92"/>
      <c r="JEJ351" s="92"/>
      <c r="JEK351" s="92"/>
      <c r="JEL351" s="92"/>
      <c r="JEM351" s="92"/>
      <c r="JEN351" s="92"/>
      <c r="JEO351" s="92"/>
      <c r="JEP351" s="92"/>
      <c r="JEQ351" s="92"/>
      <c r="JER351" s="92"/>
      <c r="JES351" s="92"/>
      <c r="JET351" s="92"/>
      <c r="JEU351" s="92"/>
      <c r="JEV351" s="92"/>
      <c r="JEW351" s="92"/>
      <c r="JEX351" s="92"/>
      <c r="JEY351" s="92"/>
      <c r="JEZ351" s="92"/>
      <c r="JFA351" s="92"/>
      <c r="JFB351" s="92"/>
      <c r="JFC351" s="92"/>
      <c r="JFD351" s="92"/>
      <c r="JFE351" s="92"/>
      <c r="JFF351" s="92"/>
      <c r="JFG351" s="92"/>
      <c r="JFH351" s="92"/>
      <c r="JFI351" s="92"/>
      <c r="JFJ351" s="92"/>
      <c r="JFK351" s="92"/>
      <c r="JFL351" s="92"/>
      <c r="JFM351" s="92"/>
      <c r="JFN351" s="92"/>
      <c r="JFO351" s="92"/>
      <c r="JFP351" s="92"/>
      <c r="JFQ351" s="92"/>
      <c r="JFR351" s="92"/>
      <c r="JFS351" s="92"/>
      <c r="JFT351" s="92"/>
      <c r="JFU351" s="92"/>
      <c r="JFV351" s="92"/>
      <c r="JFW351" s="92"/>
      <c r="JFX351" s="92"/>
      <c r="JFY351" s="92"/>
      <c r="JFZ351" s="92"/>
      <c r="JGA351" s="92"/>
      <c r="JGB351" s="92"/>
      <c r="JGC351" s="92"/>
      <c r="JGD351" s="92"/>
      <c r="JGE351" s="92"/>
      <c r="JGF351" s="92"/>
      <c r="JGG351" s="92"/>
      <c r="JGH351" s="92"/>
      <c r="JGI351" s="92"/>
      <c r="JGJ351" s="92"/>
      <c r="JGK351" s="92"/>
      <c r="JGL351" s="92"/>
      <c r="JGM351" s="92"/>
      <c r="JGN351" s="92"/>
      <c r="JGO351" s="92"/>
      <c r="JGP351" s="92"/>
      <c r="JGQ351" s="92"/>
      <c r="JGR351" s="92"/>
      <c r="JGS351" s="92"/>
      <c r="JGT351" s="92"/>
      <c r="JGU351" s="92"/>
      <c r="JGV351" s="92"/>
      <c r="JGW351" s="92"/>
      <c r="JGX351" s="92"/>
      <c r="JGY351" s="92"/>
      <c r="JGZ351" s="92"/>
      <c r="JHA351" s="92"/>
      <c r="JHB351" s="92"/>
      <c r="JHC351" s="92"/>
      <c r="JHD351" s="92"/>
      <c r="JHE351" s="92"/>
      <c r="JHF351" s="92"/>
      <c r="JHG351" s="92"/>
      <c r="JHH351" s="92"/>
      <c r="JHI351" s="92"/>
      <c r="JHJ351" s="92"/>
      <c r="JHK351" s="92"/>
      <c r="JHL351" s="92"/>
      <c r="JHM351" s="92"/>
      <c r="JHN351" s="92"/>
      <c r="JHO351" s="92"/>
      <c r="JHP351" s="92"/>
      <c r="JHQ351" s="92"/>
      <c r="JHR351" s="92"/>
      <c r="JHS351" s="92"/>
      <c r="JHT351" s="92"/>
      <c r="JHU351" s="92"/>
      <c r="JHV351" s="92"/>
      <c r="JHW351" s="92"/>
      <c r="JHX351" s="92"/>
      <c r="JHY351" s="92"/>
      <c r="JHZ351" s="92"/>
      <c r="JIA351" s="92"/>
      <c r="JIB351" s="92"/>
      <c r="JIC351" s="92"/>
      <c r="JID351" s="92"/>
      <c r="JIE351" s="92"/>
      <c r="JIF351" s="92"/>
      <c r="JIG351" s="92"/>
      <c r="JIH351" s="92"/>
      <c r="JII351" s="92"/>
      <c r="JIJ351" s="92"/>
      <c r="JIK351" s="92"/>
      <c r="JIL351" s="92"/>
      <c r="JIM351" s="92"/>
      <c r="JIN351" s="92"/>
      <c r="JIO351" s="92"/>
      <c r="JIP351" s="92"/>
      <c r="JIQ351" s="92"/>
      <c r="JIR351" s="92"/>
      <c r="JIS351" s="92"/>
      <c r="JIT351" s="92"/>
      <c r="JIU351" s="92"/>
      <c r="JIV351" s="92"/>
      <c r="JIW351" s="92"/>
      <c r="JIX351" s="92"/>
      <c r="JIY351" s="92"/>
      <c r="JIZ351" s="92"/>
      <c r="JJA351" s="92"/>
      <c r="JJB351" s="92"/>
      <c r="JJC351" s="92"/>
      <c r="JJD351" s="92"/>
      <c r="JJE351" s="92"/>
      <c r="JJF351" s="92"/>
      <c r="JJG351" s="92"/>
      <c r="JJH351" s="92"/>
      <c r="JJI351" s="92"/>
      <c r="JJJ351" s="92"/>
      <c r="JJK351" s="92"/>
      <c r="JJL351" s="92"/>
      <c r="JJM351" s="92"/>
      <c r="JJN351" s="92"/>
      <c r="JJO351" s="92"/>
      <c r="JJP351" s="92"/>
      <c r="JJQ351" s="92"/>
      <c r="JJR351" s="92"/>
      <c r="JJS351" s="92"/>
      <c r="JJT351" s="92"/>
      <c r="JJU351" s="92"/>
      <c r="JJV351" s="92"/>
      <c r="JJW351" s="92"/>
      <c r="JJX351" s="92"/>
      <c r="JJY351" s="92"/>
      <c r="JJZ351" s="92"/>
      <c r="JKA351" s="92"/>
      <c r="JKB351" s="92"/>
      <c r="JKC351" s="92"/>
      <c r="JKD351" s="92"/>
      <c r="JKE351" s="92"/>
      <c r="JKF351" s="92"/>
      <c r="JKG351" s="92"/>
      <c r="JKH351" s="92"/>
      <c r="JKI351" s="92"/>
      <c r="JKJ351" s="92"/>
      <c r="JKK351" s="92"/>
      <c r="JKL351" s="92"/>
      <c r="JKM351" s="92"/>
      <c r="JKN351" s="92"/>
      <c r="JKO351" s="92"/>
      <c r="JKP351" s="92"/>
      <c r="JKQ351" s="92"/>
      <c r="JKR351" s="92"/>
      <c r="JKS351" s="92"/>
      <c r="JKT351" s="92"/>
      <c r="JKU351" s="92"/>
      <c r="JKV351" s="92"/>
      <c r="JKW351" s="92"/>
      <c r="JKX351" s="92"/>
      <c r="JKY351" s="92"/>
      <c r="JKZ351" s="92"/>
      <c r="JLA351" s="92"/>
      <c r="JLB351" s="92"/>
      <c r="JLC351" s="92"/>
      <c r="JLD351" s="92"/>
      <c r="JLE351" s="92"/>
      <c r="JLF351" s="92"/>
      <c r="JLG351" s="92"/>
      <c r="JLH351" s="92"/>
      <c r="JLI351" s="92"/>
      <c r="JLJ351" s="92"/>
      <c r="JLK351" s="92"/>
      <c r="JLL351" s="92"/>
      <c r="JLM351" s="92"/>
      <c r="JLN351" s="92"/>
      <c r="JLO351" s="92"/>
      <c r="JLP351" s="92"/>
      <c r="JLQ351" s="92"/>
      <c r="JLR351" s="92"/>
      <c r="JLS351" s="92"/>
      <c r="JLT351" s="92"/>
      <c r="JLU351" s="92"/>
      <c r="JLV351" s="92"/>
      <c r="JLW351" s="92"/>
      <c r="JLX351" s="92"/>
      <c r="JLY351" s="92"/>
      <c r="JLZ351" s="92"/>
      <c r="JMA351" s="92"/>
      <c r="JMB351" s="92"/>
      <c r="JMC351" s="92"/>
      <c r="JMD351" s="92"/>
      <c r="JME351" s="92"/>
      <c r="JMF351" s="92"/>
      <c r="JMG351" s="92"/>
      <c r="JMH351" s="92"/>
      <c r="JMI351" s="92"/>
      <c r="JMJ351" s="92"/>
      <c r="JMK351" s="92"/>
      <c r="JML351" s="92"/>
      <c r="JMM351" s="92"/>
      <c r="JMN351" s="92"/>
      <c r="JMO351" s="92"/>
      <c r="JMP351" s="92"/>
      <c r="JMQ351" s="92"/>
      <c r="JMR351" s="92"/>
      <c r="JMS351" s="92"/>
      <c r="JMT351" s="92"/>
      <c r="JMU351" s="92"/>
      <c r="JMV351" s="92"/>
      <c r="JMW351" s="92"/>
      <c r="JMX351" s="92"/>
      <c r="JMY351" s="92"/>
      <c r="JMZ351" s="92"/>
      <c r="JNA351" s="92"/>
      <c r="JNB351" s="92"/>
      <c r="JNC351" s="92"/>
      <c r="JND351" s="92"/>
      <c r="JNE351" s="92"/>
      <c r="JNF351" s="92"/>
      <c r="JNG351" s="92"/>
      <c r="JNH351" s="92"/>
      <c r="JNI351" s="92"/>
      <c r="JNJ351" s="92"/>
      <c r="JNK351" s="92"/>
      <c r="JNL351" s="92"/>
      <c r="JNM351" s="92"/>
      <c r="JNN351" s="92"/>
      <c r="JNO351" s="92"/>
      <c r="JNP351" s="92"/>
      <c r="JNQ351" s="92"/>
      <c r="JNR351" s="92"/>
      <c r="JNS351" s="92"/>
      <c r="JNT351" s="92"/>
      <c r="JNU351" s="92"/>
      <c r="JNV351" s="92"/>
      <c r="JNW351" s="92"/>
      <c r="JNX351" s="92"/>
      <c r="JNY351" s="92"/>
      <c r="JNZ351" s="92"/>
      <c r="JOA351" s="92"/>
      <c r="JOB351" s="92"/>
      <c r="JOC351" s="92"/>
      <c r="JOD351" s="92"/>
      <c r="JOE351" s="92"/>
      <c r="JOF351" s="92"/>
      <c r="JOG351" s="92"/>
      <c r="JOH351" s="92"/>
      <c r="JOI351" s="92"/>
      <c r="JOJ351" s="92"/>
      <c r="JOK351" s="92"/>
      <c r="JOL351" s="92"/>
      <c r="JOM351" s="92"/>
      <c r="JON351" s="92"/>
      <c r="JOO351" s="92"/>
      <c r="JOP351" s="92"/>
      <c r="JOQ351" s="92"/>
      <c r="JOR351" s="92"/>
      <c r="JOS351" s="92"/>
      <c r="JOT351" s="92"/>
      <c r="JOU351" s="92"/>
      <c r="JOV351" s="92"/>
      <c r="JOW351" s="92"/>
      <c r="JOX351" s="92"/>
      <c r="JOY351" s="92"/>
      <c r="JOZ351" s="92"/>
      <c r="JPA351" s="92"/>
      <c r="JPB351" s="92"/>
      <c r="JPC351" s="92"/>
      <c r="JPD351" s="92"/>
      <c r="JPE351" s="92"/>
      <c r="JPF351" s="92"/>
      <c r="JPG351" s="92"/>
      <c r="JPH351" s="92"/>
      <c r="JPI351" s="92"/>
      <c r="JPJ351" s="92"/>
      <c r="JPK351" s="92"/>
      <c r="JPL351" s="92"/>
      <c r="JPM351" s="92"/>
      <c r="JPN351" s="92"/>
      <c r="JPO351" s="92"/>
      <c r="JPP351" s="92"/>
      <c r="JPQ351" s="92"/>
      <c r="JPR351" s="92"/>
      <c r="JPS351" s="92"/>
      <c r="JPT351" s="92"/>
      <c r="JPU351" s="92"/>
      <c r="JPV351" s="92"/>
      <c r="JPW351" s="92"/>
      <c r="JPX351" s="92"/>
      <c r="JPY351" s="92"/>
      <c r="JPZ351" s="92"/>
      <c r="JQA351" s="92"/>
      <c r="JQB351" s="92"/>
      <c r="JQC351" s="92"/>
      <c r="JQD351" s="92"/>
      <c r="JQE351" s="92"/>
      <c r="JQF351" s="92"/>
      <c r="JQG351" s="92"/>
      <c r="JQH351" s="92"/>
      <c r="JQI351" s="92"/>
      <c r="JQJ351" s="92"/>
      <c r="JQK351" s="92"/>
      <c r="JQL351" s="92"/>
      <c r="JQM351" s="92"/>
      <c r="JQN351" s="92"/>
      <c r="JQO351" s="92"/>
      <c r="JQP351" s="92"/>
      <c r="JQQ351" s="92"/>
      <c r="JQR351" s="92"/>
      <c r="JQS351" s="92"/>
      <c r="JQT351" s="92"/>
      <c r="JQU351" s="92"/>
      <c r="JQV351" s="92"/>
      <c r="JQW351" s="92"/>
      <c r="JQX351" s="92"/>
      <c r="JQY351" s="92"/>
      <c r="JQZ351" s="92"/>
      <c r="JRA351" s="92"/>
      <c r="JRB351" s="92"/>
      <c r="JRC351" s="92"/>
      <c r="JRD351" s="92"/>
      <c r="JRE351" s="92"/>
      <c r="JRF351" s="92"/>
      <c r="JRG351" s="92"/>
      <c r="JRH351" s="92"/>
      <c r="JRI351" s="92"/>
      <c r="JRJ351" s="92"/>
      <c r="JRK351" s="92"/>
      <c r="JRL351" s="92"/>
      <c r="JRM351" s="92"/>
      <c r="JRN351" s="92"/>
      <c r="JRO351" s="92"/>
      <c r="JRP351" s="92"/>
      <c r="JRQ351" s="92"/>
      <c r="JRR351" s="92"/>
      <c r="JRS351" s="92"/>
      <c r="JRT351" s="92"/>
      <c r="JRU351" s="92"/>
      <c r="JRV351" s="92"/>
      <c r="JRW351" s="92"/>
      <c r="JRX351" s="92"/>
      <c r="JRY351" s="92"/>
      <c r="JRZ351" s="92"/>
      <c r="JSA351" s="92"/>
      <c r="JSB351" s="92"/>
      <c r="JSC351" s="92"/>
      <c r="JSD351" s="92"/>
      <c r="JSE351" s="92"/>
      <c r="JSF351" s="92"/>
      <c r="JSG351" s="92"/>
      <c r="JSH351" s="92"/>
      <c r="JSI351" s="92"/>
      <c r="JSJ351" s="92"/>
      <c r="JSK351" s="92"/>
      <c r="JSL351" s="92"/>
      <c r="JSM351" s="92"/>
      <c r="JSN351" s="92"/>
      <c r="JSO351" s="92"/>
      <c r="JSP351" s="92"/>
      <c r="JSQ351" s="92"/>
      <c r="JSR351" s="92"/>
      <c r="JSS351" s="92"/>
      <c r="JST351" s="92"/>
      <c r="JSU351" s="92"/>
      <c r="JSV351" s="92"/>
      <c r="JSW351" s="92"/>
      <c r="JSX351" s="92"/>
      <c r="JSY351" s="92"/>
      <c r="JSZ351" s="92"/>
      <c r="JTA351" s="92"/>
      <c r="JTB351" s="92"/>
      <c r="JTC351" s="92"/>
      <c r="JTD351" s="92"/>
      <c r="JTE351" s="92"/>
      <c r="JTF351" s="92"/>
      <c r="JTG351" s="92"/>
      <c r="JTH351" s="92"/>
      <c r="JTI351" s="92"/>
      <c r="JTJ351" s="92"/>
      <c r="JTK351" s="92"/>
      <c r="JTL351" s="92"/>
      <c r="JTM351" s="92"/>
      <c r="JTN351" s="92"/>
      <c r="JTO351" s="92"/>
      <c r="JTP351" s="92"/>
      <c r="JTQ351" s="92"/>
      <c r="JTR351" s="92"/>
      <c r="JTS351" s="92"/>
      <c r="JTT351" s="92"/>
      <c r="JTU351" s="92"/>
      <c r="JTV351" s="92"/>
      <c r="JTW351" s="92"/>
      <c r="JTX351" s="92"/>
      <c r="JTY351" s="92"/>
      <c r="JTZ351" s="92"/>
      <c r="JUA351" s="92"/>
      <c r="JUB351" s="92"/>
      <c r="JUC351" s="92"/>
      <c r="JUD351" s="92"/>
      <c r="JUE351" s="92"/>
      <c r="JUF351" s="92"/>
      <c r="JUG351" s="92"/>
      <c r="JUH351" s="92"/>
      <c r="JUI351" s="92"/>
      <c r="JUJ351" s="92"/>
      <c r="JUK351" s="92"/>
      <c r="JUL351" s="92"/>
      <c r="JUM351" s="92"/>
      <c r="JUN351" s="92"/>
      <c r="JUO351" s="92"/>
      <c r="JUP351" s="92"/>
      <c r="JUQ351" s="92"/>
      <c r="JUR351" s="92"/>
      <c r="JUS351" s="92"/>
      <c r="JUT351" s="92"/>
      <c r="JUU351" s="92"/>
      <c r="JUV351" s="92"/>
      <c r="JUW351" s="92"/>
      <c r="JUX351" s="92"/>
      <c r="JUY351" s="92"/>
      <c r="JUZ351" s="92"/>
      <c r="JVA351" s="92"/>
      <c r="JVB351" s="92"/>
      <c r="JVC351" s="92"/>
      <c r="JVD351" s="92"/>
      <c r="JVE351" s="92"/>
      <c r="JVF351" s="92"/>
      <c r="JVG351" s="92"/>
      <c r="JVH351" s="92"/>
      <c r="JVI351" s="92"/>
      <c r="JVJ351" s="92"/>
      <c r="JVK351" s="92"/>
      <c r="JVL351" s="92"/>
      <c r="JVM351" s="92"/>
      <c r="JVN351" s="92"/>
      <c r="JVO351" s="92"/>
      <c r="JVP351" s="92"/>
      <c r="JVQ351" s="92"/>
      <c r="JVR351" s="92"/>
      <c r="JVS351" s="92"/>
      <c r="JVT351" s="92"/>
      <c r="JVU351" s="92"/>
      <c r="JVV351" s="92"/>
      <c r="JVW351" s="92"/>
      <c r="JVX351" s="92"/>
      <c r="JVY351" s="92"/>
      <c r="JVZ351" s="92"/>
      <c r="JWA351" s="92"/>
      <c r="JWB351" s="92"/>
      <c r="JWC351" s="92"/>
      <c r="JWD351" s="92"/>
      <c r="JWE351" s="92"/>
      <c r="JWF351" s="92"/>
      <c r="JWG351" s="92"/>
      <c r="JWH351" s="92"/>
      <c r="JWI351" s="92"/>
      <c r="JWJ351" s="92"/>
      <c r="JWK351" s="92"/>
      <c r="JWL351" s="92"/>
      <c r="JWM351" s="92"/>
      <c r="JWN351" s="92"/>
      <c r="JWO351" s="92"/>
      <c r="JWP351" s="92"/>
      <c r="JWQ351" s="92"/>
      <c r="JWR351" s="92"/>
      <c r="JWS351" s="92"/>
      <c r="JWT351" s="92"/>
      <c r="JWU351" s="92"/>
      <c r="JWV351" s="92"/>
      <c r="JWW351" s="92"/>
      <c r="JWX351" s="92"/>
      <c r="JWY351" s="92"/>
      <c r="JWZ351" s="92"/>
      <c r="JXA351" s="92"/>
      <c r="JXB351" s="92"/>
      <c r="JXC351" s="92"/>
      <c r="JXD351" s="92"/>
      <c r="JXE351" s="92"/>
      <c r="JXF351" s="92"/>
      <c r="JXG351" s="92"/>
      <c r="JXH351" s="92"/>
      <c r="JXI351" s="92"/>
      <c r="JXJ351" s="92"/>
      <c r="JXK351" s="92"/>
      <c r="JXL351" s="92"/>
      <c r="JXM351" s="92"/>
      <c r="JXN351" s="92"/>
      <c r="JXO351" s="92"/>
      <c r="JXP351" s="92"/>
      <c r="JXQ351" s="92"/>
      <c r="JXR351" s="92"/>
      <c r="JXS351" s="92"/>
      <c r="JXT351" s="92"/>
      <c r="JXU351" s="92"/>
      <c r="JXV351" s="92"/>
      <c r="JXW351" s="92"/>
      <c r="JXX351" s="92"/>
      <c r="JXY351" s="92"/>
      <c r="JXZ351" s="92"/>
      <c r="JYA351" s="92"/>
      <c r="JYB351" s="92"/>
      <c r="JYC351" s="92"/>
      <c r="JYD351" s="92"/>
      <c r="JYE351" s="92"/>
      <c r="JYF351" s="92"/>
      <c r="JYG351" s="92"/>
      <c r="JYH351" s="92"/>
      <c r="JYI351" s="92"/>
      <c r="JYJ351" s="92"/>
      <c r="JYK351" s="92"/>
      <c r="JYL351" s="92"/>
      <c r="JYM351" s="92"/>
      <c r="JYN351" s="92"/>
      <c r="JYO351" s="92"/>
      <c r="JYP351" s="92"/>
      <c r="JYQ351" s="92"/>
      <c r="JYR351" s="92"/>
      <c r="JYS351" s="92"/>
      <c r="JYT351" s="92"/>
      <c r="JYU351" s="92"/>
      <c r="JYV351" s="92"/>
      <c r="JYW351" s="92"/>
      <c r="JYX351" s="92"/>
      <c r="JYY351" s="92"/>
      <c r="JYZ351" s="92"/>
      <c r="JZA351" s="92"/>
      <c r="JZB351" s="92"/>
      <c r="JZC351" s="92"/>
      <c r="JZD351" s="92"/>
      <c r="JZE351" s="92"/>
      <c r="JZF351" s="92"/>
      <c r="JZG351" s="92"/>
      <c r="JZH351" s="92"/>
      <c r="JZI351" s="92"/>
      <c r="JZJ351" s="92"/>
      <c r="JZK351" s="92"/>
      <c r="JZL351" s="92"/>
      <c r="JZM351" s="92"/>
      <c r="JZN351" s="92"/>
      <c r="JZO351" s="92"/>
      <c r="JZP351" s="92"/>
      <c r="JZQ351" s="92"/>
      <c r="JZR351" s="92"/>
      <c r="JZS351" s="92"/>
      <c r="JZT351" s="92"/>
      <c r="JZU351" s="92"/>
      <c r="JZV351" s="92"/>
      <c r="JZW351" s="92"/>
      <c r="JZX351" s="92"/>
      <c r="JZY351" s="92"/>
      <c r="JZZ351" s="92"/>
      <c r="KAA351" s="92"/>
      <c r="KAB351" s="92"/>
      <c r="KAC351" s="92"/>
      <c r="KAD351" s="92"/>
      <c r="KAE351" s="92"/>
      <c r="KAF351" s="92"/>
      <c r="KAG351" s="92"/>
      <c r="KAH351" s="92"/>
      <c r="KAI351" s="92"/>
      <c r="KAJ351" s="92"/>
      <c r="KAK351" s="92"/>
      <c r="KAL351" s="92"/>
      <c r="KAM351" s="92"/>
      <c r="KAN351" s="92"/>
      <c r="KAO351" s="92"/>
      <c r="KAP351" s="92"/>
      <c r="KAQ351" s="92"/>
      <c r="KAR351" s="92"/>
      <c r="KAS351" s="92"/>
      <c r="KAT351" s="92"/>
      <c r="KAU351" s="92"/>
      <c r="KAV351" s="92"/>
      <c r="KAW351" s="92"/>
      <c r="KAX351" s="92"/>
      <c r="KAY351" s="92"/>
      <c r="KAZ351" s="92"/>
      <c r="KBA351" s="92"/>
      <c r="KBB351" s="92"/>
      <c r="KBC351" s="92"/>
      <c r="KBD351" s="92"/>
      <c r="KBE351" s="92"/>
      <c r="KBF351" s="92"/>
      <c r="KBG351" s="92"/>
      <c r="KBH351" s="92"/>
      <c r="KBI351" s="92"/>
      <c r="KBJ351" s="92"/>
      <c r="KBK351" s="92"/>
      <c r="KBL351" s="92"/>
      <c r="KBM351" s="92"/>
      <c r="KBN351" s="92"/>
      <c r="KBO351" s="92"/>
      <c r="KBP351" s="92"/>
      <c r="KBQ351" s="92"/>
      <c r="KBR351" s="92"/>
      <c r="KBS351" s="92"/>
      <c r="KBT351" s="92"/>
      <c r="KBU351" s="92"/>
      <c r="KBV351" s="92"/>
      <c r="KBW351" s="92"/>
      <c r="KBX351" s="92"/>
      <c r="KBY351" s="92"/>
      <c r="KBZ351" s="92"/>
      <c r="KCA351" s="92"/>
      <c r="KCB351" s="92"/>
      <c r="KCC351" s="92"/>
      <c r="KCD351" s="92"/>
      <c r="KCE351" s="92"/>
      <c r="KCF351" s="92"/>
      <c r="KCG351" s="92"/>
      <c r="KCH351" s="92"/>
      <c r="KCI351" s="92"/>
      <c r="KCJ351" s="92"/>
      <c r="KCK351" s="92"/>
      <c r="KCL351" s="92"/>
      <c r="KCM351" s="92"/>
      <c r="KCN351" s="92"/>
      <c r="KCO351" s="92"/>
      <c r="KCP351" s="92"/>
      <c r="KCQ351" s="92"/>
      <c r="KCR351" s="92"/>
      <c r="KCS351" s="92"/>
      <c r="KCT351" s="92"/>
      <c r="KCU351" s="92"/>
      <c r="KCV351" s="92"/>
      <c r="KCW351" s="92"/>
      <c r="KCX351" s="92"/>
      <c r="KCY351" s="92"/>
      <c r="KCZ351" s="92"/>
      <c r="KDA351" s="92"/>
      <c r="KDB351" s="92"/>
      <c r="KDC351" s="92"/>
      <c r="KDD351" s="92"/>
      <c r="KDE351" s="92"/>
      <c r="KDF351" s="92"/>
      <c r="KDG351" s="92"/>
      <c r="KDH351" s="92"/>
      <c r="KDI351" s="92"/>
      <c r="KDJ351" s="92"/>
      <c r="KDK351" s="92"/>
      <c r="KDL351" s="92"/>
      <c r="KDM351" s="92"/>
      <c r="KDN351" s="92"/>
      <c r="KDO351" s="92"/>
      <c r="KDP351" s="92"/>
      <c r="KDQ351" s="92"/>
      <c r="KDR351" s="92"/>
      <c r="KDS351" s="92"/>
      <c r="KDT351" s="92"/>
      <c r="KDU351" s="92"/>
      <c r="KDV351" s="92"/>
      <c r="KDW351" s="92"/>
      <c r="KDX351" s="92"/>
      <c r="KDY351" s="92"/>
      <c r="KDZ351" s="92"/>
      <c r="KEA351" s="92"/>
      <c r="KEB351" s="92"/>
      <c r="KEC351" s="92"/>
      <c r="KED351" s="92"/>
      <c r="KEE351" s="92"/>
      <c r="KEF351" s="92"/>
      <c r="KEG351" s="92"/>
      <c r="KEH351" s="92"/>
      <c r="KEI351" s="92"/>
      <c r="KEJ351" s="92"/>
      <c r="KEK351" s="92"/>
      <c r="KEL351" s="92"/>
      <c r="KEM351" s="92"/>
      <c r="KEN351" s="92"/>
      <c r="KEO351" s="92"/>
      <c r="KEP351" s="92"/>
      <c r="KEQ351" s="92"/>
      <c r="KER351" s="92"/>
      <c r="KES351" s="92"/>
      <c r="KET351" s="92"/>
      <c r="KEU351" s="92"/>
      <c r="KEV351" s="92"/>
      <c r="KEW351" s="92"/>
      <c r="KEX351" s="92"/>
      <c r="KEY351" s="92"/>
      <c r="KEZ351" s="92"/>
      <c r="KFA351" s="92"/>
      <c r="KFB351" s="92"/>
      <c r="KFC351" s="92"/>
      <c r="KFD351" s="92"/>
      <c r="KFE351" s="92"/>
      <c r="KFF351" s="92"/>
      <c r="KFG351" s="92"/>
      <c r="KFH351" s="92"/>
      <c r="KFI351" s="92"/>
      <c r="KFJ351" s="92"/>
      <c r="KFK351" s="92"/>
      <c r="KFL351" s="92"/>
      <c r="KFM351" s="92"/>
      <c r="KFN351" s="92"/>
      <c r="KFO351" s="92"/>
      <c r="KFP351" s="92"/>
      <c r="KFQ351" s="92"/>
      <c r="KFR351" s="92"/>
      <c r="KFS351" s="92"/>
      <c r="KFT351" s="92"/>
      <c r="KFU351" s="92"/>
      <c r="KFV351" s="92"/>
      <c r="KFW351" s="92"/>
      <c r="KFX351" s="92"/>
      <c r="KFY351" s="92"/>
      <c r="KFZ351" s="92"/>
      <c r="KGA351" s="92"/>
      <c r="KGB351" s="92"/>
      <c r="KGC351" s="92"/>
      <c r="KGD351" s="92"/>
      <c r="KGE351" s="92"/>
      <c r="KGF351" s="92"/>
      <c r="KGG351" s="92"/>
      <c r="KGH351" s="92"/>
      <c r="KGI351" s="92"/>
      <c r="KGJ351" s="92"/>
      <c r="KGK351" s="92"/>
      <c r="KGL351" s="92"/>
      <c r="KGM351" s="92"/>
      <c r="KGN351" s="92"/>
      <c r="KGO351" s="92"/>
      <c r="KGP351" s="92"/>
      <c r="KGQ351" s="92"/>
      <c r="KGR351" s="92"/>
      <c r="KGS351" s="92"/>
      <c r="KGT351" s="92"/>
      <c r="KGU351" s="92"/>
      <c r="KGV351" s="92"/>
      <c r="KGW351" s="92"/>
      <c r="KGX351" s="92"/>
      <c r="KGY351" s="92"/>
      <c r="KGZ351" s="92"/>
      <c r="KHA351" s="92"/>
      <c r="KHB351" s="92"/>
      <c r="KHC351" s="92"/>
      <c r="KHD351" s="92"/>
      <c r="KHE351" s="92"/>
      <c r="KHF351" s="92"/>
      <c r="KHG351" s="92"/>
      <c r="KHH351" s="92"/>
      <c r="KHI351" s="92"/>
      <c r="KHJ351" s="92"/>
      <c r="KHK351" s="92"/>
      <c r="KHL351" s="92"/>
      <c r="KHM351" s="92"/>
      <c r="KHN351" s="92"/>
      <c r="KHO351" s="92"/>
      <c r="KHP351" s="92"/>
      <c r="KHQ351" s="92"/>
      <c r="KHR351" s="92"/>
      <c r="KHS351" s="92"/>
      <c r="KHT351" s="92"/>
      <c r="KHU351" s="92"/>
      <c r="KHV351" s="92"/>
      <c r="KHW351" s="92"/>
      <c r="KHX351" s="92"/>
      <c r="KHY351" s="92"/>
      <c r="KHZ351" s="92"/>
      <c r="KIA351" s="92"/>
      <c r="KIB351" s="92"/>
      <c r="KIC351" s="92"/>
      <c r="KID351" s="92"/>
      <c r="KIE351" s="92"/>
      <c r="KIF351" s="92"/>
      <c r="KIG351" s="92"/>
      <c r="KIH351" s="92"/>
      <c r="KII351" s="92"/>
      <c r="KIJ351" s="92"/>
      <c r="KIK351" s="92"/>
      <c r="KIL351" s="92"/>
      <c r="KIM351" s="92"/>
      <c r="KIN351" s="92"/>
      <c r="KIO351" s="92"/>
      <c r="KIP351" s="92"/>
      <c r="KIQ351" s="92"/>
      <c r="KIR351" s="92"/>
      <c r="KIS351" s="92"/>
      <c r="KIT351" s="92"/>
      <c r="KIU351" s="92"/>
      <c r="KIV351" s="92"/>
      <c r="KIW351" s="92"/>
      <c r="KIX351" s="92"/>
      <c r="KIY351" s="92"/>
      <c r="KIZ351" s="92"/>
      <c r="KJA351" s="92"/>
      <c r="KJB351" s="92"/>
      <c r="KJC351" s="92"/>
      <c r="KJD351" s="92"/>
      <c r="KJE351" s="92"/>
      <c r="KJF351" s="92"/>
      <c r="KJG351" s="92"/>
      <c r="KJH351" s="92"/>
      <c r="KJI351" s="92"/>
      <c r="KJJ351" s="92"/>
      <c r="KJK351" s="92"/>
      <c r="KJL351" s="92"/>
      <c r="KJM351" s="92"/>
      <c r="KJN351" s="92"/>
      <c r="KJO351" s="92"/>
      <c r="KJP351" s="92"/>
      <c r="KJQ351" s="92"/>
      <c r="KJR351" s="92"/>
      <c r="KJS351" s="92"/>
      <c r="KJT351" s="92"/>
      <c r="KJU351" s="92"/>
      <c r="KJV351" s="92"/>
      <c r="KJW351" s="92"/>
      <c r="KJX351" s="92"/>
      <c r="KJY351" s="92"/>
      <c r="KJZ351" s="92"/>
      <c r="KKA351" s="92"/>
      <c r="KKB351" s="92"/>
      <c r="KKC351" s="92"/>
      <c r="KKD351" s="92"/>
      <c r="KKE351" s="92"/>
      <c r="KKF351" s="92"/>
      <c r="KKG351" s="92"/>
      <c r="KKH351" s="92"/>
      <c r="KKI351" s="92"/>
      <c r="KKJ351" s="92"/>
      <c r="KKK351" s="92"/>
      <c r="KKL351" s="92"/>
      <c r="KKM351" s="92"/>
      <c r="KKN351" s="92"/>
      <c r="KKO351" s="92"/>
      <c r="KKP351" s="92"/>
      <c r="KKQ351" s="92"/>
      <c r="KKR351" s="92"/>
      <c r="KKS351" s="92"/>
      <c r="KKT351" s="92"/>
      <c r="KKU351" s="92"/>
      <c r="KKV351" s="92"/>
      <c r="KKW351" s="92"/>
      <c r="KKX351" s="92"/>
      <c r="KKY351" s="92"/>
      <c r="KKZ351" s="92"/>
      <c r="KLA351" s="92"/>
      <c r="KLB351" s="92"/>
      <c r="KLC351" s="92"/>
      <c r="KLD351" s="92"/>
      <c r="KLE351" s="92"/>
      <c r="KLF351" s="92"/>
      <c r="KLG351" s="92"/>
      <c r="KLH351" s="92"/>
      <c r="KLI351" s="92"/>
      <c r="KLJ351" s="92"/>
      <c r="KLK351" s="92"/>
      <c r="KLL351" s="92"/>
      <c r="KLM351" s="92"/>
      <c r="KLN351" s="92"/>
      <c r="KLO351" s="92"/>
      <c r="KLP351" s="92"/>
      <c r="KLQ351" s="92"/>
      <c r="KLR351" s="92"/>
      <c r="KLS351" s="92"/>
      <c r="KLT351" s="92"/>
      <c r="KLU351" s="92"/>
      <c r="KLV351" s="92"/>
      <c r="KLW351" s="92"/>
      <c r="KLX351" s="92"/>
      <c r="KLY351" s="92"/>
      <c r="KLZ351" s="92"/>
      <c r="KMA351" s="92"/>
      <c r="KMB351" s="92"/>
      <c r="KMC351" s="92"/>
      <c r="KMD351" s="92"/>
      <c r="KME351" s="92"/>
      <c r="KMF351" s="92"/>
      <c r="KMG351" s="92"/>
      <c r="KMH351" s="92"/>
      <c r="KMI351" s="92"/>
      <c r="KMJ351" s="92"/>
      <c r="KMK351" s="92"/>
      <c r="KML351" s="92"/>
      <c r="KMM351" s="92"/>
      <c r="KMN351" s="92"/>
      <c r="KMO351" s="92"/>
      <c r="KMP351" s="92"/>
      <c r="KMQ351" s="92"/>
      <c r="KMR351" s="92"/>
      <c r="KMS351" s="92"/>
      <c r="KMT351" s="92"/>
      <c r="KMU351" s="92"/>
      <c r="KMV351" s="92"/>
      <c r="KMW351" s="92"/>
      <c r="KMX351" s="92"/>
      <c r="KMY351" s="92"/>
      <c r="KMZ351" s="92"/>
      <c r="KNA351" s="92"/>
      <c r="KNB351" s="92"/>
      <c r="KNC351" s="92"/>
      <c r="KND351" s="92"/>
      <c r="KNE351" s="92"/>
      <c r="KNF351" s="92"/>
      <c r="KNG351" s="92"/>
      <c r="KNH351" s="92"/>
      <c r="KNI351" s="92"/>
      <c r="KNJ351" s="92"/>
      <c r="KNK351" s="92"/>
      <c r="KNL351" s="92"/>
      <c r="KNM351" s="92"/>
      <c r="KNN351" s="92"/>
      <c r="KNO351" s="92"/>
      <c r="KNP351" s="92"/>
      <c r="KNQ351" s="92"/>
      <c r="KNR351" s="92"/>
      <c r="KNS351" s="92"/>
      <c r="KNT351" s="92"/>
      <c r="KNU351" s="92"/>
      <c r="KNV351" s="92"/>
      <c r="KNW351" s="92"/>
      <c r="KNX351" s="92"/>
      <c r="KNY351" s="92"/>
      <c r="KNZ351" s="92"/>
      <c r="KOA351" s="92"/>
      <c r="KOB351" s="92"/>
      <c r="KOC351" s="92"/>
      <c r="KOD351" s="92"/>
      <c r="KOE351" s="92"/>
      <c r="KOF351" s="92"/>
      <c r="KOG351" s="92"/>
      <c r="KOH351" s="92"/>
      <c r="KOI351" s="92"/>
      <c r="KOJ351" s="92"/>
      <c r="KOK351" s="92"/>
      <c r="KOL351" s="92"/>
      <c r="KOM351" s="92"/>
      <c r="KON351" s="92"/>
      <c r="KOO351" s="92"/>
      <c r="KOP351" s="92"/>
      <c r="KOQ351" s="92"/>
      <c r="KOR351" s="92"/>
      <c r="KOS351" s="92"/>
      <c r="KOT351" s="92"/>
      <c r="KOU351" s="92"/>
      <c r="KOV351" s="92"/>
      <c r="KOW351" s="92"/>
      <c r="KOX351" s="92"/>
      <c r="KOY351" s="92"/>
      <c r="KOZ351" s="92"/>
      <c r="KPA351" s="92"/>
      <c r="KPB351" s="92"/>
      <c r="KPC351" s="92"/>
      <c r="KPD351" s="92"/>
      <c r="KPE351" s="92"/>
      <c r="KPF351" s="92"/>
      <c r="KPG351" s="92"/>
      <c r="KPH351" s="92"/>
      <c r="KPI351" s="92"/>
      <c r="KPJ351" s="92"/>
      <c r="KPK351" s="92"/>
      <c r="KPL351" s="92"/>
      <c r="KPM351" s="92"/>
      <c r="KPN351" s="92"/>
      <c r="KPO351" s="92"/>
      <c r="KPP351" s="92"/>
      <c r="KPQ351" s="92"/>
      <c r="KPR351" s="92"/>
      <c r="KPS351" s="92"/>
      <c r="KPT351" s="92"/>
      <c r="KPU351" s="92"/>
      <c r="KPV351" s="92"/>
      <c r="KPW351" s="92"/>
      <c r="KPX351" s="92"/>
      <c r="KPY351" s="92"/>
      <c r="KPZ351" s="92"/>
      <c r="KQA351" s="92"/>
      <c r="KQB351" s="92"/>
      <c r="KQC351" s="92"/>
      <c r="KQD351" s="92"/>
      <c r="KQE351" s="92"/>
      <c r="KQF351" s="92"/>
      <c r="KQG351" s="92"/>
      <c r="KQH351" s="92"/>
      <c r="KQI351" s="92"/>
      <c r="KQJ351" s="92"/>
      <c r="KQK351" s="92"/>
      <c r="KQL351" s="92"/>
      <c r="KQM351" s="92"/>
      <c r="KQN351" s="92"/>
      <c r="KQO351" s="92"/>
      <c r="KQP351" s="92"/>
      <c r="KQQ351" s="92"/>
      <c r="KQR351" s="92"/>
      <c r="KQS351" s="92"/>
      <c r="KQT351" s="92"/>
      <c r="KQU351" s="92"/>
      <c r="KQV351" s="92"/>
      <c r="KQW351" s="92"/>
      <c r="KQX351" s="92"/>
      <c r="KQY351" s="92"/>
      <c r="KQZ351" s="92"/>
      <c r="KRA351" s="92"/>
      <c r="KRB351" s="92"/>
      <c r="KRC351" s="92"/>
      <c r="KRD351" s="92"/>
      <c r="KRE351" s="92"/>
      <c r="KRF351" s="92"/>
      <c r="KRG351" s="92"/>
      <c r="KRH351" s="92"/>
      <c r="KRI351" s="92"/>
      <c r="KRJ351" s="92"/>
      <c r="KRK351" s="92"/>
      <c r="KRL351" s="92"/>
      <c r="KRM351" s="92"/>
      <c r="KRN351" s="92"/>
      <c r="KRO351" s="92"/>
      <c r="KRP351" s="92"/>
      <c r="KRQ351" s="92"/>
      <c r="KRR351" s="92"/>
      <c r="KRS351" s="92"/>
      <c r="KRT351" s="92"/>
      <c r="KRU351" s="92"/>
      <c r="KRV351" s="92"/>
      <c r="KRW351" s="92"/>
      <c r="KRX351" s="92"/>
      <c r="KRY351" s="92"/>
      <c r="KRZ351" s="92"/>
      <c r="KSA351" s="92"/>
      <c r="KSB351" s="92"/>
      <c r="KSC351" s="92"/>
      <c r="KSD351" s="92"/>
      <c r="KSE351" s="92"/>
      <c r="KSF351" s="92"/>
      <c r="KSG351" s="92"/>
      <c r="KSH351" s="92"/>
      <c r="KSI351" s="92"/>
      <c r="KSJ351" s="92"/>
      <c r="KSK351" s="92"/>
      <c r="KSL351" s="92"/>
      <c r="KSM351" s="92"/>
      <c r="KSN351" s="92"/>
      <c r="KSO351" s="92"/>
      <c r="KSP351" s="92"/>
      <c r="KSQ351" s="92"/>
      <c r="KSR351" s="92"/>
      <c r="KSS351" s="92"/>
      <c r="KST351" s="92"/>
      <c r="KSU351" s="92"/>
      <c r="KSV351" s="92"/>
      <c r="KSW351" s="92"/>
      <c r="KSX351" s="92"/>
      <c r="KSY351" s="92"/>
      <c r="KSZ351" s="92"/>
      <c r="KTA351" s="92"/>
      <c r="KTB351" s="92"/>
      <c r="KTC351" s="92"/>
      <c r="KTD351" s="92"/>
      <c r="KTE351" s="92"/>
      <c r="KTF351" s="92"/>
      <c r="KTG351" s="92"/>
      <c r="KTH351" s="92"/>
      <c r="KTI351" s="92"/>
      <c r="KTJ351" s="92"/>
      <c r="KTK351" s="92"/>
      <c r="KTL351" s="92"/>
      <c r="KTM351" s="92"/>
      <c r="KTN351" s="92"/>
      <c r="KTO351" s="92"/>
      <c r="KTP351" s="92"/>
      <c r="KTQ351" s="92"/>
      <c r="KTR351" s="92"/>
      <c r="KTS351" s="92"/>
      <c r="KTT351" s="92"/>
      <c r="KTU351" s="92"/>
      <c r="KTV351" s="92"/>
      <c r="KTW351" s="92"/>
      <c r="KTX351" s="92"/>
      <c r="KTY351" s="92"/>
      <c r="KTZ351" s="92"/>
      <c r="KUA351" s="92"/>
      <c r="KUB351" s="92"/>
      <c r="KUC351" s="92"/>
      <c r="KUD351" s="92"/>
      <c r="KUE351" s="92"/>
      <c r="KUF351" s="92"/>
      <c r="KUG351" s="92"/>
      <c r="KUH351" s="92"/>
      <c r="KUI351" s="92"/>
      <c r="KUJ351" s="92"/>
      <c r="KUK351" s="92"/>
      <c r="KUL351" s="92"/>
      <c r="KUM351" s="92"/>
      <c r="KUN351" s="92"/>
      <c r="KUO351" s="92"/>
      <c r="KUP351" s="92"/>
      <c r="KUQ351" s="92"/>
      <c r="KUR351" s="92"/>
      <c r="KUS351" s="92"/>
      <c r="KUT351" s="92"/>
      <c r="KUU351" s="92"/>
      <c r="KUV351" s="92"/>
      <c r="KUW351" s="92"/>
      <c r="KUX351" s="92"/>
      <c r="KUY351" s="92"/>
      <c r="KUZ351" s="92"/>
      <c r="KVA351" s="92"/>
      <c r="KVB351" s="92"/>
      <c r="KVC351" s="92"/>
      <c r="KVD351" s="92"/>
      <c r="KVE351" s="92"/>
      <c r="KVF351" s="92"/>
      <c r="KVG351" s="92"/>
      <c r="KVH351" s="92"/>
      <c r="KVI351" s="92"/>
      <c r="KVJ351" s="92"/>
      <c r="KVK351" s="92"/>
      <c r="KVL351" s="92"/>
      <c r="KVM351" s="92"/>
      <c r="KVN351" s="92"/>
      <c r="KVO351" s="92"/>
      <c r="KVP351" s="92"/>
      <c r="KVQ351" s="92"/>
      <c r="KVR351" s="92"/>
      <c r="KVS351" s="92"/>
      <c r="KVT351" s="92"/>
      <c r="KVU351" s="92"/>
      <c r="KVV351" s="92"/>
      <c r="KVW351" s="92"/>
      <c r="KVX351" s="92"/>
      <c r="KVY351" s="92"/>
      <c r="KVZ351" s="92"/>
      <c r="KWA351" s="92"/>
      <c r="KWB351" s="92"/>
      <c r="KWC351" s="92"/>
      <c r="KWD351" s="92"/>
      <c r="KWE351" s="92"/>
      <c r="KWF351" s="92"/>
      <c r="KWG351" s="92"/>
      <c r="KWH351" s="92"/>
      <c r="KWI351" s="92"/>
      <c r="KWJ351" s="92"/>
      <c r="KWK351" s="92"/>
      <c r="KWL351" s="92"/>
      <c r="KWM351" s="92"/>
      <c r="KWN351" s="92"/>
      <c r="KWO351" s="92"/>
      <c r="KWP351" s="92"/>
      <c r="KWQ351" s="92"/>
      <c r="KWR351" s="92"/>
      <c r="KWS351" s="92"/>
      <c r="KWT351" s="92"/>
      <c r="KWU351" s="92"/>
      <c r="KWV351" s="92"/>
      <c r="KWW351" s="92"/>
      <c r="KWX351" s="92"/>
      <c r="KWY351" s="92"/>
      <c r="KWZ351" s="92"/>
      <c r="KXA351" s="92"/>
      <c r="KXB351" s="92"/>
      <c r="KXC351" s="92"/>
      <c r="KXD351" s="92"/>
      <c r="KXE351" s="92"/>
      <c r="KXF351" s="92"/>
      <c r="KXG351" s="92"/>
      <c r="KXH351" s="92"/>
      <c r="KXI351" s="92"/>
      <c r="KXJ351" s="92"/>
      <c r="KXK351" s="92"/>
      <c r="KXL351" s="92"/>
      <c r="KXM351" s="92"/>
      <c r="KXN351" s="92"/>
      <c r="KXO351" s="92"/>
      <c r="KXP351" s="92"/>
      <c r="KXQ351" s="92"/>
      <c r="KXR351" s="92"/>
      <c r="KXS351" s="92"/>
      <c r="KXT351" s="92"/>
      <c r="KXU351" s="92"/>
      <c r="KXV351" s="92"/>
      <c r="KXW351" s="92"/>
      <c r="KXX351" s="92"/>
      <c r="KXY351" s="92"/>
      <c r="KXZ351" s="92"/>
      <c r="KYA351" s="92"/>
      <c r="KYB351" s="92"/>
      <c r="KYC351" s="92"/>
      <c r="KYD351" s="92"/>
      <c r="KYE351" s="92"/>
      <c r="KYF351" s="92"/>
      <c r="KYG351" s="92"/>
      <c r="KYH351" s="92"/>
      <c r="KYI351" s="92"/>
      <c r="KYJ351" s="92"/>
      <c r="KYK351" s="92"/>
      <c r="KYL351" s="92"/>
      <c r="KYM351" s="92"/>
      <c r="KYN351" s="92"/>
      <c r="KYO351" s="92"/>
      <c r="KYP351" s="92"/>
      <c r="KYQ351" s="92"/>
      <c r="KYR351" s="92"/>
      <c r="KYS351" s="92"/>
      <c r="KYT351" s="92"/>
      <c r="KYU351" s="92"/>
      <c r="KYV351" s="92"/>
      <c r="KYW351" s="92"/>
      <c r="KYX351" s="92"/>
      <c r="KYY351" s="92"/>
      <c r="KYZ351" s="92"/>
      <c r="KZA351" s="92"/>
      <c r="KZB351" s="92"/>
      <c r="KZC351" s="92"/>
      <c r="KZD351" s="92"/>
      <c r="KZE351" s="92"/>
      <c r="KZF351" s="92"/>
      <c r="KZG351" s="92"/>
      <c r="KZH351" s="92"/>
      <c r="KZI351" s="92"/>
      <c r="KZJ351" s="92"/>
      <c r="KZK351" s="92"/>
      <c r="KZL351" s="92"/>
      <c r="KZM351" s="92"/>
      <c r="KZN351" s="92"/>
      <c r="KZO351" s="92"/>
      <c r="KZP351" s="92"/>
      <c r="KZQ351" s="92"/>
      <c r="KZR351" s="92"/>
      <c r="KZS351" s="92"/>
      <c r="KZT351" s="92"/>
      <c r="KZU351" s="92"/>
      <c r="KZV351" s="92"/>
      <c r="KZW351" s="92"/>
      <c r="KZX351" s="92"/>
      <c r="KZY351" s="92"/>
      <c r="KZZ351" s="92"/>
      <c r="LAA351" s="92"/>
      <c r="LAB351" s="92"/>
      <c r="LAC351" s="92"/>
      <c r="LAD351" s="92"/>
      <c r="LAE351" s="92"/>
      <c r="LAF351" s="92"/>
      <c r="LAG351" s="92"/>
      <c r="LAH351" s="92"/>
      <c r="LAI351" s="92"/>
      <c r="LAJ351" s="92"/>
      <c r="LAK351" s="92"/>
      <c r="LAL351" s="92"/>
      <c r="LAM351" s="92"/>
      <c r="LAN351" s="92"/>
      <c r="LAO351" s="92"/>
      <c r="LAP351" s="92"/>
      <c r="LAQ351" s="92"/>
      <c r="LAR351" s="92"/>
      <c r="LAS351" s="92"/>
      <c r="LAT351" s="92"/>
      <c r="LAU351" s="92"/>
      <c r="LAV351" s="92"/>
      <c r="LAW351" s="92"/>
      <c r="LAX351" s="92"/>
      <c r="LAY351" s="92"/>
      <c r="LAZ351" s="92"/>
      <c r="LBA351" s="92"/>
      <c r="LBB351" s="92"/>
      <c r="LBC351" s="92"/>
      <c r="LBD351" s="92"/>
      <c r="LBE351" s="92"/>
      <c r="LBF351" s="92"/>
      <c r="LBG351" s="92"/>
      <c r="LBH351" s="92"/>
      <c r="LBI351" s="92"/>
      <c r="LBJ351" s="92"/>
      <c r="LBK351" s="92"/>
      <c r="LBL351" s="92"/>
      <c r="LBM351" s="92"/>
      <c r="LBN351" s="92"/>
      <c r="LBO351" s="92"/>
      <c r="LBP351" s="92"/>
      <c r="LBQ351" s="92"/>
      <c r="LBR351" s="92"/>
      <c r="LBS351" s="92"/>
      <c r="LBT351" s="92"/>
      <c r="LBU351" s="92"/>
      <c r="LBV351" s="92"/>
      <c r="LBW351" s="92"/>
      <c r="LBX351" s="92"/>
      <c r="LBY351" s="92"/>
      <c r="LBZ351" s="92"/>
      <c r="LCA351" s="92"/>
      <c r="LCB351" s="92"/>
      <c r="LCC351" s="92"/>
      <c r="LCD351" s="92"/>
      <c r="LCE351" s="92"/>
      <c r="LCF351" s="92"/>
      <c r="LCG351" s="92"/>
      <c r="LCH351" s="92"/>
      <c r="LCI351" s="92"/>
      <c r="LCJ351" s="92"/>
      <c r="LCK351" s="92"/>
      <c r="LCL351" s="92"/>
      <c r="LCM351" s="92"/>
      <c r="LCN351" s="92"/>
      <c r="LCO351" s="92"/>
      <c r="LCP351" s="92"/>
      <c r="LCQ351" s="92"/>
      <c r="LCR351" s="92"/>
      <c r="LCS351" s="92"/>
      <c r="LCT351" s="92"/>
      <c r="LCU351" s="92"/>
      <c r="LCV351" s="92"/>
      <c r="LCW351" s="92"/>
      <c r="LCX351" s="92"/>
      <c r="LCY351" s="92"/>
      <c r="LCZ351" s="92"/>
      <c r="LDA351" s="92"/>
      <c r="LDB351" s="92"/>
      <c r="LDC351" s="92"/>
      <c r="LDD351" s="92"/>
      <c r="LDE351" s="92"/>
      <c r="LDF351" s="92"/>
      <c r="LDG351" s="92"/>
      <c r="LDH351" s="92"/>
      <c r="LDI351" s="92"/>
      <c r="LDJ351" s="92"/>
      <c r="LDK351" s="92"/>
      <c r="LDL351" s="92"/>
      <c r="LDM351" s="92"/>
      <c r="LDN351" s="92"/>
      <c r="LDO351" s="92"/>
      <c r="LDP351" s="92"/>
      <c r="LDQ351" s="92"/>
      <c r="LDR351" s="92"/>
      <c r="LDS351" s="92"/>
      <c r="LDT351" s="92"/>
      <c r="LDU351" s="92"/>
      <c r="LDV351" s="92"/>
      <c r="LDW351" s="92"/>
      <c r="LDX351" s="92"/>
      <c r="LDY351" s="92"/>
      <c r="LDZ351" s="92"/>
      <c r="LEA351" s="92"/>
      <c r="LEB351" s="92"/>
      <c r="LEC351" s="92"/>
      <c r="LED351" s="92"/>
      <c r="LEE351" s="92"/>
      <c r="LEF351" s="92"/>
      <c r="LEG351" s="92"/>
      <c r="LEH351" s="92"/>
      <c r="LEI351" s="92"/>
      <c r="LEJ351" s="92"/>
      <c r="LEK351" s="92"/>
      <c r="LEL351" s="92"/>
      <c r="LEM351" s="92"/>
      <c r="LEN351" s="92"/>
      <c r="LEO351" s="92"/>
      <c r="LEP351" s="92"/>
      <c r="LEQ351" s="92"/>
      <c r="LER351" s="92"/>
      <c r="LES351" s="92"/>
      <c r="LET351" s="92"/>
      <c r="LEU351" s="92"/>
      <c r="LEV351" s="92"/>
      <c r="LEW351" s="92"/>
      <c r="LEX351" s="92"/>
      <c r="LEY351" s="92"/>
      <c r="LEZ351" s="92"/>
      <c r="LFA351" s="92"/>
      <c r="LFB351" s="92"/>
      <c r="LFC351" s="92"/>
      <c r="LFD351" s="92"/>
      <c r="LFE351" s="92"/>
      <c r="LFF351" s="92"/>
      <c r="LFG351" s="92"/>
      <c r="LFH351" s="92"/>
      <c r="LFI351" s="92"/>
      <c r="LFJ351" s="92"/>
      <c r="LFK351" s="92"/>
      <c r="LFL351" s="92"/>
      <c r="LFM351" s="92"/>
      <c r="LFN351" s="92"/>
      <c r="LFO351" s="92"/>
      <c r="LFP351" s="92"/>
      <c r="LFQ351" s="92"/>
      <c r="LFR351" s="92"/>
      <c r="LFS351" s="92"/>
      <c r="LFT351" s="92"/>
      <c r="LFU351" s="92"/>
      <c r="LFV351" s="92"/>
      <c r="LFW351" s="92"/>
      <c r="LFX351" s="92"/>
      <c r="LFY351" s="92"/>
      <c r="LFZ351" s="92"/>
      <c r="LGA351" s="92"/>
      <c r="LGB351" s="92"/>
      <c r="LGC351" s="92"/>
      <c r="LGD351" s="92"/>
      <c r="LGE351" s="92"/>
      <c r="LGF351" s="92"/>
      <c r="LGG351" s="92"/>
      <c r="LGH351" s="92"/>
      <c r="LGI351" s="92"/>
      <c r="LGJ351" s="92"/>
      <c r="LGK351" s="92"/>
      <c r="LGL351" s="92"/>
      <c r="LGM351" s="92"/>
      <c r="LGN351" s="92"/>
      <c r="LGO351" s="92"/>
      <c r="LGP351" s="92"/>
      <c r="LGQ351" s="92"/>
      <c r="LGR351" s="92"/>
      <c r="LGS351" s="92"/>
      <c r="LGT351" s="92"/>
      <c r="LGU351" s="92"/>
      <c r="LGV351" s="92"/>
      <c r="LGW351" s="92"/>
      <c r="LGX351" s="92"/>
      <c r="LGY351" s="92"/>
      <c r="LGZ351" s="92"/>
      <c r="LHA351" s="92"/>
      <c r="LHB351" s="92"/>
      <c r="LHC351" s="92"/>
      <c r="LHD351" s="92"/>
      <c r="LHE351" s="92"/>
      <c r="LHF351" s="92"/>
      <c r="LHG351" s="92"/>
      <c r="LHH351" s="92"/>
      <c r="LHI351" s="92"/>
      <c r="LHJ351" s="92"/>
      <c r="LHK351" s="92"/>
      <c r="LHL351" s="92"/>
      <c r="LHM351" s="92"/>
      <c r="LHN351" s="92"/>
      <c r="LHO351" s="92"/>
      <c r="LHP351" s="92"/>
      <c r="LHQ351" s="92"/>
      <c r="LHR351" s="92"/>
      <c r="LHS351" s="92"/>
      <c r="LHT351" s="92"/>
      <c r="LHU351" s="92"/>
      <c r="LHV351" s="92"/>
      <c r="LHW351" s="92"/>
      <c r="LHX351" s="92"/>
      <c r="LHY351" s="92"/>
      <c r="LHZ351" s="92"/>
      <c r="LIA351" s="92"/>
      <c r="LIB351" s="92"/>
      <c r="LIC351" s="92"/>
      <c r="LID351" s="92"/>
      <c r="LIE351" s="92"/>
      <c r="LIF351" s="92"/>
      <c r="LIG351" s="92"/>
      <c r="LIH351" s="92"/>
      <c r="LII351" s="92"/>
      <c r="LIJ351" s="92"/>
      <c r="LIK351" s="92"/>
      <c r="LIL351" s="92"/>
      <c r="LIM351" s="92"/>
      <c r="LIN351" s="92"/>
      <c r="LIO351" s="92"/>
      <c r="LIP351" s="92"/>
      <c r="LIQ351" s="92"/>
      <c r="LIR351" s="92"/>
      <c r="LIS351" s="92"/>
      <c r="LIT351" s="92"/>
      <c r="LIU351" s="92"/>
      <c r="LIV351" s="92"/>
      <c r="LIW351" s="92"/>
      <c r="LIX351" s="92"/>
      <c r="LIY351" s="92"/>
      <c r="LIZ351" s="92"/>
      <c r="LJA351" s="92"/>
      <c r="LJB351" s="92"/>
      <c r="LJC351" s="92"/>
      <c r="LJD351" s="92"/>
      <c r="LJE351" s="92"/>
      <c r="LJF351" s="92"/>
      <c r="LJG351" s="92"/>
      <c r="LJH351" s="92"/>
      <c r="LJI351" s="92"/>
      <c r="LJJ351" s="92"/>
      <c r="LJK351" s="92"/>
      <c r="LJL351" s="92"/>
      <c r="LJM351" s="92"/>
      <c r="LJN351" s="92"/>
      <c r="LJO351" s="92"/>
      <c r="LJP351" s="92"/>
      <c r="LJQ351" s="92"/>
      <c r="LJR351" s="92"/>
      <c r="LJS351" s="92"/>
      <c r="LJT351" s="92"/>
      <c r="LJU351" s="92"/>
      <c r="LJV351" s="92"/>
      <c r="LJW351" s="92"/>
      <c r="LJX351" s="92"/>
      <c r="LJY351" s="92"/>
      <c r="LJZ351" s="92"/>
      <c r="LKA351" s="92"/>
      <c r="LKB351" s="92"/>
      <c r="LKC351" s="92"/>
      <c r="LKD351" s="92"/>
      <c r="LKE351" s="92"/>
      <c r="LKF351" s="92"/>
      <c r="LKG351" s="92"/>
      <c r="LKH351" s="92"/>
      <c r="LKI351" s="92"/>
      <c r="LKJ351" s="92"/>
      <c r="LKK351" s="92"/>
      <c r="LKL351" s="92"/>
      <c r="LKM351" s="92"/>
      <c r="LKN351" s="92"/>
      <c r="LKO351" s="92"/>
      <c r="LKP351" s="92"/>
      <c r="LKQ351" s="92"/>
      <c r="LKR351" s="92"/>
      <c r="LKS351" s="92"/>
      <c r="LKT351" s="92"/>
      <c r="LKU351" s="92"/>
      <c r="LKV351" s="92"/>
      <c r="LKW351" s="92"/>
      <c r="LKX351" s="92"/>
      <c r="LKY351" s="92"/>
      <c r="LKZ351" s="92"/>
      <c r="LLA351" s="92"/>
      <c r="LLB351" s="92"/>
      <c r="LLC351" s="92"/>
      <c r="LLD351" s="92"/>
      <c r="LLE351" s="92"/>
      <c r="LLF351" s="92"/>
      <c r="LLG351" s="92"/>
      <c r="LLH351" s="92"/>
      <c r="LLI351" s="92"/>
      <c r="LLJ351" s="92"/>
      <c r="LLK351" s="92"/>
      <c r="LLL351" s="92"/>
      <c r="LLM351" s="92"/>
      <c r="LLN351" s="92"/>
      <c r="LLO351" s="92"/>
      <c r="LLP351" s="92"/>
      <c r="LLQ351" s="92"/>
      <c r="LLR351" s="92"/>
      <c r="LLS351" s="92"/>
      <c r="LLT351" s="92"/>
      <c r="LLU351" s="92"/>
      <c r="LLV351" s="92"/>
      <c r="LLW351" s="92"/>
      <c r="LLX351" s="92"/>
      <c r="LLY351" s="92"/>
      <c r="LLZ351" s="92"/>
      <c r="LMA351" s="92"/>
      <c r="LMB351" s="92"/>
      <c r="LMC351" s="92"/>
      <c r="LMD351" s="92"/>
      <c r="LME351" s="92"/>
      <c r="LMF351" s="92"/>
      <c r="LMG351" s="92"/>
      <c r="LMH351" s="92"/>
      <c r="LMI351" s="92"/>
      <c r="LMJ351" s="92"/>
      <c r="LMK351" s="92"/>
      <c r="LML351" s="92"/>
      <c r="LMM351" s="92"/>
      <c r="LMN351" s="92"/>
      <c r="LMO351" s="92"/>
      <c r="LMP351" s="92"/>
      <c r="LMQ351" s="92"/>
      <c r="LMR351" s="92"/>
      <c r="LMS351" s="92"/>
      <c r="LMT351" s="92"/>
      <c r="LMU351" s="92"/>
      <c r="LMV351" s="92"/>
      <c r="LMW351" s="92"/>
      <c r="LMX351" s="92"/>
      <c r="LMY351" s="92"/>
      <c r="LMZ351" s="92"/>
      <c r="LNA351" s="92"/>
      <c r="LNB351" s="92"/>
      <c r="LNC351" s="92"/>
      <c r="LND351" s="92"/>
      <c r="LNE351" s="92"/>
      <c r="LNF351" s="92"/>
      <c r="LNG351" s="92"/>
      <c r="LNH351" s="92"/>
      <c r="LNI351" s="92"/>
      <c r="LNJ351" s="92"/>
      <c r="LNK351" s="92"/>
      <c r="LNL351" s="92"/>
      <c r="LNM351" s="92"/>
      <c r="LNN351" s="92"/>
      <c r="LNO351" s="92"/>
      <c r="LNP351" s="92"/>
      <c r="LNQ351" s="92"/>
      <c r="LNR351" s="92"/>
      <c r="LNS351" s="92"/>
      <c r="LNT351" s="92"/>
      <c r="LNU351" s="92"/>
      <c r="LNV351" s="92"/>
      <c r="LNW351" s="92"/>
      <c r="LNX351" s="92"/>
      <c r="LNY351" s="92"/>
      <c r="LNZ351" s="92"/>
      <c r="LOA351" s="92"/>
      <c r="LOB351" s="92"/>
      <c r="LOC351" s="92"/>
      <c r="LOD351" s="92"/>
      <c r="LOE351" s="92"/>
      <c r="LOF351" s="92"/>
      <c r="LOG351" s="92"/>
      <c r="LOH351" s="92"/>
      <c r="LOI351" s="92"/>
      <c r="LOJ351" s="92"/>
      <c r="LOK351" s="92"/>
      <c r="LOL351" s="92"/>
      <c r="LOM351" s="92"/>
      <c r="LON351" s="92"/>
      <c r="LOO351" s="92"/>
      <c r="LOP351" s="92"/>
      <c r="LOQ351" s="92"/>
      <c r="LOR351" s="92"/>
      <c r="LOS351" s="92"/>
      <c r="LOT351" s="92"/>
      <c r="LOU351" s="92"/>
      <c r="LOV351" s="92"/>
      <c r="LOW351" s="92"/>
      <c r="LOX351" s="92"/>
      <c r="LOY351" s="92"/>
      <c r="LOZ351" s="92"/>
      <c r="LPA351" s="92"/>
      <c r="LPB351" s="92"/>
      <c r="LPC351" s="92"/>
      <c r="LPD351" s="92"/>
      <c r="LPE351" s="92"/>
      <c r="LPF351" s="92"/>
      <c r="LPG351" s="92"/>
      <c r="LPH351" s="92"/>
      <c r="LPI351" s="92"/>
      <c r="LPJ351" s="92"/>
      <c r="LPK351" s="92"/>
      <c r="LPL351" s="92"/>
      <c r="LPM351" s="92"/>
      <c r="LPN351" s="92"/>
      <c r="LPO351" s="92"/>
      <c r="LPP351" s="92"/>
      <c r="LPQ351" s="92"/>
      <c r="LPR351" s="92"/>
      <c r="LPS351" s="92"/>
      <c r="LPT351" s="92"/>
      <c r="LPU351" s="92"/>
      <c r="LPV351" s="92"/>
      <c r="LPW351" s="92"/>
      <c r="LPX351" s="92"/>
      <c r="LPY351" s="92"/>
      <c r="LPZ351" s="92"/>
      <c r="LQA351" s="92"/>
      <c r="LQB351" s="92"/>
      <c r="LQC351" s="92"/>
      <c r="LQD351" s="92"/>
      <c r="LQE351" s="92"/>
      <c r="LQF351" s="92"/>
      <c r="LQG351" s="92"/>
      <c r="LQH351" s="92"/>
      <c r="LQI351" s="92"/>
      <c r="LQJ351" s="92"/>
      <c r="LQK351" s="92"/>
      <c r="LQL351" s="92"/>
      <c r="LQM351" s="92"/>
      <c r="LQN351" s="92"/>
      <c r="LQO351" s="92"/>
      <c r="LQP351" s="92"/>
      <c r="LQQ351" s="92"/>
      <c r="LQR351" s="92"/>
      <c r="LQS351" s="92"/>
      <c r="LQT351" s="92"/>
      <c r="LQU351" s="92"/>
      <c r="LQV351" s="92"/>
      <c r="LQW351" s="92"/>
      <c r="LQX351" s="92"/>
      <c r="LQY351" s="92"/>
      <c r="LQZ351" s="92"/>
      <c r="LRA351" s="92"/>
      <c r="LRB351" s="92"/>
      <c r="LRC351" s="92"/>
      <c r="LRD351" s="92"/>
      <c r="LRE351" s="92"/>
      <c r="LRF351" s="92"/>
      <c r="LRG351" s="92"/>
      <c r="LRH351" s="92"/>
      <c r="LRI351" s="92"/>
      <c r="LRJ351" s="92"/>
      <c r="LRK351" s="92"/>
      <c r="LRL351" s="92"/>
      <c r="LRM351" s="92"/>
      <c r="LRN351" s="92"/>
      <c r="LRO351" s="92"/>
      <c r="LRP351" s="92"/>
      <c r="LRQ351" s="92"/>
      <c r="LRR351" s="92"/>
      <c r="LRS351" s="92"/>
      <c r="LRT351" s="92"/>
      <c r="LRU351" s="92"/>
      <c r="LRV351" s="92"/>
      <c r="LRW351" s="92"/>
      <c r="LRX351" s="92"/>
      <c r="LRY351" s="92"/>
      <c r="LRZ351" s="92"/>
      <c r="LSA351" s="92"/>
      <c r="LSB351" s="92"/>
      <c r="LSC351" s="92"/>
      <c r="LSD351" s="92"/>
      <c r="LSE351" s="92"/>
      <c r="LSF351" s="92"/>
      <c r="LSG351" s="92"/>
      <c r="LSH351" s="92"/>
      <c r="LSI351" s="92"/>
      <c r="LSJ351" s="92"/>
      <c r="LSK351" s="92"/>
      <c r="LSL351" s="92"/>
      <c r="LSM351" s="92"/>
      <c r="LSN351" s="92"/>
      <c r="LSO351" s="92"/>
      <c r="LSP351" s="92"/>
      <c r="LSQ351" s="92"/>
      <c r="LSR351" s="92"/>
      <c r="LSS351" s="92"/>
      <c r="LST351" s="92"/>
      <c r="LSU351" s="92"/>
      <c r="LSV351" s="92"/>
      <c r="LSW351" s="92"/>
      <c r="LSX351" s="92"/>
      <c r="LSY351" s="92"/>
      <c r="LSZ351" s="92"/>
      <c r="LTA351" s="92"/>
      <c r="LTB351" s="92"/>
      <c r="LTC351" s="92"/>
      <c r="LTD351" s="92"/>
      <c r="LTE351" s="92"/>
      <c r="LTF351" s="92"/>
      <c r="LTG351" s="92"/>
      <c r="LTH351" s="92"/>
      <c r="LTI351" s="92"/>
      <c r="LTJ351" s="92"/>
      <c r="LTK351" s="92"/>
      <c r="LTL351" s="92"/>
      <c r="LTM351" s="92"/>
      <c r="LTN351" s="92"/>
      <c r="LTO351" s="92"/>
      <c r="LTP351" s="92"/>
      <c r="LTQ351" s="92"/>
      <c r="LTR351" s="92"/>
      <c r="LTS351" s="92"/>
      <c r="LTT351" s="92"/>
      <c r="LTU351" s="92"/>
      <c r="LTV351" s="92"/>
      <c r="LTW351" s="92"/>
      <c r="LTX351" s="92"/>
      <c r="LTY351" s="92"/>
      <c r="LTZ351" s="92"/>
      <c r="LUA351" s="92"/>
      <c r="LUB351" s="92"/>
      <c r="LUC351" s="92"/>
      <c r="LUD351" s="92"/>
      <c r="LUE351" s="92"/>
      <c r="LUF351" s="92"/>
      <c r="LUG351" s="92"/>
      <c r="LUH351" s="92"/>
      <c r="LUI351" s="92"/>
      <c r="LUJ351" s="92"/>
      <c r="LUK351" s="92"/>
      <c r="LUL351" s="92"/>
      <c r="LUM351" s="92"/>
      <c r="LUN351" s="92"/>
      <c r="LUO351" s="92"/>
      <c r="LUP351" s="92"/>
      <c r="LUQ351" s="92"/>
      <c r="LUR351" s="92"/>
      <c r="LUS351" s="92"/>
      <c r="LUT351" s="92"/>
      <c r="LUU351" s="92"/>
      <c r="LUV351" s="92"/>
      <c r="LUW351" s="92"/>
      <c r="LUX351" s="92"/>
      <c r="LUY351" s="92"/>
      <c r="LUZ351" s="92"/>
      <c r="LVA351" s="92"/>
      <c r="LVB351" s="92"/>
      <c r="LVC351" s="92"/>
      <c r="LVD351" s="92"/>
      <c r="LVE351" s="92"/>
      <c r="LVF351" s="92"/>
      <c r="LVG351" s="92"/>
      <c r="LVH351" s="92"/>
      <c r="LVI351" s="92"/>
      <c r="LVJ351" s="92"/>
      <c r="LVK351" s="92"/>
      <c r="LVL351" s="92"/>
      <c r="LVM351" s="92"/>
      <c r="LVN351" s="92"/>
      <c r="LVO351" s="92"/>
      <c r="LVP351" s="92"/>
      <c r="LVQ351" s="92"/>
      <c r="LVR351" s="92"/>
      <c r="LVS351" s="92"/>
      <c r="LVT351" s="92"/>
      <c r="LVU351" s="92"/>
      <c r="LVV351" s="92"/>
      <c r="LVW351" s="92"/>
      <c r="LVX351" s="92"/>
      <c r="LVY351" s="92"/>
      <c r="LVZ351" s="92"/>
      <c r="LWA351" s="92"/>
      <c r="LWB351" s="92"/>
      <c r="LWC351" s="92"/>
      <c r="LWD351" s="92"/>
      <c r="LWE351" s="92"/>
      <c r="LWF351" s="92"/>
      <c r="LWG351" s="92"/>
      <c r="LWH351" s="92"/>
      <c r="LWI351" s="92"/>
      <c r="LWJ351" s="92"/>
      <c r="LWK351" s="92"/>
      <c r="LWL351" s="92"/>
      <c r="LWM351" s="92"/>
      <c r="LWN351" s="92"/>
      <c r="LWO351" s="92"/>
      <c r="LWP351" s="92"/>
      <c r="LWQ351" s="92"/>
      <c r="LWR351" s="92"/>
      <c r="LWS351" s="92"/>
      <c r="LWT351" s="92"/>
      <c r="LWU351" s="92"/>
      <c r="LWV351" s="92"/>
      <c r="LWW351" s="92"/>
      <c r="LWX351" s="92"/>
      <c r="LWY351" s="92"/>
      <c r="LWZ351" s="92"/>
      <c r="LXA351" s="92"/>
      <c r="LXB351" s="92"/>
      <c r="LXC351" s="92"/>
      <c r="LXD351" s="92"/>
      <c r="LXE351" s="92"/>
      <c r="LXF351" s="92"/>
      <c r="LXG351" s="92"/>
      <c r="LXH351" s="92"/>
      <c r="LXI351" s="92"/>
      <c r="LXJ351" s="92"/>
      <c r="LXK351" s="92"/>
      <c r="LXL351" s="92"/>
      <c r="LXM351" s="92"/>
      <c r="LXN351" s="92"/>
      <c r="LXO351" s="92"/>
      <c r="LXP351" s="92"/>
      <c r="LXQ351" s="92"/>
      <c r="LXR351" s="92"/>
      <c r="LXS351" s="92"/>
      <c r="LXT351" s="92"/>
      <c r="LXU351" s="92"/>
      <c r="LXV351" s="92"/>
      <c r="LXW351" s="92"/>
      <c r="LXX351" s="92"/>
      <c r="LXY351" s="92"/>
      <c r="LXZ351" s="92"/>
      <c r="LYA351" s="92"/>
      <c r="LYB351" s="92"/>
      <c r="LYC351" s="92"/>
      <c r="LYD351" s="92"/>
      <c r="LYE351" s="92"/>
      <c r="LYF351" s="92"/>
      <c r="LYG351" s="92"/>
      <c r="LYH351" s="92"/>
      <c r="LYI351" s="92"/>
      <c r="LYJ351" s="92"/>
      <c r="LYK351" s="92"/>
      <c r="LYL351" s="92"/>
      <c r="LYM351" s="92"/>
      <c r="LYN351" s="92"/>
      <c r="LYO351" s="92"/>
      <c r="LYP351" s="92"/>
      <c r="LYQ351" s="92"/>
      <c r="LYR351" s="92"/>
      <c r="LYS351" s="92"/>
      <c r="LYT351" s="92"/>
      <c r="LYU351" s="92"/>
      <c r="LYV351" s="92"/>
      <c r="LYW351" s="92"/>
      <c r="LYX351" s="92"/>
      <c r="LYY351" s="92"/>
      <c r="LYZ351" s="92"/>
      <c r="LZA351" s="92"/>
      <c r="LZB351" s="92"/>
      <c r="LZC351" s="92"/>
      <c r="LZD351" s="92"/>
      <c r="LZE351" s="92"/>
      <c r="LZF351" s="92"/>
      <c r="LZG351" s="92"/>
      <c r="LZH351" s="92"/>
      <c r="LZI351" s="92"/>
      <c r="LZJ351" s="92"/>
      <c r="LZK351" s="92"/>
      <c r="LZL351" s="92"/>
      <c r="LZM351" s="92"/>
      <c r="LZN351" s="92"/>
      <c r="LZO351" s="92"/>
      <c r="LZP351" s="92"/>
      <c r="LZQ351" s="92"/>
      <c r="LZR351" s="92"/>
      <c r="LZS351" s="92"/>
      <c r="LZT351" s="92"/>
      <c r="LZU351" s="92"/>
      <c r="LZV351" s="92"/>
      <c r="LZW351" s="92"/>
      <c r="LZX351" s="92"/>
      <c r="LZY351" s="92"/>
      <c r="LZZ351" s="92"/>
      <c r="MAA351" s="92"/>
      <c r="MAB351" s="92"/>
      <c r="MAC351" s="92"/>
      <c r="MAD351" s="92"/>
      <c r="MAE351" s="92"/>
      <c r="MAF351" s="92"/>
      <c r="MAG351" s="92"/>
      <c r="MAH351" s="92"/>
      <c r="MAI351" s="92"/>
      <c r="MAJ351" s="92"/>
      <c r="MAK351" s="92"/>
      <c r="MAL351" s="92"/>
      <c r="MAM351" s="92"/>
      <c r="MAN351" s="92"/>
      <c r="MAO351" s="92"/>
      <c r="MAP351" s="92"/>
      <c r="MAQ351" s="92"/>
      <c r="MAR351" s="92"/>
      <c r="MAS351" s="92"/>
      <c r="MAT351" s="92"/>
      <c r="MAU351" s="92"/>
      <c r="MAV351" s="92"/>
      <c r="MAW351" s="92"/>
      <c r="MAX351" s="92"/>
      <c r="MAY351" s="92"/>
      <c r="MAZ351" s="92"/>
      <c r="MBA351" s="92"/>
      <c r="MBB351" s="92"/>
      <c r="MBC351" s="92"/>
      <c r="MBD351" s="92"/>
      <c r="MBE351" s="92"/>
      <c r="MBF351" s="92"/>
      <c r="MBG351" s="92"/>
      <c r="MBH351" s="92"/>
      <c r="MBI351" s="92"/>
      <c r="MBJ351" s="92"/>
      <c r="MBK351" s="92"/>
      <c r="MBL351" s="92"/>
      <c r="MBM351" s="92"/>
      <c r="MBN351" s="92"/>
      <c r="MBO351" s="92"/>
      <c r="MBP351" s="92"/>
      <c r="MBQ351" s="92"/>
      <c r="MBR351" s="92"/>
      <c r="MBS351" s="92"/>
      <c r="MBT351" s="92"/>
      <c r="MBU351" s="92"/>
      <c r="MBV351" s="92"/>
      <c r="MBW351" s="92"/>
      <c r="MBX351" s="92"/>
      <c r="MBY351" s="92"/>
      <c r="MBZ351" s="92"/>
      <c r="MCA351" s="92"/>
      <c r="MCB351" s="92"/>
      <c r="MCC351" s="92"/>
      <c r="MCD351" s="92"/>
      <c r="MCE351" s="92"/>
      <c r="MCF351" s="92"/>
      <c r="MCG351" s="92"/>
      <c r="MCH351" s="92"/>
      <c r="MCI351" s="92"/>
      <c r="MCJ351" s="92"/>
      <c r="MCK351" s="92"/>
      <c r="MCL351" s="92"/>
      <c r="MCM351" s="92"/>
      <c r="MCN351" s="92"/>
      <c r="MCO351" s="92"/>
      <c r="MCP351" s="92"/>
      <c r="MCQ351" s="92"/>
      <c r="MCR351" s="92"/>
      <c r="MCS351" s="92"/>
      <c r="MCT351" s="92"/>
      <c r="MCU351" s="92"/>
      <c r="MCV351" s="92"/>
      <c r="MCW351" s="92"/>
      <c r="MCX351" s="92"/>
      <c r="MCY351" s="92"/>
      <c r="MCZ351" s="92"/>
      <c r="MDA351" s="92"/>
      <c r="MDB351" s="92"/>
      <c r="MDC351" s="92"/>
      <c r="MDD351" s="92"/>
      <c r="MDE351" s="92"/>
      <c r="MDF351" s="92"/>
      <c r="MDG351" s="92"/>
      <c r="MDH351" s="92"/>
      <c r="MDI351" s="92"/>
      <c r="MDJ351" s="92"/>
      <c r="MDK351" s="92"/>
      <c r="MDL351" s="92"/>
      <c r="MDM351" s="92"/>
      <c r="MDN351" s="92"/>
      <c r="MDO351" s="92"/>
      <c r="MDP351" s="92"/>
      <c r="MDQ351" s="92"/>
      <c r="MDR351" s="92"/>
      <c r="MDS351" s="92"/>
      <c r="MDT351" s="92"/>
      <c r="MDU351" s="92"/>
      <c r="MDV351" s="92"/>
      <c r="MDW351" s="92"/>
      <c r="MDX351" s="92"/>
      <c r="MDY351" s="92"/>
      <c r="MDZ351" s="92"/>
      <c r="MEA351" s="92"/>
      <c r="MEB351" s="92"/>
      <c r="MEC351" s="92"/>
      <c r="MED351" s="92"/>
      <c r="MEE351" s="92"/>
      <c r="MEF351" s="92"/>
      <c r="MEG351" s="92"/>
      <c r="MEH351" s="92"/>
      <c r="MEI351" s="92"/>
      <c r="MEJ351" s="92"/>
      <c r="MEK351" s="92"/>
      <c r="MEL351" s="92"/>
      <c r="MEM351" s="92"/>
      <c r="MEN351" s="92"/>
      <c r="MEO351" s="92"/>
      <c r="MEP351" s="92"/>
      <c r="MEQ351" s="92"/>
      <c r="MER351" s="92"/>
      <c r="MES351" s="92"/>
      <c r="MET351" s="92"/>
      <c r="MEU351" s="92"/>
      <c r="MEV351" s="92"/>
      <c r="MEW351" s="92"/>
      <c r="MEX351" s="92"/>
      <c r="MEY351" s="92"/>
      <c r="MEZ351" s="92"/>
      <c r="MFA351" s="92"/>
      <c r="MFB351" s="92"/>
      <c r="MFC351" s="92"/>
      <c r="MFD351" s="92"/>
      <c r="MFE351" s="92"/>
      <c r="MFF351" s="92"/>
      <c r="MFG351" s="92"/>
      <c r="MFH351" s="92"/>
      <c r="MFI351" s="92"/>
      <c r="MFJ351" s="92"/>
      <c r="MFK351" s="92"/>
      <c r="MFL351" s="92"/>
      <c r="MFM351" s="92"/>
      <c r="MFN351" s="92"/>
      <c r="MFO351" s="92"/>
      <c r="MFP351" s="92"/>
      <c r="MFQ351" s="92"/>
      <c r="MFR351" s="92"/>
      <c r="MFS351" s="92"/>
      <c r="MFT351" s="92"/>
      <c r="MFU351" s="92"/>
      <c r="MFV351" s="92"/>
      <c r="MFW351" s="92"/>
      <c r="MFX351" s="92"/>
      <c r="MFY351" s="92"/>
      <c r="MFZ351" s="92"/>
      <c r="MGA351" s="92"/>
      <c r="MGB351" s="92"/>
      <c r="MGC351" s="92"/>
      <c r="MGD351" s="92"/>
      <c r="MGE351" s="92"/>
      <c r="MGF351" s="92"/>
      <c r="MGG351" s="92"/>
      <c r="MGH351" s="92"/>
      <c r="MGI351" s="92"/>
      <c r="MGJ351" s="92"/>
      <c r="MGK351" s="92"/>
      <c r="MGL351" s="92"/>
      <c r="MGM351" s="92"/>
      <c r="MGN351" s="92"/>
      <c r="MGO351" s="92"/>
      <c r="MGP351" s="92"/>
      <c r="MGQ351" s="92"/>
      <c r="MGR351" s="92"/>
      <c r="MGS351" s="92"/>
      <c r="MGT351" s="92"/>
      <c r="MGU351" s="92"/>
      <c r="MGV351" s="92"/>
      <c r="MGW351" s="92"/>
      <c r="MGX351" s="92"/>
      <c r="MGY351" s="92"/>
      <c r="MGZ351" s="92"/>
      <c r="MHA351" s="92"/>
      <c r="MHB351" s="92"/>
      <c r="MHC351" s="92"/>
      <c r="MHD351" s="92"/>
      <c r="MHE351" s="92"/>
      <c r="MHF351" s="92"/>
      <c r="MHG351" s="92"/>
      <c r="MHH351" s="92"/>
      <c r="MHI351" s="92"/>
      <c r="MHJ351" s="92"/>
      <c r="MHK351" s="92"/>
      <c r="MHL351" s="92"/>
      <c r="MHM351" s="92"/>
      <c r="MHN351" s="92"/>
      <c r="MHO351" s="92"/>
      <c r="MHP351" s="92"/>
      <c r="MHQ351" s="92"/>
      <c r="MHR351" s="92"/>
      <c r="MHS351" s="92"/>
      <c r="MHT351" s="92"/>
      <c r="MHU351" s="92"/>
      <c r="MHV351" s="92"/>
      <c r="MHW351" s="92"/>
      <c r="MHX351" s="92"/>
      <c r="MHY351" s="92"/>
      <c r="MHZ351" s="92"/>
      <c r="MIA351" s="92"/>
      <c r="MIB351" s="92"/>
      <c r="MIC351" s="92"/>
      <c r="MID351" s="92"/>
      <c r="MIE351" s="92"/>
      <c r="MIF351" s="92"/>
      <c r="MIG351" s="92"/>
      <c r="MIH351" s="92"/>
      <c r="MII351" s="92"/>
      <c r="MIJ351" s="92"/>
      <c r="MIK351" s="92"/>
      <c r="MIL351" s="92"/>
      <c r="MIM351" s="92"/>
      <c r="MIN351" s="92"/>
      <c r="MIO351" s="92"/>
      <c r="MIP351" s="92"/>
      <c r="MIQ351" s="92"/>
      <c r="MIR351" s="92"/>
      <c r="MIS351" s="92"/>
      <c r="MIT351" s="92"/>
      <c r="MIU351" s="92"/>
      <c r="MIV351" s="92"/>
      <c r="MIW351" s="92"/>
      <c r="MIX351" s="92"/>
      <c r="MIY351" s="92"/>
      <c r="MIZ351" s="92"/>
      <c r="MJA351" s="92"/>
      <c r="MJB351" s="92"/>
      <c r="MJC351" s="92"/>
      <c r="MJD351" s="92"/>
      <c r="MJE351" s="92"/>
      <c r="MJF351" s="92"/>
      <c r="MJG351" s="92"/>
      <c r="MJH351" s="92"/>
      <c r="MJI351" s="92"/>
      <c r="MJJ351" s="92"/>
      <c r="MJK351" s="92"/>
      <c r="MJL351" s="92"/>
      <c r="MJM351" s="92"/>
      <c r="MJN351" s="92"/>
      <c r="MJO351" s="92"/>
      <c r="MJP351" s="92"/>
      <c r="MJQ351" s="92"/>
      <c r="MJR351" s="92"/>
      <c r="MJS351" s="92"/>
      <c r="MJT351" s="92"/>
      <c r="MJU351" s="92"/>
      <c r="MJV351" s="92"/>
      <c r="MJW351" s="92"/>
      <c r="MJX351" s="92"/>
      <c r="MJY351" s="92"/>
      <c r="MJZ351" s="92"/>
      <c r="MKA351" s="92"/>
      <c r="MKB351" s="92"/>
      <c r="MKC351" s="92"/>
      <c r="MKD351" s="92"/>
      <c r="MKE351" s="92"/>
      <c r="MKF351" s="92"/>
      <c r="MKG351" s="92"/>
      <c r="MKH351" s="92"/>
      <c r="MKI351" s="92"/>
      <c r="MKJ351" s="92"/>
      <c r="MKK351" s="92"/>
      <c r="MKL351" s="92"/>
      <c r="MKM351" s="92"/>
      <c r="MKN351" s="92"/>
      <c r="MKO351" s="92"/>
      <c r="MKP351" s="92"/>
      <c r="MKQ351" s="92"/>
      <c r="MKR351" s="92"/>
      <c r="MKS351" s="92"/>
      <c r="MKT351" s="92"/>
      <c r="MKU351" s="92"/>
      <c r="MKV351" s="92"/>
      <c r="MKW351" s="92"/>
      <c r="MKX351" s="92"/>
      <c r="MKY351" s="92"/>
      <c r="MKZ351" s="92"/>
      <c r="MLA351" s="92"/>
      <c r="MLB351" s="92"/>
      <c r="MLC351" s="92"/>
      <c r="MLD351" s="92"/>
      <c r="MLE351" s="92"/>
      <c r="MLF351" s="92"/>
      <c r="MLG351" s="92"/>
      <c r="MLH351" s="92"/>
      <c r="MLI351" s="92"/>
      <c r="MLJ351" s="92"/>
      <c r="MLK351" s="92"/>
      <c r="MLL351" s="92"/>
      <c r="MLM351" s="92"/>
      <c r="MLN351" s="92"/>
      <c r="MLO351" s="92"/>
      <c r="MLP351" s="92"/>
      <c r="MLQ351" s="92"/>
      <c r="MLR351" s="92"/>
      <c r="MLS351" s="92"/>
      <c r="MLT351" s="92"/>
      <c r="MLU351" s="92"/>
      <c r="MLV351" s="92"/>
      <c r="MLW351" s="92"/>
      <c r="MLX351" s="92"/>
      <c r="MLY351" s="92"/>
      <c r="MLZ351" s="92"/>
      <c r="MMA351" s="92"/>
      <c r="MMB351" s="92"/>
      <c r="MMC351" s="92"/>
      <c r="MMD351" s="92"/>
      <c r="MME351" s="92"/>
      <c r="MMF351" s="92"/>
      <c r="MMG351" s="92"/>
      <c r="MMH351" s="92"/>
      <c r="MMI351" s="92"/>
      <c r="MMJ351" s="92"/>
      <c r="MMK351" s="92"/>
      <c r="MML351" s="92"/>
      <c r="MMM351" s="92"/>
      <c r="MMN351" s="92"/>
      <c r="MMO351" s="92"/>
      <c r="MMP351" s="92"/>
      <c r="MMQ351" s="92"/>
      <c r="MMR351" s="92"/>
      <c r="MMS351" s="92"/>
      <c r="MMT351" s="92"/>
      <c r="MMU351" s="92"/>
      <c r="MMV351" s="92"/>
      <c r="MMW351" s="92"/>
      <c r="MMX351" s="92"/>
      <c r="MMY351" s="92"/>
      <c r="MMZ351" s="92"/>
      <c r="MNA351" s="92"/>
      <c r="MNB351" s="92"/>
      <c r="MNC351" s="92"/>
      <c r="MND351" s="92"/>
      <c r="MNE351" s="92"/>
      <c r="MNF351" s="92"/>
      <c r="MNG351" s="92"/>
      <c r="MNH351" s="92"/>
      <c r="MNI351" s="92"/>
      <c r="MNJ351" s="92"/>
      <c r="MNK351" s="92"/>
      <c r="MNL351" s="92"/>
      <c r="MNM351" s="92"/>
      <c r="MNN351" s="92"/>
      <c r="MNO351" s="92"/>
      <c r="MNP351" s="92"/>
      <c r="MNQ351" s="92"/>
      <c r="MNR351" s="92"/>
      <c r="MNS351" s="92"/>
      <c r="MNT351" s="92"/>
      <c r="MNU351" s="92"/>
      <c r="MNV351" s="92"/>
      <c r="MNW351" s="92"/>
      <c r="MNX351" s="92"/>
      <c r="MNY351" s="92"/>
      <c r="MNZ351" s="92"/>
      <c r="MOA351" s="92"/>
      <c r="MOB351" s="92"/>
      <c r="MOC351" s="92"/>
      <c r="MOD351" s="92"/>
      <c r="MOE351" s="92"/>
      <c r="MOF351" s="92"/>
      <c r="MOG351" s="92"/>
      <c r="MOH351" s="92"/>
      <c r="MOI351" s="92"/>
      <c r="MOJ351" s="92"/>
      <c r="MOK351" s="92"/>
      <c r="MOL351" s="92"/>
      <c r="MOM351" s="92"/>
      <c r="MON351" s="92"/>
      <c r="MOO351" s="92"/>
      <c r="MOP351" s="92"/>
      <c r="MOQ351" s="92"/>
      <c r="MOR351" s="92"/>
      <c r="MOS351" s="92"/>
      <c r="MOT351" s="92"/>
      <c r="MOU351" s="92"/>
      <c r="MOV351" s="92"/>
      <c r="MOW351" s="92"/>
      <c r="MOX351" s="92"/>
      <c r="MOY351" s="92"/>
      <c r="MOZ351" s="92"/>
      <c r="MPA351" s="92"/>
      <c r="MPB351" s="92"/>
      <c r="MPC351" s="92"/>
      <c r="MPD351" s="92"/>
      <c r="MPE351" s="92"/>
      <c r="MPF351" s="92"/>
      <c r="MPG351" s="92"/>
      <c r="MPH351" s="92"/>
      <c r="MPI351" s="92"/>
      <c r="MPJ351" s="92"/>
      <c r="MPK351" s="92"/>
      <c r="MPL351" s="92"/>
      <c r="MPM351" s="92"/>
      <c r="MPN351" s="92"/>
      <c r="MPO351" s="92"/>
      <c r="MPP351" s="92"/>
      <c r="MPQ351" s="92"/>
      <c r="MPR351" s="92"/>
      <c r="MPS351" s="92"/>
      <c r="MPT351" s="92"/>
      <c r="MPU351" s="92"/>
      <c r="MPV351" s="92"/>
      <c r="MPW351" s="92"/>
      <c r="MPX351" s="92"/>
      <c r="MPY351" s="92"/>
      <c r="MPZ351" s="92"/>
      <c r="MQA351" s="92"/>
      <c r="MQB351" s="92"/>
      <c r="MQC351" s="92"/>
      <c r="MQD351" s="92"/>
      <c r="MQE351" s="92"/>
      <c r="MQF351" s="92"/>
      <c r="MQG351" s="92"/>
      <c r="MQH351" s="92"/>
      <c r="MQI351" s="92"/>
      <c r="MQJ351" s="92"/>
      <c r="MQK351" s="92"/>
      <c r="MQL351" s="92"/>
      <c r="MQM351" s="92"/>
      <c r="MQN351" s="92"/>
      <c r="MQO351" s="92"/>
      <c r="MQP351" s="92"/>
      <c r="MQQ351" s="92"/>
      <c r="MQR351" s="92"/>
      <c r="MQS351" s="92"/>
      <c r="MQT351" s="92"/>
      <c r="MQU351" s="92"/>
      <c r="MQV351" s="92"/>
      <c r="MQW351" s="92"/>
      <c r="MQX351" s="92"/>
      <c r="MQY351" s="92"/>
      <c r="MQZ351" s="92"/>
      <c r="MRA351" s="92"/>
      <c r="MRB351" s="92"/>
      <c r="MRC351" s="92"/>
      <c r="MRD351" s="92"/>
      <c r="MRE351" s="92"/>
      <c r="MRF351" s="92"/>
      <c r="MRG351" s="92"/>
      <c r="MRH351" s="92"/>
      <c r="MRI351" s="92"/>
      <c r="MRJ351" s="92"/>
      <c r="MRK351" s="92"/>
      <c r="MRL351" s="92"/>
      <c r="MRM351" s="92"/>
      <c r="MRN351" s="92"/>
      <c r="MRO351" s="92"/>
      <c r="MRP351" s="92"/>
      <c r="MRQ351" s="92"/>
      <c r="MRR351" s="92"/>
      <c r="MRS351" s="92"/>
      <c r="MRT351" s="92"/>
      <c r="MRU351" s="92"/>
      <c r="MRV351" s="92"/>
      <c r="MRW351" s="92"/>
      <c r="MRX351" s="92"/>
      <c r="MRY351" s="92"/>
      <c r="MRZ351" s="92"/>
      <c r="MSA351" s="92"/>
      <c r="MSB351" s="92"/>
      <c r="MSC351" s="92"/>
      <c r="MSD351" s="92"/>
      <c r="MSE351" s="92"/>
      <c r="MSF351" s="92"/>
      <c r="MSG351" s="92"/>
      <c r="MSH351" s="92"/>
      <c r="MSI351" s="92"/>
      <c r="MSJ351" s="92"/>
      <c r="MSK351" s="92"/>
      <c r="MSL351" s="92"/>
      <c r="MSM351" s="92"/>
      <c r="MSN351" s="92"/>
      <c r="MSO351" s="92"/>
      <c r="MSP351" s="92"/>
      <c r="MSQ351" s="92"/>
      <c r="MSR351" s="92"/>
      <c r="MSS351" s="92"/>
      <c r="MST351" s="92"/>
      <c r="MSU351" s="92"/>
      <c r="MSV351" s="92"/>
      <c r="MSW351" s="92"/>
      <c r="MSX351" s="92"/>
      <c r="MSY351" s="92"/>
      <c r="MSZ351" s="92"/>
      <c r="MTA351" s="92"/>
      <c r="MTB351" s="92"/>
      <c r="MTC351" s="92"/>
      <c r="MTD351" s="92"/>
      <c r="MTE351" s="92"/>
      <c r="MTF351" s="92"/>
      <c r="MTG351" s="92"/>
      <c r="MTH351" s="92"/>
      <c r="MTI351" s="92"/>
      <c r="MTJ351" s="92"/>
      <c r="MTK351" s="92"/>
      <c r="MTL351" s="92"/>
      <c r="MTM351" s="92"/>
      <c r="MTN351" s="92"/>
      <c r="MTO351" s="92"/>
      <c r="MTP351" s="92"/>
      <c r="MTQ351" s="92"/>
      <c r="MTR351" s="92"/>
      <c r="MTS351" s="92"/>
      <c r="MTT351" s="92"/>
      <c r="MTU351" s="92"/>
      <c r="MTV351" s="92"/>
      <c r="MTW351" s="92"/>
      <c r="MTX351" s="92"/>
      <c r="MTY351" s="92"/>
      <c r="MTZ351" s="92"/>
      <c r="MUA351" s="92"/>
      <c r="MUB351" s="92"/>
      <c r="MUC351" s="92"/>
      <c r="MUD351" s="92"/>
      <c r="MUE351" s="92"/>
      <c r="MUF351" s="92"/>
      <c r="MUG351" s="92"/>
      <c r="MUH351" s="92"/>
      <c r="MUI351" s="92"/>
      <c r="MUJ351" s="92"/>
      <c r="MUK351" s="92"/>
      <c r="MUL351" s="92"/>
      <c r="MUM351" s="92"/>
      <c r="MUN351" s="92"/>
      <c r="MUO351" s="92"/>
      <c r="MUP351" s="92"/>
      <c r="MUQ351" s="92"/>
      <c r="MUR351" s="92"/>
      <c r="MUS351" s="92"/>
      <c r="MUT351" s="92"/>
      <c r="MUU351" s="92"/>
      <c r="MUV351" s="92"/>
      <c r="MUW351" s="92"/>
      <c r="MUX351" s="92"/>
      <c r="MUY351" s="92"/>
      <c r="MUZ351" s="92"/>
      <c r="MVA351" s="92"/>
      <c r="MVB351" s="92"/>
      <c r="MVC351" s="92"/>
      <c r="MVD351" s="92"/>
      <c r="MVE351" s="92"/>
      <c r="MVF351" s="92"/>
      <c r="MVG351" s="92"/>
      <c r="MVH351" s="92"/>
      <c r="MVI351" s="92"/>
      <c r="MVJ351" s="92"/>
      <c r="MVK351" s="92"/>
      <c r="MVL351" s="92"/>
      <c r="MVM351" s="92"/>
      <c r="MVN351" s="92"/>
      <c r="MVO351" s="92"/>
      <c r="MVP351" s="92"/>
      <c r="MVQ351" s="92"/>
      <c r="MVR351" s="92"/>
      <c r="MVS351" s="92"/>
      <c r="MVT351" s="92"/>
      <c r="MVU351" s="92"/>
      <c r="MVV351" s="92"/>
      <c r="MVW351" s="92"/>
      <c r="MVX351" s="92"/>
      <c r="MVY351" s="92"/>
      <c r="MVZ351" s="92"/>
      <c r="MWA351" s="92"/>
      <c r="MWB351" s="92"/>
      <c r="MWC351" s="92"/>
      <c r="MWD351" s="92"/>
      <c r="MWE351" s="92"/>
      <c r="MWF351" s="92"/>
      <c r="MWG351" s="92"/>
      <c r="MWH351" s="92"/>
      <c r="MWI351" s="92"/>
      <c r="MWJ351" s="92"/>
      <c r="MWK351" s="92"/>
      <c r="MWL351" s="92"/>
      <c r="MWM351" s="92"/>
      <c r="MWN351" s="92"/>
      <c r="MWO351" s="92"/>
      <c r="MWP351" s="92"/>
      <c r="MWQ351" s="92"/>
      <c r="MWR351" s="92"/>
      <c r="MWS351" s="92"/>
      <c r="MWT351" s="92"/>
      <c r="MWU351" s="92"/>
      <c r="MWV351" s="92"/>
      <c r="MWW351" s="92"/>
      <c r="MWX351" s="92"/>
      <c r="MWY351" s="92"/>
      <c r="MWZ351" s="92"/>
      <c r="MXA351" s="92"/>
      <c r="MXB351" s="92"/>
      <c r="MXC351" s="92"/>
      <c r="MXD351" s="92"/>
      <c r="MXE351" s="92"/>
      <c r="MXF351" s="92"/>
      <c r="MXG351" s="92"/>
      <c r="MXH351" s="92"/>
      <c r="MXI351" s="92"/>
      <c r="MXJ351" s="92"/>
      <c r="MXK351" s="92"/>
      <c r="MXL351" s="92"/>
      <c r="MXM351" s="92"/>
      <c r="MXN351" s="92"/>
      <c r="MXO351" s="92"/>
      <c r="MXP351" s="92"/>
      <c r="MXQ351" s="92"/>
      <c r="MXR351" s="92"/>
      <c r="MXS351" s="92"/>
      <c r="MXT351" s="92"/>
      <c r="MXU351" s="92"/>
      <c r="MXV351" s="92"/>
      <c r="MXW351" s="92"/>
      <c r="MXX351" s="92"/>
      <c r="MXY351" s="92"/>
      <c r="MXZ351" s="92"/>
      <c r="MYA351" s="92"/>
      <c r="MYB351" s="92"/>
      <c r="MYC351" s="92"/>
      <c r="MYD351" s="92"/>
      <c r="MYE351" s="92"/>
      <c r="MYF351" s="92"/>
      <c r="MYG351" s="92"/>
      <c r="MYH351" s="92"/>
      <c r="MYI351" s="92"/>
      <c r="MYJ351" s="92"/>
      <c r="MYK351" s="92"/>
      <c r="MYL351" s="92"/>
      <c r="MYM351" s="92"/>
      <c r="MYN351" s="92"/>
      <c r="MYO351" s="92"/>
      <c r="MYP351" s="92"/>
      <c r="MYQ351" s="92"/>
      <c r="MYR351" s="92"/>
      <c r="MYS351" s="92"/>
      <c r="MYT351" s="92"/>
      <c r="MYU351" s="92"/>
      <c r="MYV351" s="92"/>
      <c r="MYW351" s="92"/>
      <c r="MYX351" s="92"/>
      <c r="MYY351" s="92"/>
      <c r="MYZ351" s="92"/>
      <c r="MZA351" s="92"/>
      <c r="MZB351" s="92"/>
      <c r="MZC351" s="92"/>
      <c r="MZD351" s="92"/>
      <c r="MZE351" s="92"/>
      <c r="MZF351" s="92"/>
      <c r="MZG351" s="92"/>
      <c r="MZH351" s="92"/>
      <c r="MZI351" s="92"/>
      <c r="MZJ351" s="92"/>
      <c r="MZK351" s="92"/>
      <c r="MZL351" s="92"/>
      <c r="MZM351" s="92"/>
      <c r="MZN351" s="92"/>
      <c r="MZO351" s="92"/>
      <c r="MZP351" s="92"/>
      <c r="MZQ351" s="92"/>
      <c r="MZR351" s="92"/>
      <c r="MZS351" s="92"/>
      <c r="MZT351" s="92"/>
      <c r="MZU351" s="92"/>
      <c r="MZV351" s="92"/>
      <c r="MZW351" s="92"/>
      <c r="MZX351" s="92"/>
      <c r="MZY351" s="92"/>
      <c r="MZZ351" s="92"/>
      <c r="NAA351" s="92"/>
      <c r="NAB351" s="92"/>
      <c r="NAC351" s="92"/>
      <c r="NAD351" s="92"/>
      <c r="NAE351" s="92"/>
      <c r="NAF351" s="92"/>
      <c r="NAG351" s="92"/>
      <c r="NAH351" s="92"/>
      <c r="NAI351" s="92"/>
      <c r="NAJ351" s="92"/>
      <c r="NAK351" s="92"/>
      <c r="NAL351" s="92"/>
      <c r="NAM351" s="92"/>
      <c r="NAN351" s="92"/>
      <c r="NAO351" s="92"/>
      <c r="NAP351" s="92"/>
      <c r="NAQ351" s="92"/>
      <c r="NAR351" s="92"/>
      <c r="NAS351" s="92"/>
      <c r="NAT351" s="92"/>
      <c r="NAU351" s="92"/>
      <c r="NAV351" s="92"/>
      <c r="NAW351" s="92"/>
      <c r="NAX351" s="92"/>
      <c r="NAY351" s="92"/>
      <c r="NAZ351" s="92"/>
      <c r="NBA351" s="92"/>
      <c r="NBB351" s="92"/>
      <c r="NBC351" s="92"/>
      <c r="NBD351" s="92"/>
      <c r="NBE351" s="92"/>
      <c r="NBF351" s="92"/>
      <c r="NBG351" s="92"/>
      <c r="NBH351" s="92"/>
      <c r="NBI351" s="92"/>
      <c r="NBJ351" s="92"/>
      <c r="NBK351" s="92"/>
      <c r="NBL351" s="92"/>
      <c r="NBM351" s="92"/>
      <c r="NBN351" s="92"/>
      <c r="NBO351" s="92"/>
      <c r="NBP351" s="92"/>
      <c r="NBQ351" s="92"/>
      <c r="NBR351" s="92"/>
      <c r="NBS351" s="92"/>
      <c r="NBT351" s="92"/>
      <c r="NBU351" s="92"/>
      <c r="NBV351" s="92"/>
      <c r="NBW351" s="92"/>
      <c r="NBX351" s="92"/>
      <c r="NBY351" s="92"/>
      <c r="NBZ351" s="92"/>
      <c r="NCA351" s="92"/>
      <c r="NCB351" s="92"/>
      <c r="NCC351" s="92"/>
      <c r="NCD351" s="92"/>
      <c r="NCE351" s="92"/>
      <c r="NCF351" s="92"/>
      <c r="NCG351" s="92"/>
      <c r="NCH351" s="92"/>
      <c r="NCI351" s="92"/>
      <c r="NCJ351" s="92"/>
      <c r="NCK351" s="92"/>
      <c r="NCL351" s="92"/>
      <c r="NCM351" s="92"/>
      <c r="NCN351" s="92"/>
      <c r="NCO351" s="92"/>
      <c r="NCP351" s="92"/>
      <c r="NCQ351" s="92"/>
      <c r="NCR351" s="92"/>
      <c r="NCS351" s="92"/>
      <c r="NCT351" s="92"/>
      <c r="NCU351" s="92"/>
      <c r="NCV351" s="92"/>
      <c r="NCW351" s="92"/>
      <c r="NCX351" s="92"/>
      <c r="NCY351" s="92"/>
      <c r="NCZ351" s="92"/>
      <c r="NDA351" s="92"/>
      <c r="NDB351" s="92"/>
      <c r="NDC351" s="92"/>
      <c r="NDD351" s="92"/>
      <c r="NDE351" s="92"/>
      <c r="NDF351" s="92"/>
      <c r="NDG351" s="92"/>
      <c r="NDH351" s="92"/>
      <c r="NDI351" s="92"/>
      <c r="NDJ351" s="92"/>
      <c r="NDK351" s="92"/>
      <c r="NDL351" s="92"/>
      <c r="NDM351" s="92"/>
      <c r="NDN351" s="92"/>
      <c r="NDO351" s="92"/>
      <c r="NDP351" s="92"/>
      <c r="NDQ351" s="92"/>
      <c r="NDR351" s="92"/>
      <c r="NDS351" s="92"/>
      <c r="NDT351" s="92"/>
      <c r="NDU351" s="92"/>
      <c r="NDV351" s="92"/>
      <c r="NDW351" s="92"/>
      <c r="NDX351" s="92"/>
      <c r="NDY351" s="92"/>
      <c r="NDZ351" s="92"/>
      <c r="NEA351" s="92"/>
      <c r="NEB351" s="92"/>
      <c r="NEC351" s="92"/>
      <c r="NED351" s="92"/>
      <c r="NEE351" s="92"/>
      <c r="NEF351" s="92"/>
      <c r="NEG351" s="92"/>
      <c r="NEH351" s="92"/>
      <c r="NEI351" s="92"/>
      <c r="NEJ351" s="92"/>
      <c r="NEK351" s="92"/>
      <c r="NEL351" s="92"/>
      <c r="NEM351" s="92"/>
      <c r="NEN351" s="92"/>
      <c r="NEO351" s="92"/>
      <c r="NEP351" s="92"/>
      <c r="NEQ351" s="92"/>
      <c r="NER351" s="92"/>
      <c r="NES351" s="92"/>
      <c r="NET351" s="92"/>
      <c r="NEU351" s="92"/>
      <c r="NEV351" s="92"/>
      <c r="NEW351" s="92"/>
      <c r="NEX351" s="92"/>
      <c r="NEY351" s="92"/>
      <c r="NEZ351" s="92"/>
      <c r="NFA351" s="92"/>
      <c r="NFB351" s="92"/>
      <c r="NFC351" s="92"/>
      <c r="NFD351" s="92"/>
      <c r="NFE351" s="92"/>
      <c r="NFF351" s="92"/>
      <c r="NFG351" s="92"/>
      <c r="NFH351" s="92"/>
      <c r="NFI351" s="92"/>
      <c r="NFJ351" s="92"/>
      <c r="NFK351" s="92"/>
      <c r="NFL351" s="92"/>
      <c r="NFM351" s="92"/>
      <c r="NFN351" s="92"/>
      <c r="NFO351" s="92"/>
      <c r="NFP351" s="92"/>
      <c r="NFQ351" s="92"/>
      <c r="NFR351" s="92"/>
      <c r="NFS351" s="92"/>
      <c r="NFT351" s="92"/>
      <c r="NFU351" s="92"/>
      <c r="NFV351" s="92"/>
      <c r="NFW351" s="92"/>
      <c r="NFX351" s="92"/>
      <c r="NFY351" s="92"/>
      <c r="NFZ351" s="92"/>
      <c r="NGA351" s="92"/>
      <c r="NGB351" s="92"/>
      <c r="NGC351" s="92"/>
      <c r="NGD351" s="92"/>
      <c r="NGE351" s="92"/>
      <c r="NGF351" s="92"/>
      <c r="NGG351" s="92"/>
      <c r="NGH351" s="92"/>
      <c r="NGI351" s="92"/>
      <c r="NGJ351" s="92"/>
      <c r="NGK351" s="92"/>
      <c r="NGL351" s="92"/>
      <c r="NGM351" s="92"/>
      <c r="NGN351" s="92"/>
      <c r="NGO351" s="92"/>
      <c r="NGP351" s="92"/>
      <c r="NGQ351" s="92"/>
      <c r="NGR351" s="92"/>
      <c r="NGS351" s="92"/>
      <c r="NGT351" s="92"/>
      <c r="NGU351" s="92"/>
      <c r="NGV351" s="92"/>
      <c r="NGW351" s="92"/>
      <c r="NGX351" s="92"/>
      <c r="NGY351" s="92"/>
      <c r="NGZ351" s="92"/>
      <c r="NHA351" s="92"/>
      <c r="NHB351" s="92"/>
      <c r="NHC351" s="92"/>
      <c r="NHD351" s="92"/>
      <c r="NHE351" s="92"/>
      <c r="NHF351" s="92"/>
      <c r="NHG351" s="92"/>
      <c r="NHH351" s="92"/>
      <c r="NHI351" s="92"/>
      <c r="NHJ351" s="92"/>
      <c r="NHK351" s="92"/>
      <c r="NHL351" s="92"/>
      <c r="NHM351" s="92"/>
      <c r="NHN351" s="92"/>
      <c r="NHO351" s="92"/>
      <c r="NHP351" s="92"/>
      <c r="NHQ351" s="92"/>
      <c r="NHR351" s="92"/>
      <c r="NHS351" s="92"/>
      <c r="NHT351" s="92"/>
      <c r="NHU351" s="92"/>
      <c r="NHV351" s="92"/>
      <c r="NHW351" s="92"/>
      <c r="NHX351" s="92"/>
      <c r="NHY351" s="92"/>
      <c r="NHZ351" s="92"/>
      <c r="NIA351" s="92"/>
      <c r="NIB351" s="92"/>
      <c r="NIC351" s="92"/>
      <c r="NID351" s="92"/>
      <c r="NIE351" s="92"/>
      <c r="NIF351" s="92"/>
      <c r="NIG351" s="92"/>
      <c r="NIH351" s="92"/>
      <c r="NII351" s="92"/>
      <c r="NIJ351" s="92"/>
      <c r="NIK351" s="92"/>
      <c r="NIL351" s="92"/>
      <c r="NIM351" s="92"/>
      <c r="NIN351" s="92"/>
      <c r="NIO351" s="92"/>
      <c r="NIP351" s="92"/>
      <c r="NIQ351" s="92"/>
      <c r="NIR351" s="92"/>
      <c r="NIS351" s="92"/>
      <c r="NIT351" s="92"/>
      <c r="NIU351" s="92"/>
      <c r="NIV351" s="92"/>
      <c r="NIW351" s="92"/>
      <c r="NIX351" s="92"/>
      <c r="NIY351" s="92"/>
      <c r="NIZ351" s="92"/>
      <c r="NJA351" s="92"/>
      <c r="NJB351" s="92"/>
      <c r="NJC351" s="92"/>
      <c r="NJD351" s="92"/>
      <c r="NJE351" s="92"/>
      <c r="NJF351" s="92"/>
      <c r="NJG351" s="92"/>
      <c r="NJH351" s="92"/>
      <c r="NJI351" s="92"/>
      <c r="NJJ351" s="92"/>
      <c r="NJK351" s="92"/>
      <c r="NJL351" s="92"/>
      <c r="NJM351" s="92"/>
      <c r="NJN351" s="92"/>
      <c r="NJO351" s="92"/>
      <c r="NJP351" s="92"/>
      <c r="NJQ351" s="92"/>
      <c r="NJR351" s="92"/>
      <c r="NJS351" s="92"/>
      <c r="NJT351" s="92"/>
      <c r="NJU351" s="92"/>
      <c r="NJV351" s="92"/>
      <c r="NJW351" s="92"/>
      <c r="NJX351" s="92"/>
      <c r="NJY351" s="92"/>
      <c r="NJZ351" s="92"/>
      <c r="NKA351" s="92"/>
      <c r="NKB351" s="92"/>
      <c r="NKC351" s="92"/>
      <c r="NKD351" s="92"/>
      <c r="NKE351" s="92"/>
      <c r="NKF351" s="92"/>
      <c r="NKG351" s="92"/>
      <c r="NKH351" s="92"/>
      <c r="NKI351" s="92"/>
      <c r="NKJ351" s="92"/>
      <c r="NKK351" s="92"/>
      <c r="NKL351" s="92"/>
      <c r="NKM351" s="92"/>
      <c r="NKN351" s="92"/>
      <c r="NKO351" s="92"/>
      <c r="NKP351" s="92"/>
      <c r="NKQ351" s="92"/>
      <c r="NKR351" s="92"/>
      <c r="NKS351" s="92"/>
      <c r="NKT351" s="92"/>
      <c r="NKU351" s="92"/>
      <c r="NKV351" s="92"/>
      <c r="NKW351" s="92"/>
      <c r="NKX351" s="92"/>
      <c r="NKY351" s="92"/>
      <c r="NKZ351" s="92"/>
      <c r="NLA351" s="92"/>
      <c r="NLB351" s="92"/>
      <c r="NLC351" s="92"/>
      <c r="NLD351" s="92"/>
      <c r="NLE351" s="92"/>
      <c r="NLF351" s="92"/>
      <c r="NLG351" s="92"/>
      <c r="NLH351" s="92"/>
      <c r="NLI351" s="92"/>
      <c r="NLJ351" s="92"/>
      <c r="NLK351" s="92"/>
      <c r="NLL351" s="92"/>
      <c r="NLM351" s="92"/>
      <c r="NLN351" s="92"/>
      <c r="NLO351" s="92"/>
      <c r="NLP351" s="92"/>
      <c r="NLQ351" s="92"/>
      <c r="NLR351" s="92"/>
      <c r="NLS351" s="92"/>
      <c r="NLT351" s="92"/>
      <c r="NLU351" s="92"/>
      <c r="NLV351" s="92"/>
      <c r="NLW351" s="92"/>
      <c r="NLX351" s="92"/>
      <c r="NLY351" s="92"/>
      <c r="NLZ351" s="92"/>
      <c r="NMA351" s="92"/>
      <c r="NMB351" s="92"/>
      <c r="NMC351" s="92"/>
      <c r="NMD351" s="92"/>
      <c r="NME351" s="92"/>
      <c r="NMF351" s="92"/>
      <c r="NMG351" s="92"/>
      <c r="NMH351" s="92"/>
      <c r="NMI351" s="92"/>
      <c r="NMJ351" s="92"/>
      <c r="NMK351" s="92"/>
      <c r="NML351" s="92"/>
      <c r="NMM351" s="92"/>
      <c r="NMN351" s="92"/>
      <c r="NMO351" s="92"/>
      <c r="NMP351" s="92"/>
      <c r="NMQ351" s="92"/>
      <c r="NMR351" s="92"/>
      <c r="NMS351" s="92"/>
      <c r="NMT351" s="92"/>
      <c r="NMU351" s="92"/>
      <c r="NMV351" s="92"/>
      <c r="NMW351" s="92"/>
      <c r="NMX351" s="92"/>
      <c r="NMY351" s="92"/>
      <c r="NMZ351" s="92"/>
      <c r="NNA351" s="92"/>
      <c r="NNB351" s="92"/>
      <c r="NNC351" s="92"/>
      <c r="NND351" s="92"/>
      <c r="NNE351" s="92"/>
      <c r="NNF351" s="92"/>
      <c r="NNG351" s="92"/>
      <c r="NNH351" s="92"/>
      <c r="NNI351" s="92"/>
      <c r="NNJ351" s="92"/>
      <c r="NNK351" s="92"/>
      <c r="NNL351" s="92"/>
      <c r="NNM351" s="92"/>
      <c r="NNN351" s="92"/>
      <c r="NNO351" s="92"/>
      <c r="NNP351" s="92"/>
      <c r="NNQ351" s="92"/>
      <c r="NNR351" s="92"/>
      <c r="NNS351" s="92"/>
      <c r="NNT351" s="92"/>
      <c r="NNU351" s="92"/>
      <c r="NNV351" s="92"/>
      <c r="NNW351" s="92"/>
      <c r="NNX351" s="92"/>
      <c r="NNY351" s="92"/>
      <c r="NNZ351" s="92"/>
      <c r="NOA351" s="92"/>
      <c r="NOB351" s="92"/>
      <c r="NOC351" s="92"/>
      <c r="NOD351" s="92"/>
      <c r="NOE351" s="92"/>
      <c r="NOF351" s="92"/>
      <c r="NOG351" s="92"/>
      <c r="NOH351" s="92"/>
      <c r="NOI351" s="92"/>
      <c r="NOJ351" s="92"/>
      <c r="NOK351" s="92"/>
      <c r="NOL351" s="92"/>
      <c r="NOM351" s="92"/>
      <c r="NON351" s="92"/>
      <c r="NOO351" s="92"/>
      <c r="NOP351" s="92"/>
      <c r="NOQ351" s="92"/>
      <c r="NOR351" s="92"/>
      <c r="NOS351" s="92"/>
      <c r="NOT351" s="92"/>
      <c r="NOU351" s="92"/>
      <c r="NOV351" s="92"/>
      <c r="NOW351" s="92"/>
      <c r="NOX351" s="92"/>
      <c r="NOY351" s="92"/>
      <c r="NOZ351" s="92"/>
      <c r="NPA351" s="92"/>
      <c r="NPB351" s="92"/>
      <c r="NPC351" s="92"/>
      <c r="NPD351" s="92"/>
      <c r="NPE351" s="92"/>
      <c r="NPF351" s="92"/>
      <c r="NPG351" s="92"/>
      <c r="NPH351" s="92"/>
      <c r="NPI351" s="92"/>
      <c r="NPJ351" s="92"/>
      <c r="NPK351" s="92"/>
      <c r="NPL351" s="92"/>
      <c r="NPM351" s="92"/>
      <c r="NPN351" s="92"/>
      <c r="NPO351" s="92"/>
      <c r="NPP351" s="92"/>
      <c r="NPQ351" s="92"/>
      <c r="NPR351" s="92"/>
      <c r="NPS351" s="92"/>
      <c r="NPT351" s="92"/>
      <c r="NPU351" s="92"/>
      <c r="NPV351" s="92"/>
      <c r="NPW351" s="92"/>
      <c r="NPX351" s="92"/>
      <c r="NPY351" s="92"/>
      <c r="NPZ351" s="92"/>
      <c r="NQA351" s="92"/>
      <c r="NQB351" s="92"/>
      <c r="NQC351" s="92"/>
      <c r="NQD351" s="92"/>
      <c r="NQE351" s="92"/>
      <c r="NQF351" s="92"/>
      <c r="NQG351" s="92"/>
      <c r="NQH351" s="92"/>
      <c r="NQI351" s="92"/>
      <c r="NQJ351" s="92"/>
      <c r="NQK351" s="92"/>
      <c r="NQL351" s="92"/>
      <c r="NQM351" s="92"/>
      <c r="NQN351" s="92"/>
      <c r="NQO351" s="92"/>
      <c r="NQP351" s="92"/>
      <c r="NQQ351" s="92"/>
      <c r="NQR351" s="92"/>
      <c r="NQS351" s="92"/>
      <c r="NQT351" s="92"/>
      <c r="NQU351" s="92"/>
      <c r="NQV351" s="92"/>
      <c r="NQW351" s="92"/>
      <c r="NQX351" s="92"/>
      <c r="NQY351" s="92"/>
      <c r="NQZ351" s="92"/>
      <c r="NRA351" s="92"/>
      <c r="NRB351" s="92"/>
      <c r="NRC351" s="92"/>
      <c r="NRD351" s="92"/>
      <c r="NRE351" s="92"/>
      <c r="NRF351" s="92"/>
      <c r="NRG351" s="92"/>
      <c r="NRH351" s="92"/>
      <c r="NRI351" s="92"/>
      <c r="NRJ351" s="92"/>
      <c r="NRK351" s="92"/>
      <c r="NRL351" s="92"/>
      <c r="NRM351" s="92"/>
      <c r="NRN351" s="92"/>
      <c r="NRO351" s="92"/>
      <c r="NRP351" s="92"/>
      <c r="NRQ351" s="92"/>
      <c r="NRR351" s="92"/>
      <c r="NRS351" s="92"/>
      <c r="NRT351" s="92"/>
      <c r="NRU351" s="92"/>
      <c r="NRV351" s="92"/>
      <c r="NRW351" s="92"/>
      <c r="NRX351" s="92"/>
      <c r="NRY351" s="92"/>
      <c r="NRZ351" s="92"/>
      <c r="NSA351" s="92"/>
      <c r="NSB351" s="92"/>
      <c r="NSC351" s="92"/>
      <c r="NSD351" s="92"/>
      <c r="NSE351" s="92"/>
      <c r="NSF351" s="92"/>
      <c r="NSG351" s="92"/>
      <c r="NSH351" s="92"/>
      <c r="NSI351" s="92"/>
      <c r="NSJ351" s="92"/>
      <c r="NSK351" s="92"/>
      <c r="NSL351" s="92"/>
      <c r="NSM351" s="92"/>
      <c r="NSN351" s="92"/>
      <c r="NSO351" s="92"/>
      <c r="NSP351" s="92"/>
      <c r="NSQ351" s="92"/>
      <c r="NSR351" s="92"/>
      <c r="NSS351" s="92"/>
      <c r="NST351" s="92"/>
      <c r="NSU351" s="92"/>
      <c r="NSV351" s="92"/>
      <c r="NSW351" s="92"/>
      <c r="NSX351" s="92"/>
      <c r="NSY351" s="92"/>
      <c r="NSZ351" s="92"/>
      <c r="NTA351" s="92"/>
      <c r="NTB351" s="92"/>
      <c r="NTC351" s="92"/>
      <c r="NTD351" s="92"/>
      <c r="NTE351" s="92"/>
      <c r="NTF351" s="92"/>
      <c r="NTG351" s="92"/>
      <c r="NTH351" s="92"/>
      <c r="NTI351" s="92"/>
      <c r="NTJ351" s="92"/>
      <c r="NTK351" s="92"/>
      <c r="NTL351" s="92"/>
      <c r="NTM351" s="92"/>
      <c r="NTN351" s="92"/>
      <c r="NTO351" s="92"/>
      <c r="NTP351" s="92"/>
      <c r="NTQ351" s="92"/>
      <c r="NTR351" s="92"/>
      <c r="NTS351" s="92"/>
      <c r="NTT351" s="92"/>
      <c r="NTU351" s="92"/>
      <c r="NTV351" s="92"/>
      <c r="NTW351" s="92"/>
      <c r="NTX351" s="92"/>
      <c r="NTY351" s="92"/>
      <c r="NTZ351" s="92"/>
      <c r="NUA351" s="92"/>
      <c r="NUB351" s="92"/>
      <c r="NUC351" s="92"/>
      <c r="NUD351" s="92"/>
      <c r="NUE351" s="92"/>
      <c r="NUF351" s="92"/>
      <c r="NUG351" s="92"/>
      <c r="NUH351" s="92"/>
      <c r="NUI351" s="92"/>
      <c r="NUJ351" s="92"/>
      <c r="NUK351" s="92"/>
      <c r="NUL351" s="92"/>
      <c r="NUM351" s="92"/>
      <c r="NUN351" s="92"/>
      <c r="NUO351" s="92"/>
      <c r="NUP351" s="92"/>
      <c r="NUQ351" s="92"/>
      <c r="NUR351" s="92"/>
      <c r="NUS351" s="92"/>
      <c r="NUT351" s="92"/>
      <c r="NUU351" s="92"/>
      <c r="NUV351" s="92"/>
      <c r="NUW351" s="92"/>
      <c r="NUX351" s="92"/>
      <c r="NUY351" s="92"/>
      <c r="NUZ351" s="92"/>
      <c r="NVA351" s="92"/>
      <c r="NVB351" s="92"/>
      <c r="NVC351" s="92"/>
      <c r="NVD351" s="92"/>
      <c r="NVE351" s="92"/>
      <c r="NVF351" s="92"/>
      <c r="NVG351" s="92"/>
      <c r="NVH351" s="92"/>
      <c r="NVI351" s="92"/>
      <c r="NVJ351" s="92"/>
      <c r="NVK351" s="92"/>
      <c r="NVL351" s="92"/>
      <c r="NVM351" s="92"/>
      <c r="NVN351" s="92"/>
      <c r="NVO351" s="92"/>
      <c r="NVP351" s="92"/>
      <c r="NVQ351" s="92"/>
      <c r="NVR351" s="92"/>
      <c r="NVS351" s="92"/>
      <c r="NVT351" s="92"/>
      <c r="NVU351" s="92"/>
      <c r="NVV351" s="92"/>
      <c r="NVW351" s="92"/>
      <c r="NVX351" s="92"/>
      <c r="NVY351" s="92"/>
      <c r="NVZ351" s="92"/>
      <c r="NWA351" s="92"/>
      <c r="NWB351" s="92"/>
      <c r="NWC351" s="92"/>
      <c r="NWD351" s="92"/>
      <c r="NWE351" s="92"/>
      <c r="NWF351" s="92"/>
      <c r="NWG351" s="92"/>
      <c r="NWH351" s="92"/>
      <c r="NWI351" s="92"/>
      <c r="NWJ351" s="92"/>
      <c r="NWK351" s="92"/>
      <c r="NWL351" s="92"/>
      <c r="NWM351" s="92"/>
      <c r="NWN351" s="92"/>
      <c r="NWO351" s="92"/>
      <c r="NWP351" s="92"/>
      <c r="NWQ351" s="92"/>
      <c r="NWR351" s="92"/>
      <c r="NWS351" s="92"/>
      <c r="NWT351" s="92"/>
      <c r="NWU351" s="92"/>
      <c r="NWV351" s="92"/>
      <c r="NWW351" s="92"/>
      <c r="NWX351" s="92"/>
      <c r="NWY351" s="92"/>
      <c r="NWZ351" s="92"/>
      <c r="NXA351" s="92"/>
      <c r="NXB351" s="92"/>
      <c r="NXC351" s="92"/>
      <c r="NXD351" s="92"/>
      <c r="NXE351" s="92"/>
      <c r="NXF351" s="92"/>
      <c r="NXG351" s="92"/>
      <c r="NXH351" s="92"/>
      <c r="NXI351" s="92"/>
      <c r="NXJ351" s="92"/>
      <c r="NXK351" s="92"/>
      <c r="NXL351" s="92"/>
      <c r="NXM351" s="92"/>
      <c r="NXN351" s="92"/>
      <c r="NXO351" s="92"/>
      <c r="NXP351" s="92"/>
      <c r="NXQ351" s="92"/>
      <c r="NXR351" s="92"/>
      <c r="NXS351" s="92"/>
      <c r="NXT351" s="92"/>
      <c r="NXU351" s="92"/>
      <c r="NXV351" s="92"/>
      <c r="NXW351" s="92"/>
      <c r="NXX351" s="92"/>
      <c r="NXY351" s="92"/>
      <c r="NXZ351" s="92"/>
      <c r="NYA351" s="92"/>
      <c r="NYB351" s="92"/>
      <c r="NYC351" s="92"/>
      <c r="NYD351" s="92"/>
      <c r="NYE351" s="92"/>
      <c r="NYF351" s="92"/>
      <c r="NYG351" s="92"/>
      <c r="NYH351" s="92"/>
      <c r="NYI351" s="92"/>
      <c r="NYJ351" s="92"/>
      <c r="NYK351" s="92"/>
      <c r="NYL351" s="92"/>
      <c r="NYM351" s="92"/>
      <c r="NYN351" s="92"/>
      <c r="NYO351" s="92"/>
      <c r="NYP351" s="92"/>
      <c r="NYQ351" s="92"/>
      <c r="NYR351" s="92"/>
      <c r="NYS351" s="92"/>
      <c r="NYT351" s="92"/>
      <c r="NYU351" s="92"/>
      <c r="NYV351" s="92"/>
      <c r="NYW351" s="92"/>
      <c r="NYX351" s="92"/>
      <c r="NYY351" s="92"/>
      <c r="NYZ351" s="92"/>
      <c r="NZA351" s="92"/>
      <c r="NZB351" s="92"/>
      <c r="NZC351" s="92"/>
      <c r="NZD351" s="92"/>
      <c r="NZE351" s="92"/>
      <c r="NZF351" s="92"/>
      <c r="NZG351" s="92"/>
      <c r="NZH351" s="92"/>
      <c r="NZI351" s="92"/>
      <c r="NZJ351" s="92"/>
      <c r="NZK351" s="92"/>
      <c r="NZL351" s="92"/>
      <c r="NZM351" s="92"/>
      <c r="NZN351" s="92"/>
      <c r="NZO351" s="92"/>
      <c r="NZP351" s="92"/>
      <c r="NZQ351" s="92"/>
      <c r="NZR351" s="92"/>
      <c r="NZS351" s="92"/>
      <c r="NZT351" s="92"/>
      <c r="NZU351" s="92"/>
      <c r="NZV351" s="92"/>
      <c r="NZW351" s="92"/>
      <c r="NZX351" s="92"/>
      <c r="NZY351" s="92"/>
      <c r="NZZ351" s="92"/>
      <c r="OAA351" s="92"/>
      <c r="OAB351" s="92"/>
      <c r="OAC351" s="92"/>
      <c r="OAD351" s="92"/>
      <c r="OAE351" s="92"/>
      <c r="OAF351" s="92"/>
      <c r="OAG351" s="92"/>
      <c r="OAH351" s="92"/>
      <c r="OAI351" s="92"/>
      <c r="OAJ351" s="92"/>
      <c r="OAK351" s="92"/>
      <c r="OAL351" s="92"/>
      <c r="OAM351" s="92"/>
      <c r="OAN351" s="92"/>
      <c r="OAO351" s="92"/>
      <c r="OAP351" s="92"/>
      <c r="OAQ351" s="92"/>
      <c r="OAR351" s="92"/>
      <c r="OAS351" s="92"/>
      <c r="OAT351" s="92"/>
      <c r="OAU351" s="92"/>
      <c r="OAV351" s="92"/>
      <c r="OAW351" s="92"/>
      <c r="OAX351" s="92"/>
      <c r="OAY351" s="92"/>
      <c r="OAZ351" s="92"/>
      <c r="OBA351" s="92"/>
      <c r="OBB351" s="92"/>
      <c r="OBC351" s="92"/>
      <c r="OBD351" s="92"/>
      <c r="OBE351" s="92"/>
      <c r="OBF351" s="92"/>
      <c r="OBG351" s="92"/>
      <c r="OBH351" s="92"/>
      <c r="OBI351" s="92"/>
      <c r="OBJ351" s="92"/>
      <c r="OBK351" s="92"/>
      <c r="OBL351" s="92"/>
      <c r="OBM351" s="92"/>
      <c r="OBN351" s="92"/>
      <c r="OBO351" s="92"/>
      <c r="OBP351" s="92"/>
      <c r="OBQ351" s="92"/>
      <c r="OBR351" s="92"/>
      <c r="OBS351" s="92"/>
      <c r="OBT351" s="92"/>
      <c r="OBU351" s="92"/>
      <c r="OBV351" s="92"/>
      <c r="OBW351" s="92"/>
      <c r="OBX351" s="92"/>
      <c r="OBY351" s="92"/>
      <c r="OBZ351" s="92"/>
      <c r="OCA351" s="92"/>
      <c r="OCB351" s="92"/>
      <c r="OCC351" s="92"/>
      <c r="OCD351" s="92"/>
      <c r="OCE351" s="92"/>
      <c r="OCF351" s="92"/>
      <c r="OCG351" s="92"/>
      <c r="OCH351" s="92"/>
      <c r="OCI351" s="92"/>
      <c r="OCJ351" s="92"/>
      <c r="OCK351" s="92"/>
      <c r="OCL351" s="92"/>
      <c r="OCM351" s="92"/>
      <c r="OCN351" s="92"/>
      <c r="OCO351" s="92"/>
      <c r="OCP351" s="92"/>
      <c r="OCQ351" s="92"/>
      <c r="OCR351" s="92"/>
      <c r="OCS351" s="92"/>
      <c r="OCT351" s="92"/>
      <c r="OCU351" s="92"/>
      <c r="OCV351" s="92"/>
      <c r="OCW351" s="92"/>
      <c r="OCX351" s="92"/>
      <c r="OCY351" s="92"/>
      <c r="OCZ351" s="92"/>
      <c r="ODA351" s="92"/>
      <c r="ODB351" s="92"/>
      <c r="ODC351" s="92"/>
      <c r="ODD351" s="92"/>
      <c r="ODE351" s="92"/>
      <c r="ODF351" s="92"/>
      <c r="ODG351" s="92"/>
      <c r="ODH351" s="92"/>
      <c r="ODI351" s="92"/>
      <c r="ODJ351" s="92"/>
      <c r="ODK351" s="92"/>
      <c r="ODL351" s="92"/>
      <c r="ODM351" s="92"/>
      <c r="ODN351" s="92"/>
      <c r="ODO351" s="92"/>
      <c r="ODP351" s="92"/>
      <c r="ODQ351" s="92"/>
      <c r="ODR351" s="92"/>
      <c r="ODS351" s="92"/>
      <c r="ODT351" s="92"/>
      <c r="ODU351" s="92"/>
      <c r="ODV351" s="92"/>
      <c r="ODW351" s="92"/>
      <c r="ODX351" s="92"/>
      <c r="ODY351" s="92"/>
      <c r="ODZ351" s="92"/>
      <c r="OEA351" s="92"/>
      <c r="OEB351" s="92"/>
      <c r="OEC351" s="92"/>
      <c r="OED351" s="92"/>
      <c r="OEE351" s="92"/>
      <c r="OEF351" s="92"/>
      <c r="OEG351" s="92"/>
      <c r="OEH351" s="92"/>
      <c r="OEI351" s="92"/>
      <c r="OEJ351" s="92"/>
      <c r="OEK351" s="92"/>
      <c r="OEL351" s="92"/>
      <c r="OEM351" s="92"/>
      <c r="OEN351" s="92"/>
      <c r="OEO351" s="92"/>
      <c r="OEP351" s="92"/>
      <c r="OEQ351" s="92"/>
      <c r="OER351" s="92"/>
      <c r="OES351" s="92"/>
      <c r="OET351" s="92"/>
      <c r="OEU351" s="92"/>
      <c r="OEV351" s="92"/>
      <c r="OEW351" s="92"/>
      <c r="OEX351" s="92"/>
      <c r="OEY351" s="92"/>
      <c r="OEZ351" s="92"/>
      <c r="OFA351" s="92"/>
      <c r="OFB351" s="92"/>
      <c r="OFC351" s="92"/>
      <c r="OFD351" s="92"/>
      <c r="OFE351" s="92"/>
      <c r="OFF351" s="92"/>
      <c r="OFG351" s="92"/>
      <c r="OFH351" s="92"/>
      <c r="OFI351" s="92"/>
      <c r="OFJ351" s="92"/>
      <c r="OFK351" s="92"/>
      <c r="OFL351" s="92"/>
      <c r="OFM351" s="92"/>
      <c r="OFN351" s="92"/>
      <c r="OFO351" s="92"/>
      <c r="OFP351" s="92"/>
      <c r="OFQ351" s="92"/>
      <c r="OFR351" s="92"/>
      <c r="OFS351" s="92"/>
      <c r="OFT351" s="92"/>
      <c r="OFU351" s="92"/>
      <c r="OFV351" s="92"/>
      <c r="OFW351" s="92"/>
      <c r="OFX351" s="92"/>
      <c r="OFY351" s="92"/>
      <c r="OFZ351" s="92"/>
      <c r="OGA351" s="92"/>
      <c r="OGB351" s="92"/>
      <c r="OGC351" s="92"/>
      <c r="OGD351" s="92"/>
      <c r="OGE351" s="92"/>
      <c r="OGF351" s="92"/>
      <c r="OGG351" s="92"/>
      <c r="OGH351" s="92"/>
      <c r="OGI351" s="92"/>
      <c r="OGJ351" s="92"/>
      <c r="OGK351" s="92"/>
      <c r="OGL351" s="92"/>
      <c r="OGM351" s="92"/>
      <c r="OGN351" s="92"/>
      <c r="OGO351" s="92"/>
      <c r="OGP351" s="92"/>
      <c r="OGQ351" s="92"/>
      <c r="OGR351" s="92"/>
      <c r="OGS351" s="92"/>
      <c r="OGT351" s="92"/>
      <c r="OGU351" s="92"/>
      <c r="OGV351" s="92"/>
      <c r="OGW351" s="92"/>
      <c r="OGX351" s="92"/>
      <c r="OGY351" s="92"/>
      <c r="OGZ351" s="92"/>
      <c r="OHA351" s="92"/>
      <c r="OHB351" s="92"/>
      <c r="OHC351" s="92"/>
      <c r="OHD351" s="92"/>
      <c r="OHE351" s="92"/>
      <c r="OHF351" s="92"/>
      <c r="OHG351" s="92"/>
      <c r="OHH351" s="92"/>
      <c r="OHI351" s="92"/>
      <c r="OHJ351" s="92"/>
      <c r="OHK351" s="92"/>
      <c r="OHL351" s="92"/>
      <c r="OHM351" s="92"/>
      <c r="OHN351" s="92"/>
      <c r="OHO351" s="92"/>
      <c r="OHP351" s="92"/>
      <c r="OHQ351" s="92"/>
      <c r="OHR351" s="92"/>
      <c r="OHS351" s="92"/>
      <c r="OHT351" s="92"/>
      <c r="OHU351" s="92"/>
      <c r="OHV351" s="92"/>
      <c r="OHW351" s="92"/>
      <c r="OHX351" s="92"/>
      <c r="OHY351" s="92"/>
      <c r="OHZ351" s="92"/>
      <c r="OIA351" s="92"/>
      <c r="OIB351" s="92"/>
      <c r="OIC351" s="92"/>
      <c r="OID351" s="92"/>
      <c r="OIE351" s="92"/>
      <c r="OIF351" s="92"/>
      <c r="OIG351" s="92"/>
      <c r="OIH351" s="92"/>
      <c r="OII351" s="92"/>
      <c r="OIJ351" s="92"/>
      <c r="OIK351" s="92"/>
      <c r="OIL351" s="92"/>
      <c r="OIM351" s="92"/>
      <c r="OIN351" s="92"/>
      <c r="OIO351" s="92"/>
      <c r="OIP351" s="92"/>
      <c r="OIQ351" s="92"/>
      <c r="OIR351" s="92"/>
      <c r="OIS351" s="92"/>
      <c r="OIT351" s="92"/>
      <c r="OIU351" s="92"/>
      <c r="OIV351" s="92"/>
      <c r="OIW351" s="92"/>
      <c r="OIX351" s="92"/>
      <c r="OIY351" s="92"/>
      <c r="OIZ351" s="92"/>
      <c r="OJA351" s="92"/>
      <c r="OJB351" s="92"/>
      <c r="OJC351" s="92"/>
      <c r="OJD351" s="92"/>
      <c r="OJE351" s="92"/>
      <c r="OJF351" s="92"/>
      <c r="OJG351" s="92"/>
      <c r="OJH351" s="92"/>
      <c r="OJI351" s="92"/>
      <c r="OJJ351" s="92"/>
      <c r="OJK351" s="92"/>
      <c r="OJL351" s="92"/>
      <c r="OJM351" s="92"/>
      <c r="OJN351" s="92"/>
      <c r="OJO351" s="92"/>
      <c r="OJP351" s="92"/>
      <c r="OJQ351" s="92"/>
      <c r="OJR351" s="92"/>
      <c r="OJS351" s="92"/>
      <c r="OJT351" s="92"/>
      <c r="OJU351" s="92"/>
      <c r="OJV351" s="92"/>
      <c r="OJW351" s="92"/>
      <c r="OJX351" s="92"/>
      <c r="OJY351" s="92"/>
      <c r="OJZ351" s="92"/>
      <c r="OKA351" s="92"/>
      <c r="OKB351" s="92"/>
      <c r="OKC351" s="92"/>
      <c r="OKD351" s="92"/>
      <c r="OKE351" s="92"/>
      <c r="OKF351" s="92"/>
      <c r="OKG351" s="92"/>
      <c r="OKH351" s="92"/>
      <c r="OKI351" s="92"/>
      <c r="OKJ351" s="92"/>
      <c r="OKK351" s="92"/>
      <c r="OKL351" s="92"/>
      <c r="OKM351" s="92"/>
      <c r="OKN351" s="92"/>
      <c r="OKO351" s="92"/>
      <c r="OKP351" s="92"/>
      <c r="OKQ351" s="92"/>
      <c r="OKR351" s="92"/>
      <c r="OKS351" s="92"/>
      <c r="OKT351" s="92"/>
      <c r="OKU351" s="92"/>
      <c r="OKV351" s="92"/>
      <c r="OKW351" s="92"/>
      <c r="OKX351" s="92"/>
      <c r="OKY351" s="92"/>
      <c r="OKZ351" s="92"/>
      <c r="OLA351" s="92"/>
      <c r="OLB351" s="92"/>
      <c r="OLC351" s="92"/>
      <c r="OLD351" s="92"/>
      <c r="OLE351" s="92"/>
      <c r="OLF351" s="92"/>
      <c r="OLG351" s="92"/>
      <c r="OLH351" s="92"/>
      <c r="OLI351" s="92"/>
      <c r="OLJ351" s="92"/>
      <c r="OLK351" s="92"/>
      <c r="OLL351" s="92"/>
      <c r="OLM351" s="92"/>
      <c r="OLN351" s="92"/>
      <c r="OLO351" s="92"/>
      <c r="OLP351" s="92"/>
      <c r="OLQ351" s="92"/>
      <c r="OLR351" s="92"/>
      <c r="OLS351" s="92"/>
      <c r="OLT351" s="92"/>
      <c r="OLU351" s="92"/>
      <c r="OLV351" s="92"/>
      <c r="OLW351" s="92"/>
      <c r="OLX351" s="92"/>
      <c r="OLY351" s="92"/>
      <c r="OLZ351" s="92"/>
      <c r="OMA351" s="92"/>
      <c r="OMB351" s="92"/>
      <c r="OMC351" s="92"/>
      <c r="OMD351" s="92"/>
      <c r="OME351" s="92"/>
      <c r="OMF351" s="92"/>
      <c r="OMG351" s="92"/>
      <c r="OMH351" s="92"/>
      <c r="OMI351" s="92"/>
      <c r="OMJ351" s="92"/>
      <c r="OMK351" s="92"/>
      <c r="OML351" s="92"/>
      <c r="OMM351" s="92"/>
      <c r="OMN351" s="92"/>
      <c r="OMO351" s="92"/>
      <c r="OMP351" s="92"/>
      <c r="OMQ351" s="92"/>
      <c r="OMR351" s="92"/>
      <c r="OMS351" s="92"/>
      <c r="OMT351" s="92"/>
      <c r="OMU351" s="92"/>
      <c r="OMV351" s="92"/>
      <c r="OMW351" s="92"/>
      <c r="OMX351" s="92"/>
      <c r="OMY351" s="92"/>
      <c r="OMZ351" s="92"/>
      <c r="ONA351" s="92"/>
      <c r="ONB351" s="92"/>
      <c r="ONC351" s="92"/>
      <c r="OND351" s="92"/>
      <c r="ONE351" s="92"/>
      <c r="ONF351" s="92"/>
      <c r="ONG351" s="92"/>
      <c r="ONH351" s="92"/>
      <c r="ONI351" s="92"/>
      <c r="ONJ351" s="92"/>
      <c r="ONK351" s="92"/>
      <c r="ONL351" s="92"/>
      <c r="ONM351" s="92"/>
      <c r="ONN351" s="92"/>
      <c r="ONO351" s="92"/>
      <c r="ONP351" s="92"/>
      <c r="ONQ351" s="92"/>
      <c r="ONR351" s="92"/>
      <c r="ONS351" s="92"/>
      <c r="ONT351" s="92"/>
      <c r="ONU351" s="92"/>
      <c r="ONV351" s="92"/>
      <c r="ONW351" s="92"/>
      <c r="ONX351" s="92"/>
      <c r="ONY351" s="92"/>
      <c r="ONZ351" s="92"/>
      <c r="OOA351" s="92"/>
      <c r="OOB351" s="92"/>
      <c r="OOC351" s="92"/>
      <c r="OOD351" s="92"/>
      <c r="OOE351" s="92"/>
      <c r="OOF351" s="92"/>
      <c r="OOG351" s="92"/>
      <c r="OOH351" s="92"/>
      <c r="OOI351" s="92"/>
      <c r="OOJ351" s="92"/>
      <c r="OOK351" s="92"/>
      <c r="OOL351" s="92"/>
      <c r="OOM351" s="92"/>
      <c r="OON351" s="92"/>
      <c r="OOO351" s="92"/>
      <c r="OOP351" s="92"/>
      <c r="OOQ351" s="92"/>
      <c r="OOR351" s="92"/>
      <c r="OOS351" s="92"/>
      <c r="OOT351" s="92"/>
      <c r="OOU351" s="92"/>
      <c r="OOV351" s="92"/>
      <c r="OOW351" s="92"/>
      <c r="OOX351" s="92"/>
      <c r="OOY351" s="92"/>
      <c r="OOZ351" s="92"/>
      <c r="OPA351" s="92"/>
      <c r="OPB351" s="92"/>
      <c r="OPC351" s="92"/>
      <c r="OPD351" s="92"/>
      <c r="OPE351" s="92"/>
      <c r="OPF351" s="92"/>
      <c r="OPG351" s="92"/>
      <c r="OPH351" s="92"/>
      <c r="OPI351" s="92"/>
      <c r="OPJ351" s="92"/>
      <c r="OPK351" s="92"/>
      <c r="OPL351" s="92"/>
      <c r="OPM351" s="92"/>
      <c r="OPN351" s="92"/>
      <c r="OPO351" s="92"/>
      <c r="OPP351" s="92"/>
      <c r="OPQ351" s="92"/>
      <c r="OPR351" s="92"/>
      <c r="OPS351" s="92"/>
      <c r="OPT351" s="92"/>
      <c r="OPU351" s="92"/>
      <c r="OPV351" s="92"/>
      <c r="OPW351" s="92"/>
      <c r="OPX351" s="92"/>
      <c r="OPY351" s="92"/>
      <c r="OPZ351" s="92"/>
      <c r="OQA351" s="92"/>
      <c r="OQB351" s="92"/>
      <c r="OQC351" s="92"/>
      <c r="OQD351" s="92"/>
      <c r="OQE351" s="92"/>
      <c r="OQF351" s="92"/>
      <c r="OQG351" s="92"/>
      <c r="OQH351" s="92"/>
      <c r="OQI351" s="92"/>
      <c r="OQJ351" s="92"/>
      <c r="OQK351" s="92"/>
      <c r="OQL351" s="92"/>
      <c r="OQM351" s="92"/>
      <c r="OQN351" s="92"/>
      <c r="OQO351" s="92"/>
      <c r="OQP351" s="92"/>
      <c r="OQQ351" s="92"/>
      <c r="OQR351" s="92"/>
      <c r="OQS351" s="92"/>
      <c r="OQT351" s="92"/>
      <c r="OQU351" s="92"/>
      <c r="OQV351" s="92"/>
      <c r="OQW351" s="92"/>
      <c r="OQX351" s="92"/>
      <c r="OQY351" s="92"/>
      <c r="OQZ351" s="92"/>
      <c r="ORA351" s="92"/>
      <c r="ORB351" s="92"/>
      <c r="ORC351" s="92"/>
      <c r="ORD351" s="92"/>
      <c r="ORE351" s="92"/>
      <c r="ORF351" s="92"/>
      <c r="ORG351" s="92"/>
      <c r="ORH351" s="92"/>
      <c r="ORI351" s="92"/>
      <c r="ORJ351" s="92"/>
      <c r="ORK351" s="92"/>
      <c r="ORL351" s="92"/>
      <c r="ORM351" s="92"/>
      <c r="ORN351" s="92"/>
      <c r="ORO351" s="92"/>
      <c r="ORP351" s="92"/>
      <c r="ORQ351" s="92"/>
      <c r="ORR351" s="92"/>
      <c r="ORS351" s="92"/>
      <c r="ORT351" s="92"/>
      <c r="ORU351" s="92"/>
      <c r="ORV351" s="92"/>
      <c r="ORW351" s="92"/>
      <c r="ORX351" s="92"/>
      <c r="ORY351" s="92"/>
      <c r="ORZ351" s="92"/>
      <c r="OSA351" s="92"/>
      <c r="OSB351" s="92"/>
      <c r="OSC351" s="92"/>
      <c r="OSD351" s="92"/>
      <c r="OSE351" s="92"/>
      <c r="OSF351" s="92"/>
      <c r="OSG351" s="92"/>
      <c r="OSH351" s="92"/>
      <c r="OSI351" s="92"/>
      <c r="OSJ351" s="92"/>
      <c r="OSK351" s="92"/>
      <c r="OSL351" s="92"/>
      <c r="OSM351" s="92"/>
      <c r="OSN351" s="92"/>
      <c r="OSO351" s="92"/>
      <c r="OSP351" s="92"/>
      <c r="OSQ351" s="92"/>
      <c r="OSR351" s="92"/>
      <c r="OSS351" s="92"/>
      <c r="OST351" s="92"/>
      <c r="OSU351" s="92"/>
      <c r="OSV351" s="92"/>
      <c r="OSW351" s="92"/>
      <c r="OSX351" s="92"/>
      <c r="OSY351" s="92"/>
      <c r="OSZ351" s="92"/>
      <c r="OTA351" s="92"/>
      <c r="OTB351" s="92"/>
      <c r="OTC351" s="92"/>
      <c r="OTD351" s="92"/>
      <c r="OTE351" s="92"/>
      <c r="OTF351" s="92"/>
      <c r="OTG351" s="92"/>
      <c r="OTH351" s="92"/>
      <c r="OTI351" s="92"/>
      <c r="OTJ351" s="92"/>
      <c r="OTK351" s="92"/>
      <c r="OTL351" s="92"/>
      <c r="OTM351" s="92"/>
      <c r="OTN351" s="92"/>
      <c r="OTO351" s="92"/>
      <c r="OTP351" s="92"/>
      <c r="OTQ351" s="92"/>
      <c r="OTR351" s="92"/>
      <c r="OTS351" s="92"/>
      <c r="OTT351" s="92"/>
      <c r="OTU351" s="92"/>
      <c r="OTV351" s="92"/>
      <c r="OTW351" s="92"/>
      <c r="OTX351" s="92"/>
      <c r="OTY351" s="92"/>
      <c r="OTZ351" s="92"/>
      <c r="OUA351" s="92"/>
      <c r="OUB351" s="92"/>
      <c r="OUC351" s="92"/>
      <c r="OUD351" s="92"/>
      <c r="OUE351" s="92"/>
      <c r="OUF351" s="92"/>
      <c r="OUG351" s="92"/>
      <c r="OUH351" s="92"/>
      <c r="OUI351" s="92"/>
      <c r="OUJ351" s="92"/>
      <c r="OUK351" s="92"/>
      <c r="OUL351" s="92"/>
      <c r="OUM351" s="92"/>
      <c r="OUN351" s="92"/>
      <c r="OUO351" s="92"/>
      <c r="OUP351" s="92"/>
      <c r="OUQ351" s="92"/>
      <c r="OUR351" s="92"/>
      <c r="OUS351" s="92"/>
      <c r="OUT351" s="92"/>
      <c r="OUU351" s="92"/>
      <c r="OUV351" s="92"/>
      <c r="OUW351" s="92"/>
      <c r="OUX351" s="92"/>
      <c r="OUY351" s="92"/>
      <c r="OUZ351" s="92"/>
      <c r="OVA351" s="92"/>
      <c r="OVB351" s="92"/>
      <c r="OVC351" s="92"/>
      <c r="OVD351" s="92"/>
      <c r="OVE351" s="92"/>
      <c r="OVF351" s="92"/>
      <c r="OVG351" s="92"/>
      <c r="OVH351" s="92"/>
      <c r="OVI351" s="92"/>
      <c r="OVJ351" s="92"/>
      <c r="OVK351" s="92"/>
      <c r="OVL351" s="92"/>
      <c r="OVM351" s="92"/>
      <c r="OVN351" s="92"/>
      <c r="OVO351" s="92"/>
      <c r="OVP351" s="92"/>
      <c r="OVQ351" s="92"/>
      <c r="OVR351" s="92"/>
      <c r="OVS351" s="92"/>
      <c r="OVT351" s="92"/>
      <c r="OVU351" s="92"/>
      <c r="OVV351" s="92"/>
      <c r="OVW351" s="92"/>
      <c r="OVX351" s="92"/>
      <c r="OVY351" s="92"/>
      <c r="OVZ351" s="92"/>
      <c r="OWA351" s="92"/>
      <c r="OWB351" s="92"/>
      <c r="OWC351" s="92"/>
      <c r="OWD351" s="92"/>
      <c r="OWE351" s="92"/>
      <c r="OWF351" s="92"/>
      <c r="OWG351" s="92"/>
      <c r="OWH351" s="92"/>
      <c r="OWI351" s="92"/>
      <c r="OWJ351" s="92"/>
      <c r="OWK351" s="92"/>
      <c r="OWL351" s="92"/>
      <c r="OWM351" s="92"/>
      <c r="OWN351" s="92"/>
      <c r="OWO351" s="92"/>
      <c r="OWP351" s="92"/>
      <c r="OWQ351" s="92"/>
      <c r="OWR351" s="92"/>
      <c r="OWS351" s="92"/>
      <c r="OWT351" s="92"/>
      <c r="OWU351" s="92"/>
      <c r="OWV351" s="92"/>
      <c r="OWW351" s="92"/>
      <c r="OWX351" s="92"/>
      <c r="OWY351" s="92"/>
      <c r="OWZ351" s="92"/>
      <c r="OXA351" s="92"/>
      <c r="OXB351" s="92"/>
      <c r="OXC351" s="92"/>
      <c r="OXD351" s="92"/>
      <c r="OXE351" s="92"/>
      <c r="OXF351" s="92"/>
      <c r="OXG351" s="92"/>
      <c r="OXH351" s="92"/>
      <c r="OXI351" s="92"/>
      <c r="OXJ351" s="92"/>
      <c r="OXK351" s="92"/>
      <c r="OXL351" s="92"/>
      <c r="OXM351" s="92"/>
      <c r="OXN351" s="92"/>
      <c r="OXO351" s="92"/>
      <c r="OXP351" s="92"/>
      <c r="OXQ351" s="92"/>
      <c r="OXR351" s="92"/>
      <c r="OXS351" s="92"/>
      <c r="OXT351" s="92"/>
      <c r="OXU351" s="92"/>
      <c r="OXV351" s="92"/>
      <c r="OXW351" s="92"/>
      <c r="OXX351" s="92"/>
      <c r="OXY351" s="92"/>
      <c r="OXZ351" s="92"/>
      <c r="OYA351" s="92"/>
      <c r="OYB351" s="92"/>
      <c r="OYC351" s="92"/>
      <c r="OYD351" s="92"/>
      <c r="OYE351" s="92"/>
      <c r="OYF351" s="92"/>
      <c r="OYG351" s="92"/>
      <c r="OYH351" s="92"/>
      <c r="OYI351" s="92"/>
      <c r="OYJ351" s="92"/>
      <c r="OYK351" s="92"/>
      <c r="OYL351" s="92"/>
      <c r="OYM351" s="92"/>
      <c r="OYN351" s="92"/>
      <c r="OYO351" s="92"/>
      <c r="OYP351" s="92"/>
      <c r="OYQ351" s="92"/>
      <c r="OYR351" s="92"/>
      <c r="OYS351" s="92"/>
      <c r="OYT351" s="92"/>
      <c r="OYU351" s="92"/>
      <c r="OYV351" s="92"/>
      <c r="OYW351" s="92"/>
      <c r="OYX351" s="92"/>
      <c r="OYY351" s="92"/>
      <c r="OYZ351" s="92"/>
      <c r="OZA351" s="92"/>
      <c r="OZB351" s="92"/>
      <c r="OZC351" s="92"/>
      <c r="OZD351" s="92"/>
      <c r="OZE351" s="92"/>
      <c r="OZF351" s="92"/>
      <c r="OZG351" s="92"/>
      <c r="OZH351" s="92"/>
      <c r="OZI351" s="92"/>
      <c r="OZJ351" s="92"/>
      <c r="OZK351" s="92"/>
      <c r="OZL351" s="92"/>
      <c r="OZM351" s="92"/>
      <c r="OZN351" s="92"/>
      <c r="OZO351" s="92"/>
      <c r="OZP351" s="92"/>
      <c r="OZQ351" s="92"/>
      <c r="OZR351" s="92"/>
      <c r="OZS351" s="92"/>
      <c r="OZT351" s="92"/>
      <c r="OZU351" s="92"/>
      <c r="OZV351" s="92"/>
      <c r="OZW351" s="92"/>
      <c r="OZX351" s="92"/>
      <c r="OZY351" s="92"/>
      <c r="OZZ351" s="92"/>
      <c r="PAA351" s="92"/>
      <c r="PAB351" s="92"/>
      <c r="PAC351" s="92"/>
      <c r="PAD351" s="92"/>
      <c r="PAE351" s="92"/>
      <c r="PAF351" s="92"/>
      <c r="PAG351" s="92"/>
      <c r="PAH351" s="92"/>
      <c r="PAI351" s="92"/>
      <c r="PAJ351" s="92"/>
      <c r="PAK351" s="92"/>
      <c r="PAL351" s="92"/>
      <c r="PAM351" s="92"/>
      <c r="PAN351" s="92"/>
      <c r="PAO351" s="92"/>
      <c r="PAP351" s="92"/>
      <c r="PAQ351" s="92"/>
      <c r="PAR351" s="92"/>
      <c r="PAS351" s="92"/>
      <c r="PAT351" s="92"/>
      <c r="PAU351" s="92"/>
      <c r="PAV351" s="92"/>
      <c r="PAW351" s="92"/>
      <c r="PAX351" s="92"/>
      <c r="PAY351" s="92"/>
      <c r="PAZ351" s="92"/>
      <c r="PBA351" s="92"/>
      <c r="PBB351" s="92"/>
      <c r="PBC351" s="92"/>
      <c r="PBD351" s="92"/>
      <c r="PBE351" s="92"/>
      <c r="PBF351" s="92"/>
      <c r="PBG351" s="92"/>
      <c r="PBH351" s="92"/>
      <c r="PBI351" s="92"/>
      <c r="PBJ351" s="92"/>
      <c r="PBK351" s="92"/>
      <c r="PBL351" s="92"/>
      <c r="PBM351" s="92"/>
      <c r="PBN351" s="92"/>
      <c r="PBO351" s="92"/>
      <c r="PBP351" s="92"/>
      <c r="PBQ351" s="92"/>
      <c r="PBR351" s="92"/>
      <c r="PBS351" s="92"/>
      <c r="PBT351" s="92"/>
      <c r="PBU351" s="92"/>
      <c r="PBV351" s="92"/>
      <c r="PBW351" s="92"/>
      <c r="PBX351" s="92"/>
      <c r="PBY351" s="92"/>
      <c r="PBZ351" s="92"/>
      <c r="PCA351" s="92"/>
      <c r="PCB351" s="92"/>
      <c r="PCC351" s="92"/>
      <c r="PCD351" s="92"/>
      <c r="PCE351" s="92"/>
      <c r="PCF351" s="92"/>
      <c r="PCG351" s="92"/>
      <c r="PCH351" s="92"/>
      <c r="PCI351" s="92"/>
      <c r="PCJ351" s="92"/>
      <c r="PCK351" s="92"/>
      <c r="PCL351" s="92"/>
      <c r="PCM351" s="92"/>
      <c r="PCN351" s="92"/>
      <c r="PCO351" s="92"/>
      <c r="PCP351" s="92"/>
      <c r="PCQ351" s="92"/>
      <c r="PCR351" s="92"/>
      <c r="PCS351" s="92"/>
      <c r="PCT351" s="92"/>
      <c r="PCU351" s="92"/>
      <c r="PCV351" s="92"/>
      <c r="PCW351" s="92"/>
      <c r="PCX351" s="92"/>
      <c r="PCY351" s="92"/>
      <c r="PCZ351" s="92"/>
      <c r="PDA351" s="92"/>
      <c r="PDB351" s="92"/>
      <c r="PDC351" s="92"/>
      <c r="PDD351" s="92"/>
      <c r="PDE351" s="92"/>
      <c r="PDF351" s="92"/>
      <c r="PDG351" s="92"/>
      <c r="PDH351" s="92"/>
      <c r="PDI351" s="92"/>
      <c r="PDJ351" s="92"/>
      <c r="PDK351" s="92"/>
      <c r="PDL351" s="92"/>
      <c r="PDM351" s="92"/>
      <c r="PDN351" s="92"/>
      <c r="PDO351" s="92"/>
      <c r="PDP351" s="92"/>
      <c r="PDQ351" s="92"/>
      <c r="PDR351" s="92"/>
      <c r="PDS351" s="92"/>
      <c r="PDT351" s="92"/>
      <c r="PDU351" s="92"/>
      <c r="PDV351" s="92"/>
      <c r="PDW351" s="92"/>
      <c r="PDX351" s="92"/>
      <c r="PDY351" s="92"/>
      <c r="PDZ351" s="92"/>
      <c r="PEA351" s="92"/>
      <c r="PEB351" s="92"/>
      <c r="PEC351" s="92"/>
      <c r="PED351" s="92"/>
      <c r="PEE351" s="92"/>
      <c r="PEF351" s="92"/>
      <c r="PEG351" s="92"/>
      <c r="PEH351" s="92"/>
      <c r="PEI351" s="92"/>
      <c r="PEJ351" s="92"/>
      <c r="PEK351" s="92"/>
      <c r="PEL351" s="92"/>
      <c r="PEM351" s="92"/>
      <c r="PEN351" s="92"/>
      <c r="PEO351" s="92"/>
      <c r="PEP351" s="92"/>
      <c r="PEQ351" s="92"/>
      <c r="PER351" s="92"/>
      <c r="PES351" s="92"/>
      <c r="PET351" s="92"/>
      <c r="PEU351" s="92"/>
      <c r="PEV351" s="92"/>
      <c r="PEW351" s="92"/>
      <c r="PEX351" s="92"/>
      <c r="PEY351" s="92"/>
      <c r="PEZ351" s="92"/>
      <c r="PFA351" s="92"/>
      <c r="PFB351" s="92"/>
      <c r="PFC351" s="92"/>
      <c r="PFD351" s="92"/>
      <c r="PFE351" s="92"/>
      <c r="PFF351" s="92"/>
      <c r="PFG351" s="92"/>
      <c r="PFH351" s="92"/>
      <c r="PFI351" s="92"/>
      <c r="PFJ351" s="92"/>
      <c r="PFK351" s="92"/>
      <c r="PFL351" s="92"/>
      <c r="PFM351" s="92"/>
      <c r="PFN351" s="92"/>
      <c r="PFO351" s="92"/>
      <c r="PFP351" s="92"/>
      <c r="PFQ351" s="92"/>
      <c r="PFR351" s="92"/>
      <c r="PFS351" s="92"/>
      <c r="PFT351" s="92"/>
      <c r="PFU351" s="92"/>
      <c r="PFV351" s="92"/>
      <c r="PFW351" s="92"/>
      <c r="PFX351" s="92"/>
      <c r="PFY351" s="92"/>
      <c r="PFZ351" s="92"/>
      <c r="PGA351" s="92"/>
      <c r="PGB351" s="92"/>
      <c r="PGC351" s="92"/>
      <c r="PGD351" s="92"/>
      <c r="PGE351" s="92"/>
      <c r="PGF351" s="92"/>
      <c r="PGG351" s="92"/>
      <c r="PGH351" s="92"/>
      <c r="PGI351" s="92"/>
      <c r="PGJ351" s="92"/>
      <c r="PGK351" s="92"/>
      <c r="PGL351" s="92"/>
      <c r="PGM351" s="92"/>
      <c r="PGN351" s="92"/>
      <c r="PGO351" s="92"/>
      <c r="PGP351" s="92"/>
      <c r="PGQ351" s="92"/>
      <c r="PGR351" s="92"/>
      <c r="PGS351" s="92"/>
      <c r="PGT351" s="92"/>
      <c r="PGU351" s="92"/>
      <c r="PGV351" s="92"/>
      <c r="PGW351" s="92"/>
      <c r="PGX351" s="92"/>
      <c r="PGY351" s="92"/>
      <c r="PGZ351" s="92"/>
      <c r="PHA351" s="92"/>
      <c r="PHB351" s="92"/>
      <c r="PHC351" s="92"/>
      <c r="PHD351" s="92"/>
      <c r="PHE351" s="92"/>
      <c r="PHF351" s="92"/>
      <c r="PHG351" s="92"/>
      <c r="PHH351" s="92"/>
      <c r="PHI351" s="92"/>
      <c r="PHJ351" s="92"/>
      <c r="PHK351" s="92"/>
      <c r="PHL351" s="92"/>
      <c r="PHM351" s="92"/>
      <c r="PHN351" s="92"/>
      <c r="PHO351" s="92"/>
      <c r="PHP351" s="92"/>
      <c r="PHQ351" s="92"/>
      <c r="PHR351" s="92"/>
      <c r="PHS351" s="92"/>
      <c r="PHT351" s="92"/>
      <c r="PHU351" s="92"/>
      <c r="PHV351" s="92"/>
      <c r="PHW351" s="92"/>
      <c r="PHX351" s="92"/>
      <c r="PHY351" s="92"/>
      <c r="PHZ351" s="92"/>
      <c r="PIA351" s="92"/>
      <c r="PIB351" s="92"/>
      <c r="PIC351" s="92"/>
      <c r="PID351" s="92"/>
      <c r="PIE351" s="92"/>
      <c r="PIF351" s="92"/>
      <c r="PIG351" s="92"/>
      <c r="PIH351" s="92"/>
      <c r="PII351" s="92"/>
      <c r="PIJ351" s="92"/>
      <c r="PIK351" s="92"/>
      <c r="PIL351" s="92"/>
      <c r="PIM351" s="92"/>
      <c r="PIN351" s="92"/>
      <c r="PIO351" s="92"/>
      <c r="PIP351" s="92"/>
      <c r="PIQ351" s="92"/>
      <c r="PIR351" s="92"/>
      <c r="PIS351" s="92"/>
      <c r="PIT351" s="92"/>
      <c r="PIU351" s="92"/>
      <c r="PIV351" s="92"/>
      <c r="PIW351" s="92"/>
      <c r="PIX351" s="92"/>
      <c r="PIY351" s="92"/>
      <c r="PIZ351" s="92"/>
      <c r="PJA351" s="92"/>
      <c r="PJB351" s="92"/>
      <c r="PJC351" s="92"/>
      <c r="PJD351" s="92"/>
      <c r="PJE351" s="92"/>
      <c r="PJF351" s="92"/>
      <c r="PJG351" s="92"/>
      <c r="PJH351" s="92"/>
      <c r="PJI351" s="92"/>
      <c r="PJJ351" s="92"/>
      <c r="PJK351" s="92"/>
      <c r="PJL351" s="92"/>
      <c r="PJM351" s="92"/>
      <c r="PJN351" s="92"/>
      <c r="PJO351" s="92"/>
      <c r="PJP351" s="92"/>
      <c r="PJQ351" s="92"/>
      <c r="PJR351" s="92"/>
      <c r="PJS351" s="92"/>
      <c r="PJT351" s="92"/>
      <c r="PJU351" s="92"/>
      <c r="PJV351" s="92"/>
      <c r="PJW351" s="92"/>
      <c r="PJX351" s="92"/>
      <c r="PJY351" s="92"/>
      <c r="PJZ351" s="92"/>
      <c r="PKA351" s="92"/>
      <c r="PKB351" s="92"/>
      <c r="PKC351" s="92"/>
      <c r="PKD351" s="92"/>
      <c r="PKE351" s="92"/>
      <c r="PKF351" s="92"/>
      <c r="PKG351" s="92"/>
      <c r="PKH351" s="92"/>
      <c r="PKI351" s="92"/>
      <c r="PKJ351" s="92"/>
      <c r="PKK351" s="92"/>
      <c r="PKL351" s="92"/>
      <c r="PKM351" s="92"/>
      <c r="PKN351" s="92"/>
      <c r="PKO351" s="92"/>
      <c r="PKP351" s="92"/>
      <c r="PKQ351" s="92"/>
      <c r="PKR351" s="92"/>
      <c r="PKS351" s="92"/>
      <c r="PKT351" s="92"/>
      <c r="PKU351" s="92"/>
      <c r="PKV351" s="92"/>
      <c r="PKW351" s="92"/>
      <c r="PKX351" s="92"/>
      <c r="PKY351" s="92"/>
      <c r="PKZ351" s="92"/>
      <c r="PLA351" s="92"/>
      <c r="PLB351" s="92"/>
      <c r="PLC351" s="92"/>
      <c r="PLD351" s="92"/>
      <c r="PLE351" s="92"/>
      <c r="PLF351" s="92"/>
      <c r="PLG351" s="92"/>
      <c r="PLH351" s="92"/>
      <c r="PLI351" s="92"/>
      <c r="PLJ351" s="92"/>
      <c r="PLK351" s="92"/>
      <c r="PLL351" s="92"/>
      <c r="PLM351" s="92"/>
      <c r="PLN351" s="92"/>
      <c r="PLO351" s="92"/>
      <c r="PLP351" s="92"/>
      <c r="PLQ351" s="92"/>
      <c r="PLR351" s="92"/>
      <c r="PLS351" s="92"/>
      <c r="PLT351" s="92"/>
      <c r="PLU351" s="92"/>
      <c r="PLV351" s="92"/>
      <c r="PLW351" s="92"/>
      <c r="PLX351" s="92"/>
      <c r="PLY351" s="92"/>
      <c r="PLZ351" s="92"/>
      <c r="PMA351" s="92"/>
      <c r="PMB351" s="92"/>
      <c r="PMC351" s="92"/>
      <c r="PMD351" s="92"/>
      <c r="PME351" s="92"/>
      <c r="PMF351" s="92"/>
      <c r="PMG351" s="92"/>
      <c r="PMH351" s="92"/>
      <c r="PMI351" s="92"/>
      <c r="PMJ351" s="92"/>
      <c r="PMK351" s="92"/>
      <c r="PML351" s="92"/>
      <c r="PMM351" s="92"/>
      <c r="PMN351" s="92"/>
      <c r="PMO351" s="92"/>
      <c r="PMP351" s="92"/>
      <c r="PMQ351" s="92"/>
      <c r="PMR351" s="92"/>
      <c r="PMS351" s="92"/>
      <c r="PMT351" s="92"/>
      <c r="PMU351" s="92"/>
      <c r="PMV351" s="92"/>
      <c r="PMW351" s="92"/>
      <c r="PMX351" s="92"/>
      <c r="PMY351" s="92"/>
      <c r="PMZ351" s="92"/>
      <c r="PNA351" s="92"/>
      <c r="PNB351" s="92"/>
      <c r="PNC351" s="92"/>
      <c r="PND351" s="92"/>
      <c r="PNE351" s="92"/>
      <c r="PNF351" s="92"/>
      <c r="PNG351" s="92"/>
      <c r="PNH351" s="92"/>
      <c r="PNI351" s="92"/>
      <c r="PNJ351" s="92"/>
      <c r="PNK351" s="92"/>
      <c r="PNL351" s="92"/>
      <c r="PNM351" s="92"/>
      <c r="PNN351" s="92"/>
      <c r="PNO351" s="92"/>
      <c r="PNP351" s="92"/>
      <c r="PNQ351" s="92"/>
      <c r="PNR351" s="92"/>
      <c r="PNS351" s="92"/>
      <c r="PNT351" s="92"/>
      <c r="PNU351" s="92"/>
      <c r="PNV351" s="92"/>
      <c r="PNW351" s="92"/>
      <c r="PNX351" s="92"/>
      <c r="PNY351" s="92"/>
      <c r="PNZ351" s="92"/>
      <c r="POA351" s="92"/>
      <c r="POB351" s="92"/>
      <c r="POC351" s="92"/>
      <c r="POD351" s="92"/>
      <c r="POE351" s="92"/>
      <c r="POF351" s="92"/>
      <c r="POG351" s="92"/>
      <c r="POH351" s="92"/>
      <c r="POI351" s="92"/>
      <c r="POJ351" s="92"/>
      <c r="POK351" s="92"/>
      <c r="POL351" s="92"/>
      <c r="POM351" s="92"/>
      <c r="PON351" s="92"/>
      <c r="POO351" s="92"/>
      <c r="POP351" s="92"/>
      <c r="POQ351" s="92"/>
      <c r="POR351" s="92"/>
      <c r="POS351" s="92"/>
      <c r="POT351" s="92"/>
      <c r="POU351" s="92"/>
      <c r="POV351" s="92"/>
      <c r="POW351" s="92"/>
      <c r="POX351" s="92"/>
      <c r="POY351" s="92"/>
      <c r="POZ351" s="92"/>
      <c r="PPA351" s="92"/>
      <c r="PPB351" s="92"/>
      <c r="PPC351" s="92"/>
      <c r="PPD351" s="92"/>
      <c r="PPE351" s="92"/>
      <c r="PPF351" s="92"/>
      <c r="PPG351" s="92"/>
      <c r="PPH351" s="92"/>
      <c r="PPI351" s="92"/>
      <c r="PPJ351" s="92"/>
      <c r="PPK351" s="92"/>
      <c r="PPL351" s="92"/>
      <c r="PPM351" s="92"/>
      <c r="PPN351" s="92"/>
      <c r="PPO351" s="92"/>
      <c r="PPP351" s="92"/>
      <c r="PPQ351" s="92"/>
      <c r="PPR351" s="92"/>
      <c r="PPS351" s="92"/>
      <c r="PPT351" s="92"/>
      <c r="PPU351" s="92"/>
      <c r="PPV351" s="92"/>
      <c r="PPW351" s="92"/>
      <c r="PPX351" s="92"/>
      <c r="PPY351" s="92"/>
      <c r="PPZ351" s="92"/>
      <c r="PQA351" s="92"/>
      <c r="PQB351" s="92"/>
      <c r="PQC351" s="92"/>
      <c r="PQD351" s="92"/>
      <c r="PQE351" s="92"/>
      <c r="PQF351" s="92"/>
      <c r="PQG351" s="92"/>
      <c r="PQH351" s="92"/>
      <c r="PQI351" s="92"/>
      <c r="PQJ351" s="92"/>
      <c r="PQK351" s="92"/>
      <c r="PQL351" s="92"/>
      <c r="PQM351" s="92"/>
      <c r="PQN351" s="92"/>
      <c r="PQO351" s="92"/>
      <c r="PQP351" s="92"/>
      <c r="PQQ351" s="92"/>
      <c r="PQR351" s="92"/>
      <c r="PQS351" s="92"/>
      <c r="PQT351" s="92"/>
      <c r="PQU351" s="92"/>
      <c r="PQV351" s="92"/>
      <c r="PQW351" s="92"/>
      <c r="PQX351" s="92"/>
      <c r="PQY351" s="92"/>
      <c r="PQZ351" s="92"/>
      <c r="PRA351" s="92"/>
      <c r="PRB351" s="92"/>
      <c r="PRC351" s="92"/>
      <c r="PRD351" s="92"/>
      <c r="PRE351" s="92"/>
      <c r="PRF351" s="92"/>
      <c r="PRG351" s="92"/>
      <c r="PRH351" s="92"/>
      <c r="PRI351" s="92"/>
      <c r="PRJ351" s="92"/>
      <c r="PRK351" s="92"/>
      <c r="PRL351" s="92"/>
      <c r="PRM351" s="92"/>
      <c r="PRN351" s="92"/>
      <c r="PRO351" s="92"/>
      <c r="PRP351" s="92"/>
      <c r="PRQ351" s="92"/>
      <c r="PRR351" s="92"/>
      <c r="PRS351" s="92"/>
      <c r="PRT351" s="92"/>
      <c r="PRU351" s="92"/>
      <c r="PRV351" s="92"/>
      <c r="PRW351" s="92"/>
      <c r="PRX351" s="92"/>
      <c r="PRY351" s="92"/>
      <c r="PRZ351" s="92"/>
      <c r="PSA351" s="92"/>
      <c r="PSB351" s="92"/>
      <c r="PSC351" s="92"/>
      <c r="PSD351" s="92"/>
      <c r="PSE351" s="92"/>
      <c r="PSF351" s="92"/>
      <c r="PSG351" s="92"/>
      <c r="PSH351" s="92"/>
      <c r="PSI351" s="92"/>
      <c r="PSJ351" s="92"/>
      <c r="PSK351" s="92"/>
      <c r="PSL351" s="92"/>
      <c r="PSM351" s="92"/>
      <c r="PSN351" s="92"/>
      <c r="PSO351" s="92"/>
      <c r="PSP351" s="92"/>
      <c r="PSQ351" s="92"/>
      <c r="PSR351" s="92"/>
      <c r="PSS351" s="92"/>
      <c r="PST351" s="92"/>
      <c r="PSU351" s="92"/>
      <c r="PSV351" s="92"/>
      <c r="PSW351" s="92"/>
      <c r="PSX351" s="92"/>
      <c r="PSY351" s="92"/>
      <c r="PSZ351" s="92"/>
      <c r="PTA351" s="92"/>
      <c r="PTB351" s="92"/>
      <c r="PTC351" s="92"/>
      <c r="PTD351" s="92"/>
      <c r="PTE351" s="92"/>
      <c r="PTF351" s="92"/>
      <c r="PTG351" s="92"/>
      <c r="PTH351" s="92"/>
      <c r="PTI351" s="92"/>
      <c r="PTJ351" s="92"/>
      <c r="PTK351" s="92"/>
      <c r="PTL351" s="92"/>
      <c r="PTM351" s="92"/>
      <c r="PTN351" s="92"/>
      <c r="PTO351" s="92"/>
      <c r="PTP351" s="92"/>
      <c r="PTQ351" s="92"/>
      <c r="PTR351" s="92"/>
      <c r="PTS351" s="92"/>
      <c r="PTT351" s="92"/>
      <c r="PTU351" s="92"/>
      <c r="PTV351" s="92"/>
      <c r="PTW351" s="92"/>
      <c r="PTX351" s="92"/>
      <c r="PTY351" s="92"/>
      <c r="PTZ351" s="92"/>
      <c r="PUA351" s="92"/>
      <c r="PUB351" s="92"/>
      <c r="PUC351" s="92"/>
      <c r="PUD351" s="92"/>
      <c r="PUE351" s="92"/>
      <c r="PUF351" s="92"/>
      <c r="PUG351" s="92"/>
      <c r="PUH351" s="92"/>
      <c r="PUI351" s="92"/>
      <c r="PUJ351" s="92"/>
      <c r="PUK351" s="92"/>
      <c r="PUL351" s="92"/>
      <c r="PUM351" s="92"/>
      <c r="PUN351" s="92"/>
      <c r="PUO351" s="92"/>
      <c r="PUP351" s="92"/>
      <c r="PUQ351" s="92"/>
      <c r="PUR351" s="92"/>
      <c r="PUS351" s="92"/>
      <c r="PUT351" s="92"/>
      <c r="PUU351" s="92"/>
      <c r="PUV351" s="92"/>
      <c r="PUW351" s="92"/>
      <c r="PUX351" s="92"/>
      <c r="PUY351" s="92"/>
      <c r="PUZ351" s="92"/>
      <c r="PVA351" s="92"/>
      <c r="PVB351" s="92"/>
      <c r="PVC351" s="92"/>
      <c r="PVD351" s="92"/>
      <c r="PVE351" s="92"/>
      <c r="PVF351" s="92"/>
      <c r="PVG351" s="92"/>
      <c r="PVH351" s="92"/>
      <c r="PVI351" s="92"/>
      <c r="PVJ351" s="92"/>
      <c r="PVK351" s="92"/>
      <c r="PVL351" s="92"/>
      <c r="PVM351" s="92"/>
      <c r="PVN351" s="92"/>
      <c r="PVO351" s="92"/>
      <c r="PVP351" s="92"/>
      <c r="PVQ351" s="92"/>
      <c r="PVR351" s="92"/>
      <c r="PVS351" s="92"/>
      <c r="PVT351" s="92"/>
      <c r="PVU351" s="92"/>
      <c r="PVV351" s="92"/>
      <c r="PVW351" s="92"/>
      <c r="PVX351" s="92"/>
      <c r="PVY351" s="92"/>
      <c r="PVZ351" s="92"/>
      <c r="PWA351" s="92"/>
      <c r="PWB351" s="92"/>
      <c r="PWC351" s="92"/>
      <c r="PWD351" s="92"/>
      <c r="PWE351" s="92"/>
      <c r="PWF351" s="92"/>
      <c r="PWG351" s="92"/>
      <c r="PWH351" s="92"/>
      <c r="PWI351" s="92"/>
      <c r="PWJ351" s="92"/>
      <c r="PWK351" s="92"/>
      <c r="PWL351" s="92"/>
      <c r="PWM351" s="92"/>
      <c r="PWN351" s="92"/>
      <c r="PWO351" s="92"/>
      <c r="PWP351" s="92"/>
      <c r="PWQ351" s="92"/>
      <c r="PWR351" s="92"/>
      <c r="PWS351" s="92"/>
      <c r="PWT351" s="92"/>
      <c r="PWU351" s="92"/>
      <c r="PWV351" s="92"/>
      <c r="PWW351" s="92"/>
      <c r="PWX351" s="92"/>
      <c r="PWY351" s="92"/>
      <c r="PWZ351" s="92"/>
      <c r="PXA351" s="92"/>
      <c r="PXB351" s="92"/>
      <c r="PXC351" s="92"/>
      <c r="PXD351" s="92"/>
      <c r="PXE351" s="92"/>
      <c r="PXF351" s="92"/>
      <c r="PXG351" s="92"/>
      <c r="PXH351" s="92"/>
      <c r="PXI351" s="92"/>
      <c r="PXJ351" s="92"/>
      <c r="PXK351" s="92"/>
      <c r="PXL351" s="92"/>
      <c r="PXM351" s="92"/>
      <c r="PXN351" s="92"/>
      <c r="PXO351" s="92"/>
      <c r="PXP351" s="92"/>
      <c r="PXQ351" s="92"/>
      <c r="PXR351" s="92"/>
      <c r="PXS351" s="92"/>
      <c r="PXT351" s="92"/>
      <c r="PXU351" s="92"/>
      <c r="PXV351" s="92"/>
      <c r="PXW351" s="92"/>
      <c r="PXX351" s="92"/>
      <c r="PXY351" s="92"/>
      <c r="PXZ351" s="92"/>
      <c r="PYA351" s="92"/>
      <c r="PYB351" s="92"/>
      <c r="PYC351" s="92"/>
      <c r="PYD351" s="92"/>
      <c r="PYE351" s="92"/>
      <c r="PYF351" s="92"/>
      <c r="PYG351" s="92"/>
      <c r="PYH351" s="92"/>
      <c r="PYI351" s="92"/>
      <c r="PYJ351" s="92"/>
      <c r="PYK351" s="92"/>
      <c r="PYL351" s="92"/>
      <c r="PYM351" s="92"/>
      <c r="PYN351" s="92"/>
      <c r="PYO351" s="92"/>
      <c r="PYP351" s="92"/>
      <c r="PYQ351" s="92"/>
      <c r="PYR351" s="92"/>
      <c r="PYS351" s="92"/>
      <c r="PYT351" s="92"/>
      <c r="PYU351" s="92"/>
      <c r="PYV351" s="92"/>
      <c r="PYW351" s="92"/>
      <c r="PYX351" s="92"/>
      <c r="PYY351" s="92"/>
      <c r="PYZ351" s="92"/>
      <c r="PZA351" s="92"/>
      <c r="PZB351" s="92"/>
      <c r="PZC351" s="92"/>
      <c r="PZD351" s="92"/>
      <c r="PZE351" s="92"/>
      <c r="PZF351" s="92"/>
      <c r="PZG351" s="92"/>
      <c r="PZH351" s="92"/>
      <c r="PZI351" s="92"/>
      <c r="PZJ351" s="92"/>
      <c r="PZK351" s="92"/>
      <c r="PZL351" s="92"/>
      <c r="PZM351" s="92"/>
      <c r="PZN351" s="92"/>
      <c r="PZO351" s="92"/>
      <c r="PZP351" s="92"/>
      <c r="PZQ351" s="92"/>
      <c r="PZR351" s="92"/>
      <c r="PZS351" s="92"/>
      <c r="PZT351" s="92"/>
      <c r="PZU351" s="92"/>
      <c r="PZV351" s="92"/>
      <c r="PZW351" s="92"/>
      <c r="PZX351" s="92"/>
      <c r="PZY351" s="92"/>
      <c r="PZZ351" s="92"/>
      <c r="QAA351" s="92"/>
      <c r="QAB351" s="92"/>
      <c r="QAC351" s="92"/>
      <c r="QAD351" s="92"/>
      <c r="QAE351" s="92"/>
      <c r="QAF351" s="92"/>
      <c r="QAG351" s="92"/>
      <c r="QAH351" s="92"/>
      <c r="QAI351" s="92"/>
      <c r="QAJ351" s="92"/>
      <c r="QAK351" s="92"/>
      <c r="QAL351" s="92"/>
      <c r="QAM351" s="92"/>
      <c r="QAN351" s="92"/>
      <c r="QAO351" s="92"/>
      <c r="QAP351" s="92"/>
      <c r="QAQ351" s="92"/>
      <c r="QAR351" s="92"/>
      <c r="QAS351" s="92"/>
      <c r="QAT351" s="92"/>
      <c r="QAU351" s="92"/>
      <c r="QAV351" s="92"/>
      <c r="QAW351" s="92"/>
      <c r="QAX351" s="92"/>
      <c r="QAY351" s="92"/>
      <c r="QAZ351" s="92"/>
      <c r="QBA351" s="92"/>
      <c r="QBB351" s="92"/>
      <c r="QBC351" s="92"/>
      <c r="QBD351" s="92"/>
      <c r="QBE351" s="92"/>
      <c r="QBF351" s="92"/>
      <c r="QBG351" s="92"/>
      <c r="QBH351" s="92"/>
      <c r="QBI351" s="92"/>
      <c r="QBJ351" s="92"/>
      <c r="QBK351" s="92"/>
      <c r="QBL351" s="92"/>
      <c r="QBM351" s="92"/>
      <c r="QBN351" s="92"/>
      <c r="QBO351" s="92"/>
      <c r="QBP351" s="92"/>
      <c r="QBQ351" s="92"/>
      <c r="QBR351" s="92"/>
      <c r="QBS351" s="92"/>
      <c r="QBT351" s="92"/>
      <c r="QBU351" s="92"/>
      <c r="QBV351" s="92"/>
      <c r="QBW351" s="92"/>
      <c r="QBX351" s="92"/>
      <c r="QBY351" s="92"/>
      <c r="QBZ351" s="92"/>
      <c r="QCA351" s="92"/>
      <c r="QCB351" s="92"/>
      <c r="QCC351" s="92"/>
      <c r="QCD351" s="92"/>
      <c r="QCE351" s="92"/>
      <c r="QCF351" s="92"/>
      <c r="QCG351" s="92"/>
      <c r="QCH351" s="92"/>
      <c r="QCI351" s="92"/>
      <c r="QCJ351" s="92"/>
      <c r="QCK351" s="92"/>
      <c r="QCL351" s="92"/>
      <c r="QCM351" s="92"/>
      <c r="QCN351" s="92"/>
      <c r="QCO351" s="92"/>
      <c r="QCP351" s="92"/>
      <c r="QCQ351" s="92"/>
      <c r="QCR351" s="92"/>
      <c r="QCS351" s="92"/>
      <c r="QCT351" s="92"/>
      <c r="QCU351" s="92"/>
      <c r="QCV351" s="92"/>
      <c r="QCW351" s="92"/>
      <c r="QCX351" s="92"/>
      <c r="QCY351" s="92"/>
      <c r="QCZ351" s="92"/>
      <c r="QDA351" s="92"/>
      <c r="QDB351" s="92"/>
      <c r="QDC351" s="92"/>
      <c r="QDD351" s="92"/>
      <c r="QDE351" s="92"/>
      <c r="QDF351" s="92"/>
      <c r="QDG351" s="92"/>
      <c r="QDH351" s="92"/>
      <c r="QDI351" s="92"/>
      <c r="QDJ351" s="92"/>
      <c r="QDK351" s="92"/>
      <c r="QDL351" s="92"/>
      <c r="QDM351" s="92"/>
      <c r="QDN351" s="92"/>
      <c r="QDO351" s="92"/>
      <c r="QDP351" s="92"/>
      <c r="QDQ351" s="92"/>
      <c r="QDR351" s="92"/>
      <c r="QDS351" s="92"/>
      <c r="QDT351" s="92"/>
      <c r="QDU351" s="92"/>
      <c r="QDV351" s="92"/>
      <c r="QDW351" s="92"/>
      <c r="QDX351" s="92"/>
      <c r="QDY351" s="92"/>
      <c r="QDZ351" s="92"/>
      <c r="QEA351" s="92"/>
      <c r="QEB351" s="92"/>
      <c r="QEC351" s="92"/>
      <c r="QED351" s="92"/>
      <c r="QEE351" s="92"/>
      <c r="QEF351" s="92"/>
      <c r="QEG351" s="92"/>
      <c r="QEH351" s="92"/>
      <c r="QEI351" s="92"/>
      <c r="QEJ351" s="92"/>
      <c r="QEK351" s="92"/>
      <c r="QEL351" s="92"/>
      <c r="QEM351" s="92"/>
      <c r="QEN351" s="92"/>
      <c r="QEO351" s="92"/>
      <c r="QEP351" s="92"/>
      <c r="QEQ351" s="92"/>
      <c r="QER351" s="92"/>
      <c r="QES351" s="92"/>
      <c r="QET351" s="92"/>
      <c r="QEU351" s="92"/>
      <c r="QEV351" s="92"/>
      <c r="QEW351" s="92"/>
      <c r="QEX351" s="92"/>
      <c r="QEY351" s="92"/>
      <c r="QEZ351" s="92"/>
      <c r="QFA351" s="92"/>
      <c r="QFB351" s="92"/>
      <c r="QFC351" s="92"/>
      <c r="QFD351" s="92"/>
      <c r="QFE351" s="92"/>
      <c r="QFF351" s="92"/>
      <c r="QFG351" s="92"/>
      <c r="QFH351" s="92"/>
      <c r="QFI351" s="92"/>
      <c r="QFJ351" s="92"/>
      <c r="QFK351" s="92"/>
      <c r="QFL351" s="92"/>
      <c r="QFM351" s="92"/>
      <c r="QFN351" s="92"/>
      <c r="QFO351" s="92"/>
      <c r="QFP351" s="92"/>
      <c r="QFQ351" s="92"/>
      <c r="QFR351" s="92"/>
      <c r="QFS351" s="92"/>
      <c r="QFT351" s="92"/>
      <c r="QFU351" s="92"/>
      <c r="QFV351" s="92"/>
      <c r="QFW351" s="92"/>
      <c r="QFX351" s="92"/>
      <c r="QFY351" s="92"/>
      <c r="QFZ351" s="92"/>
      <c r="QGA351" s="92"/>
      <c r="QGB351" s="92"/>
      <c r="QGC351" s="92"/>
      <c r="QGD351" s="92"/>
      <c r="QGE351" s="92"/>
      <c r="QGF351" s="92"/>
      <c r="QGG351" s="92"/>
      <c r="QGH351" s="92"/>
      <c r="QGI351" s="92"/>
      <c r="QGJ351" s="92"/>
      <c r="QGK351" s="92"/>
      <c r="QGL351" s="92"/>
      <c r="QGM351" s="92"/>
      <c r="QGN351" s="92"/>
      <c r="QGO351" s="92"/>
      <c r="QGP351" s="92"/>
      <c r="QGQ351" s="92"/>
      <c r="QGR351" s="92"/>
      <c r="QGS351" s="92"/>
      <c r="QGT351" s="92"/>
      <c r="QGU351" s="92"/>
      <c r="QGV351" s="92"/>
      <c r="QGW351" s="92"/>
      <c r="QGX351" s="92"/>
      <c r="QGY351" s="92"/>
      <c r="QGZ351" s="92"/>
      <c r="QHA351" s="92"/>
      <c r="QHB351" s="92"/>
      <c r="QHC351" s="92"/>
      <c r="QHD351" s="92"/>
      <c r="QHE351" s="92"/>
      <c r="QHF351" s="92"/>
      <c r="QHG351" s="92"/>
      <c r="QHH351" s="92"/>
      <c r="QHI351" s="92"/>
      <c r="QHJ351" s="92"/>
      <c r="QHK351" s="92"/>
      <c r="QHL351" s="92"/>
      <c r="QHM351" s="92"/>
      <c r="QHN351" s="92"/>
      <c r="QHO351" s="92"/>
      <c r="QHP351" s="92"/>
      <c r="QHQ351" s="92"/>
      <c r="QHR351" s="92"/>
      <c r="QHS351" s="92"/>
      <c r="QHT351" s="92"/>
      <c r="QHU351" s="92"/>
      <c r="QHV351" s="92"/>
      <c r="QHW351" s="92"/>
      <c r="QHX351" s="92"/>
      <c r="QHY351" s="92"/>
      <c r="QHZ351" s="92"/>
      <c r="QIA351" s="92"/>
      <c r="QIB351" s="92"/>
      <c r="QIC351" s="92"/>
      <c r="QID351" s="92"/>
      <c r="QIE351" s="92"/>
      <c r="QIF351" s="92"/>
      <c r="QIG351" s="92"/>
      <c r="QIH351" s="92"/>
      <c r="QII351" s="92"/>
      <c r="QIJ351" s="92"/>
      <c r="QIK351" s="92"/>
      <c r="QIL351" s="92"/>
      <c r="QIM351" s="92"/>
      <c r="QIN351" s="92"/>
      <c r="QIO351" s="92"/>
      <c r="QIP351" s="92"/>
      <c r="QIQ351" s="92"/>
      <c r="QIR351" s="92"/>
      <c r="QIS351" s="92"/>
      <c r="QIT351" s="92"/>
      <c r="QIU351" s="92"/>
      <c r="QIV351" s="92"/>
      <c r="QIW351" s="92"/>
      <c r="QIX351" s="92"/>
      <c r="QIY351" s="92"/>
      <c r="QIZ351" s="92"/>
      <c r="QJA351" s="92"/>
      <c r="QJB351" s="92"/>
      <c r="QJC351" s="92"/>
      <c r="QJD351" s="92"/>
      <c r="QJE351" s="92"/>
      <c r="QJF351" s="92"/>
      <c r="QJG351" s="92"/>
      <c r="QJH351" s="92"/>
      <c r="QJI351" s="92"/>
      <c r="QJJ351" s="92"/>
      <c r="QJK351" s="92"/>
      <c r="QJL351" s="92"/>
      <c r="QJM351" s="92"/>
      <c r="QJN351" s="92"/>
      <c r="QJO351" s="92"/>
      <c r="QJP351" s="92"/>
      <c r="QJQ351" s="92"/>
      <c r="QJR351" s="92"/>
      <c r="QJS351" s="92"/>
      <c r="QJT351" s="92"/>
      <c r="QJU351" s="92"/>
      <c r="QJV351" s="92"/>
      <c r="QJW351" s="92"/>
      <c r="QJX351" s="92"/>
      <c r="QJY351" s="92"/>
      <c r="QJZ351" s="92"/>
      <c r="QKA351" s="92"/>
      <c r="QKB351" s="92"/>
      <c r="QKC351" s="92"/>
      <c r="QKD351" s="92"/>
      <c r="QKE351" s="92"/>
      <c r="QKF351" s="92"/>
      <c r="QKG351" s="92"/>
      <c r="QKH351" s="92"/>
      <c r="QKI351" s="92"/>
      <c r="QKJ351" s="92"/>
      <c r="QKK351" s="92"/>
      <c r="QKL351" s="92"/>
      <c r="QKM351" s="92"/>
      <c r="QKN351" s="92"/>
      <c r="QKO351" s="92"/>
      <c r="QKP351" s="92"/>
      <c r="QKQ351" s="92"/>
      <c r="QKR351" s="92"/>
      <c r="QKS351" s="92"/>
      <c r="QKT351" s="92"/>
      <c r="QKU351" s="92"/>
      <c r="QKV351" s="92"/>
      <c r="QKW351" s="92"/>
      <c r="QKX351" s="92"/>
      <c r="QKY351" s="92"/>
      <c r="QKZ351" s="92"/>
      <c r="QLA351" s="92"/>
      <c r="QLB351" s="92"/>
      <c r="QLC351" s="92"/>
      <c r="QLD351" s="92"/>
      <c r="QLE351" s="92"/>
      <c r="QLF351" s="92"/>
      <c r="QLG351" s="92"/>
      <c r="QLH351" s="92"/>
      <c r="QLI351" s="92"/>
      <c r="QLJ351" s="92"/>
      <c r="QLK351" s="92"/>
      <c r="QLL351" s="92"/>
      <c r="QLM351" s="92"/>
      <c r="QLN351" s="92"/>
      <c r="QLO351" s="92"/>
      <c r="QLP351" s="92"/>
      <c r="QLQ351" s="92"/>
      <c r="QLR351" s="92"/>
      <c r="QLS351" s="92"/>
      <c r="QLT351" s="92"/>
      <c r="QLU351" s="92"/>
      <c r="QLV351" s="92"/>
      <c r="QLW351" s="92"/>
      <c r="QLX351" s="92"/>
      <c r="QLY351" s="92"/>
      <c r="QLZ351" s="92"/>
      <c r="QMA351" s="92"/>
      <c r="QMB351" s="92"/>
      <c r="QMC351" s="92"/>
      <c r="QMD351" s="92"/>
      <c r="QME351" s="92"/>
      <c r="QMF351" s="92"/>
      <c r="QMG351" s="92"/>
      <c r="QMH351" s="92"/>
      <c r="QMI351" s="92"/>
      <c r="QMJ351" s="92"/>
      <c r="QMK351" s="92"/>
      <c r="QML351" s="92"/>
      <c r="QMM351" s="92"/>
      <c r="QMN351" s="92"/>
      <c r="QMO351" s="92"/>
      <c r="QMP351" s="92"/>
      <c r="QMQ351" s="92"/>
      <c r="QMR351" s="92"/>
      <c r="QMS351" s="92"/>
      <c r="QMT351" s="92"/>
      <c r="QMU351" s="92"/>
      <c r="QMV351" s="92"/>
      <c r="QMW351" s="92"/>
      <c r="QMX351" s="92"/>
      <c r="QMY351" s="92"/>
      <c r="QMZ351" s="92"/>
      <c r="QNA351" s="92"/>
      <c r="QNB351" s="92"/>
      <c r="QNC351" s="92"/>
      <c r="QND351" s="92"/>
      <c r="QNE351" s="92"/>
      <c r="QNF351" s="92"/>
      <c r="QNG351" s="92"/>
      <c r="QNH351" s="92"/>
      <c r="QNI351" s="92"/>
      <c r="QNJ351" s="92"/>
      <c r="QNK351" s="92"/>
      <c r="QNL351" s="92"/>
      <c r="QNM351" s="92"/>
      <c r="QNN351" s="92"/>
      <c r="QNO351" s="92"/>
      <c r="QNP351" s="92"/>
      <c r="QNQ351" s="92"/>
      <c r="QNR351" s="92"/>
      <c r="QNS351" s="92"/>
      <c r="QNT351" s="92"/>
      <c r="QNU351" s="92"/>
      <c r="QNV351" s="92"/>
      <c r="QNW351" s="92"/>
      <c r="QNX351" s="92"/>
      <c r="QNY351" s="92"/>
      <c r="QNZ351" s="92"/>
      <c r="QOA351" s="92"/>
      <c r="QOB351" s="92"/>
      <c r="QOC351" s="92"/>
      <c r="QOD351" s="92"/>
      <c r="QOE351" s="92"/>
      <c r="QOF351" s="92"/>
      <c r="QOG351" s="92"/>
      <c r="QOH351" s="92"/>
      <c r="QOI351" s="92"/>
      <c r="QOJ351" s="92"/>
      <c r="QOK351" s="92"/>
      <c r="QOL351" s="92"/>
      <c r="QOM351" s="92"/>
      <c r="QON351" s="92"/>
      <c r="QOO351" s="92"/>
      <c r="QOP351" s="92"/>
      <c r="QOQ351" s="92"/>
      <c r="QOR351" s="92"/>
      <c r="QOS351" s="92"/>
      <c r="QOT351" s="92"/>
      <c r="QOU351" s="92"/>
      <c r="QOV351" s="92"/>
      <c r="QOW351" s="92"/>
      <c r="QOX351" s="92"/>
      <c r="QOY351" s="92"/>
      <c r="QOZ351" s="92"/>
      <c r="QPA351" s="92"/>
      <c r="QPB351" s="92"/>
      <c r="QPC351" s="92"/>
      <c r="QPD351" s="92"/>
      <c r="QPE351" s="92"/>
      <c r="QPF351" s="92"/>
      <c r="QPG351" s="92"/>
      <c r="QPH351" s="92"/>
      <c r="QPI351" s="92"/>
      <c r="QPJ351" s="92"/>
      <c r="QPK351" s="92"/>
      <c r="QPL351" s="92"/>
      <c r="QPM351" s="92"/>
      <c r="QPN351" s="92"/>
      <c r="QPO351" s="92"/>
      <c r="QPP351" s="92"/>
      <c r="QPQ351" s="92"/>
      <c r="QPR351" s="92"/>
      <c r="QPS351" s="92"/>
      <c r="QPT351" s="92"/>
      <c r="QPU351" s="92"/>
      <c r="QPV351" s="92"/>
      <c r="QPW351" s="92"/>
      <c r="QPX351" s="92"/>
      <c r="QPY351" s="92"/>
      <c r="QPZ351" s="92"/>
      <c r="QQA351" s="92"/>
      <c r="QQB351" s="92"/>
      <c r="QQC351" s="92"/>
      <c r="QQD351" s="92"/>
      <c r="QQE351" s="92"/>
      <c r="QQF351" s="92"/>
      <c r="QQG351" s="92"/>
      <c r="QQH351" s="92"/>
      <c r="QQI351" s="92"/>
      <c r="QQJ351" s="92"/>
      <c r="QQK351" s="92"/>
      <c r="QQL351" s="92"/>
      <c r="QQM351" s="92"/>
      <c r="QQN351" s="92"/>
      <c r="QQO351" s="92"/>
      <c r="QQP351" s="92"/>
      <c r="QQQ351" s="92"/>
      <c r="QQR351" s="92"/>
      <c r="QQS351" s="92"/>
      <c r="QQT351" s="92"/>
      <c r="QQU351" s="92"/>
      <c r="QQV351" s="92"/>
      <c r="QQW351" s="92"/>
      <c r="QQX351" s="92"/>
      <c r="QQY351" s="92"/>
      <c r="QQZ351" s="92"/>
      <c r="QRA351" s="92"/>
      <c r="QRB351" s="92"/>
      <c r="QRC351" s="92"/>
      <c r="QRD351" s="92"/>
      <c r="QRE351" s="92"/>
      <c r="QRF351" s="92"/>
      <c r="QRG351" s="92"/>
      <c r="QRH351" s="92"/>
      <c r="QRI351" s="92"/>
      <c r="QRJ351" s="92"/>
      <c r="QRK351" s="92"/>
      <c r="QRL351" s="92"/>
      <c r="QRM351" s="92"/>
      <c r="QRN351" s="92"/>
      <c r="QRO351" s="92"/>
      <c r="QRP351" s="92"/>
      <c r="QRQ351" s="92"/>
      <c r="QRR351" s="92"/>
      <c r="QRS351" s="92"/>
      <c r="QRT351" s="92"/>
      <c r="QRU351" s="92"/>
      <c r="QRV351" s="92"/>
      <c r="QRW351" s="92"/>
      <c r="QRX351" s="92"/>
      <c r="QRY351" s="92"/>
      <c r="QRZ351" s="92"/>
      <c r="QSA351" s="92"/>
      <c r="QSB351" s="92"/>
      <c r="QSC351" s="92"/>
      <c r="QSD351" s="92"/>
      <c r="QSE351" s="92"/>
      <c r="QSF351" s="92"/>
      <c r="QSG351" s="92"/>
      <c r="QSH351" s="92"/>
      <c r="QSI351" s="92"/>
      <c r="QSJ351" s="92"/>
      <c r="QSK351" s="92"/>
      <c r="QSL351" s="92"/>
      <c r="QSM351" s="92"/>
      <c r="QSN351" s="92"/>
      <c r="QSO351" s="92"/>
      <c r="QSP351" s="92"/>
      <c r="QSQ351" s="92"/>
      <c r="QSR351" s="92"/>
      <c r="QSS351" s="92"/>
      <c r="QST351" s="92"/>
      <c r="QSU351" s="92"/>
      <c r="QSV351" s="92"/>
      <c r="QSW351" s="92"/>
      <c r="QSX351" s="92"/>
      <c r="QSY351" s="92"/>
      <c r="QSZ351" s="92"/>
      <c r="QTA351" s="92"/>
      <c r="QTB351" s="92"/>
      <c r="QTC351" s="92"/>
      <c r="QTD351" s="92"/>
      <c r="QTE351" s="92"/>
      <c r="QTF351" s="92"/>
      <c r="QTG351" s="92"/>
      <c r="QTH351" s="92"/>
      <c r="QTI351" s="92"/>
      <c r="QTJ351" s="92"/>
      <c r="QTK351" s="92"/>
      <c r="QTL351" s="92"/>
      <c r="QTM351" s="92"/>
      <c r="QTN351" s="92"/>
      <c r="QTO351" s="92"/>
      <c r="QTP351" s="92"/>
      <c r="QTQ351" s="92"/>
      <c r="QTR351" s="92"/>
      <c r="QTS351" s="92"/>
      <c r="QTT351" s="92"/>
      <c r="QTU351" s="92"/>
      <c r="QTV351" s="92"/>
      <c r="QTW351" s="92"/>
      <c r="QTX351" s="92"/>
      <c r="QTY351" s="92"/>
      <c r="QTZ351" s="92"/>
      <c r="QUA351" s="92"/>
      <c r="QUB351" s="92"/>
      <c r="QUC351" s="92"/>
      <c r="QUD351" s="92"/>
      <c r="QUE351" s="92"/>
      <c r="QUF351" s="92"/>
      <c r="QUG351" s="92"/>
      <c r="QUH351" s="92"/>
      <c r="QUI351" s="92"/>
      <c r="QUJ351" s="92"/>
      <c r="QUK351" s="92"/>
      <c r="QUL351" s="92"/>
      <c r="QUM351" s="92"/>
      <c r="QUN351" s="92"/>
      <c r="QUO351" s="92"/>
      <c r="QUP351" s="92"/>
      <c r="QUQ351" s="92"/>
      <c r="QUR351" s="92"/>
      <c r="QUS351" s="92"/>
      <c r="QUT351" s="92"/>
      <c r="QUU351" s="92"/>
      <c r="QUV351" s="92"/>
      <c r="QUW351" s="92"/>
      <c r="QUX351" s="92"/>
      <c r="QUY351" s="92"/>
      <c r="QUZ351" s="92"/>
      <c r="QVA351" s="92"/>
      <c r="QVB351" s="92"/>
      <c r="QVC351" s="92"/>
      <c r="QVD351" s="92"/>
      <c r="QVE351" s="92"/>
      <c r="QVF351" s="92"/>
      <c r="QVG351" s="92"/>
      <c r="QVH351" s="92"/>
      <c r="QVI351" s="92"/>
      <c r="QVJ351" s="92"/>
      <c r="QVK351" s="92"/>
      <c r="QVL351" s="92"/>
      <c r="QVM351" s="92"/>
      <c r="QVN351" s="92"/>
      <c r="QVO351" s="92"/>
      <c r="QVP351" s="92"/>
      <c r="QVQ351" s="92"/>
      <c r="QVR351" s="92"/>
      <c r="QVS351" s="92"/>
      <c r="QVT351" s="92"/>
      <c r="QVU351" s="92"/>
      <c r="QVV351" s="92"/>
      <c r="QVW351" s="92"/>
      <c r="QVX351" s="92"/>
      <c r="QVY351" s="92"/>
      <c r="QVZ351" s="92"/>
      <c r="QWA351" s="92"/>
      <c r="QWB351" s="92"/>
      <c r="QWC351" s="92"/>
      <c r="QWD351" s="92"/>
      <c r="QWE351" s="92"/>
      <c r="QWF351" s="92"/>
      <c r="QWG351" s="92"/>
      <c r="QWH351" s="92"/>
      <c r="QWI351" s="92"/>
      <c r="QWJ351" s="92"/>
      <c r="QWK351" s="92"/>
      <c r="QWL351" s="92"/>
      <c r="QWM351" s="92"/>
      <c r="QWN351" s="92"/>
      <c r="QWO351" s="92"/>
      <c r="QWP351" s="92"/>
      <c r="QWQ351" s="92"/>
      <c r="QWR351" s="92"/>
      <c r="QWS351" s="92"/>
      <c r="QWT351" s="92"/>
      <c r="QWU351" s="92"/>
      <c r="QWV351" s="92"/>
      <c r="QWW351" s="92"/>
      <c r="QWX351" s="92"/>
      <c r="QWY351" s="92"/>
      <c r="QWZ351" s="92"/>
      <c r="QXA351" s="92"/>
      <c r="QXB351" s="92"/>
      <c r="QXC351" s="92"/>
      <c r="QXD351" s="92"/>
      <c r="QXE351" s="92"/>
      <c r="QXF351" s="92"/>
      <c r="QXG351" s="92"/>
      <c r="QXH351" s="92"/>
      <c r="QXI351" s="92"/>
      <c r="QXJ351" s="92"/>
      <c r="QXK351" s="92"/>
      <c r="QXL351" s="92"/>
      <c r="QXM351" s="92"/>
      <c r="QXN351" s="92"/>
      <c r="QXO351" s="92"/>
      <c r="QXP351" s="92"/>
      <c r="QXQ351" s="92"/>
      <c r="QXR351" s="92"/>
      <c r="QXS351" s="92"/>
      <c r="QXT351" s="92"/>
      <c r="QXU351" s="92"/>
      <c r="QXV351" s="92"/>
      <c r="QXW351" s="92"/>
      <c r="QXX351" s="92"/>
      <c r="QXY351" s="92"/>
      <c r="QXZ351" s="92"/>
      <c r="QYA351" s="92"/>
      <c r="QYB351" s="92"/>
      <c r="QYC351" s="92"/>
      <c r="QYD351" s="92"/>
      <c r="QYE351" s="92"/>
      <c r="QYF351" s="92"/>
      <c r="QYG351" s="92"/>
      <c r="QYH351" s="92"/>
      <c r="QYI351" s="92"/>
      <c r="QYJ351" s="92"/>
      <c r="QYK351" s="92"/>
      <c r="QYL351" s="92"/>
      <c r="QYM351" s="92"/>
      <c r="QYN351" s="92"/>
      <c r="QYO351" s="92"/>
      <c r="QYP351" s="92"/>
      <c r="QYQ351" s="92"/>
      <c r="QYR351" s="92"/>
      <c r="QYS351" s="92"/>
      <c r="QYT351" s="92"/>
      <c r="QYU351" s="92"/>
      <c r="QYV351" s="92"/>
      <c r="QYW351" s="92"/>
      <c r="QYX351" s="92"/>
      <c r="QYY351" s="92"/>
      <c r="QYZ351" s="92"/>
      <c r="QZA351" s="92"/>
      <c r="QZB351" s="92"/>
      <c r="QZC351" s="92"/>
      <c r="QZD351" s="92"/>
      <c r="QZE351" s="92"/>
      <c r="QZF351" s="92"/>
      <c r="QZG351" s="92"/>
      <c r="QZH351" s="92"/>
      <c r="QZI351" s="92"/>
      <c r="QZJ351" s="92"/>
      <c r="QZK351" s="92"/>
      <c r="QZL351" s="92"/>
      <c r="QZM351" s="92"/>
      <c r="QZN351" s="92"/>
      <c r="QZO351" s="92"/>
      <c r="QZP351" s="92"/>
      <c r="QZQ351" s="92"/>
      <c r="QZR351" s="92"/>
      <c r="QZS351" s="92"/>
      <c r="QZT351" s="92"/>
      <c r="QZU351" s="92"/>
      <c r="QZV351" s="92"/>
      <c r="QZW351" s="92"/>
      <c r="QZX351" s="92"/>
      <c r="QZY351" s="92"/>
      <c r="QZZ351" s="92"/>
      <c r="RAA351" s="92"/>
      <c r="RAB351" s="92"/>
      <c r="RAC351" s="92"/>
      <c r="RAD351" s="92"/>
      <c r="RAE351" s="92"/>
      <c r="RAF351" s="92"/>
      <c r="RAG351" s="92"/>
      <c r="RAH351" s="92"/>
      <c r="RAI351" s="92"/>
      <c r="RAJ351" s="92"/>
      <c r="RAK351" s="92"/>
      <c r="RAL351" s="92"/>
      <c r="RAM351" s="92"/>
      <c r="RAN351" s="92"/>
      <c r="RAO351" s="92"/>
      <c r="RAP351" s="92"/>
      <c r="RAQ351" s="92"/>
      <c r="RAR351" s="92"/>
      <c r="RAS351" s="92"/>
      <c r="RAT351" s="92"/>
      <c r="RAU351" s="92"/>
      <c r="RAV351" s="92"/>
      <c r="RAW351" s="92"/>
      <c r="RAX351" s="92"/>
      <c r="RAY351" s="92"/>
      <c r="RAZ351" s="92"/>
      <c r="RBA351" s="92"/>
      <c r="RBB351" s="92"/>
      <c r="RBC351" s="92"/>
      <c r="RBD351" s="92"/>
      <c r="RBE351" s="92"/>
      <c r="RBF351" s="92"/>
      <c r="RBG351" s="92"/>
      <c r="RBH351" s="92"/>
      <c r="RBI351" s="92"/>
      <c r="RBJ351" s="92"/>
      <c r="RBK351" s="92"/>
      <c r="RBL351" s="92"/>
      <c r="RBM351" s="92"/>
      <c r="RBN351" s="92"/>
      <c r="RBO351" s="92"/>
      <c r="RBP351" s="92"/>
      <c r="RBQ351" s="92"/>
      <c r="RBR351" s="92"/>
      <c r="RBS351" s="92"/>
      <c r="RBT351" s="92"/>
      <c r="RBU351" s="92"/>
      <c r="RBV351" s="92"/>
      <c r="RBW351" s="92"/>
      <c r="RBX351" s="92"/>
      <c r="RBY351" s="92"/>
      <c r="RBZ351" s="92"/>
      <c r="RCA351" s="92"/>
      <c r="RCB351" s="92"/>
      <c r="RCC351" s="92"/>
      <c r="RCD351" s="92"/>
      <c r="RCE351" s="92"/>
      <c r="RCF351" s="92"/>
      <c r="RCG351" s="92"/>
      <c r="RCH351" s="92"/>
      <c r="RCI351" s="92"/>
      <c r="RCJ351" s="92"/>
      <c r="RCK351" s="92"/>
      <c r="RCL351" s="92"/>
      <c r="RCM351" s="92"/>
      <c r="RCN351" s="92"/>
      <c r="RCO351" s="92"/>
      <c r="RCP351" s="92"/>
      <c r="RCQ351" s="92"/>
      <c r="RCR351" s="92"/>
      <c r="RCS351" s="92"/>
      <c r="RCT351" s="92"/>
      <c r="RCU351" s="92"/>
      <c r="RCV351" s="92"/>
      <c r="RCW351" s="92"/>
      <c r="RCX351" s="92"/>
      <c r="RCY351" s="92"/>
      <c r="RCZ351" s="92"/>
      <c r="RDA351" s="92"/>
      <c r="RDB351" s="92"/>
      <c r="RDC351" s="92"/>
      <c r="RDD351" s="92"/>
      <c r="RDE351" s="92"/>
      <c r="RDF351" s="92"/>
      <c r="RDG351" s="92"/>
      <c r="RDH351" s="92"/>
      <c r="RDI351" s="92"/>
      <c r="RDJ351" s="92"/>
      <c r="RDK351" s="92"/>
      <c r="RDL351" s="92"/>
      <c r="RDM351" s="92"/>
      <c r="RDN351" s="92"/>
      <c r="RDO351" s="92"/>
      <c r="RDP351" s="92"/>
      <c r="RDQ351" s="92"/>
      <c r="RDR351" s="92"/>
      <c r="RDS351" s="92"/>
      <c r="RDT351" s="92"/>
      <c r="RDU351" s="92"/>
      <c r="RDV351" s="92"/>
      <c r="RDW351" s="92"/>
      <c r="RDX351" s="92"/>
      <c r="RDY351" s="92"/>
      <c r="RDZ351" s="92"/>
      <c r="REA351" s="92"/>
      <c r="REB351" s="92"/>
      <c r="REC351" s="92"/>
      <c r="RED351" s="92"/>
      <c r="REE351" s="92"/>
      <c r="REF351" s="92"/>
      <c r="REG351" s="92"/>
      <c r="REH351" s="92"/>
      <c r="REI351" s="92"/>
      <c r="REJ351" s="92"/>
      <c r="REK351" s="92"/>
      <c r="REL351" s="92"/>
      <c r="REM351" s="92"/>
      <c r="REN351" s="92"/>
      <c r="REO351" s="92"/>
      <c r="REP351" s="92"/>
      <c r="REQ351" s="92"/>
      <c r="RER351" s="92"/>
      <c r="RES351" s="92"/>
      <c r="RET351" s="92"/>
      <c r="REU351" s="92"/>
      <c r="REV351" s="92"/>
      <c r="REW351" s="92"/>
      <c r="REX351" s="92"/>
      <c r="REY351" s="92"/>
      <c r="REZ351" s="92"/>
      <c r="RFA351" s="92"/>
      <c r="RFB351" s="92"/>
      <c r="RFC351" s="92"/>
      <c r="RFD351" s="92"/>
      <c r="RFE351" s="92"/>
      <c r="RFF351" s="92"/>
      <c r="RFG351" s="92"/>
      <c r="RFH351" s="92"/>
      <c r="RFI351" s="92"/>
      <c r="RFJ351" s="92"/>
      <c r="RFK351" s="92"/>
      <c r="RFL351" s="92"/>
      <c r="RFM351" s="92"/>
      <c r="RFN351" s="92"/>
      <c r="RFO351" s="92"/>
      <c r="RFP351" s="92"/>
      <c r="RFQ351" s="92"/>
      <c r="RFR351" s="92"/>
      <c r="RFS351" s="92"/>
      <c r="RFT351" s="92"/>
      <c r="RFU351" s="92"/>
      <c r="RFV351" s="92"/>
      <c r="RFW351" s="92"/>
      <c r="RFX351" s="92"/>
      <c r="RFY351" s="92"/>
      <c r="RFZ351" s="92"/>
      <c r="RGA351" s="92"/>
      <c r="RGB351" s="92"/>
      <c r="RGC351" s="92"/>
      <c r="RGD351" s="92"/>
      <c r="RGE351" s="92"/>
      <c r="RGF351" s="92"/>
      <c r="RGG351" s="92"/>
      <c r="RGH351" s="92"/>
      <c r="RGI351" s="92"/>
      <c r="RGJ351" s="92"/>
      <c r="RGK351" s="92"/>
      <c r="RGL351" s="92"/>
      <c r="RGM351" s="92"/>
      <c r="RGN351" s="92"/>
      <c r="RGO351" s="92"/>
      <c r="RGP351" s="92"/>
      <c r="RGQ351" s="92"/>
      <c r="RGR351" s="92"/>
      <c r="RGS351" s="92"/>
      <c r="RGT351" s="92"/>
      <c r="RGU351" s="92"/>
      <c r="RGV351" s="92"/>
      <c r="RGW351" s="92"/>
      <c r="RGX351" s="92"/>
      <c r="RGY351" s="92"/>
      <c r="RGZ351" s="92"/>
      <c r="RHA351" s="92"/>
      <c r="RHB351" s="92"/>
      <c r="RHC351" s="92"/>
      <c r="RHD351" s="92"/>
      <c r="RHE351" s="92"/>
      <c r="RHF351" s="92"/>
      <c r="RHG351" s="92"/>
      <c r="RHH351" s="92"/>
      <c r="RHI351" s="92"/>
      <c r="RHJ351" s="92"/>
      <c r="RHK351" s="92"/>
      <c r="RHL351" s="92"/>
      <c r="RHM351" s="92"/>
      <c r="RHN351" s="92"/>
      <c r="RHO351" s="92"/>
      <c r="RHP351" s="92"/>
      <c r="RHQ351" s="92"/>
      <c r="RHR351" s="92"/>
      <c r="RHS351" s="92"/>
      <c r="RHT351" s="92"/>
      <c r="RHU351" s="92"/>
      <c r="RHV351" s="92"/>
      <c r="RHW351" s="92"/>
      <c r="RHX351" s="92"/>
      <c r="RHY351" s="92"/>
      <c r="RHZ351" s="92"/>
      <c r="RIA351" s="92"/>
      <c r="RIB351" s="92"/>
      <c r="RIC351" s="92"/>
      <c r="RID351" s="92"/>
      <c r="RIE351" s="92"/>
      <c r="RIF351" s="92"/>
      <c r="RIG351" s="92"/>
      <c r="RIH351" s="92"/>
      <c r="RII351" s="92"/>
      <c r="RIJ351" s="92"/>
      <c r="RIK351" s="92"/>
      <c r="RIL351" s="92"/>
      <c r="RIM351" s="92"/>
      <c r="RIN351" s="92"/>
      <c r="RIO351" s="92"/>
      <c r="RIP351" s="92"/>
      <c r="RIQ351" s="92"/>
      <c r="RIR351" s="92"/>
      <c r="RIS351" s="92"/>
      <c r="RIT351" s="92"/>
      <c r="RIU351" s="92"/>
      <c r="RIV351" s="92"/>
      <c r="RIW351" s="92"/>
      <c r="RIX351" s="92"/>
      <c r="RIY351" s="92"/>
      <c r="RIZ351" s="92"/>
      <c r="RJA351" s="92"/>
      <c r="RJB351" s="92"/>
      <c r="RJC351" s="92"/>
      <c r="RJD351" s="92"/>
      <c r="RJE351" s="92"/>
      <c r="RJF351" s="92"/>
      <c r="RJG351" s="92"/>
      <c r="RJH351" s="92"/>
      <c r="RJI351" s="92"/>
      <c r="RJJ351" s="92"/>
      <c r="RJK351" s="92"/>
      <c r="RJL351" s="92"/>
      <c r="RJM351" s="92"/>
      <c r="RJN351" s="92"/>
      <c r="RJO351" s="92"/>
      <c r="RJP351" s="92"/>
      <c r="RJQ351" s="92"/>
      <c r="RJR351" s="92"/>
      <c r="RJS351" s="92"/>
      <c r="RJT351" s="92"/>
      <c r="RJU351" s="92"/>
      <c r="RJV351" s="92"/>
      <c r="RJW351" s="92"/>
      <c r="RJX351" s="92"/>
      <c r="RJY351" s="92"/>
      <c r="RJZ351" s="92"/>
      <c r="RKA351" s="92"/>
      <c r="RKB351" s="92"/>
      <c r="RKC351" s="92"/>
      <c r="RKD351" s="92"/>
      <c r="RKE351" s="92"/>
      <c r="RKF351" s="92"/>
      <c r="RKG351" s="92"/>
      <c r="RKH351" s="92"/>
      <c r="RKI351" s="92"/>
      <c r="RKJ351" s="92"/>
      <c r="RKK351" s="92"/>
      <c r="RKL351" s="92"/>
      <c r="RKM351" s="92"/>
      <c r="RKN351" s="92"/>
      <c r="RKO351" s="92"/>
      <c r="RKP351" s="92"/>
      <c r="RKQ351" s="92"/>
      <c r="RKR351" s="92"/>
      <c r="RKS351" s="92"/>
      <c r="RKT351" s="92"/>
      <c r="RKU351" s="92"/>
      <c r="RKV351" s="92"/>
      <c r="RKW351" s="92"/>
      <c r="RKX351" s="92"/>
      <c r="RKY351" s="92"/>
      <c r="RKZ351" s="92"/>
      <c r="RLA351" s="92"/>
      <c r="RLB351" s="92"/>
      <c r="RLC351" s="92"/>
      <c r="RLD351" s="92"/>
      <c r="RLE351" s="92"/>
      <c r="RLF351" s="92"/>
      <c r="RLG351" s="92"/>
      <c r="RLH351" s="92"/>
      <c r="RLI351" s="92"/>
      <c r="RLJ351" s="92"/>
      <c r="RLK351" s="92"/>
      <c r="RLL351" s="92"/>
      <c r="RLM351" s="92"/>
      <c r="RLN351" s="92"/>
      <c r="RLO351" s="92"/>
      <c r="RLP351" s="92"/>
      <c r="RLQ351" s="92"/>
      <c r="RLR351" s="92"/>
      <c r="RLS351" s="92"/>
      <c r="RLT351" s="92"/>
      <c r="RLU351" s="92"/>
      <c r="RLV351" s="92"/>
      <c r="RLW351" s="92"/>
      <c r="RLX351" s="92"/>
      <c r="RLY351" s="92"/>
      <c r="RLZ351" s="92"/>
      <c r="RMA351" s="92"/>
      <c r="RMB351" s="92"/>
      <c r="RMC351" s="92"/>
      <c r="RMD351" s="92"/>
      <c r="RME351" s="92"/>
      <c r="RMF351" s="92"/>
      <c r="RMG351" s="92"/>
      <c r="RMH351" s="92"/>
      <c r="RMI351" s="92"/>
      <c r="RMJ351" s="92"/>
      <c r="RMK351" s="92"/>
      <c r="RML351" s="92"/>
      <c r="RMM351" s="92"/>
      <c r="RMN351" s="92"/>
      <c r="RMO351" s="92"/>
      <c r="RMP351" s="92"/>
      <c r="RMQ351" s="92"/>
      <c r="RMR351" s="92"/>
      <c r="RMS351" s="92"/>
      <c r="RMT351" s="92"/>
      <c r="RMU351" s="92"/>
      <c r="RMV351" s="92"/>
      <c r="RMW351" s="92"/>
      <c r="RMX351" s="92"/>
      <c r="RMY351" s="92"/>
      <c r="RMZ351" s="92"/>
      <c r="RNA351" s="92"/>
      <c r="RNB351" s="92"/>
      <c r="RNC351" s="92"/>
      <c r="RND351" s="92"/>
      <c r="RNE351" s="92"/>
      <c r="RNF351" s="92"/>
      <c r="RNG351" s="92"/>
      <c r="RNH351" s="92"/>
      <c r="RNI351" s="92"/>
      <c r="RNJ351" s="92"/>
      <c r="RNK351" s="92"/>
      <c r="RNL351" s="92"/>
      <c r="RNM351" s="92"/>
      <c r="RNN351" s="92"/>
      <c r="RNO351" s="92"/>
      <c r="RNP351" s="92"/>
      <c r="RNQ351" s="92"/>
      <c r="RNR351" s="92"/>
      <c r="RNS351" s="92"/>
      <c r="RNT351" s="92"/>
      <c r="RNU351" s="92"/>
      <c r="RNV351" s="92"/>
      <c r="RNW351" s="92"/>
      <c r="RNX351" s="92"/>
      <c r="RNY351" s="92"/>
      <c r="RNZ351" s="92"/>
      <c r="ROA351" s="92"/>
      <c r="ROB351" s="92"/>
      <c r="ROC351" s="92"/>
      <c r="ROD351" s="92"/>
      <c r="ROE351" s="92"/>
      <c r="ROF351" s="92"/>
      <c r="ROG351" s="92"/>
      <c r="ROH351" s="92"/>
      <c r="ROI351" s="92"/>
      <c r="ROJ351" s="92"/>
      <c r="ROK351" s="92"/>
      <c r="ROL351" s="92"/>
      <c r="ROM351" s="92"/>
      <c r="RON351" s="92"/>
      <c r="ROO351" s="92"/>
      <c r="ROP351" s="92"/>
      <c r="ROQ351" s="92"/>
      <c r="ROR351" s="92"/>
      <c r="ROS351" s="92"/>
      <c r="ROT351" s="92"/>
      <c r="ROU351" s="92"/>
      <c r="ROV351" s="92"/>
      <c r="ROW351" s="92"/>
      <c r="ROX351" s="92"/>
      <c r="ROY351" s="92"/>
      <c r="ROZ351" s="92"/>
      <c r="RPA351" s="92"/>
      <c r="RPB351" s="92"/>
      <c r="RPC351" s="92"/>
      <c r="RPD351" s="92"/>
      <c r="RPE351" s="92"/>
      <c r="RPF351" s="92"/>
      <c r="RPG351" s="92"/>
      <c r="RPH351" s="92"/>
      <c r="RPI351" s="92"/>
      <c r="RPJ351" s="92"/>
      <c r="RPK351" s="92"/>
      <c r="RPL351" s="92"/>
      <c r="RPM351" s="92"/>
      <c r="RPN351" s="92"/>
      <c r="RPO351" s="92"/>
      <c r="RPP351" s="92"/>
      <c r="RPQ351" s="92"/>
      <c r="RPR351" s="92"/>
      <c r="RPS351" s="92"/>
      <c r="RPT351" s="92"/>
      <c r="RPU351" s="92"/>
      <c r="RPV351" s="92"/>
      <c r="RPW351" s="92"/>
      <c r="RPX351" s="92"/>
      <c r="RPY351" s="92"/>
      <c r="RPZ351" s="92"/>
      <c r="RQA351" s="92"/>
      <c r="RQB351" s="92"/>
      <c r="RQC351" s="92"/>
      <c r="RQD351" s="92"/>
      <c r="RQE351" s="92"/>
      <c r="RQF351" s="92"/>
      <c r="RQG351" s="92"/>
      <c r="RQH351" s="92"/>
      <c r="RQI351" s="92"/>
      <c r="RQJ351" s="92"/>
      <c r="RQK351" s="92"/>
      <c r="RQL351" s="92"/>
      <c r="RQM351" s="92"/>
      <c r="RQN351" s="92"/>
      <c r="RQO351" s="92"/>
      <c r="RQP351" s="92"/>
      <c r="RQQ351" s="92"/>
      <c r="RQR351" s="92"/>
      <c r="RQS351" s="92"/>
      <c r="RQT351" s="92"/>
      <c r="RQU351" s="92"/>
      <c r="RQV351" s="92"/>
      <c r="RQW351" s="92"/>
      <c r="RQX351" s="92"/>
      <c r="RQY351" s="92"/>
      <c r="RQZ351" s="92"/>
      <c r="RRA351" s="92"/>
      <c r="RRB351" s="92"/>
      <c r="RRC351" s="92"/>
      <c r="RRD351" s="92"/>
      <c r="RRE351" s="92"/>
      <c r="RRF351" s="92"/>
      <c r="RRG351" s="92"/>
      <c r="RRH351" s="92"/>
      <c r="RRI351" s="92"/>
      <c r="RRJ351" s="92"/>
      <c r="RRK351" s="92"/>
      <c r="RRL351" s="92"/>
      <c r="RRM351" s="92"/>
      <c r="RRN351" s="92"/>
      <c r="RRO351" s="92"/>
      <c r="RRP351" s="92"/>
      <c r="RRQ351" s="92"/>
      <c r="RRR351" s="92"/>
      <c r="RRS351" s="92"/>
      <c r="RRT351" s="92"/>
      <c r="RRU351" s="92"/>
      <c r="RRV351" s="92"/>
      <c r="RRW351" s="92"/>
      <c r="RRX351" s="92"/>
      <c r="RRY351" s="92"/>
      <c r="RRZ351" s="92"/>
      <c r="RSA351" s="92"/>
      <c r="RSB351" s="92"/>
      <c r="RSC351" s="92"/>
      <c r="RSD351" s="92"/>
      <c r="RSE351" s="92"/>
      <c r="RSF351" s="92"/>
      <c r="RSG351" s="92"/>
      <c r="RSH351" s="92"/>
      <c r="RSI351" s="92"/>
      <c r="RSJ351" s="92"/>
      <c r="RSK351" s="92"/>
      <c r="RSL351" s="92"/>
      <c r="RSM351" s="92"/>
      <c r="RSN351" s="92"/>
      <c r="RSO351" s="92"/>
      <c r="RSP351" s="92"/>
      <c r="RSQ351" s="92"/>
      <c r="RSR351" s="92"/>
      <c r="RSS351" s="92"/>
      <c r="RST351" s="92"/>
      <c r="RSU351" s="92"/>
      <c r="RSV351" s="92"/>
      <c r="RSW351" s="92"/>
      <c r="RSX351" s="92"/>
      <c r="RSY351" s="92"/>
      <c r="RSZ351" s="92"/>
      <c r="RTA351" s="92"/>
      <c r="RTB351" s="92"/>
      <c r="RTC351" s="92"/>
      <c r="RTD351" s="92"/>
      <c r="RTE351" s="92"/>
      <c r="RTF351" s="92"/>
      <c r="RTG351" s="92"/>
      <c r="RTH351" s="92"/>
      <c r="RTI351" s="92"/>
      <c r="RTJ351" s="92"/>
      <c r="RTK351" s="92"/>
      <c r="RTL351" s="92"/>
      <c r="RTM351" s="92"/>
      <c r="RTN351" s="92"/>
      <c r="RTO351" s="92"/>
      <c r="RTP351" s="92"/>
      <c r="RTQ351" s="92"/>
      <c r="RTR351" s="92"/>
      <c r="RTS351" s="92"/>
      <c r="RTT351" s="92"/>
      <c r="RTU351" s="92"/>
      <c r="RTV351" s="92"/>
      <c r="RTW351" s="92"/>
      <c r="RTX351" s="92"/>
      <c r="RTY351" s="92"/>
      <c r="RTZ351" s="92"/>
      <c r="RUA351" s="92"/>
      <c r="RUB351" s="92"/>
      <c r="RUC351" s="92"/>
      <c r="RUD351" s="92"/>
      <c r="RUE351" s="92"/>
      <c r="RUF351" s="92"/>
      <c r="RUG351" s="92"/>
      <c r="RUH351" s="92"/>
      <c r="RUI351" s="92"/>
      <c r="RUJ351" s="92"/>
      <c r="RUK351" s="92"/>
      <c r="RUL351" s="92"/>
      <c r="RUM351" s="92"/>
      <c r="RUN351" s="92"/>
      <c r="RUO351" s="92"/>
      <c r="RUP351" s="92"/>
      <c r="RUQ351" s="92"/>
      <c r="RUR351" s="92"/>
      <c r="RUS351" s="92"/>
      <c r="RUT351" s="92"/>
      <c r="RUU351" s="92"/>
      <c r="RUV351" s="92"/>
      <c r="RUW351" s="92"/>
      <c r="RUX351" s="92"/>
      <c r="RUY351" s="92"/>
      <c r="RUZ351" s="92"/>
      <c r="RVA351" s="92"/>
      <c r="RVB351" s="92"/>
      <c r="RVC351" s="92"/>
      <c r="RVD351" s="92"/>
      <c r="RVE351" s="92"/>
      <c r="RVF351" s="92"/>
      <c r="RVG351" s="92"/>
      <c r="RVH351" s="92"/>
      <c r="RVI351" s="92"/>
      <c r="RVJ351" s="92"/>
      <c r="RVK351" s="92"/>
      <c r="RVL351" s="92"/>
      <c r="RVM351" s="92"/>
      <c r="RVN351" s="92"/>
      <c r="RVO351" s="92"/>
      <c r="RVP351" s="92"/>
      <c r="RVQ351" s="92"/>
      <c r="RVR351" s="92"/>
      <c r="RVS351" s="92"/>
      <c r="RVT351" s="92"/>
      <c r="RVU351" s="92"/>
      <c r="RVV351" s="92"/>
      <c r="RVW351" s="92"/>
      <c r="RVX351" s="92"/>
      <c r="RVY351" s="92"/>
      <c r="RVZ351" s="92"/>
      <c r="RWA351" s="92"/>
      <c r="RWB351" s="92"/>
      <c r="RWC351" s="92"/>
      <c r="RWD351" s="92"/>
      <c r="RWE351" s="92"/>
      <c r="RWF351" s="92"/>
      <c r="RWG351" s="92"/>
      <c r="RWH351" s="92"/>
      <c r="RWI351" s="92"/>
      <c r="RWJ351" s="92"/>
      <c r="RWK351" s="92"/>
      <c r="RWL351" s="92"/>
      <c r="RWM351" s="92"/>
      <c r="RWN351" s="92"/>
      <c r="RWO351" s="92"/>
      <c r="RWP351" s="92"/>
      <c r="RWQ351" s="92"/>
      <c r="RWR351" s="92"/>
      <c r="RWS351" s="92"/>
      <c r="RWT351" s="92"/>
      <c r="RWU351" s="92"/>
      <c r="RWV351" s="92"/>
      <c r="RWW351" s="92"/>
      <c r="RWX351" s="92"/>
      <c r="RWY351" s="92"/>
      <c r="RWZ351" s="92"/>
      <c r="RXA351" s="92"/>
      <c r="RXB351" s="92"/>
      <c r="RXC351" s="92"/>
      <c r="RXD351" s="92"/>
      <c r="RXE351" s="92"/>
      <c r="RXF351" s="92"/>
      <c r="RXG351" s="92"/>
      <c r="RXH351" s="92"/>
      <c r="RXI351" s="92"/>
      <c r="RXJ351" s="92"/>
      <c r="RXK351" s="92"/>
      <c r="RXL351" s="92"/>
      <c r="RXM351" s="92"/>
      <c r="RXN351" s="92"/>
      <c r="RXO351" s="92"/>
      <c r="RXP351" s="92"/>
      <c r="RXQ351" s="92"/>
      <c r="RXR351" s="92"/>
      <c r="RXS351" s="92"/>
      <c r="RXT351" s="92"/>
      <c r="RXU351" s="92"/>
      <c r="RXV351" s="92"/>
      <c r="RXW351" s="92"/>
      <c r="RXX351" s="92"/>
      <c r="RXY351" s="92"/>
      <c r="RXZ351" s="92"/>
      <c r="RYA351" s="92"/>
      <c r="RYB351" s="92"/>
      <c r="RYC351" s="92"/>
      <c r="RYD351" s="92"/>
      <c r="RYE351" s="92"/>
      <c r="RYF351" s="92"/>
      <c r="RYG351" s="92"/>
      <c r="RYH351" s="92"/>
      <c r="RYI351" s="92"/>
      <c r="RYJ351" s="92"/>
      <c r="RYK351" s="92"/>
      <c r="RYL351" s="92"/>
      <c r="RYM351" s="92"/>
      <c r="RYN351" s="92"/>
      <c r="RYO351" s="92"/>
      <c r="RYP351" s="92"/>
      <c r="RYQ351" s="92"/>
      <c r="RYR351" s="92"/>
      <c r="RYS351" s="92"/>
      <c r="RYT351" s="92"/>
      <c r="RYU351" s="92"/>
      <c r="RYV351" s="92"/>
      <c r="RYW351" s="92"/>
      <c r="RYX351" s="92"/>
      <c r="RYY351" s="92"/>
      <c r="RYZ351" s="92"/>
      <c r="RZA351" s="92"/>
      <c r="RZB351" s="92"/>
      <c r="RZC351" s="92"/>
      <c r="RZD351" s="92"/>
      <c r="RZE351" s="92"/>
      <c r="RZF351" s="92"/>
      <c r="RZG351" s="92"/>
      <c r="RZH351" s="92"/>
      <c r="RZI351" s="92"/>
      <c r="RZJ351" s="92"/>
      <c r="RZK351" s="92"/>
      <c r="RZL351" s="92"/>
      <c r="RZM351" s="92"/>
      <c r="RZN351" s="92"/>
      <c r="RZO351" s="92"/>
      <c r="RZP351" s="92"/>
      <c r="RZQ351" s="92"/>
      <c r="RZR351" s="92"/>
      <c r="RZS351" s="92"/>
      <c r="RZT351" s="92"/>
      <c r="RZU351" s="92"/>
      <c r="RZV351" s="92"/>
      <c r="RZW351" s="92"/>
      <c r="RZX351" s="92"/>
      <c r="RZY351" s="92"/>
      <c r="RZZ351" s="92"/>
      <c r="SAA351" s="92"/>
      <c r="SAB351" s="92"/>
      <c r="SAC351" s="92"/>
      <c r="SAD351" s="92"/>
      <c r="SAE351" s="92"/>
      <c r="SAF351" s="92"/>
      <c r="SAG351" s="92"/>
      <c r="SAH351" s="92"/>
      <c r="SAI351" s="92"/>
      <c r="SAJ351" s="92"/>
      <c r="SAK351" s="92"/>
      <c r="SAL351" s="92"/>
      <c r="SAM351" s="92"/>
      <c r="SAN351" s="92"/>
      <c r="SAO351" s="92"/>
      <c r="SAP351" s="92"/>
      <c r="SAQ351" s="92"/>
      <c r="SAR351" s="92"/>
      <c r="SAS351" s="92"/>
      <c r="SAT351" s="92"/>
      <c r="SAU351" s="92"/>
      <c r="SAV351" s="92"/>
      <c r="SAW351" s="92"/>
      <c r="SAX351" s="92"/>
      <c r="SAY351" s="92"/>
      <c r="SAZ351" s="92"/>
      <c r="SBA351" s="92"/>
      <c r="SBB351" s="92"/>
      <c r="SBC351" s="92"/>
      <c r="SBD351" s="92"/>
      <c r="SBE351" s="92"/>
      <c r="SBF351" s="92"/>
      <c r="SBG351" s="92"/>
      <c r="SBH351" s="92"/>
      <c r="SBI351" s="92"/>
      <c r="SBJ351" s="92"/>
      <c r="SBK351" s="92"/>
      <c r="SBL351" s="92"/>
      <c r="SBM351" s="92"/>
      <c r="SBN351" s="92"/>
      <c r="SBO351" s="92"/>
      <c r="SBP351" s="92"/>
      <c r="SBQ351" s="92"/>
      <c r="SBR351" s="92"/>
      <c r="SBS351" s="92"/>
      <c r="SBT351" s="92"/>
      <c r="SBU351" s="92"/>
      <c r="SBV351" s="92"/>
      <c r="SBW351" s="92"/>
      <c r="SBX351" s="92"/>
      <c r="SBY351" s="92"/>
      <c r="SBZ351" s="92"/>
      <c r="SCA351" s="92"/>
      <c r="SCB351" s="92"/>
      <c r="SCC351" s="92"/>
      <c r="SCD351" s="92"/>
      <c r="SCE351" s="92"/>
      <c r="SCF351" s="92"/>
      <c r="SCG351" s="92"/>
      <c r="SCH351" s="92"/>
      <c r="SCI351" s="92"/>
      <c r="SCJ351" s="92"/>
      <c r="SCK351" s="92"/>
      <c r="SCL351" s="92"/>
      <c r="SCM351" s="92"/>
      <c r="SCN351" s="92"/>
      <c r="SCO351" s="92"/>
      <c r="SCP351" s="92"/>
      <c r="SCQ351" s="92"/>
      <c r="SCR351" s="92"/>
      <c r="SCS351" s="92"/>
      <c r="SCT351" s="92"/>
      <c r="SCU351" s="92"/>
      <c r="SCV351" s="92"/>
      <c r="SCW351" s="92"/>
      <c r="SCX351" s="92"/>
      <c r="SCY351" s="92"/>
      <c r="SCZ351" s="92"/>
      <c r="SDA351" s="92"/>
      <c r="SDB351" s="92"/>
      <c r="SDC351" s="92"/>
      <c r="SDD351" s="92"/>
      <c r="SDE351" s="92"/>
      <c r="SDF351" s="92"/>
      <c r="SDG351" s="92"/>
      <c r="SDH351" s="92"/>
      <c r="SDI351" s="92"/>
      <c r="SDJ351" s="92"/>
      <c r="SDK351" s="92"/>
      <c r="SDL351" s="92"/>
      <c r="SDM351" s="92"/>
      <c r="SDN351" s="92"/>
      <c r="SDO351" s="92"/>
      <c r="SDP351" s="92"/>
      <c r="SDQ351" s="92"/>
      <c r="SDR351" s="92"/>
      <c r="SDS351" s="92"/>
      <c r="SDT351" s="92"/>
      <c r="SDU351" s="92"/>
      <c r="SDV351" s="92"/>
      <c r="SDW351" s="92"/>
      <c r="SDX351" s="92"/>
      <c r="SDY351" s="92"/>
      <c r="SDZ351" s="92"/>
      <c r="SEA351" s="92"/>
      <c r="SEB351" s="92"/>
      <c r="SEC351" s="92"/>
      <c r="SED351" s="92"/>
      <c r="SEE351" s="92"/>
      <c r="SEF351" s="92"/>
      <c r="SEG351" s="92"/>
      <c r="SEH351" s="92"/>
      <c r="SEI351" s="92"/>
      <c r="SEJ351" s="92"/>
      <c r="SEK351" s="92"/>
      <c r="SEL351" s="92"/>
      <c r="SEM351" s="92"/>
      <c r="SEN351" s="92"/>
      <c r="SEO351" s="92"/>
      <c r="SEP351" s="92"/>
      <c r="SEQ351" s="92"/>
      <c r="SER351" s="92"/>
      <c r="SES351" s="92"/>
      <c r="SET351" s="92"/>
      <c r="SEU351" s="92"/>
      <c r="SEV351" s="92"/>
      <c r="SEW351" s="92"/>
      <c r="SEX351" s="92"/>
      <c r="SEY351" s="92"/>
      <c r="SEZ351" s="92"/>
      <c r="SFA351" s="92"/>
      <c r="SFB351" s="92"/>
      <c r="SFC351" s="92"/>
      <c r="SFD351" s="92"/>
      <c r="SFE351" s="92"/>
      <c r="SFF351" s="92"/>
      <c r="SFG351" s="92"/>
      <c r="SFH351" s="92"/>
      <c r="SFI351" s="92"/>
      <c r="SFJ351" s="92"/>
      <c r="SFK351" s="92"/>
      <c r="SFL351" s="92"/>
      <c r="SFM351" s="92"/>
      <c r="SFN351" s="92"/>
      <c r="SFO351" s="92"/>
      <c r="SFP351" s="92"/>
      <c r="SFQ351" s="92"/>
      <c r="SFR351" s="92"/>
      <c r="SFS351" s="92"/>
      <c r="SFT351" s="92"/>
      <c r="SFU351" s="92"/>
      <c r="SFV351" s="92"/>
      <c r="SFW351" s="92"/>
      <c r="SFX351" s="92"/>
      <c r="SFY351" s="92"/>
      <c r="SFZ351" s="92"/>
      <c r="SGA351" s="92"/>
      <c r="SGB351" s="92"/>
      <c r="SGC351" s="92"/>
      <c r="SGD351" s="92"/>
      <c r="SGE351" s="92"/>
      <c r="SGF351" s="92"/>
      <c r="SGG351" s="92"/>
      <c r="SGH351" s="92"/>
      <c r="SGI351" s="92"/>
      <c r="SGJ351" s="92"/>
      <c r="SGK351" s="92"/>
      <c r="SGL351" s="92"/>
      <c r="SGM351" s="92"/>
      <c r="SGN351" s="92"/>
      <c r="SGO351" s="92"/>
      <c r="SGP351" s="92"/>
      <c r="SGQ351" s="92"/>
      <c r="SGR351" s="92"/>
      <c r="SGS351" s="92"/>
      <c r="SGT351" s="92"/>
      <c r="SGU351" s="92"/>
      <c r="SGV351" s="92"/>
      <c r="SGW351" s="92"/>
      <c r="SGX351" s="92"/>
      <c r="SGY351" s="92"/>
      <c r="SGZ351" s="92"/>
      <c r="SHA351" s="92"/>
      <c r="SHB351" s="92"/>
      <c r="SHC351" s="92"/>
      <c r="SHD351" s="92"/>
      <c r="SHE351" s="92"/>
      <c r="SHF351" s="92"/>
      <c r="SHG351" s="92"/>
      <c r="SHH351" s="92"/>
      <c r="SHI351" s="92"/>
      <c r="SHJ351" s="92"/>
      <c r="SHK351" s="92"/>
      <c r="SHL351" s="92"/>
      <c r="SHM351" s="92"/>
      <c r="SHN351" s="92"/>
      <c r="SHO351" s="92"/>
      <c r="SHP351" s="92"/>
      <c r="SHQ351" s="92"/>
      <c r="SHR351" s="92"/>
      <c r="SHS351" s="92"/>
      <c r="SHT351" s="92"/>
      <c r="SHU351" s="92"/>
      <c r="SHV351" s="92"/>
      <c r="SHW351" s="92"/>
      <c r="SHX351" s="92"/>
      <c r="SHY351" s="92"/>
      <c r="SHZ351" s="92"/>
      <c r="SIA351" s="92"/>
      <c r="SIB351" s="92"/>
      <c r="SIC351" s="92"/>
      <c r="SID351" s="92"/>
      <c r="SIE351" s="92"/>
      <c r="SIF351" s="92"/>
      <c r="SIG351" s="92"/>
      <c r="SIH351" s="92"/>
      <c r="SII351" s="92"/>
      <c r="SIJ351" s="92"/>
      <c r="SIK351" s="92"/>
      <c r="SIL351" s="92"/>
      <c r="SIM351" s="92"/>
      <c r="SIN351" s="92"/>
      <c r="SIO351" s="92"/>
      <c r="SIP351" s="92"/>
      <c r="SIQ351" s="92"/>
      <c r="SIR351" s="92"/>
      <c r="SIS351" s="92"/>
      <c r="SIT351" s="92"/>
      <c r="SIU351" s="92"/>
      <c r="SIV351" s="92"/>
      <c r="SIW351" s="92"/>
      <c r="SIX351" s="92"/>
      <c r="SIY351" s="92"/>
      <c r="SIZ351" s="92"/>
      <c r="SJA351" s="92"/>
      <c r="SJB351" s="92"/>
      <c r="SJC351" s="92"/>
      <c r="SJD351" s="92"/>
      <c r="SJE351" s="92"/>
      <c r="SJF351" s="92"/>
      <c r="SJG351" s="92"/>
      <c r="SJH351" s="92"/>
      <c r="SJI351" s="92"/>
      <c r="SJJ351" s="92"/>
      <c r="SJK351" s="92"/>
      <c r="SJL351" s="92"/>
      <c r="SJM351" s="92"/>
      <c r="SJN351" s="92"/>
      <c r="SJO351" s="92"/>
      <c r="SJP351" s="92"/>
      <c r="SJQ351" s="92"/>
      <c r="SJR351" s="92"/>
      <c r="SJS351" s="92"/>
      <c r="SJT351" s="92"/>
      <c r="SJU351" s="92"/>
      <c r="SJV351" s="92"/>
      <c r="SJW351" s="92"/>
      <c r="SJX351" s="92"/>
      <c r="SJY351" s="92"/>
      <c r="SJZ351" s="92"/>
      <c r="SKA351" s="92"/>
      <c r="SKB351" s="92"/>
      <c r="SKC351" s="92"/>
      <c r="SKD351" s="92"/>
      <c r="SKE351" s="92"/>
      <c r="SKF351" s="92"/>
      <c r="SKG351" s="92"/>
      <c r="SKH351" s="92"/>
      <c r="SKI351" s="92"/>
      <c r="SKJ351" s="92"/>
      <c r="SKK351" s="92"/>
      <c r="SKL351" s="92"/>
      <c r="SKM351" s="92"/>
      <c r="SKN351" s="92"/>
      <c r="SKO351" s="92"/>
      <c r="SKP351" s="92"/>
      <c r="SKQ351" s="92"/>
      <c r="SKR351" s="92"/>
      <c r="SKS351" s="92"/>
      <c r="SKT351" s="92"/>
      <c r="SKU351" s="92"/>
      <c r="SKV351" s="92"/>
      <c r="SKW351" s="92"/>
      <c r="SKX351" s="92"/>
      <c r="SKY351" s="92"/>
      <c r="SKZ351" s="92"/>
      <c r="SLA351" s="92"/>
      <c r="SLB351" s="92"/>
      <c r="SLC351" s="92"/>
      <c r="SLD351" s="92"/>
      <c r="SLE351" s="92"/>
      <c r="SLF351" s="92"/>
      <c r="SLG351" s="92"/>
      <c r="SLH351" s="92"/>
      <c r="SLI351" s="92"/>
      <c r="SLJ351" s="92"/>
      <c r="SLK351" s="92"/>
      <c r="SLL351" s="92"/>
      <c r="SLM351" s="92"/>
      <c r="SLN351" s="92"/>
      <c r="SLO351" s="92"/>
      <c r="SLP351" s="92"/>
      <c r="SLQ351" s="92"/>
      <c r="SLR351" s="92"/>
      <c r="SLS351" s="92"/>
      <c r="SLT351" s="92"/>
      <c r="SLU351" s="92"/>
      <c r="SLV351" s="92"/>
      <c r="SLW351" s="92"/>
      <c r="SLX351" s="92"/>
      <c r="SLY351" s="92"/>
      <c r="SLZ351" s="92"/>
      <c r="SMA351" s="92"/>
      <c r="SMB351" s="92"/>
      <c r="SMC351" s="92"/>
      <c r="SMD351" s="92"/>
      <c r="SME351" s="92"/>
      <c r="SMF351" s="92"/>
      <c r="SMG351" s="92"/>
      <c r="SMH351" s="92"/>
      <c r="SMI351" s="92"/>
      <c r="SMJ351" s="92"/>
      <c r="SMK351" s="92"/>
      <c r="SML351" s="92"/>
      <c r="SMM351" s="92"/>
      <c r="SMN351" s="92"/>
      <c r="SMO351" s="92"/>
      <c r="SMP351" s="92"/>
      <c r="SMQ351" s="92"/>
      <c r="SMR351" s="92"/>
      <c r="SMS351" s="92"/>
      <c r="SMT351" s="92"/>
      <c r="SMU351" s="92"/>
      <c r="SMV351" s="92"/>
      <c r="SMW351" s="92"/>
      <c r="SMX351" s="92"/>
      <c r="SMY351" s="92"/>
      <c r="SMZ351" s="92"/>
      <c r="SNA351" s="92"/>
      <c r="SNB351" s="92"/>
      <c r="SNC351" s="92"/>
      <c r="SND351" s="92"/>
      <c r="SNE351" s="92"/>
      <c r="SNF351" s="92"/>
      <c r="SNG351" s="92"/>
      <c r="SNH351" s="92"/>
      <c r="SNI351" s="92"/>
      <c r="SNJ351" s="92"/>
      <c r="SNK351" s="92"/>
      <c r="SNL351" s="92"/>
      <c r="SNM351" s="92"/>
      <c r="SNN351" s="92"/>
      <c r="SNO351" s="92"/>
      <c r="SNP351" s="92"/>
      <c r="SNQ351" s="92"/>
      <c r="SNR351" s="92"/>
      <c r="SNS351" s="92"/>
      <c r="SNT351" s="92"/>
      <c r="SNU351" s="92"/>
      <c r="SNV351" s="92"/>
      <c r="SNW351" s="92"/>
      <c r="SNX351" s="92"/>
      <c r="SNY351" s="92"/>
      <c r="SNZ351" s="92"/>
      <c r="SOA351" s="92"/>
      <c r="SOB351" s="92"/>
      <c r="SOC351" s="92"/>
      <c r="SOD351" s="92"/>
      <c r="SOE351" s="92"/>
      <c r="SOF351" s="92"/>
      <c r="SOG351" s="92"/>
      <c r="SOH351" s="92"/>
      <c r="SOI351" s="92"/>
      <c r="SOJ351" s="92"/>
      <c r="SOK351" s="92"/>
      <c r="SOL351" s="92"/>
      <c r="SOM351" s="92"/>
      <c r="SON351" s="92"/>
      <c r="SOO351" s="92"/>
      <c r="SOP351" s="92"/>
      <c r="SOQ351" s="92"/>
      <c r="SOR351" s="92"/>
      <c r="SOS351" s="92"/>
      <c r="SOT351" s="92"/>
      <c r="SOU351" s="92"/>
      <c r="SOV351" s="92"/>
      <c r="SOW351" s="92"/>
      <c r="SOX351" s="92"/>
      <c r="SOY351" s="92"/>
      <c r="SOZ351" s="92"/>
      <c r="SPA351" s="92"/>
      <c r="SPB351" s="92"/>
      <c r="SPC351" s="92"/>
      <c r="SPD351" s="92"/>
      <c r="SPE351" s="92"/>
      <c r="SPF351" s="92"/>
      <c r="SPG351" s="92"/>
      <c r="SPH351" s="92"/>
      <c r="SPI351" s="92"/>
      <c r="SPJ351" s="92"/>
      <c r="SPK351" s="92"/>
      <c r="SPL351" s="92"/>
      <c r="SPM351" s="92"/>
      <c r="SPN351" s="92"/>
      <c r="SPO351" s="92"/>
      <c r="SPP351" s="92"/>
      <c r="SPQ351" s="92"/>
      <c r="SPR351" s="92"/>
      <c r="SPS351" s="92"/>
      <c r="SPT351" s="92"/>
      <c r="SPU351" s="92"/>
      <c r="SPV351" s="92"/>
      <c r="SPW351" s="92"/>
      <c r="SPX351" s="92"/>
      <c r="SPY351" s="92"/>
      <c r="SPZ351" s="92"/>
      <c r="SQA351" s="92"/>
      <c r="SQB351" s="92"/>
      <c r="SQC351" s="92"/>
      <c r="SQD351" s="92"/>
      <c r="SQE351" s="92"/>
      <c r="SQF351" s="92"/>
      <c r="SQG351" s="92"/>
      <c r="SQH351" s="92"/>
      <c r="SQI351" s="92"/>
      <c r="SQJ351" s="92"/>
      <c r="SQK351" s="92"/>
      <c r="SQL351" s="92"/>
      <c r="SQM351" s="92"/>
      <c r="SQN351" s="92"/>
      <c r="SQO351" s="92"/>
      <c r="SQP351" s="92"/>
      <c r="SQQ351" s="92"/>
      <c r="SQR351" s="92"/>
      <c r="SQS351" s="92"/>
      <c r="SQT351" s="92"/>
      <c r="SQU351" s="92"/>
      <c r="SQV351" s="92"/>
      <c r="SQW351" s="92"/>
      <c r="SQX351" s="92"/>
      <c r="SQY351" s="92"/>
      <c r="SQZ351" s="92"/>
      <c r="SRA351" s="92"/>
      <c r="SRB351" s="92"/>
      <c r="SRC351" s="92"/>
      <c r="SRD351" s="92"/>
      <c r="SRE351" s="92"/>
      <c r="SRF351" s="92"/>
      <c r="SRG351" s="92"/>
      <c r="SRH351" s="92"/>
      <c r="SRI351" s="92"/>
      <c r="SRJ351" s="92"/>
      <c r="SRK351" s="92"/>
      <c r="SRL351" s="92"/>
      <c r="SRM351" s="92"/>
      <c r="SRN351" s="92"/>
      <c r="SRO351" s="92"/>
      <c r="SRP351" s="92"/>
      <c r="SRQ351" s="92"/>
      <c r="SRR351" s="92"/>
      <c r="SRS351" s="92"/>
      <c r="SRT351" s="92"/>
      <c r="SRU351" s="92"/>
      <c r="SRV351" s="92"/>
      <c r="SRW351" s="92"/>
      <c r="SRX351" s="92"/>
      <c r="SRY351" s="92"/>
      <c r="SRZ351" s="92"/>
      <c r="SSA351" s="92"/>
      <c r="SSB351" s="92"/>
      <c r="SSC351" s="92"/>
      <c r="SSD351" s="92"/>
      <c r="SSE351" s="92"/>
      <c r="SSF351" s="92"/>
      <c r="SSG351" s="92"/>
      <c r="SSH351" s="92"/>
      <c r="SSI351" s="92"/>
      <c r="SSJ351" s="92"/>
      <c r="SSK351" s="92"/>
      <c r="SSL351" s="92"/>
      <c r="SSM351" s="92"/>
      <c r="SSN351" s="92"/>
      <c r="SSO351" s="92"/>
      <c r="SSP351" s="92"/>
      <c r="SSQ351" s="92"/>
      <c r="SSR351" s="92"/>
      <c r="SSS351" s="92"/>
      <c r="SST351" s="92"/>
      <c r="SSU351" s="92"/>
      <c r="SSV351" s="92"/>
      <c r="SSW351" s="92"/>
      <c r="SSX351" s="92"/>
      <c r="SSY351" s="92"/>
      <c r="SSZ351" s="92"/>
      <c r="STA351" s="92"/>
      <c r="STB351" s="92"/>
      <c r="STC351" s="92"/>
      <c r="STD351" s="92"/>
      <c r="STE351" s="92"/>
      <c r="STF351" s="92"/>
      <c r="STG351" s="92"/>
      <c r="STH351" s="92"/>
      <c r="STI351" s="92"/>
      <c r="STJ351" s="92"/>
      <c r="STK351" s="92"/>
      <c r="STL351" s="92"/>
      <c r="STM351" s="92"/>
      <c r="STN351" s="92"/>
      <c r="STO351" s="92"/>
      <c r="STP351" s="92"/>
      <c r="STQ351" s="92"/>
      <c r="STR351" s="92"/>
      <c r="STS351" s="92"/>
      <c r="STT351" s="92"/>
      <c r="STU351" s="92"/>
      <c r="STV351" s="92"/>
      <c r="STW351" s="92"/>
      <c r="STX351" s="92"/>
      <c r="STY351" s="92"/>
      <c r="STZ351" s="92"/>
      <c r="SUA351" s="92"/>
      <c r="SUB351" s="92"/>
      <c r="SUC351" s="92"/>
      <c r="SUD351" s="92"/>
      <c r="SUE351" s="92"/>
      <c r="SUF351" s="92"/>
      <c r="SUG351" s="92"/>
      <c r="SUH351" s="92"/>
      <c r="SUI351" s="92"/>
      <c r="SUJ351" s="92"/>
      <c r="SUK351" s="92"/>
      <c r="SUL351" s="92"/>
      <c r="SUM351" s="92"/>
      <c r="SUN351" s="92"/>
      <c r="SUO351" s="92"/>
      <c r="SUP351" s="92"/>
      <c r="SUQ351" s="92"/>
      <c r="SUR351" s="92"/>
      <c r="SUS351" s="92"/>
      <c r="SUT351" s="92"/>
      <c r="SUU351" s="92"/>
      <c r="SUV351" s="92"/>
      <c r="SUW351" s="92"/>
      <c r="SUX351" s="92"/>
      <c r="SUY351" s="92"/>
      <c r="SUZ351" s="92"/>
      <c r="SVA351" s="92"/>
      <c r="SVB351" s="92"/>
      <c r="SVC351" s="92"/>
      <c r="SVD351" s="92"/>
      <c r="SVE351" s="92"/>
      <c r="SVF351" s="92"/>
      <c r="SVG351" s="92"/>
      <c r="SVH351" s="92"/>
      <c r="SVI351" s="92"/>
      <c r="SVJ351" s="92"/>
      <c r="SVK351" s="92"/>
      <c r="SVL351" s="92"/>
      <c r="SVM351" s="92"/>
      <c r="SVN351" s="92"/>
      <c r="SVO351" s="92"/>
      <c r="SVP351" s="92"/>
      <c r="SVQ351" s="92"/>
      <c r="SVR351" s="92"/>
      <c r="SVS351" s="92"/>
      <c r="SVT351" s="92"/>
      <c r="SVU351" s="92"/>
      <c r="SVV351" s="92"/>
      <c r="SVW351" s="92"/>
      <c r="SVX351" s="92"/>
      <c r="SVY351" s="92"/>
      <c r="SVZ351" s="92"/>
      <c r="SWA351" s="92"/>
      <c r="SWB351" s="92"/>
      <c r="SWC351" s="92"/>
      <c r="SWD351" s="92"/>
      <c r="SWE351" s="92"/>
      <c r="SWF351" s="92"/>
      <c r="SWG351" s="92"/>
      <c r="SWH351" s="92"/>
      <c r="SWI351" s="92"/>
      <c r="SWJ351" s="92"/>
      <c r="SWK351" s="92"/>
      <c r="SWL351" s="92"/>
      <c r="SWM351" s="92"/>
      <c r="SWN351" s="92"/>
      <c r="SWO351" s="92"/>
      <c r="SWP351" s="92"/>
      <c r="SWQ351" s="92"/>
      <c r="SWR351" s="92"/>
      <c r="SWS351" s="92"/>
      <c r="SWT351" s="92"/>
      <c r="SWU351" s="92"/>
      <c r="SWV351" s="92"/>
      <c r="SWW351" s="92"/>
      <c r="SWX351" s="92"/>
      <c r="SWY351" s="92"/>
      <c r="SWZ351" s="92"/>
      <c r="SXA351" s="92"/>
      <c r="SXB351" s="92"/>
      <c r="SXC351" s="92"/>
      <c r="SXD351" s="92"/>
      <c r="SXE351" s="92"/>
      <c r="SXF351" s="92"/>
      <c r="SXG351" s="92"/>
      <c r="SXH351" s="92"/>
      <c r="SXI351" s="92"/>
      <c r="SXJ351" s="92"/>
      <c r="SXK351" s="92"/>
      <c r="SXL351" s="92"/>
      <c r="SXM351" s="92"/>
      <c r="SXN351" s="92"/>
      <c r="SXO351" s="92"/>
      <c r="SXP351" s="92"/>
      <c r="SXQ351" s="92"/>
      <c r="SXR351" s="92"/>
      <c r="SXS351" s="92"/>
      <c r="SXT351" s="92"/>
      <c r="SXU351" s="92"/>
      <c r="SXV351" s="92"/>
      <c r="SXW351" s="92"/>
      <c r="SXX351" s="92"/>
      <c r="SXY351" s="92"/>
      <c r="SXZ351" s="92"/>
      <c r="SYA351" s="92"/>
      <c r="SYB351" s="92"/>
      <c r="SYC351" s="92"/>
      <c r="SYD351" s="92"/>
      <c r="SYE351" s="92"/>
      <c r="SYF351" s="92"/>
      <c r="SYG351" s="92"/>
      <c r="SYH351" s="92"/>
      <c r="SYI351" s="92"/>
      <c r="SYJ351" s="92"/>
      <c r="SYK351" s="92"/>
      <c r="SYL351" s="92"/>
      <c r="SYM351" s="92"/>
      <c r="SYN351" s="92"/>
      <c r="SYO351" s="92"/>
      <c r="SYP351" s="92"/>
      <c r="SYQ351" s="92"/>
      <c r="SYR351" s="92"/>
      <c r="SYS351" s="92"/>
      <c r="SYT351" s="92"/>
      <c r="SYU351" s="92"/>
      <c r="SYV351" s="92"/>
      <c r="SYW351" s="92"/>
      <c r="SYX351" s="92"/>
      <c r="SYY351" s="92"/>
      <c r="SYZ351" s="92"/>
      <c r="SZA351" s="92"/>
      <c r="SZB351" s="92"/>
      <c r="SZC351" s="92"/>
      <c r="SZD351" s="92"/>
      <c r="SZE351" s="92"/>
      <c r="SZF351" s="92"/>
      <c r="SZG351" s="92"/>
      <c r="SZH351" s="92"/>
      <c r="SZI351" s="92"/>
      <c r="SZJ351" s="92"/>
      <c r="SZK351" s="92"/>
      <c r="SZL351" s="92"/>
      <c r="SZM351" s="92"/>
      <c r="SZN351" s="92"/>
      <c r="SZO351" s="92"/>
      <c r="SZP351" s="92"/>
      <c r="SZQ351" s="92"/>
      <c r="SZR351" s="92"/>
      <c r="SZS351" s="92"/>
      <c r="SZT351" s="92"/>
      <c r="SZU351" s="92"/>
      <c r="SZV351" s="92"/>
      <c r="SZW351" s="92"/>
      <c r="SZX351" s="92"/>
      <c r="SZY351" s="92"/>
      <c r="SZZ351" s="92"/>
      <c r="TAA351" s="92"/>
      <c r="TAB351" s="92"/>
      <c r="TAC351" s="92"/>
      <c r="TAD351" s="92"/>
      <c r="TAE351" s="92"/>
      <c r="TAF351" s="92"/>
      <c r="TAG351" s="92"/>
      <c r="TAH351" s="92"/>
      <c r="TAI351" s="92"/>
      <c r="TAJ351" s="92"/>
      <c r="TAK351" s="92"/>
      <c r="TAL351" s="92"/>
      <c r="TAM351" s="92"/>
      <c r="TAN351" s="92"/>
      <c r="TAO351" s="92"/>
      <c r="TAP351" s="92"/>
      <c r="TAQ351" s="92"/>
      <c r="TAR351" s="92"/>
      <c r="TAS351" s="92"/>
      <c r="TAT351" s="92"/>
      <c r="TAU351" s="92"/>
      <c r="TAV351" s="92"/>
      <c r="TAW351" s="92"/>
      <c r="TAX351" s="92"/>
      <c r="TAY351" s="92"/>
      <c r="TAZ351" s="92"/>
      <c r="TBA351" s="92"/>
      <c r="TBB351" s="92"/>
      <c r="TBC351" s="92"/>
      <c r="TBD351" s="92"/>
      <c r="TBE351" s="92"/>
      <c r="TBF351" s="92"/>
      <c r="TBG351" s="92"/>
      <c r="TBH351" s="92"/>
      <c r="TBI351" s="92"/>
      <c r="TBJ351" s="92"/>
      <c r="TBK351" s="92"/>
      <c r="TBL351" s="92"/>
      <c r="TBM351" s="92"/>
      <c r="TBN351" s="92"/>
      <c r="TBO351" s="92"/>
      <c r="TBP351" s="92"/>
      <c r="TBQ351" s="92"/>
      <c r="TBR351" s="92"/>
      <c r="TBS351" s="92"/>
      <c r="TBT351" s="92"/>
      <c r="TBU351" s="92"/>
      <c r="TBV351" s="92"/>
      <c r="TBW351" s="92"/>
      <c r="TBX351" s="92"/>
      <c r="TBY351" s="92"/>
      <c r="TBZ351" s="92"/>
      <c r="TCA351" s="92"/>
      <c r="TCB351" s="92"/>
      <c r="TCC351" s="92"/>
      <c r="TCD351" s="92"/>
      <c r="TCE351" s="92"/>
      <c r="TCF351" s="92"/>
      <c r="TCG351" s="92"/>
      <c r="TCH351" s="92"/>
      <c r="TCI351" s="92"/>
      <c r="TCJ351" s="92"/>
      <c r="TCK351" s="92"/>
      <c r="TCL351" s="92"/>
      <c r="TCM351" s="92"/>
      <c r="TCN351" s="92"/>
      <c r="TCO351" s="92"/>
      <c r="TCP351" s="92"/>
      <c r="TCQ351" s="92"/>
      <c r="TCR351" s="92"/>
      <c r="TCS351" s="92"/>
      <c r="TCT351" s="92"/>
      <c r="TCU351" s="92"/>
      <c r="TCV351" s="92"/>
      <c r="TCW351" s="92"/>
      <c r="TCX351" s="92"/>
      <c r="TCY351" s="92"/>
      <c r="TCZ351" s="92"/>
      <c r="TDA351" s="92"/>
      <c r="TDB351" s="92"/>
      <c r="TDC351" s="92"/>
      <c r="TDD351" s="92"/>
      <c r="TDE351" s="92"/>
      <c r="TDF351" s="92"/>
      <c r="TDG351" s="92"/>
      <c r="TDH351" s="92"/>
      <c r="TDI351" s="92"/>
      <c r="TDJ351" s="92"/>
      <c r="TDK351" s="92"/>
      <c r="TDL351" s="92"/>
      <c r="TDM351" s="92"/>
      <c r="TDN351" s="92"/>
      <c r="TDO351" s="92"/>
      <c r="TDP351" s="92"/>
      <c r="TDQ351" s="92"/>
      <c r="TDR351" s="92"/>
      <c r="TDS351" s="92"/>
      <c r="TDT351" s="92"/>
      <c r="TDU351" s="92"/>
      <c r="TDV351" s="92"/>
      <c r="TDW351" s="92"/>
      <c r="TDX351" s="92"/>
      <c r="TDY351" s="92"/>
      <c r="TDZ351" s="92"/>
      <c r="TEA351" s="92"/>
      <c r="TEB351" s="92"/>
      <c r="TEC351" s="92"/>
      <c r="TED351" s="92"/>
      <c r="TEE351" s="92"/>
      <c r="TEF351" s="92"/>
      <c r="TEG351" s="92"/>
      <c r="TEH351" s="92"/>
      <c r="TEI351" s="92"/>
      <c r="TEJ351" s="92"/>
      <c r="TEK351" s="92"/>
      <c r="TEL351" s="92"/>
      <c r="TEM351" s="92"/>
      <c r="TEN351" s="92"/>
      <c r="TEO351" s="92"/>
      <c r="TEP351" s="92"/>
      <c r="TEQ351" s="92"/>
      <c r="TER351" s="92"/>
      <c r="TES351" s="92"/>
      <c r="TET351" s="92"/>
      <c r="TEU351" s="92"/>
      <c r="TEV351" s="92"/>
      <c r="TEW351" s="92"/>
      <c r="TEX351" s="92"/>
      <c r="TEY351" s="92"/>
      <c r="TEZ351" s="92"/>
      <c r="TFA351" s="92"/>
      <c r="TFB351" s="92"/>
      <c r="TFC351" s="92"/>
      <c r="TFD351" s="92"/>
      <c r="TFE351" s="92"/>
      <c r="TFF351" s="92"/>
      <c r="TFG351" s="92"/>
      <c r="TFH351" s="92"/>
      <c r="TFI351" s="92"/>
      <c r="TFJ351" s="92"/>
      <c r="TFK351" s="92"/>
      <c r="TFL351" s="92"/>
      <c r="TFM351" s="92"/>
      <c r="TFN351" s="92"/>
      <c r="TFO351" s="92"/>
      <c r="TFP351" s="92"/>
      <c r="TFQ351" s="92"/>
      <c r="TFR351" s="92"/>
      <c r="TFS351" s="92"/>
      <c r="TFT351" s="92"/>
      <c r="TFU351" s="92"/>
      <c r="TFV351" s="92"/>
      <c r="TFW351" s="92"/>
      <c r="TFX351" s="92"/>
      <c r="TFY351" s="92"/>
      <c r="TFZ351" s="92"/>
      <c r="TGA351" s="92"/>
      <c r="TGB351" s="92"/>
      <c r="TGC351" s="92"/>
      <c r="TGD351" s="92"/>
      <c r="TGE351" s="92"/>
      <c r="TGF351" s="92"/>
      <c r="TGG351" s="92"/>
      <c r="TGH351" s="92"/>
      <c r="TGI351" s="92"/>
      <c r="TGJ351" s="92"/>
      <c r="TGK351" s="92"/>
      <c r="TGL351" s="92"/>
      <c r="TGM351" s="92"/>
      <c r="TGN351" s="92"/>
      <c r="TGO351" s="92"/>
      <c r="TGP351" s="92"/>
      <c r="TGQ351" s="92"/>
      <c r="TGR351" s="92"/>
      <c r="TGS351" s="92"/>
      <c r="TGT351" s="92"/>
      <c r="TGU351" s="92"/>
      <c r="TGV351" s="92"/>
      <c r="TGW351" s="92"/>
      <c r="TGX351" s="92"/>
      <c r="TGY351" s="92"/>
      <c r="TGZ351" s="92"/>
      <c r="THA351" s="92"/>
      <c r="THB351" s="92"/>
      <c r="THC351" s="92"/>
      <c r="THD351" s="92"/>
      <c r="THE351" s="92"/>
      <c r="THF351" s="92"/>
      <c r="THG351" s="92"/>
      <c r="THH351" s="92"/>
      <c r="THI351" s="92"/>
      <c r="THJ351" s="92"/>
      <c r="THK351" s="92"/>
      <c r="THL351" s="92"/>
      <c r="THM351" s="92"/>
      <c r="THN351" s="92"/>
      <c r="THO351" s="92"/>
      <c r="THP351" s="92"/>
      <c r="THQ351" s="92"/>
      <c r="THR351" s="92"/>
      <c r="THS351" s="92"/>
      <c r="THT351" s="92"/>
      <c r="THU351" s="92"/>
      <c r="THV351" s="92"/>
      <c r="THW351" s="92"/>
      <c r="THX351" s="92"/>
      <c r="THY351" s="92"/>
      <c r="THZ351" s="92"/>
      <c r="TIA351" s="92"/>
      <c r="TIB351" s="92"/>
      <c r="TIC351" s="92"/>
      <c r="TID351" s="92"/>
      <c r="TIE351" s="92"/>
      <c r="TIF351" s="92"/>
      <c r="TIG351" s="92"/>
      <c r="TIH351" s="92"/>
      <c r="TII351" s="92"/>
      <c r="TIJ351" s="92"/>
      <c r="TIK351" s="92"/>
      <c r="TIL351" s="92"/>
      <c r="TIM351" s="92"/>
      <c r="TIN351" s="92"/>
      <c r="TIO351" s="92"/>
      <c r="TIP351" s="92"/>
      <c r="TIQ351" s="92"/>
      <c r="TIR351" s="92"/>
      <c r="TIS351" s="92"/>
      <c r="TIT351" s="92"/>
      <c r="TIU351" s="92"/>
      <c r="TIV351" s="92"/>
      <c r="TIW351" s="92"/>
      <c r="TIX351" s="92"/>
      <c r="TIY351" s="92"/>
      <c r="TIZ351" s="92"/>
      <c r="TJA351" s="92"/>
      <c r="TJB351" s="92"/>
      <c r="TJC351" s="92"/>
      <c r="TJD351" s="92"/>
      <c r="TJE351" s="92"/>
      <c r="TJF351" s="92"/>
      <c r="TJG351" s="92"/>
      <c r="TJH351" s="92"/>
      <c r="TJI351" s="92"/>
      <c r="TJJ351" s="92"/>
      <c r="TJK351" s="92"/>
      <c r="TJL351" s="92"/>
      <c r="TJM351" s="92"/>
      <c r="TJN351" s="92"/>
      <c r="TJO351" s="92"/>
      <c r="TJP351" s="92"/>
      <c r="TJQ351" s="92"/>
      <c r="TJR351" s="92"/>
      <c r="TJS351" s="92"/>
      <c r="TJT351" s="92"/>
      <c r="TJU351" s="92"/>
      <c r="TJV351" s="92"/>
      <c r="TJW351" s="92"/>
      <c r="TJX351" s="92"/>
      <c r="TJY351" s="92"/>
      <c r="TJZ351" s="92"/>
      <c r="TKA351" s="92"/>
      <c r="TKB351" s="92"/>
      <c r="TKC351" s="92"/>
      <c r="TKD351" s="92"/>
      <c r="TKE351" s="92"/>
      <c r="TKF351" s="92"/>
      <c r="TKG351" s="92"/>
      <c r="TKH351" s="92"/>
      <c r="TKI351" s="92"/>
      <c r="TKJ351" s="92"/>
      <c r="TKK351" s="92"/>
      <c r="TKL351" s="92"/>
      <c r="TKM351" s="92"/>
      <c r="TKN351" s="92"/>
      <c r="TKO351" s="92"/>
      <c r="TKP351" s="92"/>
      <c r="TKQ351" s="92"/>
      <c r="TKR351" s="92"/>
      <c r="TKS351" s="92"/>
      <c r="TKT351" s="92"/>
      <c r="TKU351" s="92"/>
      <c r="TKV351" s="92"/>
      <c r="TKW351" s="92"/>
      <c r="TKX351" s="92"/>
      <c r="TKY351" s="92"/>
      <c r="TKZ351" s="92"/>
      <c r="TLA351" s="92"/>
      <c r="TLB351" s="92"/>
      <c r="TLC351" s="92"/>
      <c r="TLD351" s="92"/>
      <c r="TLE351" s="92"/>
      <c r="TLF351" s="92"/>
      <c r="TLG351" s="92"/>
      <c r="TLH351" s="92"/>
      <c r="TLI351" s="92"/>
      <c r="TLJ351" s="92"/>
      <c r="TLK351" s="92"/>
      <c r="TLL351" s="92"/>
      <c r="TLM351" s="92"/>
      <c r="TLN351" s="92"/>
      <c r="TLO351" s="92"/>
      <c r="TLP351" s="92"/>
      <c r="TLQ351" s="92"/>
      <c r="TLR351" s="92"/>
      <c r="TLS351" s="92"/>
      <c r="TLT351" s="92"/>
      <c r="TLU351" s="92"/>
      <c r="TLV351" s="92"/>
      <c r="TLW351" s="92"/>
      <c r="TLX351" s="92"/>
      <c r="TLY351" s="92"/>
      <c r="TLZ351" s="92"/>
      <c r="TMA351" s="92"/>
      <c r="TMB351" s="92"/>
      <c r="TMC351" s="92"/>
      <c r="TMD351" s="92"/>
      <c r="TME351" s="92"/>
      <c r="TMF351" s="92"/>
      <c r="TMG351" s="92"/>
      <c r="TMH351" s="92"/>
      <c r="TMI351" s="92"/>
      <c r="TMJ351" s="92"/>
      <c r="TMK351" s="92"/>
      <c r="TML351" s="92"/>
      <c r="TMM351" s="92"/>
      <c r="TMN351" s="92"/>
      <c r="TMO351" s="92"/>
      <c r="TMP351" s="92"/>
      <c r="TMQ351" s="92"/>
      <c r="TMR351" s="92"/>
      <c r="TMS351" s="92"/>
      <c r="TMT351" s="92"/>
      <c r="TMU351" s="92"/>
      <c r="TMV351" s="92"/>
      <c r="TMW351" s="92"/>
      <c r="TMX351" s="92"/>
      <c r="TMY351" s="92"/>
      <c r="TMZ351" s="92"/>
      <c r="TNA351" s="92"/>
      <c r="TNB351" s="92"/>
      <c r="TNC351" s="92"/>
      <c r="TND351" s="92"/>
      <c r="TNE351" s="92"/>
      <c r="TNF351" s="92"/>
      <c r="TNG351" s="92"/>
      <c r="TNH351" s="92"/>
      <c r="TNI351" s="92"/>
      <c r="TNJ351" s="92"/>
      <c r="TNK351" s="92"/>
      <c r="TNL351" s="92"/>
      <c r="TNM351" s="92"/>
      <c r="TNN351" s="92"/>
      <c r="TNO351" s="92"/>
      <c r="TNP351" s="92"/>
      <c r="TNQ351" s="92"/>
      <c r="TNR351" s="92"/>
      <c r="TNS351" s="92"/>
      <c r="TNT351" s="92"/>
      <c r="TNU351" s="92"/>
      <c r="TNV351" s="92"/>
      <c r="TNW351" s="92"/>
      <c r="TNX351" s="92"/>
      <c r="TNY351" s="92"/>
      <c r="TNZ351" s="92"/>
      <c r="TOA351" s="92"/>
      <c r="TOB351" s="92"/>
      <c r="TOC351" s="92"/>
      <c r="TOD351" s="92"/>
      <c r="TOE351" s="92"/>
      <c r="TOF351" s="92"/>
      <c r="TOG351" s="92"/>
      <c r="TOH351" s="92"/>
      <c r="TOI351" s="92"/>
      <c r="TOJ351" s="92"/>
      <c r="TOK351" s="92"/>
      <c r="TOL351" s="92"/>
      <c r="TOM351" s="92"/>
      <c r="TON351" s="92"/>
      <c r="TOO351" s="92"/>
      <c r="TOP351" s="92"/>
      <c r="TOQ351" s="92"/>
      <c r="TOR351" s="92"/>
      <c r="TOS351" s="92"/>
      <c r="TOT351" s="92"/>
      <c r="TOU351" s="92"/>
      <c r="TOV351" s="92"/>
      <c r="TOW351" s="92"/>
      <c r="TOX351" s="92"/>
      <c r="TOY351" s="92"/>
      <c r="TOZ351" s="92"/>
      <c r="TPA351" s="92"/>
      <c r="TPB351" s="92"/>
      <c r="TPC351" s="92"/>
      <c r="TPD351" s="92"/>
      <c r="TPE351" s="92"/>
      <c r="TPF351" s="92"/>
      <c r="TPG351" s="92"/>
      <c r="TPH351" s="92"/>
      <c r="TPI351" s="92"/>
      <c r="TPJ351" s="92"/>
      <c r="TPK351" s="92"/>
      <c r="TPL351" s="92"/>
      <c r="TPM351" s="92"/>
      <c r="TPN351" s="92"/>
      <c r="TPO351" s="92"/>
      <c r="TPP351" s="92"/>
      <c r="TPQ351" s="92"/>
      <c r="TPR351" s="92"/>
      <c r="TPS351" s="92"/>
      <c r="TPT351" s="92"/>
      <c r="TPU351" s="92"/>
      <c r="TPV351" s="92"/>
      <c r="TPW351" s="92"/>
      <c r="TPX351" s="92"/>
      <c r="TPY351" s="92"/>
      <c r="TPZ351" s="92"/>
      <c r="TQA351" s="92"/>
      <c r="TQB351" s="92"/>
      <c r="TQC351" s="92"/>
      <c r="TQD351" s="92"/>
      <c r="TQE351" s="92"/>
      <c r="TQF351" s="92"/>
      <c r="TQG351" s="92"/>
      <c r="TQH351" s="92"/>
      <c r="TQI351" s="92"/>
      <c r="TQJ351" s="92"/>
      <c r="TQK351" s="92"/>
      <c r="TQL351" s="92"/>
      <c r="TQM351" s="92"/>
      <c r="TQN351" s="92"/>
      <c r="TQO351" s="92"/>
      <c r="TQP351" s="92"/>
      <c r="TQQ351" s="92"/>
      <c r="TQR351" s="92"/>
      <c r="TQS351" s="92"/>
      <c r="TQT351" s="92"/>
      <c r="TQU351" s="92"/>
      <c r="TQV351" s="92"/>
      <c r="TQW351" s="92"/>
      <c r="TQX351" s="92"/>
      <c r="TQY351" s="92"/>
      <c r="TQZ351" s="92"/>
      <c r="TRA351" s="92"/>
      <c r="TRB351" s="92"/>
      <c r="TRC351" s="92"/>
      <c r="TRD351" s="92"/>
      <c r="TRE351" s="92"/>
      <c r="TRF351" s="92"/>
      <c r="TRG351" s="92"/>
      <c r="TRH351" s="92"/>
      <c r="TRI351" s="92"/>
      <c r="TRJ351" s="92"/>
      <c r="TRK351" s="92"/>
      <c r="TRL351" s="92"/>
      <c r="TRM351" s="92"/>
      <c r="TRN351" s="92"/>
      <c r="TRO351" s="92"/>
      <c r="TRP351" s="92"/>
      <c r="TRQ351" s="92"/>
      <c r="TRR351" s="92"/>
      <c r="TRS351" s="92"/>
      <c r="TRT351" s="92"/>
      <c r="TRU351" s="92"/>
      <c r="TRV351" s="92"/>
      <c r="TRW351" s="92"/>
      <c r="TRX351" s="92"/>
      <c r="TRY351" s="92"/>
      <c r="TRZ351" s="92"/>
      <c r="TSA351" s="92"/>
      <c r="TSB351" s="92"/>
      <c r="TSC351" s="92"/>
      <c r="TSD351" s="92"/>
      <c r="TSE351" s="92"/>
      <c r="TSF351" s="92"/>
      <c r="TSG351" s="92"/>
      <c r="TSH351" s="92"/>
      <c r="TSI351" s="92"/>
      <c r="TSJ351" s="92"/>
      <c r="TSK351" s="92"/>
      <c r="TSL351" s="92"/>
      <c r="TSM351" s="92"/>
      <c r="TSN351" s="92"/>
      <c r="TSO351" s="92"/>
      <c r="TSP351" s="92"/>
      <c r="TSQ351" s="92"/>
      <c r="TSR351" s="92"/>
      <c r="TSS351" s="92"/>
      <c r="TST351" s="92"/>
      <c r="TSU351" s="92"/>
      <c r="TSV351" s="92"/>
      <c r="TSW351" s="92"/>
      <c r="TSX351" s="92"/>
      <c r="TSY351" s="92"/>
      <c r="TSZ351" s="92"/>
      <c r="TTA351" s="92"/>
      <c r="TTB351" s="92"/>
      <c r="TTC351" s="92"/>
      <c r="TTD351" s="92"/>
      <c r="TTE351" s="92"/>
      <c r="TTF351" s="92"/>
      <c r="TTG351" s="92"/>
      <c r="TTH351" s="92"/>
      <c r="TTI351" s="92"/>
      <c r="TTJ351" s="92"/>
      <c r="TTK351" s="92"/>
      <c r="TTL351" s="92"/>
      <c r="TTM351" s="92"/>
      <c r="TTN351" s="92"/>
      <c r="TTO351" s="92"/>
      <c r="TTP351" s="92"/>
      <c r="TTQ351" s="92"/>
      <c r="TTR351" s="92"/>
      <c r="TTS351" s="92"/>
      <c r="TTT351" s="92"/>
      <c r="TTU351" s="92"/>
      <c r="TTV351" s="92"/>
      <c r="TTW351" s="92"/>
      <c r="TTX351" s="92"/>
      <c r="TTY351" s="92"/>
      <c r="TTZ351" s="92"/>
      <c r="TUA351" s="92"/>
      <c r="TUB351" s="92"/>
      <c r="TUC351" s="92"/>
      <c r="TUD351" s="92"/>
      <c r="TUE351" s="92"/>
      <c r="TUF351" s="92"/>
      <c r="TUG351" s="92"/>
      <c r="TUH351" s="92"/>
      <c r="TUI351" s="92"/>
      <c r="TUJ351" s="92"/>
      <c r="TUK351" s="92"/>
      <c r="TUL351" s="92"/>
      <c r="TUM351" s="92"/>
      <c r="TUN351" s="92"/>
      <c r="TUO351" s="92"/>
      <c r="TUP351" s="92"/>
      <c r="TUQ351" s="92"/>
      <c r="TUR351" s="92"/>
      <c r="TUS351" s="92"/>
      <c r="TUT351" s="92"/>
      <c r="TUU351" s="92"/>
      <c r="TUV351" s="92"/>
      <c r="TUW351" s="92"/>
      <c r="TUX351" s="92"/>
      <c r="TUY351" s="92"/>
      <c r="TUZ351" s="92"/>
      <c r="TVA351" s="92"/>
      <c r="TVB351" s="92"/>
      <c r="TVC351" s="92"/>
      <c r="TVD351" s="92"/>
      <c r="TVE351" s="92"/>
      <c r="TVF351" s="92"/>
      <c r="TVG351" s="92"/>
      <c r="TVH351" s="92"/>
      <c r="TVI351" s="92"/>
      <c r="TVJ351" s="92"/>
      <c r="TVK351" s="92"/>
      <c r="TVL351" s="92"/>
      <c r="TVM351" s="92"/>
      <c r="TVN351" s="92"/>
      <c r="TVO351" s="92"/>
      <c r="TVP351" s="92"/>
      <c r="TVQ351" s="92"/>
      <c r="TVR351" s="92"/>
      <c r="TVS351" s="92"/>
      <c r="TVT351" s="92"/>
      <c r="TVU351" s="92"/>
      <c r="TVV351" s="92"/>
      <c r="TVW351" s="92"/>
      <c r="TVX351" s="92"/>
      <c r="TVY351" s="92"/>
      <c r="TVZ351" s="92"/>
      <c r="TWA351" s="92"/>
      <c r="TWB351" s="92"/>
      <c r="TWC351" s="92"/>
      <c r="TWD351" s="92"/>
      <c r="TWE351" s="92"/>
      <c r="TWF351" s="92"/>
      <c r="TWG351" s="92"/>
      <c r="TWH351" s="92"/>
      <c r="TWI351" s="92"/>
      <c r="TWJ351" s="92"/>
      <c r="TWK351" s="92"/>
      <c r="TWL351" s="92"/>
      <c r="TWM351" s="92"/>
      <c r="TWN351" s="92"/>
      <c r="TWO351" s="92"/>
      <c r="TWP351" s="92"/>
      <c r="TWQ351" s="92"/>
      <c r="TWR351" s="92"/>
      <c r="TWS351" s="92"/>
      <c r="TWT351" s="92"/>
      <c r="TWU351" s="92"/>
      <c r="TWV351" s="92"/>
      <c r="TWW351" s="92"/>
      <c r="TWX351" s="92"/>
      <c r="TWY351" s="92"/>
      <c r="TWZ351" s="92"/>
      <c r="TXA351" s="92"/>
      <c r="TXB351" s="92"/>
      <c r="TXC351" s="92"/>
      <c r="TXD351" s="92"/>
      <c r="TXE351" s="92"/>
      <c r="TXF351" s="92"/>
      <c r="TXG351" s="92"/>
      <c r="TXH351" s="92"/>
      <c r="TXI351" s="92"/>
      <c r="TXJ351" s="92"/>
      <c r="TXK351" s="92"/>
      <c r="TXL351" s="92"/>
      <c r="TXM351" s="92"/>
      <c r="TXN351" s="92"/>
      <c r="TXO351" s="92"/>
      <c r="TXP351" s="92"/>
      <c r="TXQ351" s="92"/>
      <c r="TXR351" s="92"/>
      <c r="TXS351" s="92"/>
      <c r="TXT351" s="92"/>
      <c r="TXU351" s="92"/>
      <c r="TXV351" s="92"/>
      <c r="TXW351" s="92"/>
      <c r="TXX351" s="92"/>
      <c r="TXY351" s="92"/>
      <c r="TXZ351" s="92"/>
      <c r="TYA351" s="92"/>
      <c r="TYB351" s="92"/>
      <c r="TYC351" s="92"/>
      <c r="TYD351" s="92"/>
      <c r="TYE351" s="92"/>
      <c r="TYF351" s="92"/>
      <c r="TYG351" s="92"/>
      <c r="TYH351" s="92"/>
      <c r="TYI351" s="92"/>
      <c r="TYJ351" s="92"/>
      <c r="TYK351" s="92"/>
      <c r="TYL351" s="92"/>
      <c r="TYM351" s="92"/>
      <c r="TYN351" s="92"/>
      <c r="TYO351" s="92"/>
      <c r="TYP351" s="92"/>
      <c r="TYQ351" s="92"/>
      <c r="TYR351" s="92"/>
      <c r="TYS351" s="92"/>
      <c r="TYT351" s="92"/>
      <c r="TYU351" s="92"/>
      <c r="TYV351" s="92"/>
      <c r="TYW351" s="92"/>
      <c r="TYX351" s="92"/>
      <c r="TYY351" s="92"/>
      <c r="TYZ351" s="92"/>
      <c r="TZA351" s="92"/>
      <c r="TZB351" s="92"/>
      <c r="TZC351" s="92"/>
      <c r="TZD351" s="92"/>
      <c r="TZE351" s="92"/>
      <c r="TZF351" s="92"/>
      <c r="TZG351" s="92"/>
      <c r="TZH351" s="92"/>
      <c r="TZI351" s="92"/>
      <c r="TZJ351" s="92"/>
      <c r="TZK351" s="92"/>
      <c r="TZL351" s="92"/>
      <c r="TZM351" s="92"/>
      <c r="TZN351" s="92"/>
      <c r="TZO351" s="92"/>
      <c r="TZP351" s="92"/>
      <c r="TZQ351" s="92"/>
      <c r="TZR351" s="92"/>
      <c r="TZS351" s="92"/>
      <c r="TZT351" s="92"/>
      <c r="TZU351" s="92"/>
      <c r="TZV351" s="92"/>
      <c r="TZW351" s="92"/>
      <c r="TZX351" s="92"/>
      <c r="TZY351" s="92"/>
      <c r="TZZ351" s="92"/>
      <c r="UAA351" s="92"/>
      <c r="UAB351" s="92"/>
      <c r="UAC351" s="92"/>
      <c r="UAD351" s="92"/>
      <c r="UAE351" s="92"/>
      <c r="UAF351" s="92"/>
      <c r="UAG351" s="92"/>
      <c r="UAH351" s="92"/>
      <c r="UAI351" s="92"/>
      <c r="UAJ351" s="92"/>
      <c r="UAK351" s="92"/>
      <c r="UAL351" s="92"/>
      <c r="UAM351" s="92"/>
      <c r="UAN351" s="92"/>
      <c r="UAO351" s="92"/>
      <c r="UAP351" s="92"/>
      <c r="UAQ351" s="92"/>
      <c r="UAR351" s="92"/>
      <c r="UAS351" s="92"/>
      <c r="UAT351" s="92"/>
      <c r="UAU351" s="92"/>
      <c r="UAV351" s="92"/>
      <c r="UAW351" s="92"/>
      <c r="UAX351" s="92"/>
      <c r="UAY351" s="92"/>
      <c r="UAZ351" s="92"/>
      <c r="UBA351" s="92"/>
      <c r="UBB351" s="92"/>
      <c r="UBC351" s="92"/>
      <c r="UBD351" s="92"/>
      <c r="UBE351" s="92"/>
      <c r="UBF351" s="92"/>
      <c r="UBG351" s="92"/>
      <c r="UBH351" s="92"/>
      <c r="UBI351" s="92"/>
      <c r="UBJ351" s="92"/>
      <c r="UBK351" s="92"/>
      <c r="UBL351" s="92"/>
      <c r="UBM351" s="92"/>
      <c r="UBN351" s="92"/>
      <c r="UBO351" s="92"/>
      <c r="UBP351" s="92"/>
      <c r="UBQ351" s="92"/>
      <c r="UBR351" s="92"/>
      <c r="UBS351" s="92"/>
      <c r="UBT351" s="92"/>
      <c r="UBU351" s="92"/>
      <c r="UBV351" s="92"/>
      <c r="UBW351" s="92"/>
      <c r="UBX351" s="92"/>
      <c r="UBY351" s="92"/>
      <c r="UBZ351" s="92"/>
      <c r="UCA351" s="92"/>
      <c r="UCB351" s="92"/>
      <c r="UCC351" s="92"/>
      <c r="UCD351" s="92"/>
      <c r="UCE351" s="92"/>
      <c r="UCF351" s="92"/>
      <c r="UCG351" s="92"/>
      <c r="UCH351" s="92"/>
      <c r="UCI351" s="92"/>
      <c r="UCJ351" s="92"/>
      <c r="UCK351" s="92"/>
      <c r="UCL351" s="92"/>
      <c r="UCM351" s="92"/>
      <c r="UCN351" s="92"/>
      <c r="UCO351" s="92"/>
      <c r="UCP351" s="92"/>
      <c r="UCQ351" s="92"/>
      <c r="UCR351" s="92"/>
      <c r="UCS351" s="92"/>
      <c r="UCT351" s="92"/>
      <c r="UCU351" s="92"/>
      <c r="UCV351" s="92"/>
      <c r="UCW351" s="92"/>
      <c r="UCX351" s="92"/>
      <c r="UCY351" s="92"/>
      <c r="UCZ351" s="92"/>
      <c r="UDA351" s="92"/>
      <c r="UDB351" s="92"/>
      <c r="UDC351" s="92"/>
      <c r="UDD351" s="92"/>
      <c r="UDE351" s="92"/>
      <c r="UDF351" s="92"/>
      <c r="UDG351" s="92"/>
      <c r="UDH351" s="92"/>
      <c r="UDI351" s="92"/>
      <c r="UDJ351" s="92"/>
      <c r="UDK351" s="92"/>
      <c r="UDL351" s="92"/>
      <c r="UDM351" s="92"/>
      <c r="UDN351" s="92"/>
      <c r="UDO351" s="92"/>
      <c r="UDP351" s="92"/>
      <c r="UDQ351" s="92"/>
      <c r="UDR351" s="92"/>
      <c r="UDS351" s="92"/>
      <c r="UDT351" s="92"/>
      <c r="UDU351" s="92"/>
      <c r="UDV351" s="92"/>
      <c r="UDW351" s="92"/>
      <c r="UDX351" s="92"/>
      <c r="UDY351" s="92"/>
      <c r="UDZ351" s="92"/>
      <c r="UEA351" s="92"/>
      <c r="UEB351" s="92"/>
      <c r="UEC351" s="92"/>
      <c r="UED351" s="92"/>
      <c r="UEE351" s="92"/>
      <c r="UEF351" s="92"/>
      <c r="UEG351" s="92"/>
      <c r="UEH351" s="92"/>
      <c r="UEI351" s="92"/>
      <c r="UEJ351" s="92"/>
      <c r="UEK351" s="92"/>
      <c r="UEL351" s="92"/>
      <c r="UEM351" s="92"/>
      <c r="UEN351" s="92"/>
      <c r="UEO351" s="92"/>
      <c r="UEP351" s="92"/>
      <c r="UEQ351" s="92"/>
      <c r="UER351" s="92"/>
      <c r="UES351" s="92"/>
      <c r="UET351" s="92"/>
      <c r="UEU351" s="92"/>
      <c r="UEV351" s="92"/>
      <c r="UEW351" s="92"/>
      <c r="UEX351" s="92"/>
      <c r="UEY351" s="92"/>
      <c r="UEZ351" s="92"/>
      <c r="UFA351" s="92"/>
      <c r="UFB351" s="92"/>
      <c r="UFC351" s="92"/>
      <c r="UFD351" s="92"/>
      <c r="UFE351" s="92"/>
      <c r="UFF351" s="92"/>
      <c r="UFG351" s="92"/>
      <c r="UFH351" s="92"/>
      <c r="UFI351" s="92"/>
      <c r="UFJ351" s="92"/>
      <c r="UFK351" s="92"/>
      <c r="UFL351" s="92"/>
      <c r="UFM351" s="92"/>
      <c r="UFN351" s="92"/>
      <c r="UFO351" s="92"/>
      <c r="UFP351" s="92"/>
      <c r="UFQ351" s="92"/>
      <c r="UFR351" s="92"/>
      <c r="UFS351" s="92"/>
      <c r="UFT351" s="92"/>
      <c r="UFU351" s="92"/>
      <c r="UFV351" s="92"/>
      <c r="UFW351" s="92"/>
      <c r="UFX351" s="92"/>
      <c r="UFY351" s="92"/>
      <c r="UFZ351" s="92"/>
      <c r="UGA351" s="92"/>
      <c r="UGB351" s="92"/>
      <c r="UGC351" s="92"/>
      <c r="UGD351" s="92"/>
      <c r="UGE351" s="92"/>
      <c r="UGF351" s="92"/>
      <c r="UGG351" s="92"/>
      <c r="UGH351" s="92"/>
      <c r="UGI351" s="92"/>
      <c r="UGJ351" s="92"/>
      <c r="UGK351" s="92"/>
      <c r="UGL351" s="92"/>
      <c r="UGM351" s="92"/>
      <c r="UGN351" s="92"/>
      <c r="UGO351" s="92"/>
      <c r="UGP351" s="92"/>
      <c r="UGQ351" s="92"/>
      <c r="UGR351" s="92"/>
      <c r="UGS351" s="92"/>
      <c r="UGT351" s="92"/>
      <c r="UGU351" s="92"/>
      <c r="UGV351" s="92"/>
      <c r="UGW351" s="92"/>
      <c r="UGX351" s="92"/>
      <c r="UGY351" s="92"/>
      <c r="UGZ351" s="92"/>
      <c r="UHA351" s="92"/>
      <c r="UHB351" s="92"/>
      <c r="UHC351" s="92"/>
      <c r="UHD351" s="92"/>
      <c r="UHE351" s="92"/>
      <c r="UHF351" s="92"/>
      <c r="UHG351" s="92"/>
      <c r="UHH351" s="92"/>
      <c r="UHI351" s="92"/>
      <c r="UHJ351" s="92"/>
      <c r="UHK351" s="92"/>
      <c r="UHL351" s="92"/>
      <c r="UHM351" s="92"/>
      <c r="UHN351" s="92"/>
      <c r="UHO351" s="92"/>
      <c r="UHP351" s="92"/>
      <c r="UHQ351" s="92"/>
      <c r="UHR351" s="92"/>
      <c r="UHS351" s="92"/>
      <c r="UHT351" s="92"/>
      <c r="UHU351" s="92"/>
      <c r="UHV351" s="92"/>
      <c r="UHW351" s="92"/>
      <c r="UHX351" s="92"/>
      <c r="UHY351" s="92"/>
      <c r="UHZ351" s="92"/>
      <c r="UIA351" s="92"/>
      <c r="UIB351" s="92"/>
      <c r="UIC351" s="92"/>
      <c r="UID351" s="92"/>
      <c r="UIE351" s="92"/>
      <c r="UIF351" s="92"/>
      <c r="UIG351" s="92"/>
      <c r="UIH351" s="92"/>
      <c r="UII351" s="92"/>
      <c r="UIJ351" s="92"/>
      <c r="UIK351" s="92"/>
      <c r="UIL351" s="92"/>
      <c r="UIM351" s="92"/>
      <c r="UIN351" s="92"/>
      <c r="UIO351" s="92"/>
      <c r="UIP351" s="92"/>
      <c r="UIQ351" s="92"/>
      <c r="UIR351" s="92"/>
      <c r="UIS351" s="92"/>
      <c r="UIT351" s="92"/>
      <c r="UIU351" s="92"/>
      <c r="UIV351" s="92"/>
      <c r="UIW351" s="92"/>
      <c r="UIX351" s="92"/>
      <c r="UIY351" s="92"/>
      <c r="UIZ351" s="92"/>
      <c r="UJA351" s="92"/>
      <c r="UJB351" s="92"/>
      <c r="UJC351" s="92"/>
      <c r="UJD351" s="92"/>
      <c r="UJE351" s="92"/>
      <c r="UJF351" s="92"/>
      <c r="UJG351" s="92"/>
      <c r="UJH351" s="92"/>
      <c r="UJI351" s="92"/>
      <c r="UJJ351" s="92"/>
      <c r="UJK351" s="92"/>
      <c r="UJL351" s="92"/>
      <c r="UJM351" s="92"/>
      <c r="UJN351" s="92"/>
      <c r="UJO351" s="92"/>
      <c r="UJP351" s="92"/>
      <c r="UJQ351" s="92"/>
      <c r="UJR351" s="92"/>
      <c r="UJS351" s="92"/>
      <c r="UJT351" s="92"/>
      <c r="UJU351" s="92"/>
      <c r="UJV351" s="92"/>
      <c r="UJW351" s="92"/>
      <c r="UJX351" s="92"/>
      <c r="UJY351" s="92"/>
      <c r="UJZ351" s="92"/>
      <c r="UKA351" s="92"/>
      <c r="UKB351" s="92"/>
      <c r="UKC351" s="92"/>
      <c r="UKD351" s="92"/>
      <c r="UKE351" s="92"/>
      <c r="UKF351" s="92"/>
      <c r="UKG351" s="92"/>
      <c r="UKH351" s="92"/>
      <c r="UKI351" s="92"/>
      <c r="UKJ351" s="92"/>
      <c r="UKK351" s="92"/>
      <c r="UKL351" s="92"/>
      <c r="UKM351" s="92"/>
      <c r="UKN351" s="92"/>
      <c r="UKO351" s="92"/>
      <c r="UKP351" s="92"/>
      <c r="UKQ351" s="92"/>
      <c r="UKR351" s="92"/>
      <c r="UKS351" s="92"/>
      <c r="UKT351" s="92"/>
      <c r="UKU351" s="92"/>
      <c r="UKV351" s="92"/>
      <c r="UKW351" s="92"/>
      <c r="UKX351" s="92"/>
      <c r="UKY351" s="92"/>
      <c r="UKZ351" s="92"/>
      <c r="ULA351" s="92"/>
      <c r="ULB351" s="92"/>
      <c r="ULC351" s="92"/>
      <c r="ULD351" s="92"/>
      <c r="ULE351" s="92"/>
      <c r="ULF351" s="92"/>
      <c r="ULG351" s="92"/>
      <c r="ULH351" s="92"/>
      <c r="ULI351" s="92"/>
      <c r="ULJ351" s="92"/>
      <c r="ULK351" s="92"/>
      <c r="ULL351" s="92"/>
      <c r="ULM351" s="92"/>
      <c r="ULN351" s="92"/>
      <c r="ULO351" s="92"/>
      <c r="ULP351" s="92"/>
      <c r="ULQ351" s="92"/>
      <c r="ULR351" s="92"/>
      <c r="ULS351" s="92"/>
      <c r="ULT351" s="92"/>
      <c r="ULU351" s="92"/>
      <c r="ULV351" s="92"/>
      <c r="ULW351" s="92"/>
      <c r="ULX351" s="92"/>
      <c r="ULY351" s="92"/>
      <c r="ULZ351" s="92"/>
      <c r="UMA351" s="92"/>
      <c r="UMB351" s="92"/>
      <c r="UMC351" s="92"/>
      <c r="UMD351" s="92"/>
      <c r="UME351" s="92"/>
      <c r="UMF351" s="92"/>
      <c r="UMG351" s="92"/>
      <c r="UMH351" s="92"/>
      <c r="UMI351" s="92"/>
      <c r="UMJ351" s="92"/>
      <c r="UMK351" s="92"/>
      <c r="UML351" s="92"/>
      <c r="UMM351" s="92"/>
      <c r="UMN351" s="92"/>
      <c r="UMO351" s="92"/>
      <c r="UMP351" s="92"/>
      <c r="UMQ351" s="92"/>
      <c r="UMR351" s="92"/>
      <c r="UMS351" s="92"/>
      <c r="UMT351" s="92"/>
      <c r="UMU351" s="92"/>
      <c r="UMV351" s="92"/>
      <c r="UMW351" s="92"/>
      <c r="UMX351" s="92"/>
      <c r="UMY351" s="92"/>
      <c r="UMZ351" s="92"/>
      <c r="UNA351" s="92"/>
      <c r="UNB351" s="92"/>
      <c r="UNC351" s="92"/>
      <c r="UND351" s="92"/>
      <c r="UNE351" s="92"/>
      <c r="UNF351" s="92"/>
      <c r="UNG351" s="92"/>
      <c r="UNH351" s="92"/>
      <c r="UNI351" s="92"/>
      <c r="UNJ351" s="92"/>
      <c r="UNK351" s="92"/>
      <c r="UNL351" s="92"/>
      <c r="UNM351" s="92"/>
      <c r="UNN351" s="92"/>
      <c r="UNO351" s="92"/>
      <c r="UNP351" s="92"/>
      <c r="UNQ351" s="92"/>
      <c r="UNR351" s="92"/>
      <c r="UNS351" s="92"/>
      <c r="UNT351" s="92"/>
      <c r="UNU351" s="92"/>
      <c r="UNV351" s="92"/>
      <c r="UNW351" s="92"/>
      <c r="UNX351" s="92"/>
      <c r="UNY351" s="92"/>
      <c r="UNZ351" s="92"/>
      <c r="UOA351" s="92"/>
      <c r="UOB351" s="92"/>
      <c r="UOC351" s="92"/>
      <c r="UOD351" s="92"/>
      <c r="UOE351" s="92"/>
      <c r="UOF351" s="92"/>
      <c r="UOG351" s="92"/>
      <c r="UOH351" s="92"/>
      <c r="UOI351" s="92"/>
      <c r="UOJ351" s="92"/>
      <c r="UOK351" s="92"/>
      <c r="UOL351" s="92"/>
      <c r="UOM351" s="92"/>
      <c r="UON351" s="92"/>
      <c r="UOO351" s="92"/>
      <c r="UOP351" s="92"/>
      <c r="UOQ351" s="92"/>
      <c r="UOR351" s="92"/>
      <c r="UOS351" s="92"/>
      <c r="UOT351" s="92"/>
      <c r="UOU351" s="92"/>
      <c r="UOV351" s="92"/>
      <c r="UOW351" s="92"/>
      <c r="UOX351" s="92"/>
      <c r="UOY351" s="92"/>
      <c r="UOZ351" s="92"/>
      <c r="UPA351" s="92"/>
      <c r="UPB351" s="92"/>
      <c r="UPC351" s="92"/>
      <c r="UPD351" s="92"/>
      <c r="UPE351" s="92"/>
      <c r="UPF351" s="92"/>
      <c r="UPG351" s="92"/>
      <c r="UPH351" s="92"/>
      <c r="UPI351" s="92"/>
      <c r="UPJ351" s="92"/>
      <c r="UPK351" s="92"/>
      <c r="UPL351" s="92"/>
      <c r="UPM351" s="92"/>
      <c r="UPN351" s="92"/>
      <c r="UPO351" s="92"/>
      <c r="UPP351" s="92"/>
      <c r="UPQ351" s="92"/>
      <c r="UPR351" s="92"/>
      <c r="UPS351" s="92"/>
      <c r="UPT351" s="92"/>
      <c r="UPU351" s="92"/>
      <c r="UPV351" s="92"/>
      <c r="UPW351" s="92"/>
      <c r="UPX351" s="92"/>
      <c r="UPY351" s="92"/>
      <c r="UPZ351" s="92"/>
      <c r="UQA351" s="92"/>
      <c r="UQB351" s="92"/>
      <c r="UQC351" s="92"/>
      <c r="UQD351" s="92"/>
      <c r="UQE351" s="92"/>
      <c r="UQF351" s="92"/>
      <c r="UQG351" s="92"/>
      <c r="UQH351" s="92"/>
      <c r="UQI351" s="92"/>
      <c r="UQJ351" s="92"/>
      <c r="UQK351" s="92"/>
      <c r="UQL351" s="92"/>
      <c r="UQM351" s="92"/>
      <c r="UQN351" s="92"/>
      <c r="UQO351" s="92"/>
      <c r="UQP351" s="92"/>
      <c r="UQQ351" s="92"/>
      <c r="UQR351" s="92"/>
      <c r="UQS351" s="92"/>
      <c r="UQT351" s="92"/>
      <c r="UQU351" s="92"/>
      <c r="UQV351" s="92"/>
      <c r="UQW351" s="92"/>
      <c r="UQX351" s="92"/>
      <c r="UQY351" s="92"/>
      <c r="UQZ351" s="92"/>
      <c r="URA351" s="92"/>
      <c r="URB351" s="92"/>
      <c r="URC351" s="92"/>
      <c r="URD351" s="92"/>
      <c r="URE351" s="92"/>
      <c r="URF351" s="92"/>
      <c r="URG351" s="92"/>
      <c r="URH351" s="92"/>
      <c r="URI351" s="92"/>
      <c r="URJ351" s="92"/>
      <c r="URK351" s="92"/>
      <c r="URL351" s="92"/>
      <c r="URM351" s="92"/>
      <c r="URN351" s="92"/>
      <c r="URO351" s="92"/>
      <c r="URP351" s="92"/>
      <c r="URQ351" s="92"/>
      <c r="URR351" s="92"/>
      <c r="URS351" s="92"/>
      <c r="URT351" s="92"/>
      <c r="URU351" s="92"/>
      <c r="URV351" s="92"/>
      <c r="URW351" s="92"/>
      <c r="URX351" s="92"/>
      <c r="URY351" s="92"/>
      <c r="URZ351" s="92"/>
      <c r="USA351" s="92"/>
      <c r="USB351" s="92"/>
      <c r="USC351" s="92"/>
      <c r="USD351" s="92"/>
      <c r="USE351" s="92"/>
      <c r="USF351" s="92"/>
      <c r="USG351" s="92"/>
      <c r="USH351" s="92"/>
      <c r="USI351" s="92"/>
      <c r="USJ351" s="92"/>
      <c r="USK351" s="92"/>
      <c r="USL351" s="92"/>
      <c r="USM351" s="92"/>
      <c r="USN351" s="92"/>
      <c r="USO351" s="92"/>
      <c r="USP351" s="92"/>
      <c r="USQ351" s="92"/>
      <c r="USR351" s="92"/>
      <c r="USS351" s="92"/>
      <c r="UST351" s="92"/>
      <c r="USU351" s="92"/>
      <c r="USV351" s="92"/>
      <c r="USW351" s="92"/>
      <c r="USX351" s="92"/>
      <c r="USY351" s="92"/>
      <c r="USZ351" s="92"/>
      <c r="UTA351" s="92"/>
      <c r="UTB351" s="92"/>
      <c r="UTC351" s="92"/>
      <c r="UTD351" s="92"/>
      <c r="UTE351" s="92"/>
      <c r="UTF351" s="92"/>
      <c r="UTG351" s="92"/>
      <c r="UTH351" s="92"/>
      <c r="UTI351" s="92"/>
      <c r="UTJ351" s="92"/>
      <c r="UTK351" s="92"/>
      <c r="UTL351" s="92"/>
      <c r="UTM351" s="92"/>
      <c r="UTN351" s="92"/>
      <c r="UTO351" s="92"/>
      <c r="UTP351" s="92"/>
      <c r="UTQ351" s="92"/>
      <c r="UTR351" s="92"/>
      <c r="UTS351" s="92"/>
      <c r="UTT351" s="92"/>
      <c r="UTU351" s="92"/>
      <c r="UTV351" s="92"/>
      <c r="UTW351" s="92"/>
      <c r="UTX351" s="92"/>
      <c r="UTY351" s="92"/>
      <c r="UTZ351" s="92"/>
      <c r="UUA351" s="92"/>
      <c r="UUB351" s="92"/>
      <c r="UUC351" s="92"/>
      <c r="UUD351" s="92"/>
      <c r="UUE351" s="92"/>
      <c r="UUF351" s="92"/>
      <c r="UUG351" s="92"/>
      <c r="UUH351" s="92"/>
      <c r="UUI351" s="92"/>
      <c r="UUJ351" s="92"/>
      <c r="UUK351" s="92"/>
      <c r="UUL351" s="92"/>
      <c r="UUM351" s="92"/>
      <c r="UUN351" s="92"/>
      <c r="UUO351" s="92"/>
      <c r="UUP351" s="92"/>
      <c r="UUQ351" s="92"/>
      <c r="UUR351" s="92"/>
      <c r="UUS351" s="92"/>
      <c r="UUT351" s="92"/>
      <c r="UUU351" s="92"/>
      <c r="UUV351" s="92"/>
      <c r="UUW351" s="92"/>
      <c r="UUX351" s="92"/>
      <c r="UUY351" s="92"/>
      <c r="UUZ351" s="92"/>
      <c r="UVA351" s="92"/>
      <c r="UVB351" s="92"/>
      <c r="UVC351" s="92"/>
      <c r="UVD351" s="92"/>
      <c r="UVE351" s="92"/>
      <c r="UVF351" s="92"/>
      <c r="UVG351" s="92"/>
      <c r="UVH351" s="92"/>
      <c r="UVI351" s="92"/>
      <c r="UVJ351" s="92"/>
      <c r="UVK351" s="92"/>
      <c r="UVL351" s="92"/>
      <c r="UVM351" s="92"/>
      <c r="UVN351" s="92"/>
      <c r="UVO351" s="92"/>
      <c r="UVP351" s="92"/>
      <c r="UVQ351" s="92"/>
      <c r="UVR351" s="92"/>
      <c r="UVS351" s="92"/>
      <c r="UVT351" s="92"/>
      <c r="UVU351" s="92"/>
      <c r="UVV351" s="92"/>
      <c r="UVW351" s="92"/>
      <c r="UVX351" s="92"/>
      <c r="UVY351" s="92"/>
      <c r="UVZ351" s="92"/>
      <c r="UWA351" s="92"/>
      <c r="UWB351" s="92"/>
      <c r="UWC351" s="92"/>
      <c r="UWD351" s="92"/>
      <c r="UWE351" s="92"/>
      <c r="UWF351" s="92"/>
      <c r="UWG351" s="92"/>
      <c r="UWH351" s="92"/>
      <c r="UWI351" s="92"/>
      <c r="UWJ351" s="92"/>
      <c r="UWK351" s="92"/>
      <c r="UWL351" s="92"/>
      <c r="UWM351" s="92"/>
      <c r="UWN351" s="92"/>
      <c r="UWO351" s="92"/>
      <c r="UWP351" s="92"/>
      <c r="UWQ351" s="92"/>
      <c r="UWR351" s="92"/>
      <c r="UWS351" s="92"/>
      <c r="UWT351" s="92"/>
      <c r="UWU351" s="92"/>
      <c r="UWV351" s="92"/>
      <c r="UWW351" s="92"/>
      <c r="UWX351" s="92"/>
      <c r="UWY351" s="92"/>
      <c r="UWZ351" s="92"/>
      <c r="UXA351" s="92"/>
      <c r="UXB351" s="92"/>
      <c r="UXC351" s="92"/>
      <c r="UXD351" s="92"/>
      <c r="UXE351" s="92"/>
      <c r="UXF351" s="92"/>
      <c r="UXG351" s="92"/>
      <c r="UXH351" s="92"/>
      <c r="UXI351" s="92"/>
      <c r="UXJ351" s="92"/>
      <c r="UXK351" s="92"/>
      <c r="UXL351" s="92"/>
      <c r="UXM351" s="92"/>
      <c r="UXN351" s="92"/>
      <c r="UXO351" s="92"/>
      <c r="UXP351" s="92"/>
      <c r="UXQ351" s="92"/>
      <c r="UXR351" s="92"/>
      <c r="UXS351" s="92"/>
      <c r="UXT351" s="92"/>
      <c r="UXU351" s="92"/>
      <c r="UXV351" s="92"/>
      <c r="UXW351" s="92"/>
      <c r="UXX351" s="92"/>
      <c r="UXY351" s="92"/>
      <c r="UXZ351" s="92"/>
      <c r="UYA351" s="92"/>
      <c r="UYB351" s="92"/>
      <c r="UYC351" s="92"/>
      <c r="UYD351" s="92"/>
      <c r="UYE351" s="92"/>
      <c r="UYF351" s="92"/>
      <c r="UYG351" s="92"/>
      <c r="UYH351" s="92"/>
      <c r="UYI351" s="92"/>
      <c r="UYJ351" s="92"/>
      <c r="UYK351" s="92"/>
      <c r="UYL351" s="92"/>
      <c r="UYM351" s="92"/>
      <c r="UYN351" s="92"/>
      <c r="UYO351" s="92"/>
      <c r="UYP351" s="92"/>
      <c r="UYQ351" s="92"/>
      <c r="UYR351" s="92"/>
      <c r="UYS351" s="92"/>
      <c r="UYT351" s="92"/>
      <c r="UYU351" s="92"/>
      <c r="UYV351" s="92"/>
      <c r="UYW351" s="92"/>
      <c r="UYX351" s="92"/>
      <c r="UYY351" s="92"/>
      <c r="UYZ351" s="92"/>
      <c r="UZA351" s="92"/>
      <c r="UZB351" s="92"/>
      <c r="UZC351" s="92"/>
      <c r="UZD351" s="92"/>
      <c r="UZE351" s="92"/>
      <c r="UZF351" s="92"/>
      <c r="UZG351" s="92"/>
      <c r="UZH351" s="92"/>
      <c r="UZI351" s="92"/>
      <c r="UZJ351" s="92"/>
      <c r="UZK351" s="92"/>
      <c r="UZL351" s="92"/>
      <c r="UZM351" s="92"/>
      <c r="UZN351" s="92"/>
      <c r="UZO351" s="92"/>
      <c r="UZP351" s="92"/>
      <c r="UZQ351" s="92"/>
      <c r="UZR351" s="92"/>
      <c r="UZS351" s="92"/>
      <c r="UZT351" s="92"/>
      <c r="UZU351" s="92"/>
      <c r="UZV351" s="92"/>
      <c r="UZW351" s="92"/>
      <c r="UZX351" s="92"/>
      <c r="UZY351" s="92"/>
      <c r="UZZ351" s="92"/>
      <c r="VAA351" s="92"/>
      <c r="VAB351" s="92"/>
      <c r="VAC351" s="92"/>
      <c r="VAD351" s="92"/>
      <c r="VAE351" s="92"/>
      <c r="VAF351" s="92"/>
      <c r="VAG351" s="92"/>
      <c r="VAH351" s="92"/>
      <c r="VAI351" s="92"/>
      <c r="VAJ351" s="92"/>
      <c r="VAK351" s="92"/>
      <c r="VAL351" s="92"/>
      <c r="VAM351" s="92"/>
      <c r="VAN351" s="92"/>
      <c r="VAO351" s="92"/>
      <c r="VAP351" s="92"/>
      <c r="VAQ351" s="92"/>
      <c r="VAR351" s="92"/>
      <c r="VAS351" s="92"/>
      <c r="VAT351" s="92"/>
      <c r="VAU351" s="92"/>
      <c r="VAV351" s="92"/>
      <c r="VAW351" s="92"/>
      <c r="VAX351" s="92"/>
      <c r="VAY351" s="92"/>
      <c r="VAZ351" s="92"/>
      <c r="VBA351" s="92"/>
      <c r="VBB351" s="92"/>
      <c r="VBC351" s="92"/>
      <c r="VBD351" s="92"/>
      <c r="VBE351" s="92"/>
      <c r="VBF351" s="92"/>
      <c r="VBG351" s="92"/>
      <c r="VBH351" s="92"/>
      <c r="VBI351" s="92"/>
      <c r="VBJ351" s="92"/>
      <c r="VBK351" s="92"/>
      <c r="VBL351" s="92"/>
      <c r="VBM351" s="92"/>
      <c r="VBN351" s="92"/>
      <c r="VBO351" s="92"/>
      <c r="VBP351" s="92"/>
      <c r="VBQ351" s="92"/>
      <c r="VBR351" s="92"/>
      <c r="VBS351" s="92"/>
      <c r="VBT351" s="92"/>
      <c r="VBU351" s="92"/>
      <c r="VBV351" s="92"/>
      <c r="VBW351" s="92"/>
      <c r="VBX351" s="92"/>
      <c r="VBY351" s="92"/>
      <c r="VBZ351" s="92"/>
      <c r="VCA351" s="92"/>
      <c r="VCB351" s="92"/>
      <c r="VCC351" s="92"/>
      <c r="VCD351" s="92"/>
      <c r="VCE351" s="92"/>
      <c r="VCF351" s="92"/>
      <c r="VCG351" s="92"/>
      <c r="VCH351" s="92"/>
      <c r="VCI351" s="92"/>
      <c r="VCJ351" s="92"/>
      <c r="VCK351" s="92"/>
      <c r="VCL351" s="92"/>
      <c r="VCM351" s="92"/>
      <c r="VCN351" s="92"/>
      <c r="VCO351" s="92"/>
      <c r="VCP351" s="92"/>
      <c r="VCQ351" s="92"/>
      <c r="VCR351" s="92"/>
      <c r="VCS351" s="92"/>
      <c r="VCT351" s="92"/>
      <c r="VCU351" s="92"/>
      <c r="VCV351" s="92"/>
      <c r="VCW351" s="92"/>
      <c r="VCX351" s="92"/>
      <c r="VCY351" s="92"/>
      <c r="VCZ351" s="92"/>
      <c r="VDA351" s="92"/>
      <c r="VDB351" s="92"/>
      <c r="VDC351" s="92"/>
      <c r="VDD351" s="92"/>
      <c r="VDE351" s="92"/>
      <c r="VDF351" s="92"/>
      <c r="VDG351" s="92"/>
      <c r="VDH351" s="92"/>
      <c r="VDI351" s="92"/>
      <c r="VDJ351" s="92"/>
      <c r="VDK351" s="92"/>
      <c r="VDL351" s="92"/>
      <c r="VDM351" s="92"/>
      <c r="VDN351" s="92"/>
      <c r="VDO351" s="92"/>
      <c r="VDP351" s="92"/>
      <c r="VDQ351" s="92"/>
      <c r="VDR351" s="92"/>
      <c r="VDS351" s="92"/>
      <c r="VDT351" s="92"/>
      <c r="VDU351" s="92"/>
      <c r="VDV351" s="92"/>
      <c r="VDW351" s="92"/>
      <c r="VDX351" s="92"/>
      <c r="VDY351" s="92"/>
      <c r="VDZ351" s="92"/>
      <c r="VEA351" s="92"/>
      <c r="VEB351" s="92"/>
      <c r="VEC351" s="92"/>
      <c r="VED351" s="92"/>
      <c r="VEE351" s="92"/>
      <c r="VEF351" s="92"/>
      <c r="VEG351" s="92"/>
      <c r="VEH351" s="92"/>
      <c r="VEI351" s="92"/>
      <c r="VEJ351" s="92"/>
      <c r="VEK351" s="92"/>
      <c r="VEL351" s="92"/>
      <c r="VEM351" s="92"/>
      <c r="VEN351" s="92"/>
      <c r="VEO351" s="92"/>
      <c r="VEP351" s="92"/>
      <c r="VEQ351" s="92"/>
      <c r="VER351" s="92"/>
      <c r="VES351" s="92"/>
      <c r="VET351" s="92"/>
      <c r="VEU351" s="92"/>
      <c r="VEV351" s="92"/>
      <c r="VEW351" s="92"/>
      <c r="VEX351" s="92"/>
      <c r="VEY351" s="92"/>
      <c r="VEZ351" s="92"/>
      <c r="VFA351" s="92"/>
      <c r="VFB351" s="92"/>
      <c r="VFC351" s="92"/>
      <c r="VFD351" s="92"/>
      <c r="VFE351" s="92"/>
      <c r="VFF351" s="92"/>
      <c r="VFG351" s="92"/>
      <c r="VFH351" s="92"/>
      <c r="VFI351" s="92"/>
      <c r="VFJ351" s="92"/>
      <c r="VFK351" s="92"/>
      <c r="VFL351" s="92"/>
      <c r="VFM351" s="92"/>
      <c r="VFN351" s="92"/>
      <c r="VFO351" s="92"/>
      <c r="VFP351" s="92"/>
      <c r="VFQ351" s="92"/>
      <c r="VFR351" s="92"/>
      <c r="VFS351" s="92"/>
      <c r="VFT351" s="92"/>
      <c r="VFU351" s="92"/>
      <c r="VFV351" s="92"/>
      <c r="VFW351" s="92"/>
      <c r="VFX351" s="92"/>
      <c r="VFY351" s="92"/>
      <c r="VFZ351" s="92"/>
      <c r="VGA351" s="92"/>
      <c r="VGB351" s="92"/>
      <c r="VGC351" s="92"/>
      <c r="VGD351" s="92"/>
      <c r="VGE351" s="92"/>
      <c r="VGF351" s="92"/>
      <c r="VGG351" s="92"/>
      <c r="VGH351" s="92"/>
      <c r="VGI351" s="92"/>
      <c r="VGJ351" s="92"/>
      <c r="VGK351" s="92"/>
      <c r="VGL351" s="92"/>
      <c r="VGM351" s="92"/>
      <c r="VGN351" s="92"/>
      <c r="VGO351" s="92"/>
      <c r="VGP351" s="92"/>
      <c r="VGQ351" s="92"/>
      <c r="VGR351" s="92"/>
      <c r="VGS351" s="92"/>
      <c r="VGT351" s="92"/>
      <c r="VGU351" s="92"/>
      <c r="VGV351" s="92"/>
      <c r="VGW351" s="92"/>
      <c r="VGX351" s="92"/>
      <c r="VGY351" s="92"/>
      <c r="VGZ351" s="92"/>
      <c r="VHA351" s="92"/>
      <c r="VHB351" s="92"/>
      <c r="VHC351" s="92"/>
      <c r="VHD351" s="92"/>
      <c r="VHE351" s="92"/>
      <c r="VHF351" s="92"/>
      <c r="VHG351" s="92"/>
      <c r="VHH351" s="92"/>
      <c r="VHI351" s="92"/>
      <c r="VHJ351" s="92"/>
      <c r="VHK351" s="92"/>
      <c r="VHL351" s="92"/>
      <c r="VHM351" s="92"/>
      <c r="VHN351" s="92"/>
      <c r="VHO351" s="92"/>
      <c r="VHP351" s="92"/>
      <c r="VHQ351" s="92"/>
      <c r="VHR351" s="92"/>
      <c r="VHS351" s="92"/>
      <c r="VHT351" s="92"/>
      <c r="VHU351" s="92"/>
      <c r="VHV351" s="92"/>
      <c r="VHW351" s="92"/>
      <c r="VHX351" s="92"/>
      <c r="VHY351" s="92"/>
      <c r="VHZ351" s="92"/>
      <c r="VIA351" s="92"/>
      <c r="VIB351" s="92"/>
      <c r="VIC351" s="92"/>
      <c r="VID351" s="92"/>
      <c r="VIE351" s="92"/>
      <c r="VIF351" s="92"/>
      <c r="VIG351" s="92"/>
      <c r="VIH351" s="92"/>
      <c r="VII351" s="92"/>
      <c r="VIJ351" s="92"/>
      <c r="VIK351" s="92"/>
      <c r="VIL351" s="92"/>
      <c r="VIM351" s="92"/>
      <c r="VIN351" s="92"/>
      <c r="VIO351" s="92"/>
      <c r="VIP351" s="92"/>
      <c r="VIQ351" s="92"/>
      <c r="VIR351" s="92"/>
      <c r="VIS351" s="92"/>
      <c r="VIT351" s="92"/>
      <c r="VIU351" s="92"/>
      <c r="VIV351" s="92"/>
      <c r="VIW351" s="92"/>
      <c r="VIX351" s="92"/>
      <c r="VIY351" s="92"/>
      <c r="VIZ351" s="92"/>
      <c r="VJA351" s="92"/>
      <c r="VJB351" s="92"/>
      <c r="VJC351" s="92"/>
      <c r="VJD351" s="92"/>
      <c r="VJE351" s="92"/>
      <c r="VJF351" s="92"/>
      <c r="VJG351" s="92"/>
      <c r="VJH351" s="92"/>
      <c r="VJI351" s="92"/>
      <c r="VJJ351" s="92"/>
      <c r="VJK351" s="92"/>
      <c r="VJL351" s="92"/>
      <c r="VJM351" s="92"/>
      <c r="VJN351" s="92"/>
      <c r="VJO351" s="92"/>
      <c r="VJP351" s="92"/>
      <c r="VJQ351" s="92"/>
      <c r="VJR351" s="92"/>
      <c r="VJS351" s="92"/>
      <c r="VJT351" s="92"/>
      <c r="VJU351" s="92"/>
      <c r="VJV351" s="92"/>
      <c r="VJW351" s="92"/>
      <c r="VJX351" s="92"/>
      <c r="VJY351" s="92"/>
      <c r="VJZ351" s="92"/>
      <c r="VKA351" s="92"/>
      <c r="VKB351" s="92"/>
      <c r="VKC351" s="92"/>
      <c r="VKD351" s="92"/>
      <c r="VKE351" s="92"/>
      <c r="VKF351" s="92"/>
      <c r="VKG351" s="92"/>
      <c r="VKH351" s="92"/>
      <c r="VKI351" s="92"/>
      <c r="VKJ351" s="92"/>
      <c r="VKK351" s="92"/>
      <c r="VKL351" s="92"/>
      <c r="VKM351" s="92"/>
      <c r="VKN351" s="92"/>
      <c r="VKO351" s="92"/>
      <c r="VKP351" s="92"/>
      <c r="VKQ351" s="92"/>
      <c r="VKR351" s="92"/>
      <c r="VKS351" s="92"/>
      <c r="VKT351" s="92"/>
      <c r="VKU351" s="92"/>
      <c r="VKV351" s="92"/>
      <c r="VKW351" s="92"/>
      <c r="VKX351" s="92"/>
      <c r="VKY351" s="92"/>
      <c r="VKZ351" s="92"/>
      <c r="VLA351" s="92"/>
      <c r="VLB351" s="92"/>
      <c r="VLC351" s="92"/>
      <c r="VLD351" s="92"/>
      <c r="VLE351" s="92"/>
      <c r="VLF351" s="92"/>
      <c r="VLG351" s="92"/>
      <c r="VLH351" s="92"/>
      <c r="VLI351" s="92"/>
      <c r="VLJ351" s="92"/>
      <c r="VLK351" s="92"/>
      <c r="VLL351" s="92"/>
      <c r="VLM351" s="92"/>
      <c r="VLN351" s="92"/>
      <c r="VLO351" s="92"/>
      <c r="VLP351" s="92"/>
      <c r="VLQ351" s="92"/>
      <c r="VLR351" s="92"/>
      <c r="VLS351" s="92"/>
      <c r="VLT351" s="92"/>
      <c r="VLU351" s="92"/>
      <c r="VLV351" s="92"/>
      <c r="VLW351" s="92"/>
      <c r="VLX351" s="92"/>
      <c r="VLY351" s="92"/>
      <c r="VLZ351" s="92"/>
      <c r="VMA351" s="92"/>
      <c r="VMB351" s="92"/>
      <c r="VMC351" s="92"/>
      <c r="VMD351" s="92"/>
      <c r="VME351" s="92"/>
      <c r="VMF351" s="92"/>
      <c r="VMG351" s="92"/>
      <c r="VMH351" s="92"/>
      <c r="VMI351" s="92"/>
      <c r="VMJ351" s="92"/>
      <c r="VMK351" s="92"/>
      <c r="VML351" s="92"/>
      <c r="VMM351" s="92"/>
      <c r="VMN351" s="92"/>
      <c r="VMO351" s="92"/>
      <c r="VMP351" s="92"/>
      <c r="VMQ351" s="92"/>
      <c r="VMR351" s="92"/>
      <c r="VMS351" s="92"/>
      <c r="VMT351" s="92"/>
      <c r="VMU351" s="92"/>
      <c r="VMV351" s="92"/>
      <c r="VMW351" s="92"/>
      <c r="VMX351" s="92"/>
      <c r="VMY351" s="92"/>
      <c r="VMZ351" s="92"/>
      <c r="VNA351" s="92"/>
      <c r="VNB351" s="92"/>
      <c r="VNC351" s="92"/>
      <c r="VND351" s="92"/>
      <c r="VNE351" s="92"/>
      <c r="VNF351" s="92"/>
      <c r="VNG351" s="92"/>
      <c r="VNH351" s="92"/>
      <c r="VNI351" s="92"/>
      <c r="VNJ351" s="92"/>
      <c r="VNK351" s="92"/>
      <c r="VNL351" s="92"/>
      <c r="VNM351" s="92"/>
      <c r="VNN351" s="92"/>
      <c r="VNO351" s="92"/>
      <c r="VNP351" s="92"/>
      <c r="VNQ351" s="92"/>
      <c r="VNR351" s="92"/>
      <c r="VNS351" s="92"/>
      <c r="VNT351" s="92"/>
      <c r="VNU351" s="92"/>
      <c r="VNV351" s="92"/>
      <c r="VNW351" s="92"/>
      <c r="VNX351" s="92"/>
      <c r="VNY351" s="92"/>
      <c r="VNZ351" s="92"/>
      <c r="VOA351" s="92"/>
      <c r="VOB351" s="92"/>
      <c r="VOC351" s="92"/>
      <c r="VOD351" s="92"/>
      <c r="VOE351" s="92"/>
      <c r="VOF351" s="92"/>
      <c r="VOG351" s="92"/>
      <c r="VOH351" s="92"/>
      <c r="VOI351" s="92"/>
      <c r="VOJ351" s="92"/>
      <c r="VOK351" s="92"/>
      <c r="VOL351" s="92"/>
      <c r="VOM351" s="92"/>
      <c r="VON351" s="92"/>
      <c r="VOO351" s="92"/>
      <c r="VOP351" s="92"/>
      <c r="VOQ351" s="92"/>
      <c r="VOR351" s="92"/>
      <c r="VOS351" s="92"/>
      <c r="VOT351" s="92"/>
      <c r="VOU351" s="92"/>
      <c r="VOV351" s="92"/>
      <c r="VOW351" s="92"/>
      <c r="VOX351" s="92"/>
      <c r="VOY351" s="92"/>
      <c r="VOZ351" s="92"/>
      <c r="VPA351" s="92"/>
      <c r="VPB351" s="92"/>
      <c r="VPC351" s="92"/>
      <c r="VPD351" s="92"/>
      <c r="VPE351" s="92"/>
      <c r="VPF351" s="92"/>
      <c r="VPG351" s="92"/>
      <c r="VPH351" s="92"/>
      <c r="VPI351" s="92"/>
      <c r="VPJ351" s="92"/>
      <c r="VPK351" s="92"/>
      <c r="VPL351" s="92"/>
      <c r="VPM351" s="92"/>
      <c r="VPN351" s="92"/>
      <c r="VPO351" s="92"/>
      <c r="VPP351" s="92"/>
      <c r="VPQ351" s="92"/>
      <c r="VPR351" s="92"/>
      <c r="VPS351" s="92"/>
      <c r="VPT351" s="92"/>
      <c r="VPU351" s="92"/>
      <c r="VPV351" s="92"/>
      <c r="VPW351" s="92"/>
      <c r="VPX351" s="92"/>
      <c r="VPY351" s="92"/>
      <c r="VPZ351" s="92"/>
      <c r="VQA351" s="92"/>
      <c r="VQB351" s="92"/>
      <c r="VQC351" s="92"/>
      <c r="VQD351" s="92"/>
      <c r="VQE351" s="92"/>
      <c r="VQF351" s="92"/>
      <c r="VQG351" s="92"/>
      <c r="VQH351" s="92"/>
      <c r="VQI351" s="92"/>
      <c r="VQJ351" s="92"/>
      <c r="VQK351" s="92"/>
      <c r="VQL351" s="92"/>
      <c r="VQM351" s="92"/>
      <c r="VQN351" s="92"/>
      <c r="VQO351" s="92"/>
      <c r="VQP351" s="92"/>
      <c r="VQQ351" s="92"/>
      <c r="VQR351" s="92"/>
      <c r="VQS351" s="92"/>
      <c r="VQT351" s="92"/>
      <c r="VQU351" s="92"/>
      <c r="VQV351" s="92"/>
      <c r="VQW351" s="92"/>
      <c r="VQX351" s="92"/>
      <c r="VQY351" s="92"/>
      <c r="VQZ351" s="92"/>
      <c r="VRA351" s="92"/>
      <c r="VRB351" s="92"/>
      <c r="VRC351" s="92"/>
      <c r="VRD351" s="92"/>
      <c r="VRE351" s="92"/>
      <c r="VRF351" s="92"/>
      <c r="VRG351" s="92"/>
      <c r="VRH351" s="92"/>
      <c r="VRI351" s="92"/>
      <c r="VRJ351" s="92"/>
      <c r="VRK351" s="92"/>
      <c r="VRL351" s="92"/>
      <c r="VRM351" s="92"/>
      <c r="VRN351" s="92"/>
      <c r="VRO351" s="92"/>
      <c r="VRP351" s="92"/>
      <c r="VRQ351" s="92"/>
      <c r="VRR351" s="92"/>
      <c r="VRS351" s="92"/>
      <c r="VRT351" s="92"/>
      <c r="VRU351" s="92"/>
      <c r="VRV351" s="92"/>
      <c r="VRW351" s="92"/>
      <c r="VRX351" s="92"/>
      <c r="VRY351" s="92"/>
      <c r="VRZ351" s="92"/>
      <c r="VSA351" s="92"/>
      <c r="VSB351" s="92"/>
      <c r="VSC351" s="92"/>
      <c r="VSD351" s="92"/>
      <c r="VSE351" s="92"/>
      <c r="VSF351" s="92"/>
      <c r="VSG351" s="92"/>
      <c r="VSH351" s="92"/>
      <c r="VSI351" s="92"/>
      <c r="VSJ351" s="92"/>
      <c r="VSK351" s="92"/>
      <c r="VSL351" s="92"/>
      <c r="VSM351" s="92"/>
      <c r="VSN351" s="92"/>
      <c r="VSO351" s="92"/>
      <c r="VSP351" s="92"/>
      <c r="VSQ351" s="92"/>
      <c r="VSR351" s="92"/>
      <c r="VSS351" s="92"/>
      <c r="VST351" s="92"/>
      <c r="VSU351" s="92"/>
      <c r="VSV351" s="92"/>
      <c r="VSW351" s="92"/>
      <c r="VSX351" s="92"/>
      <c r="VSY351" s="92"/>
      <c r="VSZ351" s="92"/>
      <c r="VTA351" s="92"/>
      <c r="VTB351" s="92"/>
      <c r="VTC351" s="92"/>
      <c r="VTD351" s="92"/>
      <c r="VTE351" s="92"/>
      <c r="VTF351" s="92"/>
      <c r="VTG351" s="92"/>
      <c r="VTH351" s="92"/>
      <c r="VTI351" s="92"/>
      <c r="VTJ351" s="92"/>
      <c r="VTK351" s="92"/>
      <c r="VTL351" s="92"/>
      <c r="VTM351" s="92"/>
      <c r="VTN351" s="92"/>
      <c r="VTO351" s="92"/>
      <c r="VTP351" s="92"/>
      <c r="VTQ351" s="92"/>
      <c r="VTR351" s="92"/>
      <c r="VTS351" s="92"/>
      <c r="VTT351" s="92"/>
      <c r="VTU351" s="92"/>
      <c r="VTV351" s="92"/>
      <c r="VTW351" s="92"/>
      <c r="VTX351" s="92"/>
      <c r="VTY351" s="92"/>
      <c r="VTZ351" s="92"/>
      <c r="VUA351" s="92"/>
      <c r="VUB351" s="92"/>
      <c r="VUC351" s="92"/>
      <c r="VUD351" s="92"/>
      <c r="VUE351" s="92"/>
      <c r="VUF351" s="92"/>
      <c r="VUG351" s="92"/>
      <c r="VUH351" s="92"/>
      <c r="VUI351" s="92"/>
      <c r="VUJ351" s="92"/>
      <c r="VUK351" s="92"/>
      <c r="VUL351" s="92"/>
      <c r="VUM351" s="92"/>
      <c r="VUN351" s="92"/>
      <c r="VUO351" s="92"/>
      <c r="VUP351" s="92"/>
      <c r="VUQ351" s="92"/>
      <c r="VUR351" s="92"/>
      <c r="VUS351" s="92"/>
      <c r="VUT351" s="92"/>
      <c r="VUU351" s="92"/>
      <c r="VUV351" s="92"/>
      <c r="VUW351" s="92"/>
      <c r="VUX351" s="92"/>
      <c r="VUY351" s="92"/>
      <c r="VUZ351" s="92"/>
      <c r="VVA351" s="92"/>
      <c r="VVB351" s="92"/>
      <c r="VVC351" s="92"/>
      <c r="VVD351" s="92"/>
      <c r="VVE351" s="92"/>
      <c r="VVF351" s="92"/>
      <c r="VVG351" s="92"/>
      <c r="VVH351" s="92"/>
      <c r="VVI351" s="92"/>
      <c r="VVJ351" s="92"/>
      <c r="VVK351" s="92"/>
      <c r="VVL351" s="92"/>
      <c r="VVM351" s="92"/>
      <c r="VVN351" s="92"/>
      <c r="VVO351" s="92"/>
      <c r="VVP351" s="92"/>
      <c r="VVQ351" s="92"/>
      <c r="VVR351" s="92"/>
      <c r="VVS351" s="92"/>
      <c r="VVT351" s="92"/>
      <c r="VVU351" s="92"/>
      <c r="VVV351" s="92"/>
      <c r="VVW351" s="92"/>
      <c r="VVX351" s="92"/>
      <c r="VVY351" s="92"/>
      <c r="VVZ351" s="92"/>
      <c r="VWA351" s="92"/>
      <c r="VWB351" s="92"/>
      <c r="VWC351" s="92"/>
      <c r="VWD351" s="92"/>
      <c r="VWE351" s="92"/>
      <c r="VWF351" s="92"/>
      <c r="VWG351" s="92"/>
      <c r="VWH351" s="92"/>
      <c r="VWI351" s="92"/>
      <c r="VWJ351" s="92"/>
      <c r="VWK351" s="92"/>
      <c r="VWL351" s="92"/>
      <c r="VWM351" s="92"/>
      <c r="VWN351" s="92"/>
      <c r="VWO351" s="92"/>
      <c r="VWP351" s="92"/>
      <c r="VWQ351" s="92"/>
      <c r="VWR351" s="92"/>
      <c r="VWS351" s="92"/>
      <c r="VWT351" s="92"/>
      <c r="VWU351" s="92"/>
      <c r="VWV351" s="92"/>
      <c r="VWW351" s="92"/>
      <c r="VWX351" s="92"/>
      <c r="VWY351" s="92"/>
      <c r="VWZ351" s="92"/>
      <c r="VXA351" s="92"/>
      <c r="VXB351" s="92"/>
      <c r="VXC351" s="92"/>
      <c r="VXD351" s="92"/>
      <c r="VXE351" s="92"/>
      <c r="VXF351" s="92"/>
      <c r="VXG351" s="92"/>
      <c r="VXH351" s="92"/>
      <c r="VXI351" s="92"/>
      <c r="VXJ351" s="92"/>
      <c r="VXK351" s="92"/>
      <c r="VXL351" s="92"/>
      <c r="VXM351" s="92"/>
      <c r="VXN351" s="92"/>
      <c r="VXO351" s="92"/>
      <c r="VXP351" s="92"/>
      <c r="VXQ351" s="92"/>
      <c r="VXR351" s="92"/>
      <c r="VXS351" s="92"/>
      <c r="VXT351" s="92"/>
      <c r="VXU351" s="92"/>
      <c r="VXV351" s="92"/>
      <c r="VXW351" s="92"/>
      <c r="VXX351" s="92"/>
      <c r="VXY351" s="92"/>
      <c r="VXZ351" s="92"/>
      <c r="VYA351" s="92"/>
      <c r="VYB351" s="92"/>
      <c r="VYC351" s="92"/>
      <c r="VYD351" s="92"/>
      <c r="VYE351" s="92"/>
      <c r="VYF351" s="92"/>
      <c r="VYG351" s="92"/>
      <c r="VYH351" s="92"/>
      <c r="VYI351" s="92"/>
      <c r="VYJ351" s="92"/>
      <c r="VYK351" s="92"/>
      <c r="VYL351" s="92"/>
      <c r="VYM351" s="92"/>
      <c r="VYN351" s="92"/>
      <c r="VYO351" s="92"/>
      <c r="VYP351" s="92"/>
      <c r="VYQ351" s="92"/>
      <c r="VYR351" s="92"/>
      <c r="VYS351" s="92"/>
      <c r="VYT351" s="92"/>
      <c r="VYU351" s="92"/>
      <c r="VYV351" s="92"/>
      <c r="VYW351" s="92"/>
      <c r="VYX351" s="92"/>
      <c r="VYY351" s="92"/>
      <c r="VYZ351" s="92"/>
      <c r="VZA351" s="92"/>
      <c r="VZB351" s="92"/>
      <c r="VZC351" s="92"/>
      <c r="VZD351" s="92"/>
      <c r="VZE351" s="92"/>
      <c r="VZF351" s="92"/>
      <c r="VZG351" s="92"/>
      <c r="VZH351" s="92"/>
      <c r="VZI351" s="92"/>
      <c r="VZJ351" s="92"/>
      <c r="VZK351" s="92"/>
      <c r="VZL351" s="92"/>
      <c r="VZM351" s="92"/>
      <c r="VZN351" s="92"/>
      <c r="VZO351" s="92"/>
      <c r="VZP351" s="92"/>
      <c r="VZQ351" s="92"/>
      <c r="VZR351" s="92"/>
      <c r="VZS351" s="92"/>
      <c r="VZT351" s="92"/>
      <c r="VZU351" s="92"/>
      <c r="VZV351" s="92"/>
      <c r="VZW351" s="92"/>
      <c r="VZX351" s="92"/>
      <c r="VZY351" s="92"/>
      <c r="VZZ351" s="92"/>
      <c r="WAA351" s="92"/>
      <c r="WAB351" s="92"/>
      <c r="WAC351" s="92"/>
      <c r="WAD351" s="92"/>
      <c r="WAE351" s="92"/>
      <c r="WAF351" s="92"/>
      <c r="WAG351" s="92"/>
      <c r="WAH351" s="92"/>
      <c r="WAI351" s="92"/>
      <c r="WAJ351" s="92"/>
      <c r="WAK351" s="92"/>
      <c r="WAL351" s="92"/>
      <c r="WAM351" s="92"/>
      <c r="WAN351" s="92"/>
      <c r="WAO351" s="92"/>
      <c r="WAP351" s="92"/>
      <c r="WAQ351" s="92"/>
      <c r="WAR351" s="92"/>
      <c r="WAS351" s="92"/>
      <c r="WAT351" s="92"/>
      <c r="WAU351" s="92"/>
      <c r="WAV351" s="92"/>
      <c r="WAW351" s="92"/>
      <c r="WAX351" s="92"/>
      <c r="WAY351" s="92"/>
      <c r="WAZ351" s="92"/>
      <c r="WBA351" s="92"/>
      <c r="WBB351" s="92"/>
      <c r="WBC351" s="92"/>
      <c r="WBD351" s="92"/>
      <c r="WBE351" s="92"/>
      <c r="WBF351" s="92"/>
      <c r="WBG351" s="92"/>
      <c r="WBH351" s="92"/>
      <c r="WBI351" s="92"/>
      <c r="WBJ351" s="92"/>
      <c r="WBK351" s="92"/>
      <c r="WBL351" s="92"/>
      <c r="WBM351" s="92"/>
      <c r="WBN351" s="92"/>
      <c r="WBO351" s="92"/>
      <c r="WBP351" s="92"/>
      <c r="WBQ351" s="92"/>
      <c r="WBR351" s="92"/>
      <c r="WBS351" s="92"/>
      <c r="WBT351" s="92"/>
      <c r="WBU351" s="92"/>
      <c r="WBV351" s="92"/>
      <c r="WBW351" s="92"/>
      <c r="WBX351" s="92"/>
      <c r="WBY351" s="92"/>
      <c r="WBZ351" s="92"/>
      <c r="WCA351" s="92"/>
      <c r="WCB351" s="92"/>
      <c r="WCC351" s="92"/>
      <c r="WCD351" s="92"/>
      <c r="WCE351" s="92"/>
      <c r="WCF351" s="92"/>
      <c r="WCG351" s="92"/>
      <c r="WCH351" s="92"/>
      <c r="WCI351" s="92"/>
      <c r="WCJ351" s="92"/>
      <c r="WCK351" s="92"/>
      <c r="WCL351" s="92"/>
      <c r="WCM351" s="92"/>
      <c r="WCN351" s="92"/>
      <c r="WCO351" s="92"/>
      <c r="WCP351" s="92"/>
      <c r="WCQ351" s="92"/>
      <c r="WCR351" s="92"/>
      <c r="WCS351" s="92"/>
      <c r="WCT351" s="92"/>
      <c r="WCU351" s="92"/>
      <c r="WCV351" s="92"/>
      <c r="WCW351" s="92"/>
      <c r="WCX351" s="92"/>
      <c r="WCY351" s="92"/>
      <c r="WCZ351" s="92"/>
      <c r="WDA351" s="92"/>
      <c r="WDB351" s="92"/>
      <c r="WDC351" s="92"/>
      <c r="WDD351" s="92"/>
      <c r="WDE351" s="92"/>
      <c r="WDF351" s="92"/>
      <c r="WDG351" s="92"/>
      <c r="WDH351" s="92"/>
      <c r="WDI351" s="92"/>
      <c r="WDJ351" s="92"/>
      <c r="WDK351" s="92"/>
      <c r="WDL351" s="92"/>
      <c r="WDM351" s="92"/>
      <c r="WDN351" s="92"/>
      <c r="WDO351" s="92"/>
      <c r="WDP351" s="92"/>
      <c r="WDQ351" s="92"/>
      <c r="WDR351" s="92"/>
      <c r="WDS351" s="92"/>
      <c r="WDT351" s="92"/>
      <c r="WDU351" s="92"/>
      <c r="WDV351" s="92"/>
      <c r="WDW351" s="92"/>
      <c r="WDX351" s="92"/>
      <c r="WDY351" s="92"/>
      <c r="WDZ351" s="92"/>
      <c r="WEA351" s="92"/>
      <c r="WEB351" s="92"/>
      <c r="WEC351" s="92"/>
      <c r="WED351" s="92"/>
      <c r="WEE351" s="92"/>
      <c r="WEF351" s="92"/>
      <c r="WEG351" s="92"/>
      <c r="WEH351" s="92"/>
      <c r="WEI351" s="92"/>
      <c r="WEJ351" s="92"/>
      <c r="WEK351" s="92"/>
      <c r="WEL351" s="92"/>
      <c r="WEM351" s="92"/>
      <c r="WEN351" s="92"/>
      <c r="WEO351" s="92"/>
      <c r="WEP351" s="92"/>
      <c r="WEQ351" s="92"/>
      <c r="WER351" s="92"/>
      <c r="WES351" s="92"/>
      <c r="WET351" s="92"/>
      <c r="WEU351" s="92"/>
      <c r="WEV351" s="92"/>
      <c r="WEW351" s="92"/>
      <c r="WEX351" s="92"/>
      <c r="WEY351" s="92"/>
      <c r="WEZ351" s="92"/>
      <c r="WFA351" s="92"/>
      <c r="WFB351" s="92"/>
      <c r="WFC351" s="92"/>
      <c r="WFD351" s="92"/>
      <c r="WFE351" s="92"/>
      <c r="WFF351" s="92"/>
      <c r="WFG351" s="92"/>
      <c r="WFH351" s="92"/>
      <c r="WFI351" s="92"/>
      <c r="WFJ351" s="92"/>
      <c r="WFK351" s="92"/>
      <c r="WFL351" s="92"/>
      <c r="WFM351" s="92"/>
      <c r="WFN351" s="92"/>
      <c r="WFO351" s="92"/>
      <c r="WFP351" s="92"/>
      <c r="WFQ351" s="92"/>
      <c r="WFR351" s="92"/>
      <c r="WFS351" s="92"/>
      <c r="WFT351" s="92"/>
      <c r="WFU351" s="92"/>
      <c r="WFV351" s="92"/>
      <c r="WFW351" s="92"/>
      <c r="WFX351" s="92"/>
      <c r="WFY351" s="92"/>
      <c r="WFZ351" s="92"/>
      <c r="WGA351" s="92"/>
      <c r="WGB351" s="92"/>
      <c r="WGC351" s="92"/>
      <c r="WGD351" s="92"/>
      <c r="WGE351" s="92"/>
      <c r="WGF351" s="92"/>
      <c r="WGG351" s="92"/>
      <c r="WGH351" s="92"/>
      <c r="WGI351" s="92"/>
      <c r="WGJ351" s="92"/>
      <c r="WGK351" s="92"/>
      <c r="WGL351" s="92"/>
      <c r="WGM351" s="92"/>
      <c r="WGN351" s="92"/>
      <c r="WGO351" s="92"/>
      <c r="WGP351" s="92"/>
      <c r="WGQ351" s="92"/>
      <c r="WGR351" s="92"/>
      <c r="WGS351" s="92"/>
      <c r="WGT351" s="92"/>
      <c r="WGU351" s="92"/>
      <c r="WGV351" s="92"/>
      <c r="WGW351" s="92"/>
      <c r="WGX351" s="92"/>
      <c r="WGY351" s="92"/>
      <c r="WGZ351" s="92"/>
      <c r="WHA351" s="92"/>
      <c r="WHB351" s="92"/>
      <c r="WHC351" s="92"/>
      <c r="WHD351" s="92"/>
      <c r="WHE351" s="92"/>
      <c r="WHF351" s="92"/>
      <c r="WHG351" s="92"/>
      <c r="WHH351" s="92"/>
      <c r="WHI351" s="92"/>
      <c r="WHJ351" s="92"/>
      <c r="WHK351" s="92"/>
      <c r="WHL351" s="92"/>
      <c r="WHM351" s="92"/>
      <c r="WHN351" s="92"/>
      <c r="WHO351" s="92"/>
      <c r="WHP351" s="92"/>
      <c r="WHQ351" s="92"/>
      <c r="WHR351" s="92"/>
      <c r="WHS351" s="92"/>
      <c r="WHT351" s="92"/>
      <c r="WHU351" s="92"/>
      <c r="WHV351" s="92"/>
      <c r="WHW351" s="92"/>
      <c r="WHX351" s="92"/>
      <c r="WHY351" s="92"/>
      <c r="WHZ351" s="92"/>
      <c r="WIA351" s="92"/>
      <c r="WIB351" s="92"/>
      <c r="WIC351" s="92"/>
      <c r="WID351" s="92"/>
      <c r="WIE351" s="92"/>
      <c r="WIF351" s="92"/>
      <c r="WIG351" s="92"/>
      <c r="WIH351" s="92"/>
      <c r="WII351" s="92"/>
      <c r="WIJ351" s="92"/>
      <c r="WIK351" s="92"/>
      <c r="WIL351" s="92"/>
      <c r="WIM351" s="92"/>
      <c r="WIN351" s="92"/>
      <c r="WIO351" s="92"/>
      <c r="WIP351" s="92"/>
      <c r="WIQ351" s="92"/>
      <c r="WIR351" s="92"/>
      <c r="WIS351" s="92"/>
      <c r="WIT351" s="92"/>
      <c r="WIU351" s="92"/>
      <c r="WIV351" s="92"/>
      <c r="WIW351" s="92"/>
      <c r="WIX351" s="92"/>
      <c r="WIY351" s="92"/>
      <c r="WIZ351" s="92"/>
      <c r="WJA351" s="92"/>
      <c r="WJB351" s="92"/>
      <c r="WJC351" s="92"/>
      <c r="WJD351" s="92"/>
      <c r="WJE351" s="92"/>
      <c r="WJF351" s="92"/>
      <c r="WJG351" s="92"/>
      <c r="WJH351" s="92"/>
      <c r="WJI351" s="92"/>
      <c r="WJJ351" s="92"/>
      <c r="WJK351" s="92"/>
      <c r="WJL351" s="92"/>
      <c r="WJM351" s="92"/>
      <c r="WJN351" s="92"/>
      <c r="WJO351" s="92"/>
      <c r="WJP351" s="92"/>
      <c r="WJQ351" s="92"/>
      <c r="WJR351" s="92"/>
      <c r="WJS351" s="92"/>
      <c r="WJT351" s="92"/>
      <c r="WJU351" s="92"/>
      <c r="WJV351" s="92"/>
      <c r="WJW351" s="92"/>
      <c r="WJX351" s="92"/>
      <c r="WJY351" s="92"/>
      <c r="WJZ351" s="92"/>
      <c r="WKA351" s="92"/>
      <c r="WKB351" s="92"/>
      <c r="WKC351" s="92"/>
      <c r="WKD351" s="92"/>
      <c r="WKE351" s="92"/>
      <c r="WKF351" s="92"/>
      <c r="WKG351" s="92"/>
      <c r="WKH351" s="92"/>
      <c r="WKI351" s="92"/>
      <c r="WKJ351" s="92"/>
      <c r="WKK351" s="92"/>
      <c r="WKL351" s="92"/>
      <c r="WKM351" s="92"/>
      <c r="WKN351" s="92"/>
      <c r="WKO351" s="92"/>
      <c r="WKP351" s="92"/>
      <c r="WKQ351" s="92"/>
      <c r="WKR351" s="92"/>
      <c r="WKS351" s="92"/>
      <c r="WKT351" s="92"/>
      <c r="WKU351" s="92"/>
      <c r="WKV351" s="92"/>
      <c r="WKW351" s="92"/>
      <c r="WKX351" s="92"/>
      <c r="WKY351" s="92"/>
      <c r="WKZ351" s="92"/>
      <c r="WLA351" s="92"/>
      <c r="WLB351" s="92"/>
      <c r="WLC351" s="92"/>
      <c r="WLD351" s="92"/>
      <c r="WLE351" s="92"/>
      <c r="WLF351" s="92"/>
      <c r="WLG351" s="92"/>
      <c r="WLH351" s="92"/>
      <c r="WLI351" s="92"/>
      <c r="WLJ351" s="92"/>
      <c r="WLK351" s="92"/>
      <c r="WLL351" s="92"/>
      <c r="WLM351" s="92"/>
      <c r="WLN351" s="92"/>
      <c r="WLO351" s="92"/>
      <c r="WLP351" s="92"/>
      <c r="WLQ351" s="92"/>
      <c r="WLR351" s="92"/>
      <c r="WLS351" s="92"/>
      <c r="WLT351" s="92"/>
      <c r="WLU351" s="92"/>
      <c r="WLV351" s="92"/>
      <c r="WLW351" s="92"/>
      <c r="WLX351" s="92"/>
      <c r="WLY351" s="92"/>
      <c r="WLZ351" s="92"/>
      <c r="WMA351" s="92"/>
      <c r="WMB351" s="92"/>
      <c r="WMC351" s="92"/>
      <c r="WMD351" s="92"/>
      <c r="WME351" s="92"/>
      <c r="WMF351" s="92"/>
      <c r="WMG351" s="92"/>
      <c r="WMH351" s="92"/>
      <c r="WMI351" s="92"/>
      <c r="WMJ351" s="92"/>
      <c r="WMK351" s="92"/>
      <c r="WML351" s="92"/>
      <c r="WMM351" s="92"/>
      <c r="WMN351" s="92"/>
      <c r="WMO351" s="92"/>
      <c r="WMP351" s="92"/>
      <c r="WMQ351" s="92"/>
      <c r="WMR351" s="92"/>
      <c r="WMS351" s="92"/>
      <c r="WMT351" s="92"/>
      <c r="WMU351" s="92"/>
      <c r="WMV351" s="92"/>
      <c r="WMW351" s="92"/>
      <c r="WMX351" s="92"/>
      <c r="WMY351" s="92"/>
      <c r="WMZ351" s="92"/>
      <c r="WNA351" s="92"/>
      <c r="WNB351" s="92"/>
      <c r="WNC351" s="92"/>
      <c r="WND351" s="92"/>
      <c r="WNE351" s="92"/>
      <c r="WNF351" s="92"/>
      <c r="WNG351" s="92"/>
      <c r="WNH351" s="92"/>
      <c r="WNI351" s="92"/>
      <c r="WNJ351" s="92"/>
      <c r="WNK351" s="92"/>
      <c r="WNL351" s="92"/>
      <c r="WNM351" s="92"/>
      <c r="WNN351" s="92"/>
      <c r="WNO351" s="92"/>
      <c r="WNP351" s="92"/>
      <c r="WNQ351" s="92"/>
      <c r="WNR351" s="92"/>
      <c r="WNS351" s="92"/>
      <c r="WNT351" s="92"/>
      <c r="WNU351" s="92"/>
      <c r="WNV351" s="92"/>
      <c r="WNW351" s="92"/>
      <c r="WNX351" s="92"/>
      <c r="WNY351" s="92"/>
      <c r="WNZ351" s="92"/>
      <c r="WOA351" s="92"/>
      <c r="WOB351" s="92"/>
      <c r="WOC351" s="92"/>
      <c r="WOD351" s="92"/>
      <c r="WOE351" s="92"/>
      <c r="WOF351" s="92"/>
      <c r="WOG351" s="92"/>
      <c r="WOH351" s="92"/>
      <c r="WOI351" s="92"/>
      <c r="WOJ351" s="92"/>
      <c r="WOK351" s="92"/>
      <c r="WOL351" s="92"/>
      <c r="WOM351" s="92"/>
      <c r="WON351" s="92"/>
      <c r="WOO351" s="92"/>
      <c r="WOP351" s="92"/>
      <c r="WOQ351" s="92"/>
      <c r="WOR351" s="92"/>
      <c r="WOS351" s="92"/>
      <c r="WOT351" s="92"/>
      <c r="WOU351" s="92"/>
      <c r="WOV351" s="92"/>
      <c r="WOW351" s="92"/>
      <c r="WOX351" s="92"/>
      <c r="WOY351" s="92"/>
      <c r="WOZ351" s="92"/>
      <c r="WPA351" s="92"/>
      <c r="WPB351" s="92"/>
      <c r="WPC351" s="92"/>
      <c r="WPD351" s="92"/>
      <c r="WPE351" s="92"/>
      <c r="WPF351" s="92"/>
      <c r="WPG351" s="92"/>
      <c r="WPH351" s="92"/>
      <c r="WPI351" s="92"/>
      <c r="WPJ351" s="92"/>
      <c r="WPK351" s="92"/>
      <c r="WPL351" s="92"/>
      <c r="WPM351" s="92"/>
      <c r="WPN351" s="92"/>
      <c r="WPO351" s="92"/>
      <c r="WPP351" s="92"/>
      <c r="WPQ351" s="92"/>
      <c r="WPR351" s="92"/>
      <c r="WPS351" s="92"/>
      <c r="WPT351" s="92"/>
      <c r="WPU351" s="92"/>
      <c r="WPV351" s="92"/>
      <c r="WPW351" s="92"/>
      <c r="WPX351" s="92"/>
      <c r="WPY351" s="92"/>
      <c r="WPZ351" s="92"/>
      <c r="WQA351" s="92"/>
      <c r="WQB351" s="92"/>
      <c r="WQC351" s="92"/>
      <c r="WQD351" s="92"/>
      <c r="WQE351" s="92"/>
      <c r="WQF351" s="92"/>
      <c r="WQG351" s="92"/>
      <c r="WQH351" s="92"/>
      <c r="WQI351" s="92"/>
      <c r="WQJ351" s="92"/>
      <c r="WQK351" s="92"/>
      <c r="WQL351" s="92"/>
      <c r="WQM351" s="92"/>
      <c r="WQN351" s="92"/>
      <c r="WQO351" s="92"/>
      <c r="WQP351" s="92"/>
      <c r="WQQ351" s="92"/>
      <c r="WQR351" s="92"/>
      <c r="WQS351" s="92"/>
      <c r="WQT351" s="92"/>
      <c r="WQU351" s="92"/>
      <c r="WQV351" s="92"/>
      <c r="WQW351" s="92"/>
      <c r="WQX351" s="92"/>
      <c r="WQY351" s="92"/>
      <c r="WQZ351" s="92"/>
      <c r="WRA351" s="92"/>
      <c r="WRB351" s="92"/>
      <c r="WRC351" s="92"/>
      <c r="WRD351" s="92"/>
      <c r="WRE351" s="92"/>
      <c r="WRF351" s="92"/>
      <c r="WRG351" s="92"/>
      <c r="WRH351" s="92"/>
      <c r="WRI351" s="92"/>
      <c r="WRJ351" s="92"/>
      <c r="WRK351" s="92"/>
      <c r="WRL351" s="92"/>
      <c r="WRM351" s="92"/>
      <c r="WRN351" s="92"/>
      <c r="WRO351" s="92"/>
      <c r="WRP351" s="92"/>
      <c r="WRQ351" s="92"/>
      <c r="WRR351" s="92"/>
      <c r="WRS351" s="92"/>
      <c r="WRT351" s="92"/>
      <c r="WRU351" s="92"/>
      <c r="WRV351" s="92"/>
      <c r="WRW351" s="92"/>
      <c r="WRX351" s="92"/>
      <c r="WRY351" s="92"/>
      <c r="WRZ351" s="92"/>
      <c r="WSA351" s="92"/>
      <c r="WSB351" s="92"/>
      <c r="WSC351" s="92"/>
      <c r="WSD351" s="92"/>
      <c r="WSE351" s="92"/>
      <c r="WSF351" s="92"/>
      <c r="WSG351" s="92"/>
      <c r="WSH351" s="92"/>
      <c r="WSI351" s="92"/>
      <c r="WSJ351" s="92"/>
      <c r="WSK351" s="92"/>
      <c r="WSL351" s="92"/>
      <c r="WSM351" s="92"/>
      <c r="WSN351" s="92"/>
      <c r="WSO351" s="92"/>
      <c r="WSP351" s="92"/>
      <c r="WSQ351" s="92"/>
      <c r="WSR351" s="92"/>
      <c r="WSS351" s="92"/>
      <c r="WST351" s="92"/>
      <c r="WSU351" s="92"/>
      <c r="WSV351" s="92"/>
      <c r="WSW351" s="92"/>
      <c r="WSX351" s="92"/>
      <c r="WSY351" s="92"/>
      <c r="WSZ351" s="92"/>
      <c r="WTA351" s="92"/>
      <c r="WTB351" s="92"/>
      <c r="WTC351" s="92"/>
      <c r="WTD351" s="92"/>
      <c r="WTE351" s="92"/>
      <c r="WTF351" s="92"/>
      <c r="WTG351" s="92"/>
      <c r="WTH351" s="92"/>
      <c r="WTI351" s="92"/>
      <c r="WTJ351" s="92"/>
      <c r="WTK351" s="92"/>
      <c r="WTL351" s="92"/>
      <c r="WTM351" s="92"/>
      <c r="WTN351" s="92"/>
      <c r="WTO351" s="92"/>
      <c r="WTP351" s="92"/>
      <c r="WTQ351" s="92"/>
      <c r="WTR351" s="92"/>
      <c r="WTS351" s="92"/>
      <c r="WTT351" s="92"/>
      <c r="WTU351" s="92"/>
      <c r="WTV351" s="92"/>
      <c r="WTW351" s="92"/>
      <c r="WTX351" s="92"/>
      <c r="WTY351" s="92"/>
      <c r="WTZ351" s="92"/>
      <c r="WUA351" s="92"/>
      <c r="WUB351" s="92"/>
      <c r="WUC351" s="92"/>
      <c r="WUD351" s="92"/>
      <c r="WUE351" s="92"/>
      <c r="WUF351" s="92"/>
      <c r="WUG351" s="92"/>
      <c r="WUH351" s="92"/>
      <c r="WUI351" s="92"/>
      <c r="WUJ351" s="92"/>
      <c r="WUK351" s="92"/>
      <c r="WUL351" s="92"/>
      <c r="WUM351" s="92"/>
      <c r="WUN351" s="92"/>
      <c r="WUO351" s="92"/>
      <c r="WUP351" s="92"/>
      <c r="WUQ351" s="92"/>
      <c r="WUR351" s="92"/>
      <c r="WUS351" s="92"/>
      <c r="WUT351" s="92"/>
      <c r="WUU351" s="92"/>
      <c r="WUV351" s="92"/>
      <c r="WUW351" s="92"/>
      <c r="WUX351" s="92"/>
      <c r="WUY351" s="92"/>
      <c r="WUZ351" s="92"/>
      <c r="WVA351" s="92"/>
      <c r="WVB351" s="92"/>
      <c r="WVC351" s="92"/>
      <c r="WVD351" s="92"/>
      <c r="WVE351" s="92"/>
      <c r="WVF351" s="92"/>
      <c r="WVG351" s="92"/>
      <c r="WVH351" s="92"/>
      <c r="WVI351" s="92"/>
      <c r="WVJ351" s="92"/>
      <c r="WVK351" s="92"/>
      <c r="WVL351" s="92"/>
      <c r="WVM351" s="92"/>
      <c r="WVN351" s="92"/>
      <c r="WVO351" s="92"/>
      <c r="WVP351" s="92"/>
      <c r="WVQ351" s="92"/>
      <c r="WVR351" s="92"/>
      <c r="WVS351" s="92"/>
      <c r="WVT351" s="92"/>
      <c r="WVU351" s="92"/>
      <c r="WVV351" s="92"/>
      <c r="WVW351" s="92"/>
      <c r="WVX351" s="92"/>
      <c r="WVY351" s="92"/>
      <c r="WVZ351" s="92"/>
      <c r="WWA351" s="92"/>
      <c r="WWB351" s="92"/>
      <c r="WWC351" s="92"/>
      <c r="WWD351" s="92"/>
      <c r="WWE351" s="92"/>
      <c r="WWF351" s="92"/>
      <c r="WWG351" s="92"/>
      <c r="WWH351" s="92"/>
      <c r="WWI351" s="92"/>
      <c r="WWJ351" s="92"/>
      <c r="WWK351" s="92"/>
      <c r="WWL351" s="92"/>
      <c r="WWM351" s="92"/>
      <c r="WWN351" s="92"/>
      <c r="WWO351" s="92"/>
      <c r="WWP351" s="92"/>
      <c r="WWQ351" s="92"/>
      <c r="WWR351" s="92"/>
      <c r="WWS351" s="92"/>
      <c r="WWT351" s="92"/>
      <c r="WWU351" s="92"/>
      <c r="WWV351" s="92"/>
      <c r="WWW351" s="92"/>
      <c r="WWX351" s="92"/>
      <c r="WWY351" s="92"/>
      <c r="WWZ351" s="92"/>
      <c r="WXA351" s="92"/>
      <c r="WXB351" s="92"/>
      <c r="WXC351" s="92"/>
      <c r="WXD351" s="92"/>
      <c r="WXE351" s="92"/>
      <c r="WXF351" s="92"/>
      <c r="WXG351" s="92"/>
      <c r="WXH351" s="92"/>
      <c r="WXI351" s="92"/>
      <c r="WXJ351" s="92"/>
      <c r="WXK351" s="92"/>
      <c r="WXL351" s="92"/>
      <c r="WXM351" s="92"/>
      <c r="WXN351" s="92"/>
      <c r="WXO351" s="92"/>
      <c r="WXP351" s="92"/>
      <c r="WXQ351" s="92"/>
      <c r="WXR351" s="92"/>
      <c r="WXS351" s="92"/>
      <c r="WXT351" s="92"/>
      <c r="WXU351" s="92"/>
      <c r="WXV351" s="92"/>
      <c r="WXW351" s="92"/>
      <c r="WXX351" s="92"/>
      <c r="WXY351" s="92"/>
      <c r="WXZ351" s="92"/>
      <c r="WYA351" s="92"/>
      <c r="WYB351" s="92"/>
      <c r="WYC351" s="92"/>
      <c r="WYD351" s="92"/>
      <c r="WYE351" s="92"/>
      <c r="WYF351" s="92"/>
      <c r="WYG351" s="92"/>
      <c r="WYH351" s="92"/>
      <c r="WYI351" s="92"/>
      <c r="WYJ351" s="92"/>
      <c r="WYK351" s="92"/>
      <c r="WYL351" s="92"/>
      <c r="WYM351" s="92"/>
      <c r="WYN351" s="92"/>
      <c r="WYO351" s="92"/>
      <c r="WYP351" s="92"/>
      <c r="WYQ351" s="92"/>
      <c r="WYR351" s="92"/>
      <c r="WYS351" s="92"/>
      <c r="WYT351" s="92"/>
      <c r="WYU351" s="92"/>
      <c r="WYV351" s="92"/>
      <c r="WYW351" s="92"/>
      <c r="WYX351" s="92"/>
      <c r="WYY351" s="92"/>
      <c r="WYZ351" s="92"/>
      <c r="WZA351" s="92"/>
      <c r="WZB351" s="92"/>
      <c r="WZC351" s="92"/>
      <c r="WZD351" s="92"/>
      <c r="WZE351" s="92"/>
      <c r="WZF351" s="92"/>
      <c r="WZG351" s="92"/>
      <c r="WZH351" s="92"/>
      <c r="WZI351" s="92"/>
      <c r="WZJ351" s="92"/>
      <c r="WZK351" s="92"/>
      <c r="WZL351" s="92"/>
      <c r="WZM351" s="92"/>
      <c r="WZN351" s="92"/>
      <c r="WZO351" s="92"/>
      <c r="WZP351" s="92"/>
      <c r="WZQ351" s="92"/>
      <c r="WZR351" s="92"/>
      <c r="WZS351" s="92"/>
      <c r="WZT351" s="92"/>
      <c r="WZU351" s="92"/>
      <c r="WZV351" s="92"/>
      <c r="WZW351" s="92"/>
      <c r="WZX351" s="92"/>
      <c r="WZY351" s="92"/>
      <c r="WZZ351" s="92"/>
      <c r="XAA351" s="92"/>
      <c r="XAB351" s="92"/>
      <c r="XAC351" s="92"/>
      <c r="XAD351" s="92"/>
      <c r="XAE351" s="92"/>
      <c r="XAF351" s="92"/>
      <c r="XAG351" s="92"/>
      <c r="XAH351" s="92"/>
      <c r="XAI351" s="92"/>
      <c r="XAJ351" s="92"/>
      <c r="XAK351" s="92"/>
      <c r="XAL351" s="92"/>
      <c r="XAM351" s="92"/>
      <c r="XAN351" s="92"/>
      <c r="XAO351" s="92"/>
      <c r="XAP351" s="92"/>
      <c r="XAQ351" s="92"/>
      <c r="XAR351" s="92"/>
      <c r="XAS351" s="92"/>
      <c r="XAT351" s="92"/>
      <c r="XAU351" s="92"/>
      <c r="XAV351" s="92"/>
      <c r="XAW351" s="92"/>
      <c r="XAX351" s="92"/>
      <c r="XAY351" s="92"/>
      <c r="XAZ351" s="92"/>
      <c r="XBA351" s="92"/>
      <c r="XBB351" s="92"/>
      <c r="XBC351" s="92"/>
      <c r="XBD351" s="92"/>
      <c r="XBE351" s="92"/>
      <c r="XBF351" s="92"/>
      <c r="XBG351" s="92"/>
      <c r="XBH351" s="92"/>
      <c r="XBI351" s="92"/>
      <c r="XBJ351" s="92"/>
      <c r="XBK351" s="92"/>
      <c r="XBL351" s="92"/>
      <c r="XBM351" s="92"/>
      <c r="XBN351" s="92"/>
      <c r="XBO351" s="92"/>
      <c r="XBP351" s="92"/>
      <c r="XBQ351" s="92"/>
      <c r="XBR351" s="92"/>
      <c r="XBS351" s="92"/>
      <c r="XBT351" s="92"/>
      <c r="XBU351" s="92"/>
      <c r="XBV351" s="92"/>
      <c r="XBW351" s="92"/>
      <c r="XBX351" s="92"/>
      <c r="XBY351" s="92"/>
      <c r="XBZ351" s="92"/>
      <c r="XCA351" s="92"/>
      <c r="XCB351" s="92"/>
      <c r="XCC351" s="92"/>
      <c r="XCD351" s="92"/>
      <c r="XCE351" s="92"/>
      <c r="XCF351" s="92"/>
      <c r="XCG351" s="92"/>
      <c r="XCH351" s="92"/>
      <c r="XCI351" s="92"/>
      <c r="XCJ351" s="92"/>
      <c r="XCK351" s="92"/>
      <c r="XCL351" s="92"/>
      <c r="XCM351" s="92"/>
      <c r="XCN351" s="92"/>
      <c r="XCO351" s="92"/>
      <c r="XCP351" s="92"/>
      <c r="XCQ351" s="92"/>
      <c r="XCR351" s="92"/>
      <c r="XCS351" s="92"/>
      <c r="XCT351" s="92"/>
      <c r="XCU351" s="92"/>
      <c r="XCV351" s="92"/>
      <c r="XCW351" s="92"/>
      <c r="XCX351" s="92"/>
      <c r="XCY351" s="92"/>
      <c r="XCZ351" s="92"/>
      <c r="XDA351" s="92"/>
      <c r="XDB351" s="92"/>
      <c r="XDC351" s="92"/>
      <c r="XDD351" s="92"/>
      <c r="XDE351" s="92"/>
      <c r="XDF351" s="92"/>
      <c r="XDG351" s="92"/>
      <c r="XDH351" s="92"/>
      <c r="XDI351" s="92"/>
      <c r="XDJ351" s="92"/>
      <c r="XDK351" s="92"/>
      <c r="XDL351" s="92"/>
      <c r="XDM351" s="92"/>
      <c r="XDN351" s="92"/>
      <c r="XDO351" s="92"/>
      <c r="XDP351" s="92"/>
      <c r="XDQ351" s="92"/>
      <c r="XDR351" s="92"/>
      <c r="XDS351" s="92"/>
      <c r="XDT351" s="92"/>
      <c r="XDU351" s="92"/>
      <c r="XDV351" s="92"/>
      <c r="XDW351" s="92"/>
      <c r="XDX351" s="92"/>
      <c r="XDY351" s="92"/>
      <c r="XDZ351" s="92"/>
      <c r="XEA351" s="92"/>
      <c r="XEB351" s="92"/>
      <c r="XEC351" s="92"/>
      <c r="XED351" s="92"/>
      <c r="XEE351" s="92"/>
      <c r="XEF351" s="92"/>
      <c r="XEG351" s="92"/>
      <c r="XEH351" s="92"/>
      <c r="XEI351" s="92"/>
      <c r="XEJ351" s="92"/>
      <c r="XEK351" s="92"/>
      <c r="XEL351" s="92"/>
      <c r="XEM351" s="92"/>
      <c r="XEN351" s="92"/>
      <c r="XEO351" s="92"/>
      <c r="XEP351" s="92"/>
      <c r="XEQ351" s="92"/>
      <c r="XER351" s="92"/>
      <c r="XES351" s="92"/>
      <c r="XET351" s="92"/>
      <c r="XEU351" s="92"/>
      <c r="XEV351" s="92"/>
      <c r="XEW351" s="92"/>
      <c r="XEX351" s="92"/>
      <c r="XEY351" s="92"/>
      <c r="XEZ351" s="92"/>
      <c r="XFA351" s="92"/>
      <c r="XFB351" s="92"/>
      <c r="XFC351" s="92"/>
      <c r="XFD351" s="92"/>
    </row>
    <row r="352" s="9" customFormat="1" ht="19.1" hidden="1" customHeight="1" spans="1:1024 1025:16384">
      <c r="A352" s="21"/>
      <c r="B352" s="54"/>
      <c r="C352" s="55">
        <v>46224</v>
      </c>
      <c r="D352" s="54" t="s">
        <v>1820</v>
      </c>
      <c r="E352" s="57" t="s">
        <v>25</v>
      </c>
      <c r="F352" s="58" t="s">
        <v>60</v>
      </c>
      <c r="G352" s="59" t="s">
        <v>1821</v>
      </c>
      <c r="H352" s="57" t="s">
        <v>1822</v>
      </c>
      <c r="I352" s="57" t="s">
        <v>29</v>
      </c>
      <c r="J352" s="60" t="str">
        <f t="shared" si="30"/>
        <v>Open File</v>
      </c>
      <c r="K352" s="61" t="s">
        <v>1274</v>
      </c>
      <c r="L352" s="57" t="str">
        <f>_xlfn.DISPIMG("ID_94B3FD4B14E34CCD9D7D386170A3588A",1)</f>
        <v>=DISPIMG("ID_94B3FD4B14E34CCD9D7D386170A3588A",1)</v>
      </c>
      <c r="M352" s="57" t="str">
        <f t="shared" si="27"/>
        <v>COMPLETED</v>
      </c>
      <c r="N352" s="57" t="s">
        <v>1823</v>
      </c>
      <c r="O352" s="57" t="s">
        <v>1824</v>
      </c>
      <c r="P352" s="57" t="s">
        <v>29</v>
      </c>
      <c r="Q352" s="65" t="str">
        <f t="shared" si="31"/>
        <v>Open File</v>
      </c>
      <c r="R352" s="55">
        <v>46230</v>
      </c>
      <c r="S352" s="67" t="s">
        <v>1606</v>
      </c>
      <c r="T352" s="17">
        <f>IF(AND(D352&lt;&gt;"",RIGHT(D352,3)&lt;&gt;""),IF(COUNTIF($D$6:D352,D352)=1,1,0),0)</f>
        <v>1</v>
      </c>
      <c r="U352" s="17" t="str">
        <f t="shared" si="32"/>
        <v>MK.26.VII.031_SUB-01_Before</v>
      </c>
      <c r="V352" s="17" t="str">
        <f t="shared" si="33"/>
        <v>MK.26.VII.031_SUB-01_After</v>
      </c>
    </row>
    <row r="353" s="9" customFormat="1" ht="19.1" hidden="1" customHeight="1" spans="1:1024 1025:16384">
      <c r="A353" s="87"/>
      <c r="B353" s="88"/>
      <c r="C353" s="55">
        <v>46240</v>
      </c>
      <c r="D353" s="54" t="s">
        <v>1825</v>
      </c>
      <c r="E353" s="57" t="s">
        <v>25</v>
      </c>
      <c r="F353" s="58" t="s">
        <v>373</v>
      </c>
      <c r="G353" s="59" t="s">
        <v>904</v>
      </c>
      <c r="H353" s="86" t="s">
        <v>1826</v>
      </c>
      <c r="I353" s="86" t="s">
        <v>29</v>
      </c>
      <c r="J353" s="60" t="str">
        <f t="shared" si="30"/>
        <v>Open File</v>
      </c>
      <c r="K353" s="89" t="s">
        <v>30</v>
      </c>
      <c r="L353" s="86" t="str">
        <f>_xlfn.DISPIMG("ID_7652DAA4C63146FDBBDF3AFE52439E3A",1)</f>
        <v>=DISPIMG("ID_7652DAA4C63146FDBBDF3AFE52439E3A",1)</v>
      </c>
      <c r="M353" s="57" t="str">
        <f t="shared" si="27"/>
        <v>COMPLETED</v>
      </c>
      <c r="N353" s="57" t="s">
        <v>1827</v>
      </c>
      <c r="O353" s="57" t="s">
        <v>1828</v>
      </c>
      <c r="P353" s="57" t="s">
        <v>29</v>
      </c>
      <c r="Q353" s="65" t="str">
        <f t="shared" si="31"/>
        <v>Open File</v>
      </c>
      <c r="R353" s="90">
        <v>46240</v>
      </c>
      <c r="S353" s="91" t="s">
        <v>1829</v>
      </c>
      <c r="T353" s="17">
        <f>IF(AND(D353&lt;&gt;"",RIGHT(D353,3)&lt;&gt;""),IF(COUNTIF($D$6:D353,D353)=1,1,0),0)</f>
        <v>1</v>
      </c>
      <c r="U353" s="17" t="str">
        <f t="shared" si="32"/>
        <v>MK.26.VIII.001_SUB-01_Before</v>
      </c>
      <c r="V353" s="17" t="str">
        <f t="shared" si="33"/>
        <v>MK.26.VIII.001_SUB-01_After</v>
      </c>
      <c r="W353" s="92"/>
      <c r="X353" s="92"/>
      <c r="Y353" s="92"/>
      <c r="Z353" s="92"/>
      <c r="AA353" s="92"/>
      <c r="AB353" s="92"/>
      <c r="AC353" s="92"/>
      <c r="AD353" s="92"/>
      <c r="AE353" s="92"/>
      <c r="AF353" s="92"/>
      <c r="AG353" s="92"/>
      <c r="AH353" s="92"/>
      <c r="AI353" s="92"/>
      <c r="AJ353" s="92"/>
      <c r="AK353" s="92"/>
      <c r="AL353" s="92"/>
      <c r="AM353" s="92"/>
      <c r="AN353" s="92"/>
      <c r="AO353" s="92"/>
      <c r="AP353" s="92"/>
      <c r="AQ353" s="92"/>
      <c r="AR353" s="92"/>
      <c r="AS353" s="92"/>
      <c r="AT353" s="92"/>
      <c r="AU353" s="92"/>
      <c r="AV353" s="92"/>
      <c r="AW353" s="92"/>
      <c r="AX353" s="92"/>
      <c r="AY353" s="92"/>
      <c r="AZ353" s="92"/>
      <c r="BA353" s="92"/>
      <c r="BB353" s="92"/>
      <c r="BC353" s="92"/>
      <c r="BD353" s="92"/>
      <c r="BE353" s="92"/>
      <c r="BF353" s="92"/>
      <c r="BG353" s="92"/>
      <c r="BH353" s="92"/>
      <c r="BI353" s="92"/>
      <c r="BJ353" s="92"/>
      <c r="BK353" s="92"/>
      <c r="BL353" s="92"/>
      <c r="BM353" s="92"/>
      <c r="BN353" s="92"/>
      <c r="BO353" s="92"/>
      <c r="BP353" s="92"/>
      <c r="BQ353" s="92"/>
      <c r="BR353" s="92"/>
      <c r="BS353" s="92"/>
      <c r="BT353" s="92"/>
      <c r="BU353" s="92"/>
      <c r="BV353" s="92"/>
      <c r="BW353" s="92"/>
      <c r="BX353" s="92"/>
      <c r="BY353" s="92"/>
      <c r="BZ353" s="92"/>
      <c r="CA353" s="92"/>
      <c r="CB353" s="92"/>
      <c r="CC353" s="92"/>
      <c r="CD353" s="92"/>
      <c r="CE353" s="92"/>
      <c r="CF353" s="92"/>
      <c r="CG353" s="92"/>
      <c r="CH353" s="92"/>
      <c r="CI353" s="92"/>
      <c r="CJ353" s="92"/>
      <c r="CK353" s="92"/>
      <c r="CL353" s="92"/>
      <c r="CM353" s="92"/>
      <c r="CN353" s="92"/>
      <c r="CO353" s="92"/>
      <c r="CP353" s="92"/>
      <c r="CQ353" s="92"/>
      <c r="CR353" s="92"/>
      <c r="CS353" s="92"/>
      <c r="CT353" s="92"/>
      <c r="CU353" s="92"/>
      <c r="CV353" s="92"/>
      <c r="CW353" s="92"/>
      <c r="CX353" s="92"/>
      <c r="CY353" s="92"/>
      <c r="CZ353" s="92"/>
      <c r="DA353" s="92"/>
      <c r="DB353" s="92"/>
      <c r="DC353" s="92"/>
      <c r="DD353" s="92"/>
      <c r="DE353" s="92"/>
      <c r="DF353" s="92"/>
      <c r="DG353" s="92"/>
      <c r="DH353" s="92"/>
      <c r="DI353" s="92"/>
      <c r="DJ353" s="92"/>
      <c r="DK353" s="92"/>
      <c r="DL353" s="92"/>
      <c r="DM353" s="92"/>
      <c r="DN353" s="92"/>
      <c r="DO353" s="92"/>
      <c r="DP353" s="92"/>
      <c r="DQ353" s="92"/>
      <c r="DR353" s="92"/>
      <c r="DS353" s="92"/>
      <c r="DT353" s="92"/>
      <c r="DU353" s="92"/>
      <c r="DV353" s="92"/>
      <c r="DW353" s="92"/>
      <c r="DX353" s="92"/>
      <c r="DY353" s="92"/>
      <c r="DZ353" s="92"/>
      <c r="EA353" s="92"/>
      <c r="EB353" s="92"/>
      <c r="EC353" s="92"/>
      <c r="ED353" s="92"/>
      <c r="EE353" s="92"/>
      <c r="EF353" s="92"/>
      <c r="EG353" s="92"/>
      <c r="EH353" s="92"/>
      <c r="EI353" s="92"/>
      <c r="EJ353" s="92"/>
      <c r="EK353" s="92"/>
      <c r="EL353" s="92"/>
      <c r="EM353" s="92"/>
      <c r="EN353" s="92"/>
      <c r="EO353" s="92"/>
      <c r="EP353" s="92"/>
      <c r="EQ353" s="92"/>
      <c r="ER353" s="92"/>
      <c r="ES353" s="92"/>
      <c r="ET353" s="92"/>
      <c r="EU353" s="92"/>
      <c r="EV353" s="92"/>
      <c r="EW353" s="92"/>
      <c r="EX353" s="92"/>
      <c r="EY353" s="92"/>
      <c r="EZ353" s="92"/>
      <c r="FA353" s="92"/>
      <c r="FB353" s="92"/>
      <c r="FC353" s="92"/>
      <c r="FD353" s="92"/>
      <c r="FE353" s="92"/>
      <c r="FF353" s="92"/>
      <c r="FG353" s="92"/>
      <c r="FH353" s="92"/>
      <c r="FI353" s="92"/>
      <c r="FJ353" s="92"/>
      <c r="FK353" s="92"/>
      <c r="FL353" s="92"/>
      <c r="FM353" s="92"/>
      <c r="FN353" s="92"/>
      <c r="FO353" s="92"/>
      <c r="FP353" s="92"/>
      <c r="FQ353" s="92"/>
      <c r="FR353" s="92"/>
      <c r="FS353" s="92"/>
      <c r="FT353" s="92"/>
      <c r="FU353" s="92"/>
      <c r="FV353" s="92"/>
      <c r="FW353" s="92"/>
      <c r="FX353" s="92"/>
      <c r="FY353" s="92"/>
      <c r="FZ353" s="92"/>
      <c r="GA353" s="92"/>
      <c r="GB353" s="92"/>
      <c r="GC353" s="92"/>
      <c r="GD353" s="92"/>
      <c r="GE353" s="92"/>
      <c r="GF353" s="92"/>
      <c r="GG353" s="92"/>
      <c r="GH353" s="92"/>
      <c r="GI353" s="92"/>
      <c r="GJ353" s="92"/>
      <c r="GK353" s="92"/>
      <c r="GL353" s="92"/>
      <c r="GM353" s="92"/>
      <c r="GN353" s="92"/>
      <c r="GO353" s="92"/>
      <c r="GP353" s="92"/>
      <c r="GQ353" s="92"/>
      <c r="GR353" s="92"/>
      <c r="GS353" s="92"/>
      <c r="GT353" s="92"/>
      <c r="GU353" s="92"/>
      <c r="GV353" s="92"/>
      <c r="GW353" s="92"/>
      <c r="GX353" s="92"/>
      <c r="GY353" s="92"/>
      <c r="GZ353" s="92"/>
      <c r="HA353" s="92"/>
      <c r="HB353" s="92"/>
      <c r="HC353" s="92"/>
      <c r="HD353" s="92"/>
      <c r="HE353" s="92"/>
      <c r="HF353" s="92"/>
      <c r="HG353" s="92"/>
      <c r="HH353" s="92"/>
      <c r="HI353" s="92"/>
      <c r="HJ353" s="92"/>
      <c r="HK353" s="92"/>
      <c r="HL353" s="92"/>
      <c r="HM353" s="92"/>
      <c r="HN353" s="92"/>
      <c r="HO353" s="92"/>
      <c r="HP353" s="92"/>
      <c r="HQ353" s="92"/>
      <c r="HR353" s="92"/>
      <c r="HS353" s="92"/>
      <c r="HT353" s="92"/>
      <c r="HU353" s="92"/>
      <c r="HV353" s="92"/>
      <c r="HW353" s="92"/>
      <c r="HX353" s="92"/>
      <c r="HY353" s="92"/>
      <c r="HZ353" s="92"/>
      <c r="IA353" s="92"/>
      <c r="IB353" s="92"/>
      <c r="IC353" s="92"/>
      <c r="ID353" s="92"/>
      <c r="IE353" s="92"/>
      <c r="IF353" s="92"/>
      <c r="IG353" s="92"/>
      <c r="IH353" s="92"/>
      <c r="II353" s="92"/>
      <c r="IJ353" s="92"/>
      <c r="IK353" s="92"/>
      <c r="IL353" s="92"/>
      <c r="IM353" s="92"/>
      <c r="IN353" s="92"/>
      <c r="IO353" s="92"/>
      <c r="IP353" s="92"/>
      <c r="IQ353" s="92"/>
      <c r="IR353" s="92"/>
      <c r="IS353" s="92"/>
      <c r="IT353" s="92"/>
      <c r="IU353" s="92"/>
      <c r="IV353" s="92"/>
      <c r="IW353" s="92"/>
      <c r="IX353" s="92"/>
      <c r="IY353" s="92"/>
      <c r="IZ353" s="92"/>
      <c r="JA353" s="92"/>
      <c r="JB353" s="92"/>
      <c r="JC353" s="92"/>
      <c r="JD353" s="92"/>
      <c r="JE353" s="92"/>
      <c r="JF353" s="92"/>
      <c r="JG353" s="92"/>
      <c r="JH353" s="92"/>
      <c r="JI353" s="92"/>
      <c r="JJ353" s="92"/>
      <c r="JK353" s="92"/>
      <c r="JL353" s="92"/>
      <c r="JM353" s="92"/>
      <c r="JN353" s="92"/>
      <c r="JO353" s="92"/>
      <c r="JP353" s="92"/>
      <c r="JQ353" s="92"/>
      <c r="JR353" s="92"/>
      <c r="JS353" s="92"/>
      <c r="JT353" s="92"/>
      <c r="JU353" s="92"/>
      <c r="JV353" s="92"/>
      <c r="JW353" s="92"/>
      <c r="JX353" s="92"/>
      <c r="JY353" s="92"/>
      <c r="JZ353" s="92"/>
      <c r="KA353" s="92"/>
      <c r="KB353" s="92"/>
      <c r="KC353" s="92"/>
      <c r="KD353" s="92"/>
      <c r="KE353" s="92"/>
      <c r="KF353" s="92"/>
      <c r="KG353" s="92"/>
      <c r="KH353" s="92"/>
      <c r="KI353" s="92"/>
      <c r="KJ353" s="92"/>
      <c r="KK353" s="92"/>
      <c r="KL353" s="92"/>
      <c r="KM353" s="92"/>
      <c r="KN353" s="92"/>
      <c r="KO353" s="92"/>
      <c r="KP353" s="92"/>
      <c r="KQ353" s="92"/>
      <c r="KR353" s="92"/>
      <c r="KS353" s="92"/>
      <c r="KT353" s="92"/>
      <c r="KU353" s="92"/>
      <c r="KV353" s="92"/>
      <c r="KW353" s="92"/>
      <c r="KX353" s="92"/>
      <c r="KY353" s="92"/>
      <c r="KZ353" s="92"/>
      <c r="LA353" s="92"/>
      <c r="LB353" s="92"/>
      <c r="LC353" s="92"/>
      <c r="LD353" s="92"/>
      <c r="LE353" s="92"/>
      <c r="LF353" s="92"/>
      <c r="LG353" s="92"/>
      <c r="LH353" s="92"/>
      <c r="LI353" s="92"/>
      <c r="LJ353" s="92"/>
      <c r="LK353" s="92"/>
      <c r="LL353" s="92"/>
      <c r="LM353" s="92"/>
      <c r="LN353" s="92"/>
      <c r="LO353" s="92"/>
      <c r="LP353" s="92"/>
      <c r="LQ353" s="92"/>
      <c r="LR353" s="92"/>
      <c r="LS353" s="92"/>
      <c r="LT353" s="92"/>
      <c r="LU353" s="92"/>
      <c r="LV353" s="92"/>
      <c r="LW353" s="92"/>
      <c r="LX353" s="92"/>
      <c r="LY353" s="92"/>
      <c r="LZ353" s="92"/>
      <c r="MA353" s="92"/>
      <c r="MB353" s="92"/>
      <c r="MC353" s="92"/>
      <c r="MD353" s="92"/>
      <c r="ME353" s="92"/>
      <c r="MF353" s="92"/>
      <c r="MG353" s="92"/>
      <c r="MH353" s="92"/>
      <c r="MI353" s="92"/>
      <c r="MJ353" s="92"/>
      <c r="MK353" s="92"/>
      <c r="ML353" s="92"/>
      <c r="MM353" s="92"/>
      <c r="MN353" s="92"/>
      <c r="MO353" s="92"/>
      <c r="MP353" s="92"/>
      <c r="MQ353" s="92"/>
      <c r="MR353" s="92"/>
      <c r="MS353" s="92"/>
      <c r="MT353" s="92"/>
      <c r="MU353" s="92"/>
      <c r="MV353" s="92"/>
      <c r="MW353" s="92"/>
      <c r="MX353" s="92"/>
      <c r="MY353" s="92"/>
      <c r="MZ353" s="92"/>
      <c r="NA353" s="92"/>
      <c r="NB353" s="92"/>
      <c r="NC353" s="92"/>
      <c r="ND353" s="92"/>
      <c r="NE353" s="92"/>
      <c r="NF353" s="92"/>
      <c r="NG353" s="92"/>
      <c r="NH353" s="92"/>
      <c r="NI353" s="92"/>
      <c r="NJ353" s="92"/>
      <c r="NK353" s="92"/>
      <c r="NL353" s="92"/>
      <c r="NM353" s="92"/>
      <c r="NN353" s="92"/>
      <c r="NO353" s="92"/>
      <c r="NP353" s="92"/>
      <c r="NQ353" s="92"/>
      <c r="NR353" s="92"/>
      <c r="NS353" s="92"/>
      <c r="NT353" s="92"/>
      <c r="NU353" s="92"/>
      <c r="NV353" s="92"/>
      <c r="NW353" s="92"/>
      <c r="NX353" s="92"/>
      <c r="NY353" s="92"/>
      <c r="NZ353" s="92"/>
      <c r="OA353" s="92"/>
      <c r="OB353" s="92"/>
      <c r="OC353" s="92"/>
      <c r="OD353" s="92"/>
      <c r="OE353" s="92"/>
      <c r="OF353" s="92"/>
      <c r="OG353" s="92"/>
      <c r="OH353" s="92"/>
      <c r="OI353" s="92"/>
      <c r="OJ353" s="92"/>
      <c r="OK353" s="92"/>
      <c r="OL353" s="92"/>
      <c r="OM353" s="92"/>
      <c r="ON353" s="92"/>
      <c r="OO353" s="92"/>
      <c r="OP353" s="92"/>
      <c r="OQ353" s="92"/>
      <c r="OR353" s="92"/>
      <c r="OS353" s="92"/>
      <c r="OT353" s="92"/>
      <c r="OU353" s="92"/>
      <c r="OV353" s="92"/>
      <c r="OW353" s="92"/>
      <c r="OX353" s="92"/>
      <c r="OY353" s="92"/>
      <c r="OZ353" s="92"/>
      <c r="PA353" s="92"/>
      <c r="PB353" s="92"/>
      <c r="PC353" s="92"/>
      <c r="PD353" s="92"/>
      <c r="PE353" s="92"/>
      <c r="PF353" s="92"/>
      <c r="PG353" s="92"/>
      <c r="PH353" s="92"/>
      <c r="PI353" s="92"/>
      <c r="PJ353" s="92"/>
      <c r="PK353" s="92"/>
      <c r="PL353" s="92"/>
      <c r="PM353" s="92"/>
      <c r="PN353" s="92"/>
      <c r="PO353" s="92"/>
      <c r="PP353" s="92"/>
      <c r="PQ353" s="92"/>
      <c r="PR353" s="92"/>
      <c r="PS353" s="92"/>
      <c r="PT353" s="92"/>
      <c r="PU353" s="92"/>
      <c r="PV353" s="92"/>
      <c r="PW353" s="92"/>
      <c r="PX353" s="92"/>
      <c r="PY353" s="92"/>
      <c r="PZ353" s="92"/>
      <c r="QA353" s="92"/>
      <c r="QB353" s="92"/>
      <c r="QC353" s="92"/>
      <c r="QD353" s="92"/>
      <c r="QE353" s="92"/>
      <c r="QF353" s="92"/>
      <c r="QG353" s="92"/>
      <c r="QH353" s="92"/>
      <c r="QI353" s="92"/>
      <c r="QJ353" s="92"/>
      <c r="QK353" s="92"/>
      <c r="QL353" s="92"/>
      <c r="QM353" s="92"/>
      <c r="QN353" s="92"/>
      <c r="QO353" s="92"/>
      <c r="QP353" s="92"/>
      <c r="QQ353" s="92"/>
      <c r="QR353" s="92"/>
      <c r="QS353" s="92"/>
      <c r="QT353" s="92"/>
      <c r="QU353" s="92"/>
      <c r="QV353" s="92"/>
      <c r="QW353" s="92"/>
      <c r="QX353" s="92"/>
      <c r="QY353" s="92"/>
      <c r="QZ353" s="92"/>
      <c r="RA353" s="92"/>
      <c r="RB353" s="92"/>
      <c r="RC353" s="92"/>
      <c r="RD353" s="92"/>
      <c r="RE353" s="92"/>
      <c r="RF353" s="92"/>
      <c r="RG353" s="92"/>
      <c r="RH353" s="92"/>
      <c r="RI353" s="92"/>
      <c r="RJ353" s="92"/>
      <c r="RK353" s="92"/>
      <c r="RL353" s="92"/>
      <c r="RM353" s="92"/>
      <c r="RN353" s="92"/>
      <c r="RO353" s="92"/>
      <c r="RP353" s="92"/>
      <c r="RQ353" s="92"/>
      <c r="RR353" s="92"/>
      <c r="RS353" s="92"/>
      <c r="RT353" s="92"/>
      <c r="RU353" s="92"/>
      <c r="RV353" s="92"/>
      <c r="RW353" s="92"/>
      <c r="RX353" s="92"/>
      <c r="RY353" s="92"/>
      <c r="RZ353" s="92"/>
      <c r="SA353" s="92"/>
      <c r="SB353" s="92"/>
      <c r="SC353" s="92"/>
      <c r="SD353" s="92"/>
      <c r="SE353" s="92"/>
      <c r="SF353" s="92"/>
      <c r="SG353" s="92"/>
      <c r="SH353" s="92"/>
      <c r="SI353" s="92"/>
      <c r="SJ353" s="92"/>
      <c r="SK353" s="92"/>
      <c r="SL353" s="92"/>
      <c r="SM353" s="92"/>
      <c r="SN353" s="92"/>
      <c r="SO353" s="92"/>
      <c r="SP353" s="92"/>
      <c r="SQ353" s="92"/>
      <c r="SR353" s="92"/>
      <c r="SS353" s="92"/>
      <c r="ST353" s="92"/>
      <c r="SU353" s="92"/>
      <c r="SV353" s="92"/>
      <c r="SW353" s="92"/>
      <c r="SX353" s="92"/>
      <c r="SY353" s="92"/>
      <c r="SZ353" s="92"/>
      <c r="TA353" s="92"/>
      <c r="TB353" s="92"/>
      <c r="TC353" s="92"/>
      <c r="TD353" s="92"/>
      <c r="TE353" s="92"/>
      <c r="TF353" s="92"/>
      <c r="TG353" s="92"/>
      <c r="TH353" s="92"/>
      <c r="TI353" s="92"/>
      <c r="TJ353" s="92"/>
      <c r="TK353" s="92"/>
      <c r="TL353" s="92"/>
      <c r="TM353" s="92"/>
      <c r="TN353" s="92"/>
      <c r="TO353" s="92"/>
      <c r="TP353" s="92"/>
      <c r="TQ353" s="92"/>
      <c r="TR353" s="92"/>
      <c r="TS353" s="92"/>
      <c r="TT353" s="92"/>
      <c r="TU353" s="92"/>
      <c r="TV353" s="92"/>
      <c r="TW353" s="92"/>
      <c r="TX353" s="92"/>
      <c r="TY353" s="92"/>
      <c r="TZ353" s="92"/>
      <c r="UA353" s="92"/>
      <c r="UB353" s="92"/>
      <c r="UC353" s="92"/>
      <c r="UD353" s="92"/>
      <c r="UE353" s="92"/>
      <c r="UF353" s="92"/>
      <c r="UG353" s="92"/>
      <c r="UH353" s="92"/>
      <c r="UI353" s="92"/>
      <c r="UJ353" s="92"/>
      <c r="UK353" s="92"/>
      <c r="UL353" s="92"/>
      <c r="UM353" s="92"/>
      <c r="UN353" s="92"/>
      <c r="UO353" s="92"/>
      <c r="UP353" s="92"/>
      <c r="UQ353" s="92"/>
      <c r="UR353" s="92"/>
      <c r="US353" s="92"/>
      <c r="UT353" s="92"/>
      <c r="UU353" s="92"/>
      <c r="UV353" s="92"/>
      <c r="UW353" s="92"/>
      <c r="UX353" s="92"/>
      <c r="UY353" s="92"/>
      <c r="UZ353" s="92"/>
      <c r="VA353" s="92"/>
      <c r="VB353" s="92"/>
      <c r="VC353" s="92"/>
      <c r="VD353" s="92"/>
      <c r="VE353" s="92"/>
      <c r="VF353" s="92"/>
      <c r="VG353" s="92"/>
      <c r="VH353" s="92"/>
      <c r="VI353" s="92"/>
      <c r="VJ353" s="92"/>
      <c r="VK353" s="92"/>
      <c r="VL353" s="92"/>
      <c r="VM353" s="92"/>
      <c r="VN353" s="92"/>
      <c r="VO353" s="92"/>
      <c r="VP353" s="92"/>
      <c r="VQ353" s="92"/>
      <c r="VR353" s="92"/>
      <c r="VS353" s="92"/>
      <c r="VT353" s="92"/>
      <c r="VU353" s="92"/>
      <c r="VV353" s="92"/>
      <c r="VW353" s="92"/>
      <c r="VX353" s="92"/>
      <c r="VY353" s="92"/>
      <c r="VZ353" s="92"/>
      <c r="WA353" s="92"/>
      <c r="WB353" s="92"/>
      <c r="WC353" s="92"/>
      <c r="WD353" s="92"/>
      <c r="WE353" s="92"/>
      <c r="WF353" s="92"/>
      <c r="WG353" s="92"/>
      <c r="WH353" s="92"/>
      <c r="WI353" s="92"/>
      <c r="WJ353" s="92"/>
      <c r="WK353" s="92"/>
      <c r="WL353" s="92"/>
      <c r="WM353" s="92"/>
      <c r="WN353" s="92"/>
      <c r="WO353" s="92"/>
      <c r="WP353" s="92"/>
      <c r="WQ353" s="92"/>
      <c r="WR353" s="92"/>
      <c r="WS353" s="92"/>
      <c r="WT353" s="92"/>
      <c r="WU353" s="92"/>
      <c r="WV353" s="92"/>
      <c r="WW353" s="92"/>
      <c r="WX353" s="92"/>
      <c r="WY353" s="92"/>
      <c r="WZ353" s="92"/>
      <c r="XA353" s="92"/>
      <c r="XB353" s="92"/>
      <c r="XC353" s="92"/>
      <c r="XD353" s="92"/>
      <c r="XE353" s="92"/>
      <c r="XF353" s="92"/>
      <c r="XG353" s="92"/>
      <c r="XH353" s="92"/>
      <c r="XI353" s="92"/>
      <c r="XJ353" s="92"/>
      <c r="XK353" s="92"/>
      <c r="XL353" s="92"/>
      <c r="XM353" s="92"/>
      <c r="XN353" s="92"/>
      <c r="XO353" s="92"/>
      <c r="XP353" s="92"/>
      <c r="XQ353" s="92"/>
      <c r="XR353" s="92"/>
      <c r="XS353" s="92"/>
      <c r="XT353" s="92"/>
      <c r="XU353" s="92"/>
      <c r="XV353" s="92"/>
      <c r="XW353" s="92"/>
      <c r="XX353" s="92"/>
      <c r="XY353" s="92"/>
      <c r="XZ353" s="92"/>
      <c r="YA353" s="92"/>
      <c r="YB353" s="92"/>
      <c r="YC353" s="92"/>
      <c r="YD353" s="92"/>
      <c r="YE353" s="92"/>
      <c r="YF353" s="92"/>
      <c r="YG353" s="92"/>
      <c r="YH353" s="92"/>
      <c r="YI353" s="92"/>
      <c r="YJ353" s="92"/>
      <c r="YK353" s="92"/>
      <c r="YL353" s="92"/>
      <c r="YM353" s="92"/>
      <c r="YN353" s="92"/>
      <c r="YO353" s="92"/>
      <c r="YP353" s="92"/>
      <c r="YQ353" s="92"/>
      <c r="YR353" s="92"/>
      <c r="YS353" s="92"/>
      <c r="YT353" s="92"/>
      <c r="YU353" s="92"/>
      <c r="YV353" s="92"/>
      <c r="YW353" s="92"/>
      <c r="YX353" s="92"/>
      <c r="YY353" s="92"/>
      <c r="YZ353" s="92"/>
      <c r="ZA353" s="92"/>
      <c r="ZB353" s="92"/>
      <c r="ZC353" s="92"/>
      <c r="ZD353" s="92"/>
      <c r="ZE353" s="92"/>
      <c r="ZF353" s="92"/>
      <c r="ZG353" s="92"/>
      <c r="ZH353" s="92"/>
      <c r="ZI353" s="92"/>
      <c r="ZJ353" s="92"/>
      <c r="ZK353" s="92"/>
      <c r="ZL353" s="92"/>
      <c r="ZM353" s="92"/>
      <c r="ZN353" s="92"/>
      <c r="ZO353" s="92"/>
      <c r="ZP353" s="92"/>
      <c r="ZQ353" s="92"/>
      <c r="ZR353" s="92"/>
      <c r="ZS353" s="92"/>
      <c r="ZT353" s="92"/>
      <c r="ZU353" s="92"/>
      <c r="ZV353" s="92"/>
      <c r="ZW353" s="92"/>
      <c r="ZX353" s="92"/>
      <c r="ZY353" s="92"/>
      <c r="ZZ353" s="92"/>
      <c r="AAA353" s="92"/>
      <c r="AAB353" s="92"/>
      <c r="AAC353" s="92"/>
      <c r="AAD353" s="92"/>
      <c r="AAE353" s="92"/>
      <c r="AAF353" s="92"/>
      <c r="AAG353" s="92"/>
      <c r="AAH353" s="92"/>
      <c r="AAI353" s="92"/>
      <c r="AAJ353" s="92"/>
      <c r="AAK353" s="92"/>
      <c r="AAL353" s="92"/>
      <c r="AAM353" s="92"/>
      <c r="AAN353" s="92"/>
      <c r="AAO353" s="92"/>
      <c r="AAP353" s="92"/>
      <c r="AAQ353" s="92"/>
      <c r="AAR353" s="92"/>
      <c r="AAS353" s="92"/>
      <c r="AAT353" s="92"/>
      <c r="AAU353" s="92"/>
      <c r="AAV353" s="92"/>
      <c r="AAW353" s="92"/>
      <c r="AAX353" s="92"/>
      <c r="AAY353" s="92"/>
      <c r="AAZ353" s="92"/>
      <c r="ABA353" s="92"/>
      <c r="ABB353" s="92"/>
      <c r="ABC353" s="92"/>
      <c r="ABD353" s="92"/>
      <c r="ABE353" s="92"/>
      <c r="ABF353" s="92"/>
      <c r="ABG353" s="92"/>
      <c r="ABH353" s="92"/>
      <c r="ABI353" s="92"/>
      <c r="ABJ353" s="92"/>
      <c r="ABK353" s="92"/>
      <c r="ABL353" s="92"/>
      <c r="ABM353" s="92"/>
      <c r="ABN353" s="92"/>
      <c r="ABO353" s="92"/>
      <c r="ABP353" s="92"/>
      <c r="ABQ353" s="92"/>
      <c r="ABR353" s="92"/>
      <c r="ABS353" s="92"/>
      <c r="ABT353" s="92"/>
      <c r="ABU353" s="92"/>
      <c r="ABV353" s="92"/>
      <c r="ABW353" s="92"/>
      <c r="ABX353" s="92"/>
      <c r="ABY353" s="92"/>
      <c r="ABZ353" s="92"/>
      <c r="ACA353" s="92"/>
      <c r="ACB353" s="92"/>
      <c r="ACC353" s="92"/>
      <c r="ACD353" s="92"/>
      <c r="ACE353" s="92"/>
      <c r="ACF353" s="92"/>
      <c r="ACG353" s="92"/>
      <c r="ACH353" s="92"/>
      <c r="ACI353" s="92"/>
      <c r="ACJ353" s="92"/>
      <c r="ACK353" s="92"/>
      <c r="ACL353" s="92"/>
      <c r="ACM353" s="92"/>
      <c r="ACN353" s="92"/>
      <c r="ACO353" s="92"/>
      <c r="ACP353" s="92"/>
      <c r="ACQ353" s="92"/>
      <c r="ACR353" s="92"/>
      <c r="ACS353" s="92"/>
      <c r="ACT353" s="92"/>
      <c r="ACU353" s="92"/>
      <c r="ACV353" s="92"/>
      <c r="ACW353" s="92"/>
      <c r="ACX353" s="92"/>
      <c r="ACY353" s="92"/>
      <c r="ACZ353" s="92"/>
      <c r="ADA353" s="92"/>
      <c r="ADB353" s="92"/>
      <c r="ADC353" s="92"/>
      <c r="ADD353" s="92"/>
      <c r="ADE353" s="92"/>
      <c r="ADF353" s="92"/>
      <c r="ADG353" s="92"/>
      <c r="ADH353" s="92"/>
      <c r="ADI353" s="92"/>
      <c r="ADJ353" s="92"/>
      <c r="ADK353" s="92"/>
      <c r="ADL353" s="92"/>
      <c r="ADM353" s="92"/>
      <c r="ADN353" s="92"/>
      <c r="ADO353" s="92"/>
      <c r="ADP353" s="92"/>
      <c r="ADQ353" s="92"/>
      <c r="ADR353" s="92"/>
      <c r="ADS353" s="92"/>
      <c r="ADT353" s="92"/>
      <c r="ADU353" s="92"/>
      <c r="ADV353" s="92"/>
      <c r="ADW353" s="92"/>
      <c r="ADX353" s="92"/>
      <c r="ADY353" s="92"/>
      <c r="ADZ353" s="92"/>
      <c r="AEA353" s="92"/>
      <c r="AEB353" s="92"/>
      <c r="AEC353" s="92"/>
      <c r="AED353" s="92"/>
      <c r="AEE353" s="92"/>
      <c r="AEF353" s="92"/>
      <c r="AEG353" s="92"/>
      <c r="AEH353" s="92"/>
      <c r="AEI353" s="92"/>
      <c r="AEJ353" s="92"/>
      <c r="AEK353" s="92"/>
      <c r="AEL353" s="92"/>
      <c r="AEM353" s="92"/>
      <c r="AEN353" s="92"/>
      <c r="AEO353" s="92"/>
      <c r="AEP353" s="92"/>
      <c r="AEQ353" s="92"/>
      <c r="AER353" s="92"/>
      <c r="AES353" s="92"/>
      <c r="AET353" s="92"/>
      <c r="AEU353" s="92"/>
      <c r="AEV353" s="92"/>
      <c r="AEW353" s="92"/>
      <c r="AEX353" s="92"/>
      <c r="AEY353" s="92"/>
      <c r="AEZ353" s="92"/>
      <c r="AFA353" s="92"/>
      <c r="AFB353" s="92"/>
      <c r="AFC353" s="92"/>
      <c r="AFD353" s="92"/>
      <c r="AFE353" s="92"/>
      <c r="AFF353" s="92"/>
      <c r="AFG353" s="92"/>
      <c r="AFH353" s="92"/>
      <c r="AFI353" s="92"/>
      <c r="AFJ353" s="92"/>
      <c r="AFK353" s="92"/>
      <c r="AFL353" s="92"/>
      <c r="AFM353" s="92"/>
      <c r="AFN353" s="92"/>
      <c r="AFO353" s="92"/>
      <c r="AFP353" s="92"/>
      <c r="AFQ353" s="92"/>
      <c r="AFR353" s="92"/>
      <c r="AFS353" s="92"/>
      <c r="AFT353" s="92"/>
      <c r="AFU353" s="92"/>
      <c r="AFV353" s="92"/>
      <c r="AFW353" s="92"/>
      <c r="AFX353" s="92"/>
      <c r="AFY353" s="92"/>
      <c r="AFZ353" s="92"/>
      <c r="AGA353" s="92"/>
      <c r="AGB353" s="92"/>
      <c r="AGC353" s="92"/>
      <c r="AGD353" s="92"/>
      <c r="AGE353" s="92"/>
      <c r="AGF353" s="92"/>
      <c r="AGG353" s="92"/>
      <c r="AGH353" s="92"/>
      <c r="AGI353" s="92"/>
      <c r="AGJ353" s="92"/>
      <c r="AGK353" s="92"/>
      <c r="AGL353" s="92"/>
      <c r="AGM353" s="92"/>
      <c r="AGN353" s="92"/>
      <c r="AGO353" s="92"/>
      <c r="AGP353" s="92"/>
      <c r="AGQ353" s="92"/>
      <c r="AGR353" s="92"/>
      <c r="AGS353" s="92"/>
      <c r="AGT353" s="92"/>
      <c r="AGU353" s="92"/>
      <c r="AGV353" s="92"/>
      <c r="AGW353" s="92"/>
      <c r="AGX353" s="92"/>
      <c r="AGY353" s="92"/>
      <c r="AGZ353" s="92"/>
      <c r="AHA353" s="92"/>
      <c r="AHB353" s="92"/>
      <c r="AHC353" s="92"/>
      <c r="AHD353" s="92"/>
      <c r="AHE353" s="92"/>
      <c r="AHF353" s="92"/>
      <c r="AHG353" s="92"/>
      <c r="AHH353" s="92"/>
      <c r="AHI353" s="92"/>
      <c r="AHJ353" s="92"/>
      <c r="AHK353" s="92"/>
      <c r="AHL353" s="92"/>
      <c r="AHM353" s="92"/>
      <c r="AHN353" s="92"/>
      <c r="AHO353" s="92"/>
      <c r="AHP353" s="92"/>
      <c r="AHQ353" s="92"/>
      <c r="AHR353" s="92"/>
      <c r="AHS353" s="92"/>
      <c r="AHT353" s="92"/>
      <c r="AHU353" s="92"/>
      <c r="AHV353" s="92"/>
      <c r="AHW353" s="92"/>
      <c r="AHX353" s="92"/>
      <c r="AHY353" s="92"/>
      <c r="AHZ353" s="92"/>
      <c r="AIA353" s="92"/>
      <c r="AIB353" s="92"/>
      <c r="AIC353" s="92"/>
      <c r="AID353" s="92"/>
      <c r="AIE353" s="92"/>
      <c r="AIF353" s="92"/>
      <c r="AIG353" s="92"/>
      <c r="AIH353" s="92"/>
      <c r="AII353" s="92"/>
      <c r="AIJ353" s="92"/>
      <c r="AIK353" s="92"/>
      <c r="AIL353" s="92"/>
      <c r="AIM353" s="92"/>
      <c r="AIN353" s="92"/>
      <c r="AIO353" s="92"/>
      <c r="AIP353" s="92"/>
      <c r="AIQ353" s="92"/>
      <c r="AIR353" s="92"/>
      <c r="AIS353" s="92"/>
      <c r="AIT353" s="92"/>
      <c r="AIU353" s="92"/>
      <c r="AIV353" s="92"/>
      <c r="AIW353" s="92"/>
      <c r="AIX353" s="92"/>
      <c r="AIY353" s="92"/>
      <c r="AIZ353" s="92"/>
      <c r="AJA353" s="92"/>
      <c r="AJB353" s="92"/>
      <c r="AJC353" s="92"/>
      <c r="AJD353" s="92"/>
      <c r="AJE353" s="92"/>
      <c r="AJF353" s="92"/>
      <c r="AJG353" s="92"/>
      <c r="AJH353" s="92"/>
      <c r="AJI353" s="92"/>
      <c r="AJJ353" s="92"/>
      <c r="AJK353" s="92"/>
      <c r="AJL353" s="92"/>
      <c r="AJM353" s="92"/>
      <c r="AJN353" s="92"/>
      <c r="AJO353" s="92"/>
      <c r="AJP353" s="92"/>
      <c r="AJQ353" s="92"/>
      <c r="AJR353" s="92"/>
      <c r="AJS353" s="92"/>
      <c r="AJT353" s="92"/>
      <c r="AJU353" s="92"/>
      <c r="AJV353" s="92"/>
      <c r="AJW353" s="92"/>
      <c r="AJX353" s="92"/>
      <c r="AJY353" s="92"/>
      <c r="AJZ353" s="92"/>
      <c r="AKA353" s="92"/>
      <c r="AKB353" s="92"/>
      <c r="AKC353" s="92"/>
      <c r="AKD353" s="92"/>
      <c r="AKE353" s="92"/>
      <c r="AKF353" s="92"/>
      <c r="AKG353" s="92"/>
      <c r="AKH353" s="92"/>
      <c r="AKI353" s="92"/>
      <c r="AKJ353" s="92"/>
      <c r="AKK353" s="92"/>
      <c r="AKL353" s="92"/>
      <c r="AKM353" s="92"/>
      <c r="AKN353" s="92"/>
      <c r="AKO353" s="92"/>
      <c r="AKP353" s="92"/>
      <c r="AKQ353" s="92"/>
      <c r="AKR353" s="92"/>
      <c r="AKS353" s="92"/>
      <c r="AKT353" s="92"/>
      <c r="AKU353" s="92"/>
      <c r="AKV353" s="92"/>
      <c r="AKW353" s="92"/>
      <c r="AKX353" s="92"/>
      <c r="AKY353" s="92"/>
      <c r="AKZ353" s="92"/>
      <c r="ALA353" s="92"/>
      <c r="ALB353" s="92"/>
      <c r="ALC353" s="92"/>
      <c r="ALD353" s="92"/>
      <c r="ALE353" s="92"/>
      <c r="ALF353" s="92"/>
      <c r="ALG353" s="92"/>
      <c r="ALH353" s="92"/>
      <c r="ALI353" s="92"/>
      <c r="ALJ353" s="92"/>
      <c r="ALK353" s="92"/>
      <c r="ALL353" s="92"/>
      <c r="ALM353" s="92"/>
      <c r="ALN353" s="92"/>
      <c r="ALO353" s="92"/>
      <c r="ALP353" s="92"/>
      <c r="ALQ353" s="92"/>
      <c r="ALR353" s="92"/>
      <c r="ALS353" s="92"/>
      <c r="ALT353" s="92"/>
      <c r="ALU353" s="92"/>
      <c r="ALV353" s="92"/>
      <c r="ALW353" s="92"/>
      <c r="ALX353" s="92"/>
      <c r="ALY353" s="92"/>
      <c r="ALZ353" s="92"/>
      <c r="AMA353" s="92"/>
      <c r="AMB353" s="92"/>
      <c r="AMC353" s="92"/>
      <c r="AMD353" s="92"/>
      <c r="AME353" s="92"/>
      <c r="AMF353" s="92"/>
      <c r="AMG353" s="92"/>
      <c r="AMH353" s="92"/>
      <c r="AMI353" s="92"/>
      <c r="AMJ353" s="92"/>
      <c r="AMK353" s="92"/>
      <c r="AML353" s="92"/>
      <c r="AMM353" s="92"/>
      <c r="AMN353" s="92"/>
      <c r="AMO353" s="92"/>
      <c r="AMP353" s="92"/>
      <c r="AMQ353" s="92"/>
      <c r="AMR353" s="92"/>
      <c r="AMS353" s="92"/>
      <c r="AMT353" s="92"/>
      <c r="AMU353" s="92"/>
      <c r="AMV353" s="92"/>
      <c r="AMW353" s="92"/>
      <c r="AMX353" s="92"/>
      <c r="AMY353" s="92"/>
      <c r="AMZ353" s="92"/>
      <c r="ANA353" s="92"/>
      <c r="ANB353" s="92"/>
      <c r="ANC353" s="92"/>
      <c r="AND353" s="92"/>
      <c r="ANE353" s="92"/>
      <c r="ANF353" s="92"/>
      <c r="ANG353" s="92"/>
      <c r="ANH353" s="92"/>
      <c r="ANI353" s="92"/>
      <c r="ANJ353" s="92"/>
      <c r="ANK353" s="92"/>
      <c r="ANL353" s="92"/>
      <c r="ANM353" s="92"/>
      <c r="ANN353" s="92"/>
      <c r="ANO353" s="92"/>
      <c r="ANP353" s="92"/>
      <c r="ANQ353" s="92"/>
      <c r="ANR353" s="92"/>
      <c r="ANS353" s="92"/>
      <c r="ANT353" s="92"/>
      <c r="ANU353" s="92"/>
      <c r="ANV353" s="92"/>
      <c r="ANW353" s="92"/>
      <c r="ANX353" s="92"/>
      <c r="ANY353" s="92"/>
      <c r="ANZ353" s="92"/>
      <c r="AOA353" s="92"/>
      <c r="AOB353" s="92"/>
      <c r="AOC353" s="92"/>
      <c r="AOD353" s="92"/>
      <c r="AOE353" s="92"/>
      <c r="AOF353" s="92"/>
      <c r="AOG353" s="92"/>
      <c r="AOH353" s="92"/>
      <c r="AOI353" s="92"/>
      <c r="AOJ353" s="92"/>
      <c r="AOK353" s="92"/>
      <c r="AOL353" s="92"/>
      <c r="AOM353" s="92"/>
      <c r="AON353" s="92"/>
      <c r="AOO353" s="92"/>
      <c r="AOP353" s="92"/>
      <c r="AOQ353" s="92"/>
      <c r="AOR353" s="92"/>
      <c r="AOS353" s="92"/>
      <c r="AOT353" s="92"/>
      <c r="AOU353" s="92"/>
      <c r="AOV353" s="92"/>
      <c r="AOW353" s="92"/>
      <c r="AOX353" s="92"/>
      <c r="AOY353" s="92"/>
      <c r="AOZ353" s="92"/>
      <c r="APA353" s="92"/>
      <c r="APB353" s="92"/>
      <c r="APC353" s="92"/>
      <c r="APD353" s="92"/>
      <c r="APE353" s="92"/>
      <c r="APF353" s="92"/>
      <c r="APG353" s="92"/>
      <c r="APH353" s="92"/>
      <c r="API353" s="92"/>
      <c r="APJ353" s="92"/>
      <c r="APK353" s="92"/>
      <c r="APL353" s="92"/>
      <c r="APM353" s="92"/>
      <c r="APN353" s="92"/>
      <c r="APO353" s="92"/>
      <c r="APP353" s="92"/>
      <c r="APQ353" s="92"/>
      <c r="APR353" s="92"/>
      <c r="APS353" s="92"/>
      <c r="APT353" s="92"/>
      <c r="APU353" s="92"/>
      <c r="APV353" s="92"/>
      <c r="APW353" s="92"/>
      <c r="APX353" s="92"/>
      <c r="APY353" s="92"/>
      <c r="APZ353" s="92"/>
      <c r="AQA353" s="92"/>
      <c r="AQB353" s="92"/>
      <c r="AQC353" s="92"/>
      <c r="AQD353" s="92"/>
      <c r="AQE353" s="92"/>
      <c r="AQF353" s="92"/>
      <c r="AQG353" s="92"/>
      <c r="AQH353" s="92"/>
      <c r="AQI353" s="92"/>
      <c r="AQJ353" s="92"/>
      <c r="AQK353" s="92"/>
      <c r="AQL353" s="92"/>
      <c r="AQM353" s="92"/>
      <c r="AQN353" s="92"/>
      <c r="AQO353" s="92"/>
      <c r="AQP353" s="92"/>
      <c r="AQQ353" s="92"/>
      <c r="AQR353" s="92"/>
      <c r="AQS353" s="92"/>
      <c r="AQT353" s="92"/>
      <c r="AQU353" s="92"/>
      <c r="AQV353" s="92"/>
      <c r="AQW353" s="92"/>
      <c r="AQX353" s="92"/>
      <c r="AQY353" s="92"/>
      <c r="AQZ353" s="92"/>
      <c r="ARA353" s="92"/>
      <c r="ARB353" s="92"/>
      <c r="ARC353" s="92"/>
      <c r="ARD353" s="92"/>
      <c r="ARE353" s="92"/>
      <c r="ARF353" s="92"/>
      <c r="ARG353" s="92"/>
      <c r="ARH353" s="92"/>
      <c r="ARI353" s="92"/>
      <c r="ARJ353" s="92"/>
      <c r="ARK353" s="92"/>
      <c r="ARL353" s="92"/>
      <c r="ARM353" s="92"/>
      <c r="ARN353" s="92"/>
      <c r="ARO353" s="92"/>
      <c r="ARP353" s="92"/>
      <c r="ARQ353" s="92"/>
      <c r="ARR353" s="92"/>
      <c r="ARS353" s="92"/>
      <c r="ART353" s="92"/>
      <c r="ARU353" s="92"/>
      <c r="ARV353" s="92"/>
      <c r="ARW353" s="92"/>
      <c r="ARX353" s="92"/>
      <c r="ARY353" s="92"/>
      <c r="ARZ353" s="92"/>
      <c r="ASA353" s="92"/>
      <c r="ASB353" s="92"/>
      <c r="ASC353" s="92"/>
      <c r="ASD353" s="92"/>
      <c r="ASE353" s="92"/>
      <c r="ASF353" s="92"/>
      <c r="ASG353" s="92"/>
      <c r="ASH353" s="92"/>
      <c r="ASI353" s="92"/>
      <c r="ASJ353" s="92"/>
      <c r="ASK353" s="92"/>
      <c r="ASL353" s="92"/>
      <c r="ASM353" s="92"/>
      <c r="ASN353" s="92"/>
      <c r="ASO353" s="92"/>
      <c r="ASP353" s="92"/>
      <c r="ASQ353" s="92"/>
      <c r="ASR353" s="92"/>
      <c r="ASS353" s="92"/>
      <c r="AST353" s="92"/>
      <c r="ASU353" s="92"/>
      <c r="ASV353" s="92"/>
      <c r="ASW353" s="92"/>
      <c r="ASX353" s="92"/>
      <c r="ASY353" s="92"/>
      <c r="ASZ353" s="92"/>
      <c r="ATA353" s="92"/>
      <c r="ATB353" s="92"/>
      <c r="ATC353" s="92"/>
      <c r="ATD353" s="92"/>
      <c r="ATE353" s="92"/>
      <c r="ATF353" s="92"/>
      <c r="ATG353" s="92"/>
      <c r="ATH353" s="92"/>
      <c r="ATI353" s="92"/>
      <c r="ATJ353" s="92"/>
      <c r="ATK353" s="92"/>
      <c r="ATL353" s="92"/>
      <c r="ATM353" s="92"/>
      <c r="ATN353" s="92"/>
      <c r="ATO353" s="92"/>
      <c r="ATP353" s="92"/>
      <c r="ATQ353" s="92"/>
      <c r="ATR353" s="92"/>
      <c r="ATS353" s="92"/>
      <c r="ATT353" s="92"/>
      <c r="ATU353" s="92"/>
      <c r="ATV353" s="92"/>
      <c r="ATW353" s="92"/>
      <c r="ATX353" s="92"/>
      <c r="ATY353" s="92"/>
      <c r="ATZ353" s="92"/>
      <c r="AUA353" s="92"/>
      <c r="AUB353" s="92"/>
      <c r="AUC353" s="92"/>
      <c r="AUD353" s="92"/>
      <c r="AUE353" s="92"/>
      <c r="AUF353" s="92"/>
      <c r="AUG353" s="92"/>
      <c r="AUH353" s="92"/>
      <c r="AUI353" s="92"/>
      <c r="AUJ353" s="92"/>
      <c r="AUK353" s="92"/>
      <c r="AUL353" s="92"/>
      <c r="AUM353" s="92"/>
      <c r="AUN353" s="92"/>
      <c r="AUO353" s="92"/>
      <c r="AUP353" s="92"/>
      <c r="AUQ353" s="92"/>
      <c r="AUR353" s="92"/>
      <c r="AUS353" s="92"/>
      <c r="AUT353" s="92"/>
      <c r="AUU353" s="92"/>
      <c r="AUV353" s="92"/>
      <c r="AUW353" s="92"/>
      <c r="AUX353" s="92"/>
      <c r="AUY353" s="92"/>
      <c r="AUZ353" s="92"/>
      <c r="AVA353" s="92"/>
      <c r="AVB353" s="92"/>
      <c r="AVC353" s="92"/>
      <c r="AVD353" s="92"/>
      <c r="AVE353" s="92"/>
      <c r="AVF353" s="92"/>
      <c r="AVG353" s="92"/>
      <c r="AVH353" s="92"/>
      <c r="AVI353" s="92"/>
      <c r="AVJ353" s="92"/>
      <c r="AVK353" s="92"/>
      <c r="AVL353" s="92"/>
      <c r="AVM353" s="92"/>
      <c r="AVN353" s="92"/>
      <c r="AVO353" s="92"/>
      <c r="AVP353" s="92"/>
      <c r="AVQ353" s="92"/>
      <c r="AVR353" s="92"/>
      <c r="AVS353" s="92"/>
      <c r="AVT353" s="92"/>
      <c r="AVU353" s="92"/>
      <c r="AVV353" s="92"/>
      <c r="AVW353" s="92"/>
      <c r="AVX353" s="92"/>
      <c r="AVY353" s="92"/>
      <c r="AVZ353" s="92"/>
      <c r="AWA353" s="92"/>
      <c r="AWB353" s="92"/>
      <c r="AWC353" s="92"/>
      <c r="AWD353" s="92"/>
      <c r="AWE353" s="92"/>
      <c r="AWF353" s="92"/>
      <c r="AWG353" s="92"/>
      <c r="AWH353" s="92"/>
      <c r="AWI353" s="92"/>
      <c r="AWJ353" s="92"/>
      <c r="AWK353" s="92"/>
      <c r="AWL353" s="92"/>
      <c r="AWM353" s="92"/>
      <c r="AWN353" s="92"/>
      <c r="AWO353" s="92"/>
      <c r="AWP353" s="92"/>
      <c r="AWQ353" s="92"/>
      <c r="AWR353" s="92"/>
      <c r="AWS353" s="92"/>
      <c r="AWT353" s="92"/>
      <c r="AWU353" s="92"/>
      <c r="AWV353" s="92"/>
      <c r="AWW353" s="92"/>
      <c r="AWX353" s="92"/>
      <c r="AWY353" s="92"/>
      <c r="AWZ353" s="92"/>
      <c r="AXA353" s="92"/>
      <c r="AXB353" s="92"/>
      <c r="AXC353" s="92"/>
      <c r="AXD353" s="92"/>
      <c r="AXE353" s="92"/>
      <c r="AXF353" s="92"/>
      <c r="AXG353" s="92"/>
      <c r="AXH353" s="92"/>
      <c r="AXI353" s="92"/>
      <c r="AXJ353" s="92"/>
      <c r="AXK353" s="92"/>
      <c r="AXL353" s="92"/>
      <c r="AXM353" s="92"/>
      <c r="AXN353" s="92"/>
      <c r="AXO353" s="92"/>
      <c r="AXP353" s="92"/>
      <c r="AXQ353" s="92"/>
      <c r="AXR353" s="92"/>
      <c r="AXS353" s="92"/>
      <c r="AXT353" s="92"/>
      <c r="AXU353" s="92"/>
      <c r="AXV353" s="92"/>
      <c r="AXW353" s="92"/>
      <c r="AXX353" s="92"/>
      <c r="AXY353" s="92"/>
      <c r="AXZ353" s="92"/>
      <c r="AYA353" s="92"/>
      <c r="AYB353" s="92"/>
      <c r="AYC353" s="92"/>
      <c r="AYD353" s="92"/>
      <c r="AYE353" s="92"/>
      <c r="AYF353" s="92"/>
      <c r="AYG353" s="92"/>
      <c r="AYH353" s="92"/>
      <c r="AYI353" s="92"/>
      <c r="AYJ353" s="92"/>
      <c r="AYK353" s="92"/>
      <c r="AYL353" s="92"/>
      <c r="AYM353" s="92"/>
      <c r="AYN353" s="92"/>
      <c r="AYO353" s="92"/>
      <c r="AYP353" s="92"/>
      <c r="AYQ353" s="92"/>
      <c r="AYR353" s="92"/>
      <c r="AYS353" s="92"/>
      <c r="AYT353" s="92"/>
      <c r="AYU353" s="92"/>
      <c r="AYV353" s="92"/>
      <c r="AYW353" s="92"/>
      <c r="AYX353" s="92"/>
      <c r="AYY353" s="92"/>
      <c r="AYZ353" s="92"/>
      <c r="AZA353" s="92"/>
      <c r="AZB353" s="92"/>
      <c r="AZC353" s="92"/>
      <c r="AZD353" s="92"/>
      <c r="AZE353" s="92"/>
      <c r="AZF353" s="92"/>
      <c r="AZG353" s="92"/>
      <c r="AZH353" s="92"/>
      <c r="AZI353" s="92"/>
      <c r="AZJ353" s="92"/>
      <c r="AZK353" s="92"/>
      <c r="AZL353" s="92"/>
      <c r="AZM353" s="92"/>
      <c r="AZN353" s="92"/>
      <c r="AZO353" s="92"/>
      <c r="AZP353" s="92"/>
      <c r="AZQ353" s="92"/>
      <c r="AZR353" s="92"/>
      <c r="AZS353" s="92"/>
      <c r="AZT353" s="92"/>
      <c r="AZU353" s="92"/>
      <c r="AZV353" s="92"/>
      <c r="AZW353" s="92"/>
      <c r="AZX353" s="92"/>
      <c r="AZY353" s="92"/>
      <c r="AZZ353" s="92"/>
      <c r="BAA353" s="92"/>
      <c r="BAB353" s="92"/>
      <c r="BAC353" s="92"/>
      <c r="BAD353" s="92"/>
      <c r="BAE353" s="92"/>
      <c r="BAF353" s="92"/>
      <c r="BAG353" s="92"/>
      <c r="BAH353" s="92"/>
      <c r="BAI353" s="92"/>
      <c r="BAJ353" s="92"/>
      <c r="BAK353" s="92"/>
      <c r="BAL353" s="92"/>
      <c r="BAM353" s="92"/>
      <c r="BAN353" s="92"/>
      <c r="BAO353" s="92"/>
      <c r="BAP353" s="92"/>
      <c r="BAQ353" s="92"/>
      <c r="BAR353" s="92"/>
      <c r="BAS353" s="92"/>
      <c r="BAT353" s="92"/>
      <c r="BAU353" s="92"/>
      <c r="BAV353" s="92"/>
      <c r="BAW353" s="92"/>
      <c r="BAX353" s="92"/>
      <c r="BAY353" s="92"/>
      <c r="BAZ353" s="92"/>
      <c r="BBA353" s="92"/>
      <c r="BBB353" s="92"/>
      <c r="BBC353" s="92"/>
      <c r="BBD353" s="92"/>
      <c r="BBE353" s="92"/>
      <c r="BBF353" s="92"/>
      <c r="BBG353" s="92"/>
      <c r="BBH353" s="92"/>
      <c r="BBI353" s="92"/>
      <c r="BBJ353" s="92"/>
      <c r="BBK353" s="92"/>
      <c r="BBL353" s="92"/>
      <c r="BBM353" s="92"/>
      <c r="BBN353" s="92"/>
      <c r="BBO353" s="92"/>
      <c r="BBP353" s="92"/>
      <c r="BBQ353" s="92"/>
      <c r="BBR353" s="92"/>
      <c r="BBS353" s="92"/>
      <c r="BBT353" s="92"/>
      <c r="BBU353" s="92"/>
      <c r="BBV353" s="92"/>
      <c r="BBW353" s="92"/>
      <c r="BBX353" s="92"/>
      <c r="BBY353" s="92"/>
      <c r="BBZ353" s="92"/>
      <c r="BCA353" s="92"/>
      <c r="BCB353" s="92"/>
      <c r="BCC353" s="92"/>
      <c r="BCD353" s="92"/>
      <c r="BCE353" s="92"/>
      <c r="BCF353" s="92"/>
      <c r="BCG353" s="92"/>
      <c r="BCH353" s="92"/>
      <c r="BCI353" s="92"/>
      <c r="BCJ353" s="92"/>
      <c r="BCK353" s="92"/>
      <c r="BCL353" s="92"/>
      <c r="BCM353" s="92"/>
      <c r="BCN353" s="92"/>
      <c r="BCO353" s="92"/>
      <c r="BCP353" s="92"/>
      <c r="BCQ353" s="92"/>
      <c r="BCR353" s="92"/>
      <c r="BCS353" s="92"/>
      <c r="BCT353" s="92"/>
      <c r="BCU353" s="92"/>
      <c r="BCV353" s="92"/>
      <c r="BCW353" s="92"/>
      <c r="BCX353" s="92"/>
      <c r="BCY353" s="92"/>
      <c r="BCZ353" s="92"/>
      <c r="BDA353" s="92"/>
      <c r="BDB353" s="92"/>
      <c r="BDC353" s="92"/>
      <c r="BDD353" s="92"/>
      <c r="BDE353" s="92"/>
      <c r="BDF353" s="92"/>
      <c r="BDG353" s="92"/>
      <c r="BDH353" s="92"/>
      <c r="BDI353" s="92"/>
      <c r="BDJ353" s="92"/>
      <c r="BDK353" s="92"/>
      <c r="BDL353" s="92"/>
      <c r="BDM353" s="92"/>
      <c r="BDN353" s="92"/>
      <c r="BDO353" s="92"/>
      <c r="BDP353" s="92"/>
      <c r="BDQ353" s="92"/>
      <c r="BDR353" s="92"/>
      <c r="BDS353" s="92"/>
      <c r="BDT353" s="92"/>
      <c r="BDU353" s="92"/>
      <c r="BDV353" s="92"/>
      <c r="BDW353" s="92"/>
      <c r="BDX353" s="92"/>
      <c r="BDY353" s="92"/>
      <c r="BDZ353" s="92"/>
      <c r="BEA353" s="92"/>
      <c r="BEB353" s="92"/>
      <c r="BEC353" s="92"/>
      <c r="BED353" s="92"/>
      <c r="BEE353" s="92"/>
      <c r="BEF353" s="92"/>
      <c r="BEG353" s="92"/>
      <c r="BEH353" s="92"/>
      <c r="BEI353" s="92"/>
      <c r="BEJ353" s="92"/>
      <c r="BEK353" s="92"/>
      <c r="BEL353" s="92"/>
      <c r="BEM353" s="92"/>
      <c r="BEN353" s="92"/>
      <c r="BEO353" s="92"/>
      <c r="BEP353" s="92"/>
      <c r="BEQ353" s="92"/>
      <c r="BER353" s="92"/>
      <c r="BES353" s="92"/>
      <c r="BET353" s="92"/>
      <c r="BEU353" s="92"/>
      <c r="BEV353" s="92"/>
      <c r="BEW353" s="92"/>
      <c r="BEX353" s="92"/>
      <c r="BEY353" s="92"/>
      <c r="BEZ353" s="92"/>
      <c r="BFA353" s="92"/>
      <c r="BFB353" s="92"/>
      <c r="BFC353" s="92"/>
      <c r="BFD353" s="92"/>
      <c r="BFE353" s="92"/>
      <c r="BFF353" s="92"/>
      <c r="BFG353" s="92"/>
      <c r="BFH353" s="92"/>
      <c r="BFI353" s="92"/>
      <c r="BFJ353" s="92"/>
      <c r="BFK353" s="92"/>
      <c r="BFL353" s="92"/>
      <c r="BFM353" s="92"/>
      <c r="BFN353" s="92"/>
      <c r="BFO353" s="92"/>
      <c r="BFP353" s="92"/>
      <c r="BFQ353" s="92"/>
      <c r="BFR353" s="92"/>
      <c r="BFS353" s="92"/>
      <c r="BFT353" s="92"/>
      <c r="BFU353" s="92"/>
      <c r="BFV353" s="92"/>
      <c r="BFW353" s="92"/>
      <c r="BFX353" s="92"/>
      <c r="BFY353" s="92"/>
      <c r="BFZ353" s="92"/>
      <c r="BGA353" s="92"/>
      <c r="BGB353" s="92"/>
      <c r="BGC353" s="92"/>
      <c r="BGD353" s="92"/>
      <c r="BGE353" s="92"/>
      <c r="BGF353" s="92"/>
      <c r="BGG353" s="92"/>
      <c r="BGH353" s="92"/>
      <c r="BGI353" s="92"/>
      <c r="BGJ353" s="92"/>
      <c r="BGK353" s="92"/>
      <c r="BGL353" s="92"/>
      <c r="BGM353" s="92"/>
      <c r="BGN353" s="92"/>
      <c r="BGO353" s="92"/>
      <c r="BGP353" s="92"/>
      <c r="BGQ353" s="92"/>
      <c r="BGR353" s="92"/>
      <c r="BGS353" s="92"/>
      <c r="BGT353" s="92"/>
      <c r="BGU353" s="92"/>
      <c r="BGV353" s="92"/>
      <c r="BGW353" s="92"/>
      <c r="BGX353" s="92"/>
      <c r="BGY353" s="92"/>
      <c r="BGZ353" s="92"/>
      <c r="BHA353" s="92"/>
      <c r="BHB353" s="92"/>
      <c r="BHC353" s="92"/>
      <c r="BHD353" s="92"/>
      <c r="BHE353" s="92"/>
      <c r="BHF353" s="92"/>
      <c r="BHG353" s="92"/>
      <c r="BHH353" s="92"/>
      <c r="BHI353" s="92"/>
      <c r="BHJ353" s="92"/>
      <c r="BHK353" s="92"/>
      <c r="BHL353" s="92"/>
      <c r="BHM353" s="92"/>
      <c r="BHN353" s="92"/>
      <c r="BHO353" s="92"/>
      <c r="BHP353" s="92"/>
      <c r="BHQ353" s="92"/>
      <c r="BHR353" s="92"/>
      <c r="BHS353" s="92"/>
      <c r="BHT353" s="92"/>
      <c r="BHU353" s="92"/>
      <c r="BHV353" s="92"/>
      <c r="BHW353" s="92"/>
      <c r="BHX353" s="92"/>
      <c r="BHY353" s="92"/>
      <c r="BHZ353" s="92"/>
      <c r="BIA353" s="92"/>
      <c r="BIB353" s="92"/>
      <c r="BIC353" s="92"/>
      <c r="BID353" s="92"/>
      <c r="BIE353" s="92"/>
      <c r="BIF353" s="92"/>
      <c r="BIG353" s="92"/>
      <c r="BIH353" s="92"/>
      <c r="BII353" s="92"/>
      <c r="BIJ353" s="92"/>
      <c r="BIK353" s="92"/>
      <c r="BIL353" s="92"/>
      <c r="BIM353" s="92"/>
      <c r="BIN353" s="92"/>
      <c r="BIO353" s="92"/>
      <c r="BIP353" s="92"/>
      <c r="BIQ353" s="92"/>
      <c r="BIR353" s="92"/>
      <c r="BIS353" s="92"/>
      <c r="BIT353" s="92"/>
      <c r="BIU353" s="92"/>
      <c r="BIV353" s="92"/>
      <c r="BIW353" s="92"/>
      <c r="BIX353" s="92"/>
      <c r="BIY353" s="92"/>
      <c r="BIZ353" s="92"/>
      <c r="BJA353" s="92"/>
      <c r="BJB353" s="92"/>
      <c r="BJC353" s="92"/>
      <c r="BJD353" s="92"/>
      <c r="BJE353" s="92"/>
      <c r="BJF353" s="92"/>
      <c r="BJG353" s="92"/>
      <c r="BJH353" s="92"/>
      <c r="BJI353" s="92"/>
      <c r="BJJ353" s="92"/>
      <c r="BJK353" s="92"/>
      <c r="BJL353" s="92"/>
      <c r="BJM353" s="92"/>
      <c r="BJN353" s="92"/>
      <c r="BJO353" s="92"/>
      <c r="BJP353" s="92"/>
      <c r="BJQ353" s="92"/>
      <c r="BJR353" s="92"/>
      <c r="BJS353" s="92"/>
      <c r="BJT353" s="92"/>
      <c r="BJU353" s="92"/>
      <c r="BJV353" s="92"/>
      <c r="BJW353" s="92"/>
      <c r="BJX353" s="92"/>
      <c r="BJY353" s="92"/>
      <c r="BJZ353" s="92"/>
      <c r="BKA353" s="92"/>
      <c r="BKB353" s="92"/>
      <c r="BKC353" s="92"/>
      <c r="BKD353" s="92"/>
      <c r="BKE353" s="92"/>
      <c r="BKF353" s="92"/>
      <c r="BKG353" s="92"/>
      <c r="BKH353" s="92"/>
      <c r="BKI353" s="92"/>
      <c r="BKJ353" s="92"/>
      <c r="BKK353" s="92"/>
      <c r="BKL353" s="92"/>
      <c r="BKM353" s="92"/>
      <c r="BKN353" s="92"/>
      <c r="BKO353" s="92"/>
      <c r="BKP353" s="92"/>
      <c r="BKQ353" s="92"/>
      <c r="BKR353" s="92"/>
      <c r="BKS353" s="92"/>
      <c r="BKT353" s="92"/>
      <c r="BKU353" s="92"/>
      <c r="BKV353" s="92"/>
      <c r="BKW353" s="92"/>
      <c r="BKX353" s="92"/>
      <c r="BKY353" s="92"/>
      <c r="BKZ353" s="92"/>
      <c r="BLA353" s="92"/>
      <c r="BLB353" s="92"/>
      <c r="BLC353" s="92"/>
      <c r="BLD353" s="92"/>
      <c r="BLE353" s="92"/>
      <c r="BLF353" s="92"/>
      <c r="BLG353" s="92"/>
      <c r="BLH353" s="92"/>
      <c r="BLI353" s="92"/>
      <c r="BLJ353" s="92"/>
      <c r="BLK353" s="92"/>
      <c r="BLL353" s="92"/>
      <c r="BLM353" s="92"/>
      <c r="BLN353" s="92"/>
      <c r="BLO353" s="92"/>
      <c r="BLP353" s="92"/>
      <c r="BLQ353" s="92"/>
      <c r="BLR353" s="92"/>
      <c r="BLS353" s="92"/>
      <c r="BLT353" s="92"/>
      <c r="BLU353" s="92"/>
      <c r="BLV353" s="92"/>
      <c r="BLW353" s="92"/>
      <c r="BLX353" s="92"/>
      <c r="BLY353" s="92"/>
      <c r="BLZ353" s="92"/>
      <c r="BMA353" s="92"/>
      <c r="BMB353" s="92"/>
      <c r="BMC353" s="92"/>
      <c r="BMD353" s="92"/>
      <c r="BME353" s="92"/>
      <c r="BMF353" s="92"/>
      <c r="BMG353" s="92"/>
      <c r="BMH353" s="92"/>
      <c r="BMI353" s="92"/>
      <c r="BMJ353" s="92"/>
      <c r="BMK353" s="92"/>
      <c r="BML353" s="92"/>
      <c r="BMM353" s="92"/>
      <c r="BMN353" s="92"/>
      <c r="BMO353" s="92"/>
      <c r="BMP353" s="92"/>
      <c r="BMQ353" s="92"/>
      <c r="BMR353" s="92"/>
      <c r="BMS353" s="92"/>
      <c r="BMT353" s="92"/>
      <c r="BMU353" s="92"/>
      <c r="BMV353" s="92"/>
      <c r="BMW353" s="92"/>
      <c r="BMX353" s="92"/>
      <c r="BMY353" s="92"/>
      <c r="BMZ353" s="92"/>
      <c r="BNA353" s="92"/>
      <c r="BNB353" s="92"/>
      <c r="BNC353" s="92"/>
      <c r="BND353" s="92"/>
      <c r="BNE353" s="92"/>
      <c r="BNF353" s="92"/>
      <c r="BNG353" s="92"/>
      <c r="BNH353" s="92"/>
      <c r="BNI353" s="92"/>
      <c r="BNJ353" s="92"/>
      <c r="BNK353" s="92"/>
      <c r="BNL353" s="92"/>
      <c r="BNM353" s="92"/>
      <c r="BNN353" s="92"/>
      <c r="BNO353" s="92"/>
      <c r="BNP353" s="92"/>
      <c r="BNQ353" s="92"/>
      <c r="BNR353" s="92"/>
      <c r="BNS353" s="92"/>
      <c r="BNT353" s="92"/>
      <c r="BNU353" s="92"/>
      <c r="BNV353" s="92"/>
      <c r="BNW353" s="92"/>
      <c r="BNX353" s="92"/>
      <c r="BNY353" s="92"/>
      <c r="BNZ353" s="92"/>
      <c r="BOA353" s="92"/>
      <c r="BOB353" s="92"/>
      <c r="BOC353" s="92"/>
      <c r="BOD353" s="92"/>
      <c r="BOE353" s="92"/>
      <c r="BOF353" s="92"/>
      <c r="BOG353" s="92"/>
      <c r="BOH353" s="92"/>
      <c r="BOI353" s="92"/>
      <c r="BOJ353" s="92"/>
      <c r="BOK353" s="92"/>
      <c r="BOL353" s="92"/>
      <c r="BOM353" s="92"/>
      <c r="BON353" s="92"/>
      <c r="BOO353" s="92"/>
      <c r="BOP353" s="92"/>
      <c r="BOQ353" s="92"/>
      <c r="BOR353" s="92"/>
      <c r="BOS353" s="92"/>
      <c r="BOT353" s="92"/>
      <c r="BOU353" s="92"/>
      <c r="BOV353" s="92"/>
      <c r="BOW353" s="92"/>
      <c r="BOX353" s="92"/>
      <c r="BOY353" s="92"/>
      <c r="BOZ353" s="92"/>
      <c r="BPA353" s="92"/>
      <c r="BPB353" s="92"/>
      <c r="BPC353" s="92"/>
      <c r="BPD353" s="92"/>
      <c r="BPE353" s="92"/>
      <c r="BPF353" s="92"/>
      <c r="BPG353" s="92"/>
      <c r="BPH353" s="92"/>
      <c r="BPI353" s="92"/>
      <c r="BPJ353" s="92"/>
      <c r="BPK353" s="92"/>
      <c r="BPL353" s="92"/>
      <c r="BPM353" s="92"/>
      <c r="BPN353" s="92"/>
      <c r="BPO353" s="92"/>
      <c r="BPP353" s="92"/>
      <c r="BPQ353" s="92"/>
      <c r="BPR353" s="92"/>
      <c r="BPS353" s="92"/>
      <c r="BPT353" s="92"/>
      <c r="BPU353" s="92"/>
      <c r="BPV353" s="92"/>
      <c r="BPW353" s="92"/>
      <c r="BPX353" s="92"/>
      <c r="BPY353" s="92"/>
      <c r="BPZ353" s="92"/>
      <c r="BQA353" s="92"/>
      <c r="BQB353" s="92"/>
      <c r="BQC353" s="92"/>
      <c r="BQD353" s="92"/>
      <c r="BQE353" s="92"/>
      <c r="BQF353" s="92"/>
      <c r="BQG353" s="92"/>
      <c r="BQH353" s="92"/>
      <c r="BQI353" s="92"/>
      <c r="BQJ353" s="92"/>
      <c r="BQK353" s="92"/>
      <c r="BQL353" s="92"/>
      <c r="BQM353" s="92"/>
      <c r="BQN353" s="92"/>
      <c r="BQO353" s="92"/>
      <c r="BQP353" s="92"/>
      <c r="BQQ353" s="92"/>
      <c r="BQR353" s="92"/>
      <c r="BQS353" s="92"/>
      <c r="BQT353" s="92"/>
      <c r="BQU353" s="92"/>
      <c r="BQV353" s="92"/>
      <c r="BQW353" s="92"/>
      <c r="BQX353" s="92"/>
      <c r="BQY353" s="92"/>
      <c r="BQZ353" s="92"/>
      <c r="BRA353" s="92"/>
      <c r="BRB353" s="92"/>
      <c r="BRC353" s="92"/>
      <c r="BRD353" s="92"/>
      <c r="BRE353" s="92"/>
      <c r="BRF353" s="92"/>
      <c r="BRG353" s="92"/>
      <c r="BRH353" s="92"/>
      <c r="BRI353" s="92"/>
      <c r="BRJ353" s="92"/>
      <c r="BRK353" s="92"/>
      <c r="BRL353" s="92"/>
      <c r="BRM353" s="92"/>
      <c r="BRN353" s="92"/>
      <c r="BRO353" s="92"/>
      <c r="BRP353" s="92"/>
      <c r="BRQ353" s="92"/>
      <c r="BRR353" s="92"/>
      <c r="BRS353" s="92"/>
      <c r="BRT353" s="92"/>
      <c r="BRU353" s="92"/>
      <c r="BRV353" s="92"/>
      <c r="BRW353" s="92"/>
      <c r="BRX353" s="92"/>
      <c r="BRY353" s="92"/>
      <c r="BRZ353" s="92"/>
      <c r="BSA353" s="92"/>
      <c r="BSB353" s="92"/>
      <c r="BSC353" s="92"/>
      <c r="BSD353" s="92"/>
      <c r="BSE353" s="92"/>
      <c r="BSF353" s="92"/>
      <c r="BSG353" s="92"/>
      <c r="BSH353" s="92"/>
      <c r="BSI353" s="92"/>
      <c r="BSJ353" s="92"/>
      <c r="BSK353" s="92"/>
      <c r="BSL353" s="92"/>
      <c r="BSM353" s="92"/>
      <c r="BSN353" s="92"/>
      <c r="BSO353" s="92"/>
      <c r="BSP353" s="92"/>
      <c r="BSQ353" s="92"/>
      <c r="BSR353" s="92"/>
      <c r="BSS353" s="92"/>
      <c r="BST353" s="92"/>
      <c r="BSU353" s="92"/>
      <c r="BSV353" s="92"/>
      <c r="BSW353" s="92"/>
      <c r="BSX353" s="92"/>
      <c r="BSY353" s="92"/>
      <c r="BSZ353" s="92"/>
      <c r="BTA353" s="92"/>
      <c r="BTB353" s="92"/>
      <c r="BTC353" s="92"/>
      <c r="BTD353" s="92"/>
      <c r="BTE353" s="92"/>
      <c r="BTF353" s="92"/>
      <c r="BTG353" s="92"/>
      <c r="BTH353" s="92"/>
      <c r="BTI353" s="92"/>
      <c r="BTJ353" s="92"/>
      <c r="BTK353" s="92"/>
      <c r="BTL353" s="92"/>
      <c r="BTM353" s="92"/>
      <c r="BTN353" s="92"/>
      <c r="BTO353" s="92"/>
      <c r="BTP353" s="92"/>
      <c r="BTQ353" s="92"/>
      <c r="BTR353" s="92"/>
      <c r="BTS353" s="92"/>
      <c r="BTT353" s="92"/>
      <c r="BTU353" s="92"/>
      <c r="BTV353" s="92"/>
      <c r="BTW353" s="92"/>
      <c r="BTX353" s="92"/>
      <c r="BTY353" s="92"/>
      <c r="BTZ353" s="92"/>
      <c r="BUA353" s="92"/>
      <c r="BUB353" s="92"/>
      <c r="BUC353" s="92"/>
      <c r="BUD353" s="92"/>
      <c r="BUE353" s="92"/>
      <c r="BUF353" s="92"/>
      <c r="BUG353" s="92"/>
      <c r="BUH353" s="92"/>
      <c r="BUI353" s="92"/>
      <c r="BUJ353" s="92"/>
      <c r="BUK353" s="92"/>
      <c r="BUL353" s="92"/>
      <c r="BUM353" s="92"/>
      <c r="BUN353" s="92"/>
      <c r="BUO353" s="92"/>
      <c r="BUP353" s="92"/>
      <c r="BUQ353" s="92"/>
      <c r="BUR353" s="92"/>
      <c r="BUS353" s="92"/>
      <c r="BUT353" s="92"/>
      <c r="BUU353" s="92"/>
      <c r="BUV353" s="92"/>
      <c r="BUW353" s="92"/>
      <c r="BUX353" s="92"/>
      <c r="BUY353" s="92"/>
      <c r="BUZ353" s="92"/>
      <c r="BVA353" s="92"/>
      <c r="BVB353" s="92"/>
      <c r="BVC353" s="92"/>
      <c r="BVD353" s="92"/>
      <c r="BVE353" s="92"/>
      <c r="BVF353" s="92"/>
      <c r="BVG353" s="92"/>
      <c r="BVH353" s="92"/>
      <c r="BVI353" s="92"/>
      <c r="BVJ353" s="92"/>
      <c r="BVK353" s="92"/>
      <c r="BVL353" s="92"/>
      <c r="BVM353" s="92"/>
      <c r="BVN353" s="92"/>
      <c r="BVO353" s="92"/>
      <c r="BVP353" s="92"/>
      <c r="BVQ353" s="92"/>
      <c r="BVR353" s="92"/>
      <c r="BVS353" s="92"/>
      <c r="BVT353" s="92"/>
      <c r="BVU353" s="92"/>
      <c r="BVV353" s="92"/>
      <c r="BVW353" s="92"/>
      <c r="BVX353" s="92"/>
      <c r="BVY353" s="92"/>
      <c r="BVZ353" s="92"/>
      <c r="BWA353" s="92"/>
      <c r="BWB353" s="92"/>
      <c r="BWC353" s="92"/>
      <c r="BWD353" s="92"/>
      <c r="BWE353" s="92"/>
      <c r="BWF353" s="92"/>
      <c r="BWG353" s="92"/>
      <c r="BWH353" s="92"/>
      <c r="BWI353" s="92"/>
      <c r="BWJ353" s="92"/>
      <c r="BWK353" s="92"/>
      <c r="BWL353" s="92"/>
      <c r="BWM353" s="92"/>
      <c r="BWN353" s="92"/>
      <c r="BWO353" s="92"/>
      <c r="BWP353" s="92"/>
      <c r="BWQ353" s="92"/>
      <c r="BWR353" s="92"/>
      <c r="BWS353" s="92"/>
      <c r="BWT353" s="92"/>
      <c r="BWU353" s="92"/>
      <c r="BWV353" s="92"/>
      <c r="BWW353" s="92"/>
      <c r="BWX353" s="92"/>
      <c r="BWY353" s="92"/>
      <c r="BWZ353" s="92"/>
      <c r="BXA353" s="92"/>
      <c r="BXB353" s="92"/>
      <c r="BXC353" s="92"/>
      <c r="BXD353" s="92"/>
      <c r="BXE353" s="92"/>
      <c r="BXF353" s="92"/>
      <c r="BXG353" s="92"/>
      <c r="BXH353" s="92"/>
      <c r="BXI353" s="92"/>
      <c r="BXJ353" s="92"/>
      <c r="BXK353" s="92"/>
      <c r="BXL353" s="92"/>
      <c r="BXM353" s="92"/>
      <c r="BXN353" s="92"/>
      <c r="BXO353" s="92"/>
      <c r="BXP353" s="92"/>
      <c r="BXQ353" s="92"/>
      <c r="BXR353" s="92"/>
      <c r="BXS353" s="92"/>
      <c r="BXT353" s="92"/>
      <c r="BXU353" s="92"/>
      <c r="BXV353" s="92"/>
      <c r="BXW353" s="92"/>
      <c r="BXX353" s="92"/>
      <c r="BXY353" s="92"/>
      <c r="BXZ353" s="92"/>
      <c r="BYA353" s="92"/>
      <c r="BYB353" s="92"/>
      <c r="BYC353" s="92"/>
      <c r="BYD353" s="92"/>
      <c r="BYE353" s="92"/>
      <c r="BYF353" s="92"/>
      <c r="BYG353" s="92"/>
      <c r="BYH353" s="92"/>
      <c r="BYI353" s="92"/>
      <c r="BYJ353" s="92"/>
      <c r="BYK353" s="92"/>
      <c r="BYL353" s="92"/>
      <c r="BYM353" s="92"/>
      <c r="BYN353" s="92"/>
      <c r="BYO353" s="92"/>
      <c r="BYP353" s="92"/>
      <c r="BYQ353" s="92"/>
      <c r="BYR353" s="92"/>
      <c r="BYS353" s="92"/>
      <c r="BYT353" s="92"/>
      <c r="BYU353" s="92"/>
      <c r="BYV353" s="92"/>
      <c r="BYW353" s="92"/>
      <c r="BYX353" s="92"/>
      <c r="BYY353" s="92"/>
      <c r="BYZ353" s="92"/>
      <c r="BZA353" s="92"/>
      <c r="BZB353" s="92"/>
      <c r="BZC353" s="92"/>
      <c r="BZD353" s="92"/>
      <c r="BZE353" s="92"/>
      <c r="BZF353" s="92"/>
      <c r="BZG353" s="92"/>
      <c r="BZH353" s="92"/>
      <c r="BZI353" s="92"/>
      <c r="BZJ353" s="92"/>
      <c r="BZK353" s="92"/>
      <c r="BZL353" s="92"/>
      <c r="BZM353" s="92"/>
      <c r="BZN353" s="92"/>
      <c r="BZO353" s="92"/>
      <c r="BZP353" s="92"/>
      <c r="BZQ353" s="92"/>
      <c r="BZR353" s="92"/>
      <c r="BZS353" s="92"/>
      <c r="BZT353" s="92"/>
      <c r="BZU353" s="92"/>
      <c r="BZV353" s="92"/>
      <c r="BZW353" s="92"/>
      <c r="BZX353" s="92"/>
      <c r="BZY353" s="92"/>
      <c r="BZZ353" s="92"/>
      <c r="CAA353" s="92"/>
      <c r="CAB353" s="92"/>
      <c r="CAC353" s="92"/>
      <c r="CAD353" s="92"/>
      <c r="CAE353" s="92"/>
      <c r="CAF353" s="92"/>
      <c r="CAG353" s="92"/>
      <c r="CAH353" s="92"/>
      <c r="CAI353" s="92"/>
      <c r="CAJ353" s="92"/>
      <c r="CAK353" s="92"/>
      <c r="CAL353" s="92"/>
      <c r="CAM353" s="92"/>
      <c r="CAN353" s="92"/>
      <c r="CAO353" s="92"/>
      <c r="CAP353" s="92"/>
      <c r="CAQ353" s="92"/>
      <c r="CAR353" s="92"/>
      <c r="CAS353" s="92"/>
      <c r="CAT353" s="92"/>
      <c r="CAU353" s="92"/>
      <c r="CAV353" s="92"/>
      <c r="CAW353" s="92"/>
      <c r="CAX353" s="92"/>
      <c r="CAY353" s="92"/>
      <c r="CAZ353" s="92"/>
      <c r="CBA353" s="92"/>
      <c r="CBB353" s="92"/>
      <c r="CBC353" s="92"/>
      <c r="CBD353" s="92"/>
      <c r="CBE353" s="92"/>
      <c r="CBF353" s="92"/>
      <c r="CBG353" s="92"/>
      <c r="CBH353" s="92"/>
      <c r="CBI353" s="92"/>
      <c r="CBJ353" s="92"/>
      <c r="CBK353" s="92"/>
      <c r="CBL353" s="92"/>
      <c r="CBM353" s="92"/>
      <c r="CBN353" s="92"/>
      <c r="CBO353" s="92"/>
      <c r="CBP353" s="92"/>
      <c r="CBQ353" s="92"/>
      <c r="CBR353" s="92"/>
      <c r="CBS353" s="92"/>
      <c r="CBT353" s="92"/>
      <c r="CBU353" s="92"/>
      <c r="CBV353" s="92"/>
      <c r="CBW353" s="92"/>
      <c r="CBX353" s="92"/>
      <c r="CBY353" s="92"/>
      <c r="CBZ353" s="92"/>
      <c r="CCA353" s="92"/>
      <c r="CCB353" s="92"/>
      <c r="CCC353" s="92"/>
      <c r="CCD353" s="92"/>
      <c r="CCE353" s="92"/>
      <c r="CCF353" s="92"/>
      <c r="CCG353" s="92"/>
      <c r="CCH353" s="92"/>
      <c r="CCI353" s="92"/>
      <c r="CCJ353" s="92"/>
      <c r="CCK353" s="92"/>
      <c r="CCL353" s="92"/>
      <c r="CCM353" s="92"/>
      <c r="CCN353" s="92"/>
      <c r="CCO353" s="92"/>
      <c r="CCP353" s="92"/>
      <c r="CCQ353" s="92"/>
      <c r="CCR353" s="92"/>
      <c r="CCS353" s="92"/>
      <c r="CCT353" s="92"/>
      <c r="CCU353" s="92"/>
      <c r="CCV353" s="92"/>
      <c r="CCW353" s="92"/>
      <c r="CCX353" s="92"/>
      <c r="CCY353" s="92"/>
      <c r="CCZ353" s="92"/>
      <c r="CDA353" s="92"/>
      <c r="CDB353" s="92"/>
      <c r="CDC353" s="92"/>
      <c r="CDD353" s="92"/>
      <c r="CDE353" s="92"/>
      <c r="CDF353" s="92"/>
      <c r="CDG353" s="92"/>
      <c r="CDH353" s="92"/>
      <c r="CDI353" s="92"/>
      <c r="CDJ353" s="92"/>
      <c r="CDK353" s="92"/>
      <c r="CDL353" s="92"/>
      <c r="CDM353" s="92"/>
      <c r="CDN353" s="92"/>
      <c r="CDO353" s="92"/>
      <c r="CDP353" s="92"/>
      <c r="CDQ353" s="92"/>
      <c r="CDR353" s="92"/>
      <c r="CDS353" s="92"/>
      <c r="CDT353" s="92"/>
      <c r="CDU353" s="92"/>
      <c r="CDV353" s="92"/>
      <c r="CDW353" s="92"/>
      <c r="CDX353" s="92"/>
      <c r="CDY353" s="92"/>
      <c r="CDZ353" s="92"/>
      <c r="CEA353" s="92"/>
      <c r="CEB353" s="92"/>
      <c r="CEC353" s="92"/>
      <c r="CED353" s="92"/>
      <c r="CEE353" s="92"/>
      <c r="CEF353" s="92"/>
      <c r="CEG353" s="92"/>
      <c r="CEH353" s="92"/>
      <c r="CEI353" s="92"/>
      <c r="CEJ353" s="92"/>
      <c r="CEK353" s="92"/>
      <c r="CEL353" s="92"/>
      <c r="CEM353" s="92"/>
      <c r="CEN353" s="92"/>
      <c r="CEO353" s="92"/>
      <c r="CEP353" s="92"/>
      <c r="CEQ353" s="92"/>
      <c r="CER353" s="92"/>
      <c r="CES353" s="92"/>
      <c r="CET353" s="92"/>
      <c r="CEU353" s="92"/>
      <c r="CEV353" s="92"/>
      <c r="CEW353" s="92"/>
      <c r="CEX353" s="92"/>
      <c r="CEY353" s="92"/>
      <c r="CEZ353" s="92"/>
      <c r="CFA353" s="92"/>
      <c r="CFB353" s="92"/>
      <c r="CFC353" s="92"/>
      <c r="CFD353" s="92"/>
      <c r="CFE353" s="92"/>
      <c r="CFF353" s="92"/>
      <c r="CFG353" s="92"/>
      <c r="CFH353" s="92"/>
      <c r="CFI353" s="92"/>
      <c r="CFJ353" s="92"/>
      <c r="CFK353" s="92"/>
      <c r="CFL353" s="92"/>
      <c r="CFM353" s="92"/>
      <c r="CFN353" s="92"/>
      <c r="CFO353" s="92"/>
      <c r="CFP353" s="92"/>
      <c r="CFQ353" s="92"/>
      <c r="CFR353" s="92"/>
      <c r="CFS353" s="92"/>
      <c r="CFT353" s="92"/>
      <c r="CFU353" s="92"/>
      <c r="CFV353" s="92"/>
      <c r="CFW353" s="92"/>
      <c r="CFX353" s="92"/>
      <c r="CFY353" s="92"/>
      <c r="CFZ353" s="92"/>
      <c r="CGA353" s="92"/>
      <c r="CGB353" s="92"/>
      <c r="CGC353" s="92"/>
      <c r="CGD353" s="92"/>
      <c r="CGE353" s="92"/>
      <c r="CGF353" s="92"/>
      <c r="CGG353" s="92"/>
      <c r="CGH353" s="92"/>
      <c r="CGI353" s="92"/>
      <c r="CGJ353" s="92"/>
      <c r="CGK353" s="92"/>
      <c r="CGL353" s="92"/>
      <c r="CGM353" s="92"/>
      <c r="CGN353" s="92"/>
      <c r="CGO353" s="92"/>
      <c r="CGP353" s="92"/>
      <c r="CGQ353" s="92"/>
      <c r="CGR353" s="92"/>
      <c r="CGS353" s="92"/>
      <c r="CGT353" s="92"/>
      <c r="CGU353" s="92"/>
      <c r="CGV353" s="92"/>
      <c r="CGW353" s="92"/>
      <c r="CGX353" s="92"/>
      <c r="CGY353" s="92"/>
      <c r="CGZ353" s="92"/>
      <c r="CHA353" s="92"/>
      <c r="CHB353" s="92"/>
      <c r="CHC353" s="92"/>
      <c r="CHD353" s="92"/>
      <c r="CHE353" s="92"/>
      <c r="CHF353" s="92"/>
      <c r="CHG353" s="92"/>
      <c r="CHH353" s="92"/>
      <c r="CHI353" s="92"/>
      <c r="CHJ353" s="92"/>
      <c r="CHK353" s="92"/>
      <c r="CHL353" s="92"/>
      <c r="CHM353" s="92"/>
      <c r="CHN353" s="92"/>
      <c r="CHO353" s="92"/>
      <c r="CHP353" s="92"/>
      <c r="CHQ353" s="92"/>
      <c r="CHR353" s="92"/>
      <c r="CHS353" s="92"/>
      <c r="CHT353" s="92"/>
      <c r="CHU353" s="92"/>
      <c r="CHV353" s="92"/>
      <c r="CHW353" s="92"/>
      <c r="CHX353" s="92"/>
      <c r="CHY353" s="92"/>
      <c r="CHZ353" s="92"/>
      <c r="CIA353" s="92"/>
      <c r="CIB353" s="92"/>
      <c r="CIC353" s="92"/>
      <c r="CID353" s="92"/>
      <c r="CIE353" s="92"/>
      <c r="CIF353" s="92"/>
      <c r="CIG353" s="92"/>
      <c r="CIH353" s="92"/>
      <c r="CII353" s="92"/>
      <c r="CIJ353" s="92"/>
      <c r="CIK353" s="92"/>
      <c r="CIL353" s="92"/>
      <c r="CIM353" s="92"/>
      <c r="CIN353" s="92"/>
      <c r="CIO353" s="92"/>
      <c r="CIP353" s="92"/>
      <c r="CIQ353" s="92"/>
      <c r="CIR353" s="92"/>
      <c r="CIS353" s="92"/>
      <c r="CIT353" s="92"/>
      <c r="CIU353" s="92"/>
      <c r="CIV353" s="92"/>
      <c r="CIW353" s="92"/>
      <c r="CIX353" s="92"/>
      <c r="CIY353" s="92"/>
      <c r="CIZ353" s="92"/>
      <c r="CJA353" s="92"/>
      <c r="CJB353" s="92"/>
      <c r="CJC353" s="92"/>
      <c r="CJD353" s="92"/>
      <c r="CJE353" s="92"/>
      <c r="CJF353" s="92"/>
      <c r="CJG353" s="92"/>
      <c r="CJH353" s="92"/>
      <c r="CJI353" s="92"/>
      <c r="CJJ353" s="92"/>
      <c r="CJK353" s="92"/>
      <c r="CJL353" s="92"/>
      <c r="CJM353" s="92"/>
      <c r="CJN353" s="92"/>
      <c r="CJO353" s="92"/>
      <c r="CJP353" s="92"/>
      <c r="CJQ353" s="92"/>
      <c r="CJR353" s="92"/>
      <c r="CJS353" s="92"/>
      <c r="CJT353" s="92"/>
      <c r="CJU353" s="92"/>
      <c r="CJV353" s="92"/>
      <c r="CJW353" s="92"/>
      <c r="CJX353" s="92"/>
      <c r="CJY353" s="92"/>
      <c r="CJZ353" s="92"/>
      <c r="CKA353" s="92"/>
      <c r="CKB353" s="92"/>
      <c r="CKC353" s="92"/>
      <c r="CKD353" s="92"/>
      <c r="CKE353" s="92"/>
      <c r="CKF353" s="92"/>
      <c r="CKG353" s="92"/>
      <c r="CKH353" s="92"/>
      <c r="CKI353" s="92"/>
      <c r="CKJ353" s="92"/>
      <c r="CKK353" s="92"/>
      <c r="CKL353" s="92"/>
      <c r="CKM353" s="92"/>
      <c r="CKN353" s="92"/>
      <c r="CKO353" s="92"/>
      <c r="CKP353" s="92"/>
      <c r="CKQ353" s="92"/>
      <c r="CKR353" s="92"/>
      <c r="CKS353" s="92"/>
      <c r="CKT353" s="92"/>
      <c r="CKU353" s="92"/>
      <c r="CKV353" s="92"/>
      <c r="CKW353" s="92"/>
      <c r="CKX353" s="92"/>
      <c r="CKY353" s="92"/>
      <c r="CKZ353" s="92"/>
      <c r="CLA353" s="92"/>
      <c r="CLB353" s="92"/>
      <c r="CLC353" s="92"/>
      <c r="CLD353" s="92"/>
      <c r="CLE353" s="92"/>
      <c r="CLF353" s="92"/>
      <c r="CLG353" s="92"/>
      <c r="CLH353" s="92"/>
      <c r="CLI353" s="92"/>
      <c r="CLJ353" s="92"/>
      <c r="CLK353" s="92"/>
      <c r="CLL353" s="92"/>
      <c r="CLM353" s="92"/>
      <c r="CLN353" s="92"/>
      <c r="CLO353" s="92"/>
      <c r="CLP353" s="92"/>
      <c r="CLQ353" s="92"/>
      <c r="CLR353" s="92"/>
      <c r="CLS353" s="92"/>
      <c r="CLT353" s="92"/>
      <c r="CLU353" s="92"/>
      <c r="CLV353" s="92"/>
      <c r="CLW353" s="92"/>
      <c r="CLX353" s="92"/>
      <c r="CLY353" s="92"/>
      <c r="CLZ353" s="92"/>
      <c r="CMA353" s="92"/>
      <c r="CMB353" s="92"/>
      <c r="CMC353" s="92"/>
      <c r="CMD353" s="92"/>
      <c r="CME353" s="92"/>
      <c r="CMF353" s="92"/>
      <c r="CMG353" s="92"/>
      <c r="CMH353" s="92"/>
      <c r="CMI353" s="92"/>
      <c r="CMJ353" s="92"/>
      <c r="CMK353" s="92"/>
      <c r="CML353" s="92"/>
      <c r="CMM353" s="92"/>
      <c r="CMN353" s="92"/>
      <c r="CMO353" s="92"/>
      <c r="CMP353" s="92"/>
      <c r="CMQ353" s="92"/>
      <c r="CMR353" s="92"/>
      <c r="CMS353" s="92"/>
      <c r="CMT353" s="92"/>
      <c r="CMU353" s="92"/>
      <c r="CMV353" s="92"/>
      <c r="CMW353" s="92"/>
      <c r="CMX353" s="92"/>
      <c r="CMY353" s="92"/>
      <c r="CMZ353" s="92"/>
      <c r="CNA353" s="92"/>
      <c r="CNB353" s="92"/>
      <c r="CNC353" s="92"/>
      <c r="CND353" s="92"/>
      <c r="CNE353" s="92"/>
      <c r="CNF353" s="92"/>
      <c r="CNG353" s="92"/>
      <c r="CNH353" s="92"/>
      <c r="CNI353" s="92"/>
      <c r="CNJ353" s="92"/>
      <c r="CNK353" s="92"/>
      <c r="CNL353" s="92"/>
      <c r="CNM353" s="92"/>
      <c r="CNN353" s="92"/>
      <c r="CNO353" s="92"/>
      <c r="CNP353" s="92"/>
      <c r="CNQ353" s="92"/>
      <c r="CNR353" s="92"/>
      <c r="CNS353" s="92"/>
      <c r="CNT353" s="92"/>
      <c r="CNU353" s="92"/>
      <c r="CNV353" s="92"/>
      <c r="CNW353" s="92"/>
      <c r="CNX353" s="92"/>
      <c r="CNY353" s="92"/>
      <c r="CNZ353" s="92"/>
      <c r="COA353" s="92"/>
      <c r="COB353" s="92"/>
      <c r="COC353" s="92"/>
      <c r="COD353" s="92"/>
      <c r="COE353" s="92"/>
      <c r="COF353" s="92"/>
      <c r="COG353" s="92"/>
      <c r="COH353" s="92"/>
      <c r="COI353" s="92"/>
      <c r="COJ353" s="92"/>
      <c r="COK353" s="92"/>
      <c r="COL353" s="92"/>
      <c r="COM353" s="92"/>
      <c r="CON353" s="92"/>
      <c r="COO353" s="92"/>
      <c r="COP353" s="92"/>
      <c r="COQ353" s="92"/>
      <c r="COR353" s="92"/>
      <c r="COS353" s="92"/>
      <c r="COT353" s="92"/>
      <c r="COU353" s="92"/>
      <c r="COV353" s="92"/>
      <c r="COW353" s="92"/>
      <c r="COX353" s="92"/>
      <c r="COY353" s="92"/>
      <c r="COZ353" s="92"/>
      <c r="CPA353" s="92"/>
      <c r="CPB353" s="92"/>
      <c r="CPC353" s="92"/>
      <c r="CPD353" s="92"/>
      <c r="CPE353" s="92"/>
      <c r="CPF353" s="92"/>
      <c r="CPG353" s="92"/>
      <c r="CPH353" s="92"/>
      <c r="CPI353" s="92"/>
      <c r="CPJ353" s="92"/>
      <c r="CPK353" s="92"/>
      <c r="CPL353" s="92"/>
      <c r="CPM353" s="92"/>
      <c r="CPN353" s="92"/>
      <c r="CPO353" s="92"/>
      <c r="CPP353" s="92"/>
      <c r="CPQ353" s="92"/>
      <c r="CPR353" s="92"/>
      <c r="CPS353" s="92"/>
      <c r="CPT353" s="92"/>
      <c r="CPU353" s="92"/>
      <c r="CPV353" s="92"/>
      <c r="CPW353" s="92"/>
      <c r="CPX353" s="92"/>
      <c r="CPY353" s="92"/>
      <c r="CPZ353" s="92"/>
      <c r="CQA353" s="92"/>
      <c r="CQB353" s="92"/>
      <c r="CQC353" s="92"/>
      <c r="CQD353" s="92"/>
      <c r="CQE353" s="92"/>
      <c r="CQF353" s="92"/>
      <c r="CQG353" s="92"/>
      <c r="CQH353" s="92"/>
      <c r="CQI353" s="92"/>
      <c r="CQJ353" s="92"/>
      <c r="CQK353" s="92"/>
      <c r="CQL353" s="92"/>
      <c r="CQM353" s="92"/>
      <c r="CQN353" s="92"/>
      <c r="CQO353" s="92"/>
      <c r="CQP353" s="92"/>
      <c r="CQQ353" s="92"/>
      <c r="CQR353" s="92"/>
      <c r="CQS353" s="92"/>
      <c r="CQT353" s="92"/>
      <c r="CQU353" s="92"/>
      <c r="CQV353" s="92"/>
      <c r="CQW353" s="92"/>
      <c r="CQX353" s="92"/>
      <c r="CQY353" s="92"/>
      <c r="CQZ353" s="92"/>
      <c r="CRA353" s="92"/>
      <c r="CRB353" s="92"/>
      <c r="CRC353" s="92"/>
      <c r="CRD353" s="92"/>
      <c r="CRE353" s="92"/>
      <c r="CRF353" s="92"/>
      <c r="CRG353" s="92"/>
      <c r="CRH353" s="92"/>
      <c r="CRI353" s="92"/>
      <c r="CRJ353" s="92"/>
      <c r="CRK353" s="92"/>
      <c r="CRL353" s="92"/>
      <c r="CRM353" s="92"/>
      <c r="CRN353" s="92"/>
      <c r="CRO353" s="92"/>
      <c r="CRP353" s="92"/>
      <c r="CRQ353" s="92"/>
      <c r="CRR353" s="92"/>
      <c r="CRS353" s="92"/>
      <c r="CRT353" s="92"/>
      <c r="CRU353" s="92"/>
      <c r="CRV353" s="92"/>
      <c r="CRW353" s="92"/>
      <c r="CRX353" s="92"/>
      <c r="CRY353" s="92"/>
      <c r="CRZ353" s="92"/>
      <c r="CSA353" s="92"/>
      <c r="CSB353" s="92"/>
      <c r="CSC353" s="92"/>
      <c r="CSD353" s="92"/>
      <c r="CSE353" s="92"/>
      <c r="CSF353" s="92"/>
      <c r="CSG353" s="92"/>
      <c r="CSH353" s="92"/>
      <c r="CSI353" s="92"/>
      <c r="CSJ353" s="92"/>
      <c r="CSK353" s="92"/>
      <c r="CSL353" s="92"/>
      <c r="CSM353" s="92"/>
      <c r="CSN353" s="92"/>
      <c r="CSO353" s="92"/>
      <c r="CSP353" s="92"/>
      <c r="CSQ353" s="92"/>
      <c r="CSR353" s="92"/>
      <c r="CSS353" s="92"/>
      <c r="CST353" s="92"/>
      <c r="CSU353" s="92"/>
      <c r="CSV353" s="92"/>
      <c r="CSW353" s="92"/>
      <c r="CSX353" s="92"/>
      <c r="CSY353" s="92"/>
      <c r="CSZ353" s="92"/>
      <c r="CTA353" s="92"/>
      <c r="CTB353" s="92"/>
      <c r="CTC353" s="92"/>
      <c r="CTD353" s="92"/>
      <c r="CTE353" s="92"/>
      <c r="CTF353" s="92"/>
      <c r="CTG353" s="92"/>
      <c r="CTH353" s="92"/>
      <c r="CTI353" s="92"/>
      <c r="CTJ353" s="92"/>
      <c r="CTK353" s="92"/>
      <c r="CTL353" s="92"/>
      <c r="CTM353" s="92"/>
      <c r="CTN353" s="92"/>
      <c r="CTO353" s="92"/>
      <c r="CTP353" s="92"/>
      <c r="CTQ353" s="92"/>
      <c r="CTR353" s="92"/>
      <c r="CTS353" s="92"/>
      <c r="CTT353" s="92"/>
      <c r="CTU353" s="92"/>
      <c r="CTV353" s="92"/>
      <c r="CTW353" s="92"/>
      <c r="CTX353" s="92"/>
      <c r="CTY353" s="92"/>
      <c r="CTZ353" s="92"/>
      <c r="CUA353" s="92"/>
      <c r="CUB353" s="92"/>
      <c r="CUC353" s="92"/>
      <c r="CUD353" s="92"/>
      <c r="CUE353" s="92"/>
      <c r="CUF353" s="92"/>
      <c r="CUG353" s="92"/>
      <c r="CUH353" s="92"/>
      <c r="CUI353" s="92"/>
      <c r="CUJ353" s="92"/>
      <c r="CUK353" s="92"/>
      <c r="CUL353" s="92"/>
      <c r="CUM353" s="92"/>
      <c r="CUN353" s="92"/>
      <c r="CUO353" s="92"/>
      <c r="CUP353" s="92"/>
      <c r="CUQ353" s="92"/>
      <c r="CUR353" s="92"/>
      <c r="CUS353" s="92"/>
      <c r="CUT353" s="92"/>
      <c r="CUU353" s="92"/>
      <c r="CUV353" s="92"/>
      <c r="CUW353" s="92"/>
      <c r="CUX353" s="92"/>
      <c r="CUY353" s="92"/>
      <c r="CUZ353" s="92"/>
      <c r="CVA353" s="92"/>
      <c r="CVB353" s="92"/>
      <c r="CVC353" s="92"/>
      <c r="CVD353" s="92"/>
      <c r="CVE353" s="92"/>
      <c r="CVF353" s="92"/>
      <c r="CVG353" s="92"/>
      <c r="CVH353" s="92"/>
      <c r="CVI353" s="92"/>
      <c r="CVJ353" s="92"/>
      <c r="CVK353" s="92"/>
      <c r="CVL353" s="92"/>
      <c r="CVM353" s="92"/>
      <c r="CVN353" s="92"/>
      <c r="CVO353" s="92"/>
      <c r="CVP353" s="92"/>
      <c r="CVQ353" s="92"/>
      <c r="CVR353" s="92"/>
      <c r="CVS353" s="92"/>
      <c r="CVT353" s="92"/>
      <c r="CVU353" s="92"/>
      <c r="CVV353" s="92"/>
      <c r="CVW353" s="92"/>
      <c r="CVX353" s="92"/>
      <c r="CVY353" s="92"/>
      <c r="CVZ353" s="92"/>
      <c r="CWA353" s="92"/>
      <c r="CWB353" s="92"/>
      <c r="CWC353" s="92"/>
      <c r="CWD353" s="92"/>
      <c r="CWE353" s="92"/>
      <c r="CWF353" s="92"/>
      <c r="CWG353" s="92"/>
      <c r="CWH353" s="92"/>
      <c r="CWI353" s="92"/>
      <c r="CWJ353" s="92"/>
      <c r="CWK353" s="92"/>
      <c r="CWL353" s="92"/>
      <c r="CWM353" s="92"/>
      <c r="CWN353" s="92"/>
      <c r="CWO353" s="92"/>
      <c r="CWP353" s="92"/>
      <c r="CWQ353" s="92"/>
      <c r="CWR353" s="92"/>
      <c r="CWS353" s="92"/>
      <c r="CWT353" s="92"/>
      <c r="CWU353" s="92"/>
      <c r="CWV353" s="92"/>
      <c r="CWW353" s="92"/>
      <c r="CWX353" s="92"/>
      <c r="CWY353" s="92"/>
      <c r="CWZ353" s="92"/>
      <c r="CXA353" s="92"/>
      <c r="CXB353" s="92"/>
      <c r="CXC353" s="92"/>
      <c r="CXD353" s="92"/>
      <c r="CXE353" s="92"/>
      <c r="CXF353" s="92"/>
      <c r="CXG353" s="92"/>
      <c r="CXH353" s="92"/>
      <c r="CXI353" s="92"/>
      <c r="CXJ353" s="92"/>
      <c r="CXK353" s="92"/>
      <c r="CXL353" s="92"/>
      <c r="CXM353" s="92"/>
      <c r="CXN353" s="92"/>
      <c r="CXO353" s="92"/>
      <c r="CXP353" s="92"/>
      <c r="CXQ353" s="92"/>
      <c r="CXR353" s="92"/>
      <c r="CXS353" s="92"/>
      <c r="CXT353" s="92"/>
      <c r="CXU353" s="92"/>
      <c r="CXV353" s="92"/>
      <c r="CXW353" s="92"/>
      <c r="CXX353" s="92"/>
      <c r="CXY353" s="92"/>
      <c r="CXZ353" s="92"/>
      <c r="CYA353" s="92"/>
      <c r="CYB353" s="92"/>
      <c r="CYC353" s="92"/>
      <c r="CYD353" s="92"/>
      <c r="CYE353" s="92"/>
      <c r="CYF353" s="92"/>
      <c r="CYG353" s="92"/>
      <c r="CYH353" s="92"/>
      <c r="CYI353" s="92"/>
      <c r="CYJ353" s="92"/>
      <c r="CYK353" s="92"/>
      <c r="CYL353" s="92"/>
      <c r="CYM353" s="92"/>
      <c r="CYN353" s="92"/>
      <c r="CYO353" s="92"/>
      <c r="CYP353" s="92"/>
      <c r="CYQ353" s="92"/>
      <c r="CYR353" s="92"/>
      <c r="CYS353" s="92"/>
      <c r="CYT353" s="92"/>
      <c r="CYU353" s="92"/>
      <c r="CYV353" s="92"/>
      <c r="CYW353" s="92"/>
      <c r="CYX353" s="92"/>
      <c r="CYY353" s="92"/>
      <c r="CYZ353" s="92"/>
      <c r="CZA353" s="92"/>
      <c r="CZB353" s="92"/>
      <c r="CZC353" s="92"/>
      <c r="CZD353" s="92"/>
      <c r="CZE353" s="92"/>
      <c r="CZF353" s="92"/>
      <c r="CZG353" s="92"/>
      <c r="CZH353" s="92"/>
      <c r="CZI353" s="92"/>
      <c r="CZJ353" s="92"/>
      <c r="CZK353" s="92"/>
      <c r="CZL353" s="92"/>
      <c r="CZM353" s="92"/>
      <c r="CZN353" s="92"/>
      <c r="CZO353" s="92"/>
      <c r="CZP353" s="92"/>
      <c r="CZQ353" s="92"/>
      <c r="CZR353" s="92"/>
      <c r="CZS353" s="92"/>
      <c r="CZT353" s="92"/>
      <c r="CZU353" s="92"/>
      <c r="CZV353" s="92"/>
      <c r="CZW353" s="92"/>
      <c r="CZX353" s="92"/>
      <c r="CZY353" s="92"/>
      <c r="CZZ353" s="92"/>
      <c r="DAA353" s="92"/>
      <c r="DAB353" s="92"/>
      <c r="DAC353" s="92"/>
      <c r="DAD353" s="92"/>
      <c r="DAE353" s="92"/>
      <c r="DAF353" s="92"/>
      <c r="DAG353" s="92"/>
      <c r="DAH353" s="92"/>
      <c r="DAI353" s="92"/>
      <c r="DAJ353" s="92"/>
      <c r="DAK353" s="92"/>
      <c r="DAL353" s="92"/>
      <c r="DAM353" s="92"/>
      <c r="DAN353" s="92"/>
      <c r="DAO353" s="92"/>
      <c r="DAP353" s="92"/>
      <c r="DAQ353" s="92"/>
      <c r="DAR353" s="92"/>
      <c r="DAS353" s="92"/>
      <c r="DAT353" s="92"/>
      <c r="DAU353" s="92"/>
      <c r="DAV353" s="92"/>
      <c r="DAW353" s="92"/>
      <c r="DAX353" s="92"/>
      <c r="DAY353" s="92"/>
      <c r="DAZ353" s="92"/>
      <c r="DBA353" s="92"/>
      <c r="DBB353" s="92"/>
      <c r="DBC353" s="92"/>
      <c r="DBD353" s="92"/>
      <c r="DBE353" s="92"/>
      <c r="DBF353" s="92"/>
      <c r="DBG353" s="92"/>
      <c r="DBH353" s="92"/>
      <c r="DBI353" s="92"/>
      <c r="DBJ353" s="92"/>
      <c r="DBK353" s="92"/>
      <c r="DBL353" s="92"/>
      <c r="DBM353" s="92"/>
      <c r="DBN353" s="92"/>
      <c r="DBO353" s="92"/>
      <c r="DBP353" s="92"/>
      <c r="DBQ353" s="92"/>
      <c r="DBR353" s="92"/>
      <c r="DBS353" s="92"/>
      <c r="DBT353" s="92"/>
      <c r="DBU353" s="92"/>
      <c r="DBV353" s="92"/>
      <c r="DBW353" s="92"/>
      <c r="DBX353" s="92"/>
      <c r="DBY353" s="92"/>
      <c r="DBZ353" s="92"/>
      <c r="DCA353" s="92"/>
      <c r="DCB353" s="92"/>
      <c r="DCC353" s="92"/>
      <c r="DCD353" s="92"/>
      <c r="DCE353" s="92"/>
      <c r="DCF353" s="92"/>
      <c r="DCG353" s="92"/>
      <c r="DCH353" s="92"/>
      <c r="DCI353" s="92"/>
      <c r="DCJ353" s="92"/>
      <c r="DCK353" s="92"/>
      <c r="DCL353" s="92"/>
      <c r="DCM353" s="92"/>
      <c r="DCN353" s="92"/>
      <c r="DCO353" s="92"/>
      <c r="DCP353" s="92"/>
      <c r="DCQ353" s="92"/>
      <c r="DCR353" s="92"/>
      <c r="DCS353" s="92"/>
      <c r="DCT353" s="92"/>
      <c r="DCU353" s="92"/>
      <c r="DCV353" s="92"/>
      <c r="DCW353" s="92"/>
      <c r="DCX353" s="92"/>
      <c r="DCY353" s="92"/>
      <c r="DCZ353" s="92"/>
      <c r="DDA353" s="92"/>
      <c r="DDB353" s="92"/>
      <c r="DDC353" s="92"/>
      <c r="DDD353" s="92"/>
      <c r="DDE353" s="92"/>
      <c r="DDF353" s="92"/>
      <c r="DDG353" s="92"/>
      <c r="DDH353" s="92"/>
      <c r="DDI353" s="92"/>
      <c r="DDJ353" s="92"/>
      <c r="DDK353" s="92"/>
      <c r="DDL353" s="92"/>
      <c r="DDM353" s="92"/>
      <c r="DDN353" s="92"/>
      <c r="DDO353" s="92"/>
      <c r="DDP353" s="92"/>
      <c r="DDQ353" s="92"/>
      <c r="DDR353" s="92"/>
      <c r="DDS353" s="92"/>
      <c r="DDT353" s="92"/>
      <c r="DDU353" s="92"/>
      <c r="DDV353" s="92"/>
      <c r="DDW353" s="92"/>
      <c r="DDX353" s="92"/>
      <c r="DDY353" s="92"/>
      <c r="DDZ353" s="92"/>
      <c r="DEA353" s="92"/>
      <c r="DEB353" s="92"/>
      <c r="DEC353" s="92"/>
      <c r="DED353" s="92"/>
      <c r="DEE353" s="92"/>
      <c r="DEF353" s="92"/>
      <c r="DEG353" s="92"/>
      <c r="DEH353" s="92"/>
      <c r="DEI353" s="92"/>
      <c r="DEJ353" s="92"/>
      <c r="DEK353" s="92"/>
      <c r="DEL353" s="92"/>
      <c r="DEM353" s="92"/>
      <c r="DEN353" s="92"/>
      <c r="DEO353" s="92"/>
      <c r="DEP353" s="92"/>
      <c r="DEQ353" s="92"/>
      <c r="DER353" s="92"/>
      <c r="DES353" s="92"/>
      <c r="DET353" s="92"/>
      <c r="DEU353" s="92"/>
      <c r="DEV353" s="92"/>
      <c r="DEW353" s="92"/>
      <c r="DEX353" s="92"/>
      <c r="DEY353" s="92"/>
      <c r="DEZ353" s="92"/>
      <c r="DFA353" s="92"/>
      <c r="DFB353" s="92"/>
      <c r="DFC353" s="92"/>
      <c r="DFD353" s="92"/>
      <c r="DFE353" s="92"/>
      <c r="DFF353" s="92"/>
      <c r="DFG353" s="92"/>
      <c r="DFH353" s="92"/>
      <c r="DFI353" s="92"/>
      <c r="DFJ353" s="92"/>
      <c r="DFK353" s="92"/>
      <c r="DFL353" s="92"/>
      <c r="DFM353" s="92"/>
      <c r="DFN353" s="92"/>
      <c r="DFO353" s="92"/>
      <c r="DFP353" s="92"/>
      <c r="DFQ353" s="92"/>
      <c r="DFR353" s="92"/>
      <c r="DFS353" s="92"/>
      <c r="DFT353" s="92"/>
      <c r="DFU353" s="92"/>
      <c r="DFV353" s="92"/>
      <c r="DFW353" s="92"/>
      <c r="DFX353" s="92"/>
      <c r="DFY353" s="92"/>
      <c r="DFZ353" s="92"/>
      <c r="DGA353" s="92"/>
      <c r="DGB353" s="92"/>
      <c r="DGC353" s="92"/>
      <c r="DGD353" s="92"/>
      <c r="DGE353" s="92"/>
      <c r="DGF353" s="92"/>
      <c r="DGG353" s="92"/>
      <c r="DGH353" s="92"/>
      <c r="DGI353" s="92"/>
      <c r="DGJ353" s="92"/>
      <c r="DGK353" s="92"/>
      <c r="DGL353" s="92"/>
      <c r="DGM353" s="92"/>
      <c r="DGN353" s="92"/>
      <c r="DGO353" s="92"/>
      <c r="DGP353" s="92"/>
      <c r="DGQ353" s="92"/>
      <c r="DGR353" s="92"/>
      <c r="DGS353" s="92"/>
      <c r="DGT353" s="92"/>
      <c r="DGU353" s="92"/>
      <c r="DGV353" s="92"/>
      <c r="DGW353" s="92"/>
      <c r="DGX353" s="92"/>
      <c r="DGY353" s="92"/>
      <c r="DGZ353" s="92"/>
      <c r="DHA353" s="92"/>
      <c r="DHB353" s="92"/>
      <c r="DHC353" s="92"/>
      <c r="DHD353" s="92"/>
      <c r="DHE353" s="92"/>
      <c r="DHF353" s="92"/>
      <c r="DHG353" s="92"/>
      <c r="DHH353" s="92"/>
      <c r="DHI353" s="92"/>
      <c r="DHJ353" s="92"/>
      <c r="DHK353" s="92"/>
      <c r="DHL353" s="92"/>
      <c r="DHM353" s="92"/>
      <c r="DHN353" s="92"/>
      <c r="DHO353" s="92"/>
      <c r="DHP353" s="92"/>
      <c r="DHQ353" s="92"/>
      <c r="DHR353" s="92"/>
      <c r="DHS353" s="92"/>
      <c r="DHT353" s="92"/>
      <c r="DHU353" s="92"/>
      <c r="DHV353" s="92"/>
      <c r="DHW353" s="92"/>
      <c r="DHX353" s="92"/>
      <c r="DHY353" s="92"/>
      <c r="DHZ353" s="92"/>
      <c r="DIA353" s="92"/>
      <c r="DIB353" s="92"/>
      <c r="DIC353" s="92"/>
      <c r="DID353" s="92"/>
      <c r="DIE353" s="92"/>
      <c r="DIF353" s="92"/>
      <c r="DIG353" s="92"/>
      <c r="DIH353" s="92"/>
      <c r="DII353" s="92"/>
      <c r="DIJ353" s="92"/>
      <c r="DIK353" s="92"/>
      <c r="DIL353" s="92"/>
      <c r="DIM353" s="92"/>
      <c r="DIN353" s="92"/>
      <c r="DIO353" s="92"/>
      <c r="DIP353" s="92"/>
      <c r="DIQ353" s="92"/>
      <c r="DIR353" s="92"/>
      <c r="DIS353" s="92"/>
      <c r="DIT353" s="92"/>
      <c r="DIU353" s="92"/>
      <c r="DIV353" s="92"/>
      <c r="DIW353" s="92"/>
      <c r="DIX353" s="92"/>
      <c r="DIY353" s="92"/>
      <c r="DIZ353" s="92"/>
      <c r="DJA353" s="92"/>
      <c r="DJB353" s="92"/>
      <c r="DJC353" s="92"/>
      <c r="DJD353" s="92"/>
      <c r="DJE353" s="92"/>
      <c r="DJF353" s="92"/>
      <c r="DJG353" s="92"/>
      <c r="DJH353" s="92"/>
      <c r="DJI353" s="92"/>
      <c r="DJJ353" s="92"/>
      <c r="DJK353" s="92"/>
      <c r="DJL353" s="92"/>
      <c r="DJM353" s="92"/>
      <c r="DJN353" s="92"/>
      <c r="DJO353" s="92"/>
      <c r="DJP353" s="92"/>
      <c r="DJQ353" s="92"/>
      <c r="DJR353" s="92"/>
      <c r="DJS353" s="92"/>
      <c r="DJT353" s="92"/>
      <c r="DJU353" s="92"/>
      <c r="DJV353" s="92"/>
      <c r="DJW353" s="92"/>
      <c r="DJX353" s="92"/>
      <c r="DJY353" s="92"/>
      <c r="DJZ353" s="92"/>
      <c r="DKA353" s="92"/>
      <c r="DKB353" s="92"/>
      <c r="DKC353" s="92"/>
      <c r="DKD353" s="92"/>
      <c r="DKE353" s="92"/>
      <c r="DKF353" s="92"/>
      <c r="DKG353" s="92"/>
      <c r="DKH353" s="92"/>
      <c r="DKI353" s="92"/>
      <c r="DKJ353" s="92"/>
      <c r="DKK353" s="92"/>
      <c r="DKL353" s="92"/>
      <c r="DKM353" s="92"/>
      <c r="DKN353" s="92"/>
      <c r="DKO353" s="92"/>
      <c r="DKP353" s="92"/>
      <c r="DKQ353" s="92"/>
      <c r="DKR353" s="92"/>
      <c r="DKS353" s="92"/>
      <c r="DKT353" s="92"/>
      <c r="DKU353" s="92"/>
      <c r="DKV353" s="92"/>
      <c r="DKW353" s="92"/>
      <c r="DKX353" s="92"/>
      <c r="DKY353" s="92"/>
      <c r="DKZ353" s="92"/>
      <c r="DLA353" s="92"/>
      <c r="DLB353" s="92"/>
      <c r="DLC353" s="92"/>
      <c r="DLD353" s="92"/>
      <c r="DLE353" s="92"/>
      <c r="DLF353" s="92"/>
      <c r="DLG353" s="92"/>
      <c r="DLH353" s="92"/>
      <c r="DLI353" s="92"/>
      <c r="DLJ353" s="92"/>
      <c r="DLK353" s="92"/>
      <c r="DLL353" s="92"/>
      <c r="DLM353" s="92"/>
      <c r="DLN353" s="92"/>
      <c r="DLO353" s="92"/>
      <c r="DLP353" s="92"/>
      <c r="DLQ353" s="92"/>
      <c r="DLR353" s="92"/>
      <c r="DLS353" s="92"/>
      <c r="DLT353" s="92"/>
      <c r="DLU353" s="92"/>
      <c r="DLV353" s="92"/>
      <c r="DLW353" s="92"/>
      <c r="DLX353" s="92"/>
      <c r="DLY353" s="92"/>
      <c r="DLZ353" s="92"/>
      <c r="DMA353" s="92"/>
      <c r="DMB353" s="92"/>
      <c r="DMC353" s="92"/>
      <c r="DMD353" s="92"/>
      <c r="DME353" s="92"/>
      <c r="DMF353" s="92"/>
      <c r="DMG353" s="92"/>
      <c r="DMH353" s="92"/>
      <c r="DMI353" s="92"/>
      <c r="DMJ353" s="92"/>
      <c r="DMK353" s="92"/>
      <c r="DML353" s="92"/>
      <c r="DMM353" s="92"/>
      <c r="DMN353" s="92"/>
      <c r="DMO353" s="92"/>
      <c r="DMP353" s="92"/>
      <c r="DMQ353" s="92"/>
      <c r="DMR353" s="92"/>
      <c r="DMS353" s="92"/>
      <c r="DMT353" s="92"/>
      <c r="DMU353" s="92"/>
      <c r="DMV353" s="92"/>
      <c r="DMW353" s="92"/>
      <c r="DMX353" s="92"/>
      <c r="DMY353" s="92"/>
      <c r="DMZ353" s="92"/>
      <c r="DNA353" s="92"/>
      <c r="DNB353" s="92"/>
      <c r="DNC353" s="92"/>
      <c r="DND353" s="92"/>
      <c r="DNE353" s="92"/>
      <c r="DNF353" s="92"/>
      <c r="DNG353" s="92"/>
      <c r="DNH353" s="92"/>
      <c r="DNI353" s="92"/>
      <c r="DNJ353" s="92"/>
      <c r="DNK353" s="92"/>
      <c r="DNL353" s="92"/>
      <c r="DNM353" s="92"/>
      <c r="DNN353" s="92"/>
      <c r="DNO353" s="92"/>
      <c r="DNP353" s="92"/>
      <c r="DNQ353" s="92"/>
      <c r="DNR353" s="92"/>
      <c r="DNS353" s="92"/>
      <c r="DNT353" s="92"/>
      <c r="DNU353" s="92"/>
      <c r="DNV353" s="92"/>
      <c r="DNW353" s="92"/>
      <c r="DNX353" s="92"/>
      <c r="DNY353" s="92"/>
      <c r="DNZ353" s="92"/>
      <c r="DOA353" s="92"/>
      <c r="DOB353" s="92"/>
      <c r="DOC353" s="92"/>
      <c r="DOD353" s="92"/>
      <c r="DOE353" s="92"/>
      <c r="DOF353" s="92"/>
      <c r="DOG353" s="92"/>
      <c r="DOH353" s="92"/>
      <c r="DOI353" s="92"/>
      <c r="DOJ353" s="92"/>
      <c r="DOK353" s="92"/>
      <c r="DOL353" s="92"/>
      <c r="DOM353" s="92"/>
      <c r="DON353" s="92"/>
      <c r="DOO353" s="92"/>
      <c r="DOP353" s="92"/>
      <c r="DOQ353" s="92"/>
      <c r="DOR353" s="92"/>
      <c r="DOS353" s="92"/>
      <c r="DOT353" s="92"/>
      <c r="DOU353" s="92"/>
      <c r="DOV353" s="92"/>
      <c r="DOW353" s="92"/>
      <c r="DOX353" s="92"/>
      <c r="DOY353" s="92"/>
      <c r="DOZ353" s="92"/>
      <c r="DPA353" s="92"/>
      <c r="DPB353" s="92"/>
      <c r="DPC353" s="92"/>
      <c r="DPD353" s="92"/>
      <c r="DPE353" s="92"/>
      <c r="DPF353" s="92"/>
      <c r="DPG353" s="92"/>
      <c r="DPH353" s="92"/>
      <c r="DPI353" s="92"/>
      <c r="DPJ353" s="92"/>
      <c r="DPK353" s="92"/>
      <c r="DPL353" s="92"/>
      <c r="DPM353" s="92"/>
      <c r="DPN353" s="92"/>
      <c r="DPO353" s="92"/>
      <c r="DPP353" s="92"/>
      <c r="DPQ353" s="92"/>
      <c r="DPR353" s="92"/>
      <c r="DPS353" s="92"/>
      <c r="DPT353" s="92"/>
      <c r="DPU353" s="92"/>
      <c r="DPV353" s="92"/>
      <c r="DPW353" s="92"/>
      <c r="DPX353" s="92"/>
      <c r="DPY353" s="92"/>
      <c r="DPZ353" s="92"/>
      <c r="DQA353" s="92"/>
      <c r="DQB353" s="92"/>
      <c r="DQC353" s="92"/>
      <c r="DQD353" s="92"/>
      <c r="DQE353" s="92"/>
      <c r="DQF353" s="92"/>
      <c r="DQG353" s="92"/>
      <c r="DQH353" s="92"/>
      <c r="DQI353" s="92"/>
      <c r="DQJ353" s="92"/>
      <c r="DQK353" s="92"/>
      <c r="DQL353" s="92"/>
      <c r="DQM353" s="92"/>
      <c r="DQN353" s="92"/>
      <c r="DQO353" s="92"/>
      <c r="DQP353" s="92"/>
      <c r="DQQ353" s="92"/>
      <c r="DQR353" s="92"/>
      <c r="DQS353" s="92"/>
      <c r="DQT353" s="92"/>
      <c r="DQU353" s="92"/>
      <c r="DQV353" s="92"/>
      <c r="DQW353" s="92"/>
      <c r="DQX353" s="92"/>
      <c r="DQY353" s="92"/>
      <c r="DQZ353" s="92"/>
      <c r="DRA353" s="92"/>
      <c r="DRB353" s="92"/>
      <c r="DRC353" s="92"/>
      <c r="DRD353" s="92"/>
      <c r="DRE353" s="92"/>
      <c r="DRF353" s="92"/>
      <c r="DRG353" s="92"/>
      <c r="DRH353" s="92"/>
      <c r="DRI353" s="92"/>
      <c r="DRJ353" s="92"/>
      <c r="DRK353" s="92"/>
      <c r="DRL353" s="92"/>
      <c r="DRM353" s="92"/>
      <c r="DRN353" s="92"/>
      <c r="DRO353" s="92"/>
      <c r="DRP353" s="92"/>
      <c r="DRQ353" s="92"/>
      <c r="DRR353" s="92"/>
      <c r="DRS353" s="92"/>
      <c r="DRT353" s="92"/>
      <c r="DRU353" s="92"/>
      <c r="DRV353" s="92"/>
      <c r="DRW353" s="92"/>
      <c r="DRX353" s="92"/>
      <c r="DRY353" s="92"/>
      <c r="DRZ353" s="92"/>
      <c r="DSA353" s="92"/>
      <c r="DSB353" s="92"/>
      <c r="DSC353" s="92"/>
      <c r="DSD353" s="92"/>
      <c r="DSE353" s="92"/>
      <c r="DSF353" s="92"/>
      <c r="DSG353" s="92"/>
      <c r="DSH353" s="92"/>
      <c r="DSI353" s="92"/>
      <c r="DSJ353" s="92"/>
      <c r="DSK353" s="92"/>
      <c r="DSL353" s="92"/>
      <c r="DSM353" s="92"/>
      <c r="DSN353" s="92"/>
      <c r="DSO353" s="92"/>
      <c r="DSP353" s="92"/>
      <c r="DSQ353" s="92"/>
      <c r="DSR353" s="92"/>
      <c r="DSS353" s="92"/>
      <c r="DST353" s="92"/>
      <c r="DSU353" s="92"/>
      <c r="DSV353" s="92"/>
      <c r="DSW353" s="92"/>
      <c r="DSX353" s="92"/>
      <c r="DSY353" s="92"/>
      <c r="DSZ353" s="92"/>
      <c r="DTA353" s="92"/>
      <c r="DTB353" s="92"/>
      <c r="DTC353" s="92"/>
      <c r="DTD353" s="92"/>
      <c r="DTE353" s="92"/>
      <c r="DTF353" s="92"/>
      <c r="DTG353" s="92"/>
      <c r="DTH353" s="92"/>
      <c r="DTI353" s="92"/>
      <c r="DTJ353" s="92"/>
      <c r="DTK353" s="92"/>
      <c r="DTL353" s="92"/>
      <c r="DTM353" s="92"/>
      <c r="DTN353" s="92"/>
      <c r="DTO353" s="92"/>
      <c r="DTP353" s="92"/>
      <c r="DTQ353" s="92"/>
      <c r="DTR353" s="92"/>
      <c r="DTS353" s="92"/>
      <c r="DTT353" s="92"/>
      <c r="DTU353" s="92"/>
      <c r="DTV353" s="92"/>
      <c r="DTW353" s="92"/>
      <c r="DTX353" s="92"/>
      <c r="DTY353" s="92"/>
      <c r="DTZ353" s="92"/>
      <c r="DUA353" s="92"/>
      <c r="DUB353" s="92"/>
      <c r="DUC353" s="92"/>
      <c r="DUD353" s="92"/>
      <c r="DUE353" s="92"/>
      <c r="DUF353" s="92"/>
      <c r="DUG353" s="92"/>
      <c r="DUH353" s="92"/>
      <c r="DUI353" s="92"/>
      <c r="DUJ353" s="92"/>
      <c r="DUK353" s="92"/>
      <c r="DUL353" s="92"/>
      <c r="DUM353" s="92"/>
      <c r="DUN353" s="92"/>
      <c r="DUO353" s="92"/>
      <c r="DUP353" s="92"/>
      <c r="DUQ353" s="92"/>
      <c r="DUR353" s="92"/>
      <c r="DUS353" s="92"/>
      <c r="DUT353" s="92"/>
      <c r="DUU353" s="92"/>
      <c r="DUV353" s="92"/>
      <c r="DUW353" s="92"/>
      <c r="DUX353" s="92"/>
      <c r="DUY353" s="92"/>
      <c r="DUZ353" s="92"/>
      <c r="DVA353" s="92"/>
      <c r="DVB353" s="92"/>
      <c r="DVC353" s="92"/>
      <c r="DVD353" s="92"/>
      <c r="DVE353" s="92"/>
      <c r="DVF353" s="92"/>
      <c r="DVG353" s="92"/>
      <c r="DVH353" s="92"/>
      <c r="DVI353" s="92"/>
      <c r="DVJ353" s="92"/>
      <c r="DVK353" s="92"/>
      <c r="DVL353" s="92"/>
      <c r="DVM353" s="92"/>
      <c r="DVN353" s="92"/>
      <c r="DVO353" s="92"/>
      <c r="DVP353" s="92"/>
      <c r="DVQ353" s="92"/>
      <c r="DVR353" s="92"/>
      <c r="DVS353" s="92"/>
      <c r="DVT353" s="92"/>
      <c r="DVU353" s="92"/>
      <c r="DVV353" s="92"/>
      <c r="DVW353" s="92"/>
      <c r="DVX353" s="92"/>
      <c r="DVY353" s="92"/>
      <c r="DVZ353" s="92"/>
      <c r="DWA353" s="92"/>
      <c r="DWB353" s="92"/>
      <c r="DWC353" s="92"/>
      <c r="DWD353" s="92"/>
      <c r="DWE353" s="92"/>
      <c r="DWF353" s="92"/>
      <c r="DWG353" s="92"/>
      <c r="DWH353" s="92"/>
      <c r="DWI353" s="92"/>
      <c r="DWJ353" s="92"/>
      <c r="DWK353" s="92"/>
      <c r="DWL353" s="92"/>
      <c r="DWM353" s="92"/>
      <c r="DWN353" s="92"/>
      <c r="DWO353" s="92"/>
      <c r="DWP353" s="92"/>
      <c r="DWQ353" s="92"/>
      <c r="DWR353" s="92"/>
      <c r="DWS353" s="92"/>
      <c r="DWT353" s="92"/>
      <c r="DWU353" s="92"/>
      <c r="DWV353" s="92"/>
      <c r="DWW353" s="92"/>
      <c r="DWX353" s="92"/>
      <c r="DWY353" s="92"/>
      <c r="DWZ353" s="92"/>
      <c r="DXA353" s="92"/>
      <c r="DXB353" s="92"/>
      <c r="DXC353" s="92"/>
      <c r="DXD353" s="92"/>
      <c r="DXE353" s="92"/>
      <c r="DXF353" s="92"/>
      <c r="DXG353" s="92"/>
      <c r="DXH353" s="92"/>
      <c r="DXI353" s="92"/>
      <c r="DXJ353" s="92"/>
      <c r="DXK353" s="92"/>
      <c r="DXL353" s="92"/>
      <c r="DXM353" s="92"/>
      <c r="DXN353" s="92"/>
      <c r="DXO353" s="92"/>
      <c r="DXP353" s="92"/>
      <c r="DXQ353" s="92"/>
      <c r="DXR353" s="92"/>
      <c r="DXS353" s="92"/>
      <c r="DXT353" s="92"/>
      <c r="DXU353" s="92"/>
      <c r="DXV353" s="92"/>
      <c r="DXW353" s="92"/>
      <c r="DXX353" s="92"/>
      <c r="DXY353" s="92"/>
      <c r="DXZ353" s="92"/>
      <c r="DYA353" s="92"/>
      <c r="DYB353" s="92"/>
      <c r="DYC353" s="92"/>
      <c r="DYD353" s="92"/>
      <c r="DYE353" s="92"/>
      <c r="DYF353" s="92"/>
      <c r="DYG353" s="92"/>
      <c r="DYH353" s="92"/>
      <c r="DYI353" s="92"/>
      <c r="DYJ353" s="92"/>
      <c r="DYK353" s="92"/>
      <c r="DYL353" s="92"/>
      <c r="DYM353" s="92"/>
      <c r="DYN353" s="92"/>
      <c r="DYO353" s="92"/>
      <c r="DYP353" s="92"/>
      <c r="DYQ353" s="92"/>
      <c r="DYR353" s="92"/>
      <c r="DYS353" s="92"/>
      <c r="DYT353" s="92"/>
      <c r="DYU353" s="92"/>
      <c r="DYV353" s="92"/>
      <c r="DYW353" s="92"/>
      <c r="DYX353" s="92"/>
      <c r="DYY353" s="92"/>
      <c r="DYZ353" s="92"/>
      <c r="DZA353" s="92"/>
      <c r="DZB353" s="92"/>
      <c r="DZC353" s="92"/>
      <c r="DZD353" s="92"/>
      <c r="DZE353" s="92"/>
      <c r="DZF353" s="92"/>
      <c r="DZG353" s="92"/>
      <c r="DZH353" s="92"/>
      <c r="DZI353" s="92"/>
      <c r="DZJ353" s="92"/>
      <c r="DZK353" s="92"/>
      <c r="DZL353" s="92"/>
      <c r="DZM353" s="92"/>
      <c r="DZN353" s="92"/>
      <c r="DZO353" s="92"/>
      <c r="DZP353" s="92"/>
      <c r="DZQ353" s="92"/>
      <c r="DZR353" s="92"/>
      <c r="DZS353" s="92"/>
      <c r="DZT353" s="92"/>
      <c r="DZU353" s="92"/>
      <c r="DZV353" s="92"/>
      <c r="DZW353" s="92"/>
      <c r="DZX353" s="92"/>
      <c r="DZY353" s="92"/>
      <c r="DZZ353" s="92"/>
      <c r="EAA353" s="92"/>
      <c r="EAB353" s="92"/>
      <c r="EAC353" s="92"/>
      <c r="EAD353" s="92"/>
      <c r="EAE353" s="92"/>
      <c r="EAF353" s="92"/>
      <c r="EAG353" s="92"/>
      <c r="EAH353" s="92"/>
      <c r="EAI353" s="92"/>
      <c r="EAJ353" s="92"/>
      <c r="EAK353" s="92"/>
      <c r="EAL353" s="92"/>
      <c r="EAM353" s="92"/>
      <c r="EAN353" s="92"/>
      <c r="EAO353" s="92"/>
      <c r="EAP353" s="92"/>
      <c r="EAQ353" s="92"/>
      <c r="EAR353" s="92"/>
      <c r="EAS353" s="92"/>
      <c r="EAT353" s="92"/>
      <c r="EAU353" s="92"/>
      <c r="EAV353" s="92"/>
      <c r="EAW353" s="92"/>
      <c r="EAX353" s="92"/>
      <c r="EAY353" s="92"/>
      <c r="EAZ353" s="92"/>
      <c r="EBA353" s="92"/>
      <c r="EBB353" s="92"/>
      <c r="EBC353" s="92"/>
      <c r="EBD353" s="92"/>
      <c r="EBE353" s="92"/>
      <c r="EBF353" s="92"/>
      <c r="EBG353" s="92"/>
      <c r="EBH353" s="92"/>
      <c r="EBI353" s="92"/>
      <c r="EBJ353" s="92"/>
      <c r="EBK353" s="92"/>
      <c r="EBL353" s="92"/>
      <c r="EBM353" s="92"/>
      <c r="EBN353" s="92"/>
      <c r="EBO353" s="92"/>
      <c r="EBP353" s="92"/>
      <c r="EBQ353" s="92"/>
      <c r="EBR353" s="92"/>
      <c r="EBS353" s="92"/>
      <c r="EBT353" s="92"/>
      <c r="EBU353" s="92"/>
      <c r="EBV353" s="92"/>
      <c r="EBW353" s="92"/>
      <c r="EBX353" s="92"/>
      <c r="EBY353" s="92"/>
      <c r="EBZ353" s="92"/>
      <c r="ECA353" s="92"/>
      <c r="ECB353" s="92"/>
      <c r="ECC353" s="92"/>
      <c r="ECD353" s="92"/>
      <c r="ECE353" s="92"/>
      <c r="ECF353" s="92"/>
      <c r="ECG353" s="92"/>
      <c r="ECH353" s="92"/>
      <c r="ECI353" s="92"/>
      <c r="ECJ353" s="92"/>
      <c r="ECK353" s="92"/>
      <c r="ECL353" s="92"/>
      <c r="ECM353" s="92"/>
      <c r="ECN353" s="92"/>
      <c r="ECO353" s="92"/>
      <c r="ECP353" s="92"/>
      <c r="ECQ353" s="92"/>
      <c r="ECR353" s="92"/>
      <c r="ECS353" s="92"/>
      <c r="ECT353" s="92"/>
      <c r="ECU353" s="92"/>
      <c r="ECV353" s="92"/>
      <c r="ECW353" s="92"/>
      <c r="ECX353" s="92"/>
      <c r="ECY353" s="92"/>
      <c r="ECZ353" s="92"/>
      <c r="EDA353" s="92"/>
      <c r="EDB353" s="92"/>
      <c r="EDC353" s="92"/>
      <c r="EDD353" s="92"/>
      <c r="EDE353" s="92"/>
      <c r="EDF353" s="92"/>
      <c r="EDG353" s="92"/>
      <c r="EDH353" s="92"/>
      <c r="EDI353" s="92"/>
      <c r="EDJ353" s="92"/>
      <c r="EDK353" s="92"/>
      <c r="EDL353" s="92"/>
      <c r="EDM353" s="92"/>
      <c r="EDN353" s="92"/>
      <c r="EDO353" s="92"/>
      <c r="EDP353" s="92"/>
      <c r="EDQ353" s="92"/>
      <c r="EDR353" s="92"/>
      <c r="EDS353" s="92"/>
      <c r="EDT353" s="92"/>
      <c r="EDU353" s="92"/>
      <c r="EDV353" s="92"/>
      <c r="EDW353" s="92"/>
      <c r="EDX353" s="92"/>
      <c r="EDY353" s="92"/>
      <c r="EDZ353" s="92"/>
      <c r="EEA353" s="92"/>
      <c r="EEB353" s="92"/>
      <c r="EEC353" s="92"/>
      <c r="EED353" s="92"/>
      <c r="EEE353" s="92"/>
      <c r="EEF353" s="92"/>
      <c r="EEG353" s="92"/>
      <c r="EEH353" s="92"/>
      <c r="EEI353" s="92"/>
      <c r="EEJ353" s="92"/>
      <c r="EEK353" s="92"/>
      <c r="EEL353" s="92"/>
      <c r="EEM353" s="92"/>
      <c r="EEN353" s="92"/>
      <c r="EEO353" s="92"/>
      <c r="EEP353" s="92"/>
      <c r="EEQ353" s="92"/>
      <c r="EER353" s="92"/>
      <c r="EES353" s="92"/>
      <c r="EET353" s="92"/>
      <c r="EEU353" s="92"/>
      <c r="EEV353" s="92"/>
      <c r="EEW353" s="92"/>
      <c r="EEX353" s="92"/>
      <c r="EEY353" s="92"/>
      <c r="EEZ353" s="92"/>
      <c r="EFA353" s="92"/>
      <c r="EFB353" s="92"/>
      <c r="EFC353" s="92"/>
      <c r="EFD353" s="92"/>
      <c r="EFE353" s="92"/>
      <c r="EFF353" s="92"/>
      <c r="EFG353" s="92"/>
      <c r="EFH353" s="92"/>
      <c r="EFI353" s="92"/>
      <c r="EFJ353" s="92"/>
      <c r="EFK353" s="92"/>
      <c r="EFL353" s="92"/>
      <c r="EFM353" s="92"/>
      <c r="EFN353" s="92"/>
      <c r="EFO353" s="92"/>
      <c r="EFP353" s="92"/>
      <c r="EFQ353" s="92"/>
      <c r="EFR353" s="92"/>
      <c r="EFS353" s="92"/>
      <c r="EFT353" s="92"/>
      <c r="EFU353" s="92"/>
      <c r="EFV353" s="92"/>
      <c r="EFW353" s="92"/>
      <c r="EFX353" s="92"/>
      <c r="EFY353" s="92"/>
      <c r="EFZ353" s="92"/>
      <c r="EGA353" s="92"/>
      <c r="EGB353" s="92"/>
      <c r="EGC353" s="92"/>
      <c r="EGD353" s="92"/>
      <c r="EGE353" s="92"/>
      <c r="EGF353" s="92"/>
      <c r="EGG353" s="92"/>
      <c r="EGH353" s="92"/>
      <c r="EGI353" s="92"/>
      <c r="EGJ353" s="92"/>
      <c r="EGK353" s="92"/>
      <c r="EGL353" s="92"/>
      <c r="EGM353" s="92"/>
      <c r="EGN353" s="92"/>
      <c r="EGO353" s="92"/>
      <c r="EGP353" s="92"/>
      <c r="EGQ353" s="92"/>
      <c r="EGR353" s="92"/>
      <c r="EGS353" s="92"/>
      <c r="EGT353" s="92"/>
      <c r="EGU353" s="92"/>
      <c r="EGV353" s="92"/>
      <c r="EGW353" s="92"/>
      <c r="EGX353" s="92"/>
      <c r="EGY353" s="92"/>
      <c r="EGZ353" s="92"/>
      <c r="EHA353" s="92"/>
      <c r="EHB353" s="92"/>
      <c r="EHC353" s="92"/>
      <c r="EHD353" s="92"/>
      <c r="EHE353" s="92"/>
      <c r="EHF353" s="92"/>
      <c r="EHG353" s="92"/>
      <c r="EHH353" s="92"/>
      <c r="EHI353" s="92"/>
      <c r="EHJ353" s="92"/>
      <c r="EHK353" s="92"/>
      <c r="EHL353" s="92"/>
      <c r="EHM353" s="92"/>
      <c r="EHN353" s="92"/>
      <c r="EHO353" s="92"/>
      <c r="EHP353" s="92"/>
      <c r="EHQ353" s="92"/>
      <c r="EHR353" s="92"/>
      <c r="EHS353" s="92"/>
      <c r="EHT353" s="92"/>
      <c r="EHU353" s="92"/>
      <c r="EHV353" s="92"/>
      <c r="EHW353" s="92"/>
      <c r="EHX353" s="92"/>
      <c r="EHY353" s="92"/>
      <c r="EHZ353" s="92"/>
      <c r="EIA353" s="92"/>
      <c r="EIB353" s="92"/>
      <c r="EIC353" s="92"/>
      <c r="EID353" s="92"/>
      <c r="EIE353" s="92"/>
      <c r="EIF353" s="92"/>
      <c r="EIG353" s="92"/>
      <c r="EIH353" s="92"/>
      <c r="EII353" s="92"/>
      <c r="EIJ353" s="92"/>
      <c r="EIK353" s="92"/>
      <c r="EIL353" s="92"/>
      <c r="EIM353" s="92"/>
      <c r="EIN353" s="92"/>
      <c r="EIO353" s="92"/>
      <c r="EIP353" s="92"/>
      <c r="EIQ353" s="92"/>
      <c r="EIR353" s="92"/>
      <c r="EIS353" s="92"/>
      <c r="EIT353" s="92"/>
      <c r="EIU353" s="92"/>
      <c r="EIV353" s="92"/>
      <c r="EIW353" s="92"/>
      <c r="EIX353" s="92"/>
      <c r="EIY353" s="92"/>
      <c r="EIZ353" s="92"/>
      <c r="EJA353" s="92"/>
      <c r="EJB353" s="92"/>
      <c r="EJC353" s="92"/>
      <c r="EJD353" s="92"/>
      <c r="EJE353" s="92"/>
      <c r="EJF353" s="92"/>
      <c r="EJG353" s="92"/>
      <c r="EJH353" s="92"/>
      <c r="EJI353" s="92"/>
      <c r="EJJ353" s="92"/>
      <c r="EJK353" s="92"/>
      <c r="EJL353" s="92"/>
      <c r="EJM353" s="92"/>
      <c r="EJN353" s="92"/>
      <c r="EJO353" s="92"/>
      <c r="EJP353" s="92"/>
      <c r="EJQ353" s="92"/>
      <c r="EJR353" s="92"/>
      <c r="EJS353" s="92"/>
      <c r="EJT353" s="92"/>
      <c r="EJU353" s="92"/>
      <c r="EJV353" s="92"/>
      <c r="EJW353" s="92"/>
      <c r="EJX353" s="92"/>
      <c r="EJY353" s="92"/>
      <c r="EJZ353" s="92"/>
      <c r="EKA353" s="92"/>
      <c r="EKB353" s="92"/>
      <c r="EKC353" s="92"/>
      <c r="EKD353" s="92"/>
      <c r="EKE353" s="92"/>
      <c r="EKF353" s="92"/>
      <c r="EKG353" s="92"/>
      <c r="EKH353" s="92"/>
      <c r="EKI353" s="92"/>
      <c r="EKJ353" s="92"/>
      <c r="EKK353" s="92"/>
      <c r="EKL353" s="92"/>
      <c r="EKM353" s="92"/>
      <c r="EKN353" s="92"/>
      <c r="EKO353" s="92"/>
      <c r="EKP353" s="92"/>
      <c r="EKQ353" s="92"/>
      <c r="EKR353" s="92"/>
      <c r="EKS353" s="92"/>
      <c r="EKT353" s="92"/>
      <c r="EKU353" s="92"/>
      <c r="EKV353" s="92"/>
      <c r="EKW353" s="92"/>
      <c r="EKX353" s="92"/>
      <c r="EKY353" s="92"/>
      <c r="EKZ353" s="92"/>
      <c r="ELA353" s="92"/>
      <c r="ELB353" s="92"/>
      <c r="ELC353" s="92"/>
      <c r="ELD353" s="92"/>
      <c r="ELE353" s="92"/>
      <c r="ELF353" s="92"/>
      <c r="ELG353" s="92"/>
      <c r="ELH353" s="92"/>
      <c r="ELI353" s="92"/>
      <c r="ELJ353" s="92"/>
      <c r="ELK353" s="92"/>
      <c r="ELL353" s="92"/>
      <c r="ELM353" s="92"/>
      <c r="ELN353" s="92"/>
      <c r="ELO353" s="92"/>
      <c r="ELP353" s="92"/>
      <c r="ELQ353" s="92"/>
      <c r="ELR353" s="92"/>
      <c r="ELS353" s="92"/>
      <c r="ELT353" s="92"/>
      <c r="ELU353" s="92"/>
      <c r="ELV353" s="92"/>
      <c r="ELW353" s="92"/>
      <c r="ELX353" s="92"/>
      <c r="ELY353" s="92"/>
      <c r="ELZ353" s="92"/>
      <c r="EMA353" s="92"/>
      <c r="EMB353" s="92"/>
      <c r="EMC353" s="92"/>
      <c r="EMD353" s="92"/>
      <c r="EME353" s="92"/>
      <c r="EMF353" s="92"/>
      <c r="EMG353" s="92"/>
      <c r="EMH353" s="92"/>
      <c r="EMI353" s="92"/>
      <c r="EMJ353" s="92"/>
      <c r="EMK353" s="92"/>
      <c r="EML353" s="92"/>
      <c r="EMM353" s="92"/>
      <c r="EMN353" s="92"/>
      <c r="EMO353" s="92"/>
      <c r="EMP353" s="92"/>
      <c r="EMQ353" s="92"/>
      <c r="EMR353" s="92"/>
      <c r="EMS353" s="92"/>
      <c r="EMT353" s="92"/>
      <c r="EMU353" s="92"/>
      <c r="EMV353" s="92"/>
      <c r="EMW353" s="92"/>
      <c r="EMX353" s="92"/>
      <c r="EMY353" s="92"/>
      <c r="EMZ353" s="92"/>
      <c r="ENA353" s="92"/>
      <c r="ENB353" s="92"/>
      <c r="ENC353" s="92"/>
      <c r="END353" s="92"/>
      <c r="ENE353" s="92"/>
      <c r="ENF353" s="92"/>
      <c r="ENG353" s="92"/>
      <c r="ENH353" s="92"/>
      <c r="ENI353" s="92"/>
      <c r="ENJ353" s="92"/>
      <c r="ENK353" s="92"/>
      <c r="ENL353" s="92"/>
      <c r="ENM353" s="92"/>
      <c r="ENN353" s="92"/>
      <c r="ENO353" s="92"/>
      <c r="ENP353" s="92"/>
      <c r="ENQ353" s="92"/>
      <c r="ENR353" s="92"/>
      <c r="ENS353" s="92"/>
      <c r="ENT353" s="92"/>
      <c r="ENU353" s="92"/>
      <c r="ENV353" s="92"/>
      <c r="ENW353" s="92"/>
      <c r="ENX353" s="92"/>
      <c r="ENY353" s="92"/>
      <c r="ENZ353" s="92"/>
      <c r="EOA353" s="92"/>
      <c r="EOB353" s="92"/>
      <c r="EOC353" s="92"/>
      <c r="EOD353" s="92"/>
      <c r="EOE353" s="92"/>
      <c r="EOF353" s="92"/>
      <c r="EOG353" s="92"/>
      <c r="EOH353" s="92"/>
      <c r="EOI353" s="92"/>
      <c r="EOJ353" s="92"/>
      <c r="EOK353" s="92"/>
      <c r="EOL353" s="92"/>
      <c r="EOM353" s="92"/>
      <c r="EON353" s="92"/>
      <c r="EOO353" s="92"/>
      <c r="EOP353" s="92"/>
      <c r="EOQ353" s="92"/>
      <c r="EOR353" s="92"/>
      <c r="EOS353" s="92"/>
      <c r="EOT353" s="92"/>
      <c r="EOU353" s="92"/>
      <c r="EOV353" s="92"/>
      <c r="EOW353" s="92"/>
      <c r="EOX353" s="92"/>
      <c r="EOY353" s="92"/>
      <c r="EOZ353" s="92"/>
      <c r="EPA353" s="92"/>
      <c r="EPB353" s="92"/>
      <c r="EPC353" s="92"/>
      <c r="EPD353" s="92"/>
      <c r="EPE353" s="92"/>
      <c r="EPF353" s="92"/>
      <c r="EPG353" s="92"/>
      <c r="EPH353" s="92"/>
      <c r="EPI353" s="92"/>
      <c r="EPJ353" s="92"/>
      <c r="EPK353" s="92"/>
      <c r="EPL353" s="92"/>
      <c r="EPM353" s="92"/>
      <c r="EPN353" s="92"/>
      <c r="EPO353" s="92"/>
      <c r="EPP353" s="92"/>
      <c r="EPQ353" s="92"/>
      <c r="EPR353" s="92"/>
      <c r="EPS353" s="92"/>
      <c r="EPT353" s="92"/>
      <c r="EPU353" s="92"/>
      <c r="EPV353" s="92"/>
      <c r="EPW353" s="92"/>
      <c r="EPX353" s="92"/>
      <c r="EPY353" s="92"/>
      <c r="EPZ353" s="92"/>
      <c r="EQA353" s="92"/>
      <c r="EQB353" s="92"/>
      <c r="EQC353" s="92"/>
      <c r="EQD353" s="92"/>
      <c r="EQE353" s="92"/>
      <c r="EQF353" s="92"/>
      <c r="EQG353" s="92"/>
      <c r="EQH353" s="92"/>
      <c r="EQI353" s="92"/>
      <c r="EQJ353" s="92"/>
      <c r="EQK353" s="92"/>
      <c r="EQL353" s="92"/>
      <c r="EQM353" s="92"/>
      <c r="EQN353" s="92"/>
      <c r="EQO353" s="92"/>
      <c r="EQP353" s="92"/>
      <c r="EQQ353" s="92"/>
      <c r="EQR353" s="92"/>
      <c r="EQS353" s="92"/>
      <c r="EQT353" s="92"/>
      <c r="EQU353" s="92"/>
      <c r="EQV353" s="92"/>
      <c r="EQW353" s="92"/>
      <c r="EQX353" s="92"/>
      <c r="EQY353" s="92"/>
      <c r="EQZ353" s="92"/>
      <c r="ERA353" s="92"/>
      <c r="ERB353" s="92"/>
      <c r="ERC353" s="92"/>
      <c r="ERD353" s="92"/>
      <c r="ERE353" s="92"/>
      <c r="ERF353" s="92"/>
      <c r="ERG353" s="92"/>
      <c r="ERH353" s="92"/>
      <c r="ERI353" s="92"/>
      <c r="ERJ353" s="92"/>
      <c r="ERK353" s="92"/>
      <c r="ERL353" s="92"/>
      <c r="ERM353" s="92"/>
      <c r="ERN353" s="92"/>
      <c r="ERO353" s="92"/>
      <c r="ERP353" s="92"/>
      <c r="ERQ353" s="92"/>
      <c r="ERR353" s="92"/>
      <c r="ERS353" s="92"/>
      <c r="ERT353" s="92"/>
      <c r="ERU353" s="92"/>
      <c r="ERV353" s="92"/>
      <c r="ERW353" s="92"/>
      <c r="ERX353" s="92"/>
      <c r="ERY353" s="92"/>
      <c r="ERZ353" s="92"/>
      <c r="ESA353" s="92"/>
      <c r="ESB353" s="92"/>
      <c r="ESC353" s="92"/>
      <c r="ESD353" s="92"/>
      <c r="ESE353" s="92"/>
      <c r="ESF353" s="92"/>
      <c r="ESG353" s="92"/>
      <c r="ESH353" s="92"/>
      <c r="ESI353" s="92"/>
      <c r="ESJ353" s="92"/>
      <c r="ESK353" s="92"/>
      <c r="ESL353" s="92"/>
      <c r="ESM353" s="92"/>
      <c r="ESN353" s="92"/>
      <c r="ESO353" s="92"/>
      <c r="ESP353" s="92"/>
      <c r="ESQ353" s="92"/>
      <c r="ESR353" s="92"/>
      <c r="ESS353" s="92"/>
      <c r="EST353" s="92"/>
      <c r="ESU353" s="92"/>
      <c r="ESV353" s="92"/>
      <c r="ESW353" s="92"/>
      <c r="ESX353" s="92"/>
      <c r="ESY353" s="92"/>
      <c r="ESZ353" s="92"/>
      <c r="ETA353" s="92"/>
      <c r="ETB353" s="92"/>
      <c r="ETC353" s="92"/>
      <c r="ETD353" s="92"/>
      <c r="ETE353" s="92"/>
      <c r="ETF353" s="92"/>
      <c r="ETG353" s="92"/>
      <c r="ETH353" s="92"/>
      <c r="ETI353" s="92"/>
      <c r="ETJ353" s="92"/>
      <c r="ETK353" s="92"/>
      <c r="ETL353" s="92"/>
      <c r="ETM353" s="92"/>
      <c r="ETN353" s="92"/>
      <c r="ETO353" s="92"/>
      <c r="ETP353" s="92"/>
      <c r="ETQ353" s="92"/>
      <c r="ETR353" s="92"/>
      <c r="ETS353" s="92"/>
      <c r="ETT353" s="92"/>
      <c r="ETU353" s="92"/>
      <c r="ETV353" s="92"/>
      <c r="ETW353" s="92"/>
      <c r="ETX353" s="92"/>
      <c r="ETY353" s="92"/>
      <c r="ETZ353" s="92"/>
      <c r="EUA353" s="92"/>
      <c r="EUB353" s="92"/>
      <c r="EUC353" s="92"/>
      <c r="EUD353" s="92"/>
      <c r="EUE353" s="92"/>
      <c r="EUF353" s="92"/>
      <c r="EUG353" s="92"/>
      <c r="EUH353" s="92"/>
      <c r="EUI353" s="92"/>
      <c r="EUJ353" s="92"/>
      <c r="EUK353" s="92"/>
      <c r="EUL353" s="92"/>
      <c r="EUM353" s="92"/>
      <c r="EUN353" s="92"/>
      <c r="EUO353" s="92"/>
      <c r="EUP353" s="92"/>
      <c r="EUQ353" s="92"/>
      <c r="EUR353" s="92"/>
      <c r="EUS353" s="92"/>
      <c r="EUT353" s="92"/>
      <c r="EUU353" s="92"/>
      <c r="EUV353" s="92"/>
      <c r="EUW353" s="92"/>
      <c r="EUX353" s="92"/>
      <c r="EUY353" s="92"/>
      <c r="EUZ353" s="92"/>
      <c r="EVA353" s="92"/>
      <c r="EVB353" s="92"/>
      <c r="EVC353" s="92"/>
      <c r="EVD353" s="92"/>
      <c r="EVE353" s="92"/>
      <c r="EVF353" s="92"/>
      <c r="EVG353" s="92"/>
      <c r="EVH353" s="92"/>
      <c r="EVI353" s="92"/>
      <c r="EVJ353" s="92"/>
      <c r="EVK353" s="92"/>
      <c r="EVL353" s="92"/>
      <c r="EVM353" s="92"/>
      <c r="EVN353" s="92"/>
      <c r="EVO353" s="92"/>
      <c r="EVP353" s="92"/>
      <c r="EVQ353" s="92"/>
      <c r="EVR353" s="92"/>
      <c r="EVS353" s="92"/>
      <c r="EVT353" s="92"/>
      <c r="EVU353" s="92"/>
      <c r="EVV353" s="92"/>
      <c r="EVW353" s="92"/>
      <c r="EVX353" s="92"/>
      <c r="EVY353" s="92"/>
      <c r="EVZ353" s="92"/>
      <c r="EWA353" s="92"/>
      <c r="EWB353" s="92"/>
      <c r="EWC353" s="92"/>
      <c r="EWD353" s="92"/>
      <c r="EWE353" s="92"/>
      <c r="EWF353" s="92"/>
      <c r="EWG353" s="92"/>
      <c r="EWH353" s="92"/>
      <c r="EWI353" s="92"/>
      <c r="EWJ353" s="92"/>
      <c r="EWK353" s="92"/>
      <c r="EWL353" s="92"/>
      <c r="EWM353" s="92"/>
      <c r="EWN353" s="92"/>
      <c r="EWO353" s="92"/>
      <c r="EWP353" s="92"/>
      <c r="EWQ353" s="92"/>
      <c r="EWR353" s="92"/>
      <c r="EWS353" s="92"/>
      <c r="EWT353" s="92"/>
      <c r="EWU353" s="92"/>
      <c r="EWV353" s="92"/>
      <c r="EWW353" s="92"/>
      <c r="EWX353" s="92"/>
      <c r="EWY353" s="92"/>
      <c r="EWZ353" s="92"/>
      <c r="EXA353" s="92"/>
      <c r="EXB353" s="92"/>
      <c r="EXC353" s="92"/>
      <c r="EXD353" s="92"/>
      <c r="EXE353" s="92"/>
      <c r="EXF353" s="92"/>
      <c r="EXG353" s="92"/>
      <c r="EXH353" s="92"/>
      <c r="EXI353" s="92"/>
      <c r="EXJ353" s="92"/>
      <c r="EXK353" s="92"/>
      <c r="EXL353" s="92"/>
      <c r="EXM353" s="92"/>
      <c r="EXN353" s="92"/>
      <c r="EXO353" s="92"/>
      <c r="EXP353" s="92"/>
      <c r="EXQ353" s="92"/>
      <c r="EXR353" s="92"/>
      <c r="EXS353" s="92"/>
      <c r="EXT353" s="92"/>
      <c r="EXU353" s="92"/>
      <c r="EXV353" s="92"/>
      <c r="EXW353" s="92"/>
      <c r="EXX353" s="92"/>
      <c r="EXY353" s="92"/>
      <c r="EXZ353" s="92"/>
      <c r="EYA353" s="92"/>
      <c r="EYB353" s="92"/>
      <c r="EYC353" s="92"/>
      <c r="EYD353" s="92"/>
      <c r="EYE353" s="92"/>
      <c r="EYF353" s="92"/>
      <c r="EYG353" s="92"/>
      <c r="EYH353" s="92"/>
      <c r="EYI353" s="92"/>
      <c r="EYJ353" s="92"/>
      <c r="EYK353" s="92"/>
      <c r="EYL353" s="92"/>
      <c r="EYM353" s="92"/>
      <c r="EYN353" s="92"/>
      <c r="EYO353" s="92"/>
      <c r="EYP353" s="92"/>
      <c r="EYQ353" s="92"/>
      <c r="EYR353" s="92"/>
      <c r="EYS353" s="92"/>
      <c r="EYT353" s="92"/>
      <c r="EYU353" s="92"/>
      <c r="EYV353" s="92"/>
      <c r="EYW353" s="92"/>
      <c r="EYX353" s="92"/>
      <c r="EYY353" s="92"/>
      <c r="EYZ353" s="92"/>
      <c r="EZA353" s="92"/>
      <c r="EZB353" s="92"/>
      <c r="EZC353" s="92"/>
      <c r="EZD353" s="92"/>
      <c r="EZE353" s="92"/>
      <c r="EZF353" s="92"/>
      <c r="EZG353" s="92"/>
      <c r="EZH353" s="92"/>
      <c r="EZI353" s="92"/>
      <c r="EZJ353" s="92"/>
      <c r="EZK353" s="92"/>
      <c r="EZL353" s="92"/>
      <c r="EZM353" s="92"/>
      <c r="EZN353" s="92"/>
      <c r="EZO353" s="92"/>
      <c r="EZP353" s="92"/>
      <c r="EZQ353" s="92"/>
      <c r="EZR353" s="92"/>
      <c r="EZS353" s="92"/>
      <c r="EZT353" s="92"/>
      <c r="EZU353" s="92"/>
      <c r="EZV353" s="92"/>
      <c r="EZW353" s="92"/>
      <c r="EZX353" s="92"/>
      <c r="EZY353" s="92"/>
      <c r="EZZ353" s="92"/>
      <c r="FAA353" s="92"/>
      <c r="FAB353" s="92"/>
      <c r="FAC353" s="92"/>
      <c r="FAD353" s="92"/>
      <c r="FAE353" s="92"/>
      <c r="FAF353" s="92"/>
      <c r="FAG353" s="92"/>
      <c r="FAH353" s="92"/>
      <c r="FAI353" s="92"/>
      <c r="FAJ353" s="92"/>
      <c r="FAK353" s="92"/>
      <c r="FAL353" s="92"/>
      <c r="FAM353" s="92"/>
      <c r="FAN353" s="92"/>
      <c r="FAO353" s="92"/>
      <c r="FAP353" s="92"/>
      <c r="FAQ353" s="92"/>
      <c r="FAR353" s="92"/>
      <c r="FAS353" s="92"/>
      <c r="FAT353" s="92"/>
      <c r="FAU353" s="92"/>
      <c r="FAV353" s="92"/>
      <c r="FAW353" s="92"/>
      <c r="FAX353" s="92"/>
      <c r="FAY353" s="92"/>
      <c r="FAZ353" s="92"/>
      <c r="FBA353" s="92"/>
      <c r="FBB353" s="92"/>
      <c r="FBC353" s="92"/>
      <c r="FBD353" s="92"/>
      <c r="FBE353" s="92"/>
      <c r="FBF353" s="92"/>
      <c r="FBG353" s="92"/>
      <c r="FBH353" s="92"/>
      <c r="FBI353" s="92"/>
      <c r="FBJ353" s="92"/>
      <c r="FBK353" s="92"/>
      <c r="FBL353" s="92"/>
      <c r="FBM353" s="92"/>
      <c r="FBN353" s="92"/>
      <c r="FBO353" s="92"/>
      <c r="FBP353" s="92"/>
      <c r="FBQ353" s="92"/>
      <c r="FBR353" s="92"/>
      <c r="FBS353" s="92"/>
      <c r="FBT353" s="92"/>
      <c r="FBU353" s="92"/>
      <c r="FBV353" s="92"/>
      <c r="FBW353" s="92"/>
      <c r="FBX353" s="92"/>
      <c r="FBY353" s="92"/>
      <c r="FBZ353" s="92"/>
      <c r="FCA353" s="92"/>
      <c r="FCB353" s="92"/>
      <c r="FCC353" s="92"/>
      <c r="FCD353" s="92"/>
      <c r="FCE353" s="92"/>
      <c r="FCF353" s="92"/>
      <c r="FCG353" s="92"/>
      <c r="FCH353" s="92"/>
      <c r="FCI353" s="92"/>
      <c r="FCJ353" s="92"/>
      <c r="FCK353" s="92"/>
      <c r="FCL353" s="92"/>
      <c r="FCM353" s="92"/>
      <c r="FCN353" s="92"/>
      <c r="FCO353" s="92"/>
      <c r="FCP353" s="92"/>
      <c r="FCQ353" s="92"/>
      <c r="FCR353" s="92"/>
      <c r="FCS353" s="92"/>
      <c r="FCT353" s="92"/>
      <c r="FCU353" s="92"/>
      <c r="FCV353" s="92"/>
      <c r="FCW353" s="92"/>
      <c r="FCX353" s="92"/>
      <c r="FCY353" s="92"/>
      <c r="FCZ353" s="92"/>
      <c r="FDA353" s="92"/>
      <c r="FDB353" s="92"/>
      <c r="FDC353" s="92"/>
      <c r="FDD353" s="92"/>
      <c r="FDE353" s="92"/>
      <c r="FDF353" s="92"/>
      <c r="FDG353" s="92"/>
      <c r="FDH353" s="92"/>
      <c r="FDI353" s="92"/>
      <c r="FDJ353" s="92"/>
      <c r="FDK353" s="92"/>
      <c r="FDL353" s="92"/>
      <c r="FDM353" s="92"/>
      <c r="FDN353" s="92"/>
      <c r="FDO353" s="92"/>
      <c r="FDP353" s="92"/>
      <c r="FDQ353" s="92"/>
      <c r="FDR353" s="92"/>
      <c r="FDS353" s="92"/>
      <c r="FDT353" s="92"/>
      <c r="FDU353" s="92"/>
      <c r="FDV353" s="92"/>
      <c r="FDW353" s="92"/>
      <c r="FDX353" s="92"/>
      <c r="FDY353" s="92"/>
      <c r="FDZ353" s="92"/>
      <c r="FEA353" s="92"/>
      <c r="FEB353" s="92"/>
      <c r="FEC353" s="92"/>
      <c r="FED353" s="92"/>
      <c r="FEE353" s="92"/>
      <c r="FEF353" s="92"/>
      <c r="FEG353" s="92"/>
      <c r="FEH353" s="92"/>
      <c r="FEI353" s="92"/>
      <c r="FEJ353" s="92"/>
      <c r="FEK353" s="92"/>
      <c r="FEL353" s="92"/>
      <c r="FEM353" s="92"/>
      <c r="FEN353" s="92"/>
      <c r="FEO353" s="92"/>
      <c r="FEP353" s="92"/>
      <c r="FEQ353" s="92"/>
      <c r="FER353" s="92"/>
      <c r="FES353" s="92"/>
      <c r="FET353" s="92"/>
      <c r="FEU353" s="92"/>
      <c r="FEV353" s="92"/>
      <c r="FEW353" s="92"/>
      <c r="FEX353" s="92"/>
      <c r="FEY353" s="92"/>
      <c r="FEZ353" s="92"/>
      <c r="FFA353" s="92"/>
      <c r="FFB353" s="92"/>
      <c r="FFC353" s="92"/>
      <c r="FFD353" s="92"/>
      <c r="FFE353" s="92"/>
      <c r="FFF353" s="92"/>
      <c r="FFG353" s="92"/>
      <c r="FFH353" s="92"/>
      <c r="FFI353" s="92"/>
      <c r="FFJ353" s="92"/>
      <c r="FFK353" s="92"/>
      <c r="FFL353" s="92"/>
      <c r="FFM353" s="92"/>
      <c r="FFN353" s="92"/>
      <c r="FFO353" s="92"/>
      <c r="FFP353" s="92"/>
      <c r="FFQ353" s="92"/>
      <c r="FFR353" s="92"/>
      <c r="FFS353" s="92"/>
      <c r="FFT353" s="92"/>
      <c r="FFU353" s="92"/>
      <c r="FFV353" s="92"/>
      <c r="FFW353" s="92"/>
      <c r="FFX353" s="92"/>
      <c r="FFY353" s="92"/>
      <c r="FFZ353" s="92"/>
      <c r="FGA353" s="92"/>
      <c r="FGB353" s="92"/>
      <c r="FGC353" s="92"/>
      <c r="FGD353" s="92"/>
      <c r="FGE353" s="92"/>
      <c r="FGF353" s="92"/>
      <c r="FGG353" s="92"/>
      <c r="FGH353" s="92"/>
      <c r="FGI353" s="92"/>
      <c r="FGJ353" s="92"/>
      <c r="FGK353" s="92"/>
      <c r="FGL353" s="92"/>
      <c r="FGM353" s="92"/>
      <c r="FGN353" s="92"/>
      <c r="FGO353" s="92"/>
      <c r="FGP353" s="92"/>
      <c r="FGQ353" s="92"/>
      <c r="FGR353" s="92"/>
      <c r="FGS353" s="92"/>
      <c r="FGT353" s="92"/>
      <c r="FGU353" s="92"/>
      <c r="FGV353" s="92"/>
      <c r="FGW353" s="92"/>
      <c r="FGX353" s="92"/>
      <c r="FGY353" s="92"/>
      <c r="FGZ353" s="92"/>
      <c r="FHA353" s="92"/>
      <c r="FHB353" s="92"/>
      <c r="FHC353" s="92"/>
      <c r="FHD353" s="92"/>
      <c r="FHE353" s="92"/>
      <c r="FHF353" s="92"/>
      <c r="FHG353" s="92"/>
      <c r="FHH353" s="92"/>
      <c r="FHI353" s="92"/>
      <c r="FHJ353" s="92"/>
      <c r="FHK353" s="92"/>
      <c r="FHL353" s="92"/>
      <c r="FHM353" s="92"/>
      <c r="FHN353" s="92"/>
      <c r="FHO353" s="92"/>
      <c r="FHP353" s="92"/>
      <c r="FHQ353" s="92"/>
      <c r="FHR353" s="92"/>
      <c r="FHS353" s="92"/>
      <c r="FHT353" s="92"/>
      <c r="FHU353" s="92"/>
      <c r="FHV353" s="92"/>
      <c r="FHW353" s="92"/>
      <c r="FHX353" s="92"/>
      <c r="FHY353" s="92"/>
      <c r="FHZ353" s="92"/>
      <c r="FIA353" s="92"/>
      <c r="FIB353" s="92"/>
      <c r="FIC353" s="92"/>
      <c r="FID353" s="92"/>
      <c r="FIE353" s="92"/>
      <c r="FIF353" s="92"/>
      <c r="FIG353" s="92"/>
      <c r="FIH353" s="92"/>
      <c r="FII353" s="92"/>
      <c r="FIJ353" s="92"/>
      <c r="FIK353" s="92"/>
      <c r="FIL353" s="92"/>
      <c r="FIM353" s="92"/>
      <c r="FIN353" s="92"/>
      <c r="FIO353" s="92"/>
      <c r="FIP353" s="92"/>
      <c r="FIQ353" s="92"/>
      <c r="FIR353" s="92"/>
      <c r="FIS353" s="92"/>
      <c r="FIT353" s="92"/>
      <c r="FIU353" s="92"/>
      <c r="FIV353" s="92"/>
      <c r="FIW353" s="92"/>
      <c r="FIX353" s="92"/>
      <c r="FIY353" s="92"/>
      <c r="FIZ353" s="92"/>
      <c r="FJA353" s="92"/>
      <c r="FJB353" s="92"/>
      <c r="FJC353" s="92"/>
      <c r="FJD353" s="92"/>
      <c r="FJE353" s="92"/>
      <c r="FJF353" s="92"/>
      <c r="FJG353" s="92"/>
      <c r="FJH353" s="92"/>
      <c r="FJI353" s="92"/>
      <c r="FJJ353" s="92"/>
      <c r="FJK353" s="92"/>
      <c r="FJL353" s="92"/>
      <c r="FJM353" s="92"/>
      <c r="FJN353" s="92"/>
      <c r="FJO353" s="92"/>
      <c r="FJP353" s="92"/>
      <c r="FJQ353" s="92"/>
      <c r="FJR353" s="92"/>
      <c r="FJS353" s="92"/>
      <c r="FJT353" s="92"/>
      <c r="FJU353" s="92"/>
      <c r="FJV353" s="92"/>
      <c r="FJW353" s="92"/>
      <c r="FJX353" s="92"/>
      <c r="FJY353" s="92"/>
      <c r="FJZ353" s="92"/>
      <c r="FKA353" s="92"/>
      <c r="FKB353" s="92"/>
      <c r="FKC353" s="92"/>
      <c r="FKD353" s="92"/>
      <c r="FKE353" s="92"/>
      <c r="FKF353" s="92"/>
      <c r="FKG353" s="92"/>
      <c r="FKH353" s="92"/>
      <c r="FKI353" s="92"/>
      <c r="FKJ353" s="92"/>
      <c r="FKK353" s="92"/>
      <c r="FKL353" s="92"/>
      <c r="FKM353" s="92"/>
      <c r="FKN353" s="92"/>
      <c r="FKO353" s="92"/>
      <c r="FKP353" s="92"/>
      <c r="FKQ353" s="92"/>
      <c r="FKR353" s="92"/>
      <c r="FKS353" s="92"/>
      <c r="FKT353" s="92"/>
      <c r="FKU353" s="92"/>
      <c r="FKV353" s="92"/>
      <c r="FKW353" s="92"/>
      <c r="FKX353" s="92"/>
      <c r="FKY353" s="92"/>
      <c r="FKZ353" s="92"/>
      <c r="FLA353" s="92"/>
      <c r="FLB353" s="92"/>
      <c r="FLC353" s="92"/>
      <c r="FLD353" s="92"/>
      <c r="FLE353" s="92"/>
      <c r="FLF353" s="92"/>
      <c r="FLG353" s="92"/>
      <c r="FLH353" s="92"/>
      <c r="FLI353" s="92"/>
      <c r="FLJ353" s="92"/>
      <c r="FLK353" s="92"/>
      <c r="FLL353" s="92"/>
      <c r="FLM353" s="92"/>
      <c r="FLN353" s="92"/>
      <c r="FLO353" s="92"/>
      <c r="FLP353" s="92"/>
      <c r="FLQ353" s="92"/>
      <c r="FLR353" s="92"/>
      <c r="FLS353" s="92"/>
      <c r="FLT353" s="92"/>
      <c r="FLU353" s="92"/>
      <c r="FLV353" s="92"/>
      <c r="FLW353" s="92"/>
      <c r="FLX353" s="92"/>
      <c r="FLY353" s="92"/>
      <c r="FLZ353" s="92"/>
      <c r="FMA353" s="92"/>
      <c r="FMB353" s="92"/>
      <c r="FMC353" s="92"/>
      <c r="FMD353" s="92"/>
      <c r="FME353" s="92"/>
      <c r="FMF353" s="92"/>
      <c r="FMG353" s="92"/>
      <c r="FMH353" s="92"/>
      <c r="FMI353" s="92"/>
      <c r="FMJ353" s="92"/>
      <c r="FMK353" s="92"/>
      <c r="FML353" s="92"/>
      <c r="FMM353" s="92"/>
      <c r="FMN353" s="92"/>
      <c r="FMO353" s="92"/>
      <c r="FMP353" s="92"/>
      <c r="FMQ353" s="92"/>
      <c r="FMR353" s="92"/>
      <c r="FMS353" s="92"/>
      <c r="FMT353" s="92"/>
      <c r="FMU353" s="92"/>
      <c r="FMV353" s="92"/>
      <c r="FMW353" s="92"/>
      <c r="FMX353" s="92"/>
      <c r="FMY353" s="92"/>
      <c r="FMZ353" s="92"/>
      <c r="FNA353" s="92"/>
      <c r="FNB353" s="92"/>
      <c r="FNC353" s="92"/>
      <c r="FND353" s="92"/>
      <c r="FNE353" s="92"/>
      <c r="FNF353" s="92"/>
      <c r="FNG353" s="92"/>
      <c r="FNH353" s="92"/>
      <c r="FNI353" s="92"/>
      <c r="FNJ353" s="92"/>
      <c r="FNK353" s="92"/>
      <c r="FNL353" s="92"/>
      <c r="FNM353" s="92"/>
      <c r="FNN353" s="92"/>
      <c r="FNO353" s="92"/>
      <c r="FNP353" s="92"/>
      <c r="FNQ353" s="92"/>
      <c r="FNR353" s="92"/>
      <c r="FNS353" s="92"/>
      <c r="FNT353" s="92"/>
      <c r="FNU353" s="92"/>
      <c r="FNV353" s="92"/>
      <c r="FNW353" s="92"/>
      <c r="FNX353" s="92"/>
      <c r="FNY353" s="92"/>
      <c r="FNZ353" s="92"/>
      <c r="FOA353" s="92"/>
      <c r="FOB353" s="92"/>
      <c r="FOC353" s="92"/>
      <c r="FOD353" s="92"/>
      <c r="FOE353" s="92"/>
      <c r="FOF353" s="92"/>
      <c r="FOG353" s="92"/>
      <c r="FOH353" s="92"/>
      <c r="FOI353" s="92"/>
      <c r="FOJ353" s="92"/>
      <c r="FOK353" s="92"/>
      <c r="FOL353" s="92"/>
      <c r="FOM353" s="92"/>
      <c r="FON353" s="92"/>
      <c r="FOO353" s="92"/>
      <c r="FOP353" s="92"/>
      <c r="FOQ353" s="92"/>
      <c r="FOR353" s="92"/>
      <c r="FOS353" s="92"/>
      <c r="FOT353" s="92"/>
      <c r="FOU353" s="92"/>
      <c r="FOV353" s="92"/>
      <c r="FOW353" s="92"/>
      <c r="FOX353" s="92"/>
      <c r="FOY353" s="92"/>
      <c r="FOZ353" s="92"/>
      <c r="FPA353" s="92"/>
      <c r="FPB353" s="92"/>
      <c r="FPC353" s="92"/>
      <c r="FPD353" s="92"/>
      <c r="FPE353" s="92"/>
      <c r="FPF353" s="92"/>
      <c r="FPG353" s="92"/>
      <c r="FPH353" s="92"/>
      <c r="FPI353" s="92"/>
      <c r="FPJ353" s="92"/>
      <c r="FPK353" s="92"/>
      <c r="FPL353" s="92"/>
      <c r="FPM353" s="92"/>
      <c r="FPN353" s="92"/>
      <c r="FPO353" s="92"/>
      <c r="FPP353" s="92"/>
      <c r="FPQ353" s="92"/>
      <c r="FPR353" s="92"/>
      <c r="FPS353" s="92"/>
      <c r="FPT353" s="92"/>
      <c r="FPU353" s="92"/>
      <c r="FPV353" s="92"/>
      <c r="FPW353" s="92"/>
      <c r="FPX353" s="92"/>
      <c r="FPY353" s="92"/>
      <c r="FPZ353" s="92"/>
      <c r="FQA353" s="92"/>
      <c r="FQB353" s="92"/>
      <c r="FQC353" s="92"/>
      <c r="FQD353" s="92"/>
      <c r="FQE353" s="92"/>
      <c r="FQF353" s="92"/>
      <c r="FQG353" s="92"/>
      <c r="FQH353" s="92"/>
      <c r="FQI353" s="92"/>
      <c r="FQJ353" s="92"/>
      <c r="FQK353" s="92"/>
      <c r="FQL353" s="92"/>
      <c r="FQM353" s="92"/>
      <c r="FQN353" s="92"/>
      <c r="FQO353" s="92"/>
      <c r="FQP353" s="92"/>
      <c r="FQQ353" s="92"/>
      <c r="FQR353" s="92"/>
      <c r="FQS353" s="92"/>
      <c r="FQT353" s="92"/>
      <c r="FQU353" s="92"/>
      <c r="FQV353" s="92"/>
      <c r="FQW353" s="92"/>
      <c r="FQX353" s="92"/>
      <c r="FQY353" s="92"/>
      <c r="FQZ353" s="92"/>
      <c r="FRA353" s="92"/>
      <c r="FRB353" s="92"/>
      <c r="FRC353" s="92"/>
      <c r="FRD353" s="92"/>
      <c r="FRE353" s="92"/>
      <c r="FRF353" s="92"/>
      <c r="FRG353" s="92"/>
      <c r="FRH353" s="92"/>
      <c r="FRI353" s="92"/>
      <c r="FRJ353" s="92"/>
      <c r="FRK353" s="92"/>
      <c r="FRL353" s="92"/>
      <c r="FRM353" s="92"/>
      <c r="FRN353" s="92"/>
      <c r="FRO353" s="92"/>
      <c r="FRP353" s="92"/>
      <c r="FRQ353" s="92"/>
      <c r="FRR353" s="92"/>
      <c r="FRS353" s="92"/>
      <c r="FRT353" s="92"/>
      <c r="FRU353" s="92"/>
      <c r="FRV353" s="92"/>
      <c r="FRW353" s="92"/>
      <c r="FRX353" s="92"/>
      <c r="FRY353" s="92"/>
      <c r="FRZ353" s="92"/>
      <c r="FSA353" s="92"/>
      <c r="FSB353" s="92"/>
      <c r="FSC353" s="92"/>
      <c r="FSD353" s="92"/>
      <c r="FSE353" s="92"/>
      <c r="FSF353" s="92"/>
      <c r="FSG353" s="92"/>
      <c r="FSH353" s="92"/>
      <c r="FSI353" s="92"/>
      <c r="FSJ353" s="92"/>
      <c r="FSK353" s="92"/>
      <c r="FSL353" s="92"/>
      <c r="FSM353" s="92"/>
      <c r="FSN353" s="92"/>
      <c r="FSO353" s="92"/>
      <c r="FSP353" s="92"/>
      <c r="FSQ353" s="92"/>
      <c r="FSR353" s="92"/>
      <c r="FSS353" s="92"/>
      <c r="FST353" s="92"/>
      <c r="FSU353" s="92"/>
      <c r="FSV353" s="92"/>
      <c r="FSW353" s="92"/>
      <c r="FSX353" s="92"/>
      <c r="FSY353" s="92"/>
      <c r="FSZ353" s="92"/>
      <c r="FTA353" s="92"/>
      <c r="FTB353" s="92"/>
      <c r="FTC353" s="92"/>
      <c r="FTD353" s="92"/>
      <c r="FTE353" s="92"/>
      <c r="FTF353" s="92"/>
      <c r="FTG353" s="92"/>
      <c r="FTH353" s="92"/>
      <c r="FTI353" s="92"/>
      <c r="FTJ353" s="92"/>
      <c r="FTK353" s="92"/>
      <c r="FTL353" s="92"/>
      <c r="FTM353" s="92"/>
      <c r="FTN353" s="92"/>
      <c r="FTO353" s="92"/>
      <c r="FTP353" s="92"/>
      <c r="FTQ353" s="92"/>
      <c r="FTR353" s="92"/>
      <c r="FTS353" s="92"/>
      <c r="FTT353" s="92"/>
      <c r="FTU353" s="92"/>
      <c r="FTV353" s="92"/>
      <c r="FTW353" s="92"/>
      <c r="FTX353" s="92"/>
      <c r="FTY353" s="92"/>
      <c r="FTZ353" s="92"/>
      <c r="FUA353" s="92"/>
      <c r="FUB353" s="92"/>
      <c r="FUC353" s="92"/>
      <c r="FUD353" s="92"/>
      <c r="FUE353" s="92"/>
      <c r="FUF353" s="92"/>
      <c r="FUG353" s="92"/>
      <c r="FUH353" s="92"/>
      <c r="FUI353" s="92"/>
      <c r="FUJ353" s="92"/>
      <c r="FUK353" s="92"/>
      <c r="FUL353" s="92"/>
      <c r="FUM353" s="92"/>
      <c r="FUN353" s="92"/>
      <c r="FUO353" s="92"/>
      <c r="FUP353" s="92"/>
      <c r="FUQ353" s="92"/>
      <c r="FUR353" s="92"/>
      <c r="FUS353" s="92"/>
      <c r="FUT353" s="92"/>
      <c r="FUU353" s="92"/>
      <c r="FUV353" s="92"/>
      <c r="FUW353" s="92"/>
      <c r="FUX353" s="92"/>
      <c r="FUY353" s="92"/>
      <c r="FUZ353" s="92"/>
      <c r="FVA353" s="92"/>
      <c r="FVB353" s="92"/>
      <c r="FVC353" s="92"/>
      <c r="FVD353" s="92"/>
      <c r="FVE353" s="92"/>
      <c r="FVF353" s="92"/>
      <c r="FVG353" s="92"/>
      <c r="FVH353" s="92"/>
      <c r="FVI353" s="92"/>
      <c r="FVJ353" s="92"/>
      <c r="FVK353" s="92"/>
      <c r="FVL353" s="92"/>
      <c r="FVM353" s="92"/>
      <c r="FVN353" s="92"/>
      <c r="FVO353" s="92"/>
      <c r="FVP353" s="92"/>
      <c r="FVQ353" s="92"/>
      <c r="FVR353" s="92"/>
      <c r="FVS353" s="92"/>
      <c r="FVT353" s="92"/>
      <c r="FVU353" s="92"/>
      <c r="FVV353" s="92"/>
      <c r="FVW353" s="92"/>
      <c r="FVX353" s="92"/>
      <c r="FVY353" s="92"/>
      <c r="FVZ353" s="92"/>
      <c r="FWA353" s="92"/>
      <c r="FWB353" s="92"/>
      <c r="FWC353" s="92"/>
      <c r="FWD353" s="92"/>
      <c r="FWE353" s="92"/>
      <c r="FWF353" s="92"/>
      <c r="FWG353" s="92"/>
      <c r="FWH353" s="92"/>
      <c r="FWI353" s="92"/>
      <c r="FWJ353" s="92"/>
      <c r="FWK353" s="92"/>
      <c r="FWL353" s="92"/>
      <c r="FWM353" s="92"/>
      <c r="FWN353" s="92"/>
      <c r="FWO353" s="92"/>
      <c r="FWP353" s="92"/>
      <c r="FWQ353" s="92"/>
      <c r="FWR353" s="92"/>
      <c r="FWS353" s="92"/>
      <c r="FWT353" s="92"/>
      <c r="FWU353" s="92"/>
      <c r="FWV353" s="92"/>
      <c r="FWW353" s="92"/>
      <c r="FWX353" s="92"/>
      <c r="FWY353" s="92"/>
      <c r="FWZ353" s="92"/>
      <c r="FXA353" s="92"/>
      <c r="FXB353" s="92"/>
      <c r="FXC353" s="92"/>
      <c r="FXD353" s="92"/>
      <c r="FXE353" s="92"/>
      <c r="FXF353" s="92"/>
      <c r="FXG353" s="92"/>
      <c r="FXH353" s="92"/>
      <c r="FXI353" s="92"/>
      <c r="FXJ353" s="92"/>
      <c r="FXK353" s="92"/>
      <c r="FXL353" s="92"/>
      <c r="FXM353" s="92"/>
      <c r="FXN353" s="92"/>
      <c r="FXO353" s="92"/>
      <c r="FXP353" s="92"/>
      <c r="FXQ353" s="92"/>
      <c r="FXR353" s="92"/>
      <c r="FXS353" s="92"/>
      <c r="FXT353" s="92"/>
      <c r="FXU353" s="92"/>
      <c r="FXV353" s="92"/>
      <c r="FXW353" s="92"/>
      <c r="FXX353" s="92"/>
      <c r="FXY353" s="92"/>
      <c r="FXZ353" s="92"/>
      <c r="FYA353" s="92"/>
      <c r="FYB353" s="92"/>
      <c r="FYC353" s="92"/>
      <c r="FYD353" s="92"/>
      <c r="FYE353" s="92"/>
      <c r="FYF353" s="92"/>
      <c r="FYG353" s="92"/>
      <c r="FYH353" s="92"/>
      <c r="FYI353" s="92"/>
      <c r="FYJ353" s="92"/>
      <c r="FYK353" s="92"/>
      <c r="FYL353" s="92"/>
      <c r="FYM353" s="92"/>
      <c r="FYN353" s="92"/>
      <c r="FYO353" s="92"/>
      <c r="FYP353" s="92"/>
      <c r="FYQ353" s="92"/>
      <c r="FYR353" s="92"/>
      <c r="FYS353" s="92"/>
      <c r="FYT353" s="92"/>
      <c r="FYU353" s="92"/>
      <c r="FYV353" s="92"/>
      <c r="FYW353" s="92"/>
      <c r="FYX353" s="92"/>
      <c r="FYY353" s="92"/>
      <c r="FYZ353" s="92"/>
      <c r="FZA353" s="92"/>
      <c r="FZB353" s="92"/>
      <c r="FZC353" s="92"/>
      <c r="FZD353" s="92"/>
      <c r="FZE353" s="92"/>
      <c r="FZF353" s="92"/>
      <c r="FZG353" s="92"/>
      <c r="FZH353" s="92"/>
      <c r="FZI353" s="92"/>
      <c r="FZJ353" s="92"/>
      <c r="FZK353" s="92"/>
      <c r="FZL353" s="92"/>
      <c r="FZM353" s="92"/>
      <c r="FZN353" s="92"/>
      <c r="FZO353" s="92"/>
      <c r="FZP353" s="92"/>
      <c r="FZQ353" s="92"/>
      <c r="FZR353" s="92"/>
      <c r="FZS353" s="92"/>
      <c r="FZT353" s="92"/>
      <c r="FZU353" s="92"/>
      <c r="FZV353" s="92"/>
      <c r="FZW353" s="92"/>
      <c r="FZX353" s="92"/>
      <c r="FZY353" s="92"/>
      <c r="FZZ353" s="92"/>
      <c r="GAA353" s="92"/>
      <c r="GAB353" s="92"/>
      <c r="GAC353" s="92"/>
      <c r="GAD353" s="92"/>
      <c r="GAE353" s="92"/>
      <c r="GAF353" s="92"/>
      <c r="GAG353" s="92"/>
      <c r="GAH353" s="92"/>
      <c r="GAI353" s="92"/>
      <c r="GAJ353" s="92"/>
      <c r="GAK353" s="92"/>
      <c r="GAL353" s="92"/>
      <c r="GAM353" s="92"/>
      <c r="GAN353" s="92"/>
      <c r="GAO353" s="92"/>
      <c r="GAP353" s="92"/>
      <c r="GAQ353" s="92"/>
      <c r="GAR353" s="92"/>
      <c r="GAS353" s="92"/>
      <c r="GAT353" s="92"/>
      <c r="GAU353" s="92"/>
      <c r="GAV353" s="92"/>
      <c r="GAW353" s="92"/>
      <c r="GAX353" s="92"/>
      <c r="GAY353" s="92"/>
      <c r="GAZ353" s="92"/>
      <c r="GBA353" s="92"/>
      <c r="GBB353" s="92"/>
      <c r="GBC353" s="92"/>
      <c r="GBD353" s="92"/>
      <c r="GBE353" s="92"/>
      <c r="GBF353" s="92"/>
      <c r="GBG353" s="92"/>
      <c r="GBH353" s="92"/>
      <c r="GBI353" s="92"/>
      <c r="GBJ353" s="92"/>
      <c r="GBK353" s="92"/>
      <c r="GBL353" s="92"/>
      <c r="GBM353" s="92"/>
      <c r="GBN353" s="92"/>
      <c r="GBO353" s="92"/>
      <c r="GBP353" s="92"/>
      <c r="GBQ353" s="92"/>
      <c r="GBR353" s="92"/>
      <c r="GBS353" s="92"/>
      <c r="GBT353" s="92"/>
      <c r="GBU353" s="92"/>
      <c r="GBV353" s="92"/>
      <c r="GBW353" s="92"/>
      <c r="GBX353" s="92"/>
      <c r="GBY353" s="92"/>
      <c r="GBZ353" s="92"/>
      <c r="GCA353" s="92"/>
      <c r="GCB353" s="92"/>
      <c r="GCC353" s="92"/>
      <c r="GCD353" s="92"/>
      <c r="GCE353" s="92"/>
      <c r="GCF353" s="92"/>
      <c r="GCG353" s="92"/>
      <c r="GCH353" s="92"/>
      <c r="GCI353" s="92"/>
      <c r="GCJ353" s="92"/>
      <c r="GCK353" s="92"/>
      <c r="GCL353" s="92"/>
      <c r="GCM353" s="92"/>
      <c r="GCN353" s="92"/>
      <c r="GCO353" s="92"/>
      <c r="GCP353" s="92"/>
      <c r="GCQ353" s="92"/>
      <c r="GCR353" s="92"/>
      <c r="GCS353" s="92"/>
      <c r="GCT353" s="92"/>
      <c r="GCU353" s="92"/>
      <c r="GCV353" s="92"/>
      <c r="GCW353" s="92"/>
      <c r="GCX353" s="92"/>
      <c r="GCY353" s="92"/>
      <c r="GCZ353" s="92"/>
      <c r="GDA353" s="92"/>
      <c r="GDB353" s="92"/>
      <c r="GDC353" s="92"/>
      <c r="GDD353" s="92"/>
      <c r="GDE353" s="92"/>
      <c r="GDF353" s="92"/>
      <c r="GDG353" s="92"/>
      <c r="GDH353" s="92"/>
      <c r="GDI353" s="92"/>
      <c r="GDJ353" s="92"/>
      <c r="GDK353" s="92"/>
      <c r="GDL353" s="92"/>
      <c r="GDM353" s="92"/>
      <c r="GDN353" s="92"/>
      <c r="GDO353" s="92"/>
      <c r="GDP353" s="92"/>
      <c r="GDQ353" s="92"/>
      <c r="GDR353" s="92"/>
      <c r="GDS353" s="92"/>
      <c r="GDT353" s="92"/>
      <c r="GDU353" s="92"/>
      <c r="GDV353" s="92"/>
      <c r="GDW353" s="92"/>
      <c r="GDX353" s="92"/>
      <c r="GDY353" s="92"/>
      <c r="GDZ353" s="92"/>
      <c r="GEA353" s="92"/>
      <c r="GEB353" s="92"/>
      <c r="GEC353" s="92"/>
      <c r="GED353" s="92"/>
      <c r="GEE353" s="92"/>
      <c r="GEF353" s="92"/>
      <c r="GEG353" s="92"/>
      <c r="GEH353" s="92"/>
      <c r="GEI353" s="92"/>
      <c r="GEJ353" s="92"/>
      <c r="GEK353" s="92"/>
      <c r="GEL353" s="92"/>
      <c r="GEM353" s="92"/>
      <c r="GEN353" s="92"/>
      <c r="GEO353" s="92"/>
      <c r="GEP353" s="92"/>
      <c r="GEQ353" s="92"/>
      <c r="GER353" s="92"/>
      <c r="GES353" s="92"/>
      <c r="GET353" s="92"/>
      <c r="GEU353" s="92"/>
      <c r="GEV353" s="92"/>
      <c r="GEW353" s="92"/>
      <c r="GEX353" s="92"/>
      <c r="GEY353" s="92"/>
      <c r="GEZ353" s="92"/>
      <c r="GFA353" s="92"/>
      <c r="GFB353" s="92"/>
      <c r="GFC353" s="92"/>
      <c r="GFD353" s="92"/>
      <c r="GFE353" s="92"/>
      <c r="GFF353" s="92"/>
      <c r="GFG353" s="92"/>
      <c r="GFH353" s="92"/>
      <c r="GFI353" s="92"/>
      <c r="GFJ353" s="92"/>
      <c r="GFK353" s="92"/>
      <c r="GFL353" s="92"/>
      <c r="GFM353" s="92"/>
      <c r="GFN353" s="92"/>
      <c r="GFO353" s="92"/>
      <c r="GFP353" s="92"/>
      <c r="GFQ353" s="92"/>
      <c r="GFR353" s="92"/>
      <c r="GFS353" s="92"/>
      <c r="GFT353" s="92"/>
      <c r="GFU353" s="92"/>
      <c r="GFV353" s="92"/>
      <c r="GFW353" s="92"/>
      <c r="GFX353" s="92"/>
      <c r="GFY353" s="92"/>
      <c r="GFZ353" s="92"/>
      <c r="GGA353" s="92"/>
      <c r="GGB353" s="92"/>
      <c r="GGC353" s="92"/>
      <c r="GGD353" s="92"/>
      <c r="GGE353" s="92"/>
      <c r="GGF353" s="92"/>
      <c r="GGG353" s="92"/>
      <c r="GGH353" s="92"/>
      <c r="GGI353" s="92"/>
      <c r="GGJ353" s="92"/>
      <c r="GGK353" s="92"/>
      <c r="GGL353" s="92"/>
      <c r="GGM353" s="92"/>
      <c r="GGN353" s="92"/>
      <c r="GGO353" s="92"/>
      <c r="GGP353" s="92"/>
      <c r="GGQ353" s="92"/>
      <c r="GGR353" s="92"/>
      <c r="GGS353" s="92"/>
      <c r="GGT353" s="92"/>
      <c r="GGU353" s="92"/>
      <c r="GGV353" s="92"/>
      <c r="GGW353" s="92"/>
      <c r="GGX353" s="92"/>
      <c r="GGY353" s="92"/>
      <c r="GGZ353" s="92"/>
      <c r="GHA353" s="92"/>
      <c r="GHB353" s="92"/>
      <c r="GHC353" s="92"/>
      <c r="GHD353" s="92"/>
      <c r="GHE353" s="92"/>
      <c r="GHF353" s="92"/>
      <c r="GHG353" s="92"/>
      <c r="GHH353" s="92"/>
      <c r="GHI353" s="92"/>
      <c r="GHJ353" s="92"/>
      <c r="GHK353" s="92"/>
      <c r="GHL353" s="92"/>
      <c r="GHM353" s="92"/>
      <c r="GHN353" s="92"/>
      <c r="GHO353" s="92"/>
      <c r="GHP353" s="92"/>
      <c r="GHQ353" s="92"/>
      <c r="GHR353" s="92"/>
      <c r="GHS353" s="92"/>
      <c r="GHT353" s="92"/>
      <c r="GHU353" s="92"/>
      <c r="GHV353" s="92"/>
      <c r="GHW353" s="92"/>
      <c r="GHX353" s="92"/>
      <c r="GHY353" s="92"/>
      <c r="GHZ353" s="92"/>
      <c r="GIA353" s="92"/>
      <c r="GIB353" s="92"/>
      <c r="GIC353" s="92"/>
      <c r="GID353" s="92"/>
      <c r="GIE353" s="92"/>
      <c r="GIF353" s="92"/>
      <c r="GIG353" s="92"/>
      <c r="GIH353" s="92"/>
      <c r="GII353" s="92"/>
      <c r="GIJ353" s="92"/>
      <c r="GIK353" s="92"/>
      <c r="GIL353" s="92"/>
      <c r="GIM353" s="92"/>
      <c r="GIN353" s="92"/>
      <c r="GIO353" s="92"/>
      <c r="GIP353" s="92"/>
      <c r="GIQ353" s="92"/>
      <c r="GIR353" s="92"/>
      <c r="GIS353" s="92"/>
      <c r="GIT353" s="92"/>
      <c r="GIU353" s="92"/>
      <c r="GIV353" s="92"/>
      <c r="GIW353" s="92"/>
      <c r="GIX353" s="92"/>
      <c r="GIY353" s="92"/>
      <c r="GIZ353" s="92"/>
      <c r="GJA353" s="92"/>
      <c r="GJB353" s="92"/>
      <c r="GJC353" s="92"/>
      <c r="GJD353" s="92"/>
      <c r="GJE353" s="92"/>
      <c r="GJF353" s="92"/>
      <c r="GJG353" s="92"/>
      <c r="GJH353" s="92"/>
      <c r="GJI353" s="92"/>
      <c r="GJJ353" s="92"/>
      <c r="GJK353" s="92"/>
      <c r="GJL353" s="92"/>
      <c r="GJM353" s="92"/>
      <c r="GJN353" s="92"/>
      <c r="GJO353" s="92"/>
      <c r="GJP353" s="92"/>
      <c r="GJQ353" s="92"/>
      <c r="GJR353" s="92"/>
      <c r="GJS353" s="92"/>
      <c r="GJT353" s="92"/>
      <c r="GJU353" s="92"/>
      <c r="GJV353" s="92"/>
      <c r="GJW353" s="92"/>
      <c r="GJX353" s="92"/>
      <c r="GJY353" s="92"/>
      <c r="GJZ353" s="92"/>
      <c r="GKA353" s="92"/>
      <c r="GKB353" s="92"/>
      <c r="GKC353" s="92"/>
      <c r="GKD353" s="92"/>
      <c r="GKE353" s="92"/>
      <c r="GKF353" s="92"/>
      <c r="GKG353" s="92"/>
      <c r="GKH353" s="92"/>
      <c r="GKI353" s="92"/>
      <c r="GKJ353" s="92"/>
      <c r="GKK353" s="92"/>
      <c r="GKL353" s="92"/>
      <c r="GKM353" s="92"/>
      <c r="GKN353" s="92"/>
      <c r="GKO353" s="92"/>
      <c r="GKP353" s="92"/>
      <c r="GKQ353" s="92"/>
      <c r="GKR353" s="92"/>
      <c r="GKS353" s="92"/>
      <c r="GKT353" s="92"/>
      <c r="GKU353" s="92"/>
      <c r="GKV353" s="92"/>
      <c r="GKW353" s="92"/>
      <c r="GKX353" s="92"/>
      <c r="GKY353" s="92"/>
      <c r="GKZ353" s="92"/>
      <c r="GLA353" s="92"/>
      <c r="GLB353" s="92"/>
      <c r="GLC353" s="92"/>
      <c r="GLD353" s="92"/>
      <c r="GLE353" s="92"/>
      <c r="GLF353" s="92"/>
      <c r="GLG353" s="92"/>
      <c r="GLH353" s="92"/>
      <c r="GLI353" s="92"/>
      <c r="GLJ353" s="92"/>
      <c r="GLK353" s="92"/>
      <c r="GLL353" s="92"/>
      <c r="GLM353" s="92"/>
      <c r="GLN353" s="92"/>
      <c r="GLO353" s="92"/>
      <c r="GLP353" s="92"/>
      <c r="GLQ353" s="92"/>
      <c r="GLR353" s="92"/>
      <c r="GLS353" s="92"/>
      <c r="GLT353" s="92"/>
      <c r="GLU353" s="92"/>
      <c r="GLV353" s="92"/>
      <c r="GLW353" s="92"/>
      <c r="GLX353" s="92"/>
      <c r="GLY353" s="92"/>
      <c r="GLZ353" s="92"/>
      <c r="GMA353" s="92"/>
      <c r="GMB353" s="92"/>
      <c r="GMC353" s="92"/>
      <c r="GMD353" s="92"/>
      <c r="GME353" s="92"/>
      <c r="GMF353" s="92"/>
      <c r="GMG353" s="92"/>
      <c r="GMH353" s="92"/>
      <c r="GMI353" s="92"/>
      <c r="GMJ353" s="92"/>
      <c r="GMK353" s="92"/>
      <c r="GML353" s="92"/>
      <c r="GMM353" s="92"/>
      <c r="GMN353" s="92"/>
      <c r="GMO353" s="92"/>
      <c r="GMP353" s="92"/>
      <c r="GMQ353" s="92"/>
      <c r="GMR353" s="92"/>
      <c r="GMS353" s="92"/>
      <c r="GMT353" s="92"/>
      <c r="GMU353" s="92"/>
      <c r="GMV353" s="92"/>
      <c r="GMW353" s="92"/>
      <c r="GMX353" s="92"/>
      <c r="GMY353" s="92"/>
      <c r="GMZ353" s="92"/>
      <c r="GNA353" s="92"/>
      <c r="GNB353" s="92"/>
      <c r="GNC353" s="92"/>
      <c r="GND353" s="92"/>
      <c r="GNE353" s="92"/>
      <c r="GNF353" s="92"/>
      <c r="GNG353" s="92"/>
      <c r="GNH353" s="92"/>
      <c r="GNI353" s="92"/>
      <c r="GNJ353" s="92"/>
      <c r="GNK353" s="92"/>
      <c r="GNL353" s="92"/>
      <c r="GNM353" s="92"/>
      <c r="GNN353" s="92"/>
      <c r="GNO353" s="92"/>
      <c r="GNP353" s="92"/>
      <c r="GNQ353" s="92"/>
      <c r="GNR353" s="92"/>
      <c r="GNS353" s="92"/>
      <c r="GNT353" s="92"/>
      <c r="GNU353" s="92"/>
      <c r="GNV353" s="92"/>
      <c r="GNW353" s="92"/>
      <c r="GNX353" s="92"/>
      <c r="GNY353" s="92"/>
      <c r="GNZ353" s="92"/>
      <c r="GOA353" s="92"/>
      <c r="GOB353" s="92"/>
      <c r="GOC353" s="92"/>
      <c r="GOD353" s="92"/>
      <c r="GOE353" s="92"/>
      <c r="GOF353" s="92"/>
      <c r="GOG353" s="92"/>
      <c r="GOH353" s="92"/>
      <c r="GOI353" s="92"/>
      <c r="GOJ353" s="92"/>
      <c r="GOK353" s="92"/>
      <c r="GOL353" s="92"/>
      <c r="GOM353" s="92"/>
      <c r="GON353" s="92"/>
      <c r="GOO353" s="92"/>
      <c r="GOP353" s="92"/>
      <c r="GOQ353" s="92"/>
      <c r="GOR353" s="92"/>
      <c r="GOS353" s="92"/>
      <c r="GOT353" s="92"/>
      <c r="GOU353" s="92"/>
      <c r="GOV353" s="92"/>
      <c r="GOW353" s="92"/>
      <c r="GOX353" s="92"/>
      <c r="GOY353" s="92"/>
      <c r="GOZ353" s="92"/>
      <c r="GPA353" s="92"/>
      <c r="GPB353" s="92"/>
      <c r="GPC353" s="92"/>
      <c r="GPD353" s="92"/>
      <c r="GPE353" s="92"/>
      <c r="GPF353" s="92"/>
      <c r="GPG353" s="92"/>
      <c r="GPH353" s="92"/>
      <c r="GPI353" s="92"/>
      <c r="GPJ353" s="92"/>
      <c r="GPK353" s="92"/>
      <c r="GPL353" s="92"/>
      <c r="GPM353" s="92"/>
      <c r="GPN353" s="92"/>
      <c r="GPO353" s="92"/>
      <c r="GPP353" s="92"/>
      <c r="GPQ353" s="92"/>
      <c r="GPR353" s="92"/>
      <c r="GPS353" s="92"/>
      <c r="GPT353" s="92"/>
      <c r="GPU353" s="92"/>
      <c r="GPV353" s="92"/>
      <c r="GPW353" s="92"/>
      <c r="GPX353" s="92"/>
      <c r="GPY353" s="92"/>
      <c r="GPZ353" s="92"/>
      <c r="GQA353" s="92"/>
      <c r="GQB353" s="92"/>
      <c r="GQC353" s="92"/>
      <c r="GQD353" s="92"/>
      <c r="GQE353" s="92"/>
      <c r="GQF353" s="92"/>
      <c r="GQG353" s="92"/>
      <c r="GQH353" s="92"/>
      <c r="GQI353" s="92"/>
      <c r="GQJ353" s="92"/>
      <c r="GQK353" s="92"/>
      <c r="GQL353" s="92"/>
      <c r="GQM353" s="92"/>
      <c r="GQN353" s="92"/>
      <c r="GQO353" s="92"/>
      <c r="GQP353" s="92"/>
      <c r="GQQ353" s="92"/>
      <c r="GQR353" s="92"/>
      <c r="GQS353" s="92"/>
      <c r="GQT353" s="92"/>
      <c r="GQU353" s="92"/>
      <c r="GQV353" s="92"/>
      <c r="GQW353" s="92"/>
      <c r="GQX353" s="92"/>
      <c r="GQY353" s="92"/>
      <c r="GQZ353" s="92"/>
      <c r="GRA353" s="92"/>
      <c r="GRB353" s="92"/>
      <c r="GRC353" s="92"/>
      <c r="GRD353" s="92"/>
      <c r="GRE353" s="92"/>
      <c r="GRF353" s="92"/>
      <c r="GRG353" s="92"/>
      <c r="GRH353" s="92"/>
      <c r="GRI353" s="92"/>
      <c r="GRJ353" s="92"/>
      <c r="GRK353" s="92"/>
      <c r="GRL353" s="92"/>
      <c r="GRM353" s="92"/>
      <c r="GRN353" s="92"/>
      <c r="GRO353" s="92"/>
      <c r="GRP353" s="92"/>
      <c r="GRQ353" s="92"/>
      <c r="GRR353" s="92"/>
      <c r="GRS353" s="92"/>
      <c r="GRT353" s="92"/>
      <c r="GRU353" s="92"/>
      <c r="GRV353" s="92"/>
      <c r="GRW353" s="92"/>
      <c r="GRX353" s="92"/>
      <c r="GRY353" s="92"/>
      <c r="GRZ353" s="92"/>
      <c r="GSA353" s="92"/>
      <c r="GSB353" s="92"/>
      <c r="GSC353" s="92"/>
      <c r="GSD353" s="92"/>
      <c r="GSE353" s="92"/>
      <c r="GSF353" s="92"/>
      <c r="GSG353" s="92"/>
      <c r="GSH353" s="92"/>
      <c r="GSI353" s="92"/>
      <c r="GSJ353" s="92"/>
      <c r="GSK353" s="92"/>
      <c r="GSL353" s="92"/>
      <c r="GSM353" s="92"/>
      <c r="GSN353" s="92"/>
      <c r="GSO353" s="92"/>
      <c r="GSP353" s="92"/>
      <c r="GSQ353" s="92"/>
      <c r="GSR353" s="92"/>
      <c r="GSS353" s="92"/>
      <c r="GST353" s="92"/>
      <c r="GSU353" s="92"/>
      <c r="GSV353" s="92"/>
      <c r="GSW353" s="92"/>
      <c r="GSX353" s="92"/>
      <c r="GSY353" s="92"/>
      <c r="GSZ353" s="92"/>
      <c r="GTA353" s="92"/>
      <c r="GTB353" s="92"/>
      <c r="GTC353" s="92"/>
      <c r="GTD353" s="92"/>
      <c r="GTE353" s="92"/>
      <c r="GTF353" s="92"/>
      <c r="GTG353" s="92"/>
      <c r="GTH353" s="92"/>
      <c r="GTI353" s="92"/>
      <c r="GTJ353" s="92"/>
      <c r="GTK353" s="92"/>
      <c r="GTL353" s="92"/>
      <c r="GTM353" s="92"/>
      <c r="GTN353" s="92"/>
      <c r="GTO353" s="92"/>
      <c r="GTP353" s="92"/>
      <c r="GTQ353" s="92"/>
      <c r="GTR353" s="92"/>
      <c r="GTS353" s="92"/>
      <c r="GTT353" s="92"/>
      <c r="GTU353" s="92"/>
      <c r="GTV353" s="92"/>
      <c r="GTW353" s="92"/>
      <c r="GTX353" s="92"/>
      <c r="GTY353" s="92"/>
      <c r="GTZ353" s="92"/>
      <c r="GUA353" s="92"/>
      <c r="GUB353" s="92"/>
      <c r="GUC353" s="92"/>
      <c r="GUD353" s="92"/>
      <c r="GUE353" s="92"/>
      <c r="GUF353" s="92"/>
      <c r="GUG353" s="92"/>
      <c r="GUH353" s="92"/>
      <c r="GUI353" s="92"/>
      <c r="GUJ353" s="92"/>
      <c r="GUK353" s="92"/>
      <c r="GUL353" s="92"/>
      <c r="GUM353" s="92"/>
      <c r="GUN353" s="92"/>
      <c r="GUO353" s="92"/>
      <c r="GUP353" s="92"/>
      <c r="GUQ353" s="92"/>
      <c r="GUR353" s="92"/>
      <c r="GUS353" s="92"/>
      <c r="GUT353" s="92"/>
      <c r="GUU353" s="92"/>
      <c r="GUV353" s="92"/>
      <c r="GUW353" s="92"/>
      <c r="GUX353" s="92"/>
      <c r="GUY353" s="92"/>
      <c r="GUZ353" s="92"/>
      <c r="GVA353" s="92"/>
      <c r="GVB353" s="92"/>
      <c r="GVC353" s="92"/>
      <c r="GVD353" s="92"/>
      <c r="GVE353" s="92"/>
      <c r="GVF353" s="92"/>
      <c r="GVG353" s="92"/>
      <c r="GVH353" s="92"/>
      <c r="GVI353" s="92"/>
      <c r="GVJ353" s="92"/>
      <c r="GVK353" s="92"/>
      <c r="GVL353" s="92"/>
      <c r="GVM353" s="92"/>
      <c r="GVN353" s="92"/>
      <c r="GVO353" s="92"/>
      <c r="GVP353" s="92"/>
      <c r="GVQ353" s="92"/>
      <c r="GVR353" s="92"/>
      <c r="GVS353" s="92"/>
      <c r="GVT353" s="92"/>
      <c r="GVU353" s="92"/>
      <c r="GVV353" s="92"/>
      <c r="GVW353" s="92"/>
      <c r="GVX353" s="92"/>
      <c r="GVY353" s="92"/>
      <c r="GVZ353" s="92"/>
      <c r="GWA353" s="92"/>
      <c r="GWB353" s="92"/>
      <c r="GWC353" s="92"/>
      <c r="GWD353" s="92"/>
      <c r="GWE353" s="92"/>
      <c r="GWF353" s="92"/>
      <c r="GWG353" s="92"/>
      <c r="GWH353" s="92"/>
      <c r="GWI353" s="92"/>
      <c r="GWJ353" s="92"/>
      <c r="GWK353" s="92"/>
      <c r="GWL353" s="92"/>
      <c r="GWM353" s="92"/>
      <c r="GWN353" s="92"/>
      <c r="GWO353" s="92"/>
      <c r="GWP353" s="92"/>
      <c r="GWQ353" s="92"/>
      <c r="GWR353" s="92"/>
      <c r="GWS353" s="92"/>
      <c r="GWT353" s="92"/>
      <c r="GWU353" s="92"/>
      <c r="GWV353" s="92"/>
      <c r="GWW353" s="92"/>
      <c r="GWX353" s="92"/>
      <c r="GWY353" s="92"/>
      <c r="GWZ353" s="92"/>
      <c r="GXA353" s="92"/>
      <c r="GXB353" s="92"/>
      <c r="GXC353" s="92"/>
      <c r="GXD353" s="92"/>
      <c r="GXE353" s="92"/>
      <c r="GXF353" s="92"/>
      <c r="GXG353" s="92"/>
      <c r="GXH353" s="92"/>
      <c r="GXI353" s="92"/>
      <c r="GXJ353" s="92"/>
      <c r="GXK353" s="92"/>
      <c r="GXL353" s="92"/>
      <c r="GXM353" s="92"/>
      <c r="GXN353" s="92"/>
      <c r="GXO353" s="92"/>
      <c r="GXP353" s="92"/>
      <c r="GXQ353" s="92"/>
      <c r="GXR353" s="92"/>
      <c r="GXS353" s="92"/>
      <c r="GXT353" s="92"/>
      <c r="GXU353" s="92"/>
      <c r="GXV353" s="92"/>
      <c r="GXW353" s="92"/>
      <c r="GXX353" s="92"/>
      <c r="GXY353" s="92"/>
      <c r="GXZ353" s="92"/>
      <c r="GYA353" s="92"/>
      <c r="GYB353" s="92"/>
      <c r="GYC353" s="92"/>
      <c r="GYD353" s="92"/>
      <c r="GYE353" s="92"/>
      <c r="GYF353" s="92"/>
      <c r="GYG353" s="92"/>
      <c r="GYH353" s="92"/>
      <c r="GYI353" s="92"/>
      <c r="GYJ353" s="92"/>
      <c r="GYK353" s="92"/>
      <c r="GYL353" s="92"/>
      <c r="GYM353" s="92"/>
      <c r="GYN353" s="92"/>
      <c r="GYO353" s="92"/>
      <c r="GYP353" s="92"/>
      <c r="GYQ353" s="92"/>
      <c r="GYR353" s="92"/>
      <c r="GYS353" s="92"/>
      <c r="GYT353" s="92"/>
      <c r="GYU353" s="92"/>
      <c r="GYV353" s="92"/>
      <c r="GYW353" s="92"/>
      <c r="GYX353" s="92"/>
      <c r="GYY353" s="92"/>
      <c r="GYZ353" s="92"/>
      <c r="GZA353" s="92"/>
      <c r="GZB353" s="92"/>
      <c r="GZC353" s="92"/>
      <c r="GZD353" s="92"/>
      <c r="GZE353" s="92"/>
      <c r="GZF353" s="92"/>
      <c r="GZG353" s="92"/>
      <c r="GZH353" s="92"/>
      <c r="GZI353" s="92"/>
      <c r="GZJ353" s="92"/>
      <c r="GZK353" s="92"/>
      <c r="GZL353" s="92"/>
      <c r="GZM353" s="92"/>
      <c r="GZN353" s="92"/>
      <c r="GZO353" s="92"/>
      <c r="GZP353" s="92"/>
      <c r="GZQ353" s="92"/>
      <c r="GZR353" s="92"/>
      <c r="GZS353" s="92"/>
      <c r="GZT353" s="92"/>
      <c r="GZU353" s="92"/>
      <c r="GZV353" s="92"/>
      <c r="GZW353" s="92"/>
      <c r="GZX353" s="92"/>
      <c r="GZY353" s="92"/>
      <c r="GZZ353" s="92"/>
      <c r="HAA353" s="92"/>
      <c r="HAB353" s="92"/>
      <c r="HAC353" s="92"/>
      <c r="HAD353" s="92"/>
      <c r="HAE353" s="92"/>
      <c r="HAF353" s="92"/>
      <c r="HAG353" s="92"/>
      <c r="HAH353" s="92"/>
      <c r="HAI353" s="92"/>
      <c r="HAJ353" s="92"/>
      <c r="HAK353" s="92"/>
      <c r="HAL353" s="92"/>
      <c r="HAM353" s="92"/>
      <c r="HAN353" s="92"/>
      <c r="HAO353" s="92"/>
      <c r="HAP353" s="92"/>
      <c r="HAQ353" s="92"/>
      <c r="HAR353" s="92"/>
      <c r="HAS353" s="92"/>
      <c r="HAT353" s="92"/>
      <c r="HAU353" s="92"/>
      <c r="HAV353" s="92"/>
      <c r="HAW353" s="92"/>
      <c r="HAX353" s="92"/>
      <c r="HAY353" s="92"/>
      <c r="HAZ353" s="92"/>
      <c r="HBA353" s="92"/>
      <c r="HBB353" s="92"/>
      <c r="HBC353" s="92"/>
      <c r="HBD353" s="92"/>
      <c r="HBE353" s="92"/>
      <c r="HBF353" s="92"/>
      <c r="HBG353" s="92"/>
      <c r="HBH353" s="92"/>
      <c r="HBI353" s="92"/>
      <c r="HBJ353" s="92"/>
      <c r="HBK353" s="92"/>
      <c r="HBL353" s="92"/>
      <c r="HBM353" s="92"/>
      <c r="HBN353" s="92"/>
      <c r="HBO353" s="92"/>
      <c r="HBP353" s="92"/>
      <c r="HBQ353" s="92"/>
      <c r="HBR353" s="92"/>
      <c r="HBS353" s="92"/>
      <c r="HBT353" s="92"/>
      <c r="HBU353" s="92"/>
      <c r="HBV353" s="92"/>
      <c r="HBW353" s="92"/>
      <c r="HBX353" s="92"/>
      <c r="HBY353" s="92"/>
      <c r="HBZ353" s="92"/>
      <c r="HCA353" s="92"/>
      <c r="HCB353" s="92"/>
      <c r="HCC353" s="92"/>
      <c r="HCD353" s="92"/>
      <c r="HCE353" s="92"/>
      <c r="HCF353" s="92"/>
      <c r="HCG353" s="92"/>
      <c r="HCH353" s="92"/>
      <c r="HCI353" s="92"/>
      <c r="HCJ353" s="92"/>
      <c r="HCK353" s="92"/>
      <c r="HCL353" s="92"/>
      <c r="HCM353" s="92"/>
      <c r="HCN353" s="92"/>
      <c r="HCO353" s="92"/>
      <c r="HCP353" s="92"/>
      <c r="HCQ353" s="92"/>
      <c r="HCR353" s="92"/>
      <c r="HCS353" s="92"/>
      <c r="HCT353" s="92"/>
      <c r="HCU353" s="92"/>
      <c r="HCV353" s="92"/>
      <c r="HCW353" s="92"/>
      <c r="HCX353" s="92"/>
      <c r="HCY353" s="92"/>
      <c r="HCZ353" s="92"/>
      <c r="HDA353" s="92"/>
      <c r="HDB353" s="92"/>
      <c r="HDC353" s="92"/>
      <c r="HDD353" s="92"/>
      <c r="HDE353" s="92"/>
      <c r="HDF353" s="92"/>
      <c r="HDG353" s="92"/>
      <c r="HDH353" s="92"/>
      <c r="HDI353" s="92"/>
      <c r="HDJ353" s="92"/>
      <c r="HDK353" s="92"/>
      <c r="HDL353" s="92"/>
      <c r="HDM353" s="92"/>
      <c r="HDN353" s="92"/>
      <c r="HDO353" s="92"/>
      <c r="HDP353" s="92"/>
      <c r="HDQ353" s="92"/>
      <c r="HDR353" s="92"/>
      <c r="HDS353" s="92"/>
      <c r="HDT353" s="92"/>
      <c r="HDU353" s="92"/>
      <c r="HDV353" s="92"/>
      <c r="HDW353" s="92"/>
      <c r="HDX353" s="92"/>
      <c r="HDY353" s="92"/>
      <c r="HDZ353" s="92"/>
      <c r="HEA353" s="92"/>
      <c r="HEB353" s="92"/>
      <c r="HEC353" s="92"/>
      <c r="HED353" s="92"/>
      <c r="HEE353" s="92"/>
      <c r="HEF353" s="92"/>
      <c r="HEG353" s="92"/>
      <c r="HEH353" s="92"/>
      <c r="HEI353" s="92"/>
      <c r="HEJ353" s="92"/>
      <c r="HEK353" s="92"/>
      <c r="HEL353" s="92"/>
      <c r="HEM353" s="92"/>
      <c r="HEN353" s="92"/>
      <c r="HEO353" s="92"/>
      <c r="HEP353" s="92"/>
      <c r="HEQ353" s="92"/>
      <c r="HER353" s="92"/>
      <c r="HES353" s="92"/>
      <c r="HET353" s="92"/>
      <c r="HEU353" s="92"/>
      <c r="HEV353" s="92"/>
      <c r="HEW353" s="92"/>
      <c r="HEX353" s="92"/>
      <c r="HEY353" s="92"/>
      <c r="HEZ353" s="92"/>
      <c r="HFA353" s="92"/>
      <c r="HFB353" s="92"/>
      <c r="HFC353" s="92"/>
      <c r="HFD353" s="92"/>
      <c r="HFE353" s="92"/>
      <c r="HFF353" s="92"/>
      <c r="HFG353" s="92"/>
      <c r="HFH353" s="92"/>
      <c r="HFI353" s="92"/>
      <c r="HFJ353" s="92"/>
      <c r="HFK353" s="92"/>
      <c r="HFL353" s="92"/>
      <c r="HFM353" s="92"/>
      <c r="HFN353" s="92"/>
      <c r="HFO353" s="92"/>
      <c r="HFP353" s="92"/>
      <c r="HFQ353" s="92"/>
      <c r="HFR353" s="92"/>
      <c r="HFS353" s="92"/>
      <c r="HFT353" s="92"/>
      <c r="HFU353" s="92"/>
      <c r="HFV353" s="92"/>
      <c r="HFW353" s="92"/>
      <c r="HFX353" s="92"/>
      <c r="HFY353" s="92"/>
      <c r="HFZ353" s="92"/>
      <c r="HGA353" s="92"/>
      <c r="HGB353" s="92"/>
      <c r="HGC353" s="92"/>
      <c r="HGD353" s="92"/>
      <c r="HGE353" s="92"/>
      <c r="HGF353" s="92"/>
      <c r="HGG353" s="92"/>
      <c r="HGH353" s="92"/>
      <c r="HGI353" s="92"/>
      <c r="HGJ353" s="92"/>
      <c r="HGK353" s="92"/>
      <c r="HGL353" s="92"/>
      <c r="HGM353" s="92"/>
      <c r="HGN353" s="92"/>
      <c r="HGO353" s="92"/>
      <c r="HGP353" s="92"/>
      <c r="HGQ353" s="92"/>
      <c r="HGR353" s="92"/>
      <c r="HGS353" s="92"/>
      <c r="HGT353" s="92"/>
      <c r="HGU353" s="92"/>
      <c r="HGV353" s="92"/>
      <c r="HGW353" s="92"/>
      <c r="HGX353" s="92"/>
      <c r="HGY353" s="92"/>
      <c r="HGZ353" s="92"/>
      <c r="HHA353" s="92"/>
      <c r="HHB353" s="92"/>
      <c r="HHC353" s="92"/>
      <c r="HHD353" s="92"/>
      <c r="HHE353" s="92"/>
      <c r="HHF353" s="92"/>
      <c r="HHG353" s="92"/>
      <c r="HHH353" s="92"/>
      <c r="HHI353" s="92"/>
      <c r="HHJ353" s="92"/>
      <c r="HHK353" s="92"/>
      <c r="HHL353" s="92"/>
      <c r="HHM353" s="92"/>
      <c r="HHN353" s="92"/>
      <c r="HHO353" s="92"/>
      <c r="HHP353" s="92"/>
      <c r="HHQ353" s="92"/>
      <c r="HHR353" s="92"/>
      <c r="HHS353" s="92"/>
      <c r="HHT353" s="92"/>
      <c r="HHU353" s="92"/>
      <c r="HHV353" s="92"/>
      <c r="HHW353" s="92"/>
      <c r="HHX353" s="92"/>
      <c r="HHY353" s="92"/>
      <c r="HHZ353" s="92"/>
      <c r="HIA353" s="92"/>
      <c r="HIB353" s="92"/>
      <c r="HIC353" s="92"/>
      <c r="HID353" s="92"/>
      <c r="HIE353" s="92"/>
      <c r="HIF353" s="92"/>
      <c r="HIG353" s="92"/>
      <c r="HIH353" s="92"/>
      <c r="HII353" s="92"/>
      <c r="HIJ353" s="92"/>
      <c r="HIK353" s="92"/>
      <c r="HIL353" s="92"/>
      <c r="HIM353" s="92"/>
      <c r="HIN353" s="92"/>
      <c r="HIO353" s="92"/>
      <c r="HIP353" s="92"/>
      <c r="HIQ353" s="92"/>
      <c r="HIR353" s="92"/>
      <c r="HIS353" s="92"/>
      <c r="HIT353" s="92"/>
      <c r="HIU353" s="92"/>
      <c r="HIV353" s="92"/>
      <c r="HIW353" s="92"/>
      <c r="HIX353" s="92"/>
      <c r="HIY353" s="92"/>
      <c r="HIZ353" s="92"/>
      <c r="HJA353" s="92"/>
      <c r="HJB353" s="92"/>
      <c r="HJC353" s="92"/>
      <c r="HJD353" s="92"/>
      <c r="HJE353" s="92"/>
      <c r="HJF353" s="92"/>
      <c r="HJG353" s="92"/>
      <c r="HJH353" s="92"/>
      <c r="HJI353" s="92"/>
      <c r="HJJ353" s="92"/>
      <c r="HJK353" s="92"/>
      <c r="HJL353" s="92"/>
      <c r="HJM353" s="92"/>
      <c r="HJN353" s="92"/>
      <c r="HJO353" s="92"/>
      <c r="HJP353" s="92"/>
      <c r="HJQ353" s="92"/>
      <c r="HJR353" s="92"/>
      <c r="HJS353" s="92"/>
      <c r="HJT353" s="92"/>
      <c r="HJU353" s="92"/>
      <c r="HJV353" s="92"/>
      <c r="HJW353" s="92"/>
      <c r="HJX353" s="92"/>
      <c r="HJY353" s="92"/>
      <c r="HJZ353" s="92"/>
      <c r="HKA353" s="92"/>
      <c r="HKB353" s="92"/>
      <c r="HKC353" s="92"/>
      <c r="HKD353" s="92"/>
      <c r="HKE353" s="92"/>
      <c r="HKF353" s="92"/>
      <c r="HKG353" s="92"/>
      <c r="HKH353" s="92"/>
      <c r="HKI353" s="92"/>
      <c r="HKJ353" s="92"/>
      <c r="HKK353" s="92"/>
      <c r="HKL353" s="92"/>
      <c r="HKM353" s="92"/>
      <c r="HKN353" s="92"/>
      <c r="HKO353" s="92"/>
      <c r="HKP353" s="92"/>
      <c r="HKQ353" s="92"/>
      <c r="HKR353" s="92"/>
      <c r="HKS353" s="92"/>
      <c r="HKT353" s="92"/>
      <c r="HKU353" s="92"/>
      <c r="HKV353" s="92"/>
      <c r="HKW353" s="92"/>
      <c r="HKX353" s="92"/>
      <c r="HKY353" s="92"/>
      <c r="HKZ353" s="92"/>
      <c r="HLA353" s="92"/>
      <c r="HLB353" s="92"/>
      <c r="HLC353" s="92"/>
      <c r="HLD353" s="92"/>
      <c r="HLE353" s="92"/>
      <c r="HLF353" s="92"/>
      <c r="HLG353" s="92"/>
      <c r="HLH353" s="92"/>
      <c r="HLI353" s="92"/>
      <c r="HLJ353" s="92"/>
      <c r="HLK353" s="92"/>
      <c r="HLL353" s="92"/>
      <c r="HLM353" s="92"/>
      <c r="HLN353" s="92"/>
      <c r="HLO353" s="92"/>
      <c r="HLP353" s="92"/>
      <c r="HLQ353" s="92"/>
      <c r="HLR353" s="92"/>
      <c r="HLS353" s="92"/>
      <c r="HLT353" s="92"/>
      <c r="HLU353" s="92"/>
      <c r="HLV353" s="92"/>
      <c r="HLW353" s="92"/>
      <c r="HLX353" s="92"/>
      <c r="HLY353" s="92"/>
      <c r="HLZ353" s="92"/>
      <c r="HMA353" s="92"/>
      <c r="HMB353" s="92"/>
      <c r="HMC353" s="92"/>
      <c r="HMD353" s="92"/>
      <c r="HME353" s="92"/>
      <c r="HMF353" s="92"/>
      <c r="HMG353" s="92"/>
      <c r="HMH353" s="92"/>
      <c r="HMI353" s="92"/>
      <c r="HMJ353" s="92"/>
      <c r="HMK353" s="92"/>
      <c r="HML353" s="92"/>
      <c r="HMM353" s="92"/>
      <c r="HMN353" s="92"/>
      <c r="HMO353" s="92"/>
      <c r="HMP353" s="92"/>
      <c r="HMQ353" s="92"/>
      <c r="HMR353" s="92"/>
      <c r="HMS353" s="92"/>
      <c r="HMT353" s="92"/>
      <c r="HMU353" s="92"/>
      <c r="HMV353" s="92"/>
      <c r="HMW353" s="92"/>
      <c r="HMX353" s="92"/>
      <c r="HMY353" s="92"/>
      <c r="HMZ353" s="92"/>
      <c r="HNA353" s="92"/>
      <c r="HNB353" s="92"/>
      <c r="HNC353" s="92"/>
      <c r="HND353" s="92"/>
      <c r="HNE353" s="92"/>
      <c r="HNF353" s="92"/>
      <c r="HNG353" s="92"/>
      <c r="HNH353" s="92"/>
      <c r="HNI353" s="92"/>
      <c r="HNJ353" s="92"/>
      <c r="HNK353" s="92"/>
      <c r="HNL353" s="92"/>
      <c r="HNM353" s="92"/>
      <c r="HNN353" s="92"/>
      <c r="HNO353" s="92"/>
      <c r="HNP353" s="92"/>
      <c r="HNQ353" s="92"/>
      <c r="HNR353" s="92"/>
      <c r="HNS353" s="92"/>
      <c r="HNT353" s="92"/>
      <c r="HNU353" s="92"/>
      <c r="HNV353" s="92"/>
      <c r="HNW353" s="92"/>
      <c r="HNX353" s="92"/>
      <c r="HNY353" s="92"/>
      <c r="HNZ353" s="92"/>
      <c r="HOA353" s="92"/>
      <c r="HOB353" s="92"/>
      <c r="HOC353" s="92"/>
      <c r="HOD353" s="92"/>
      <c r="HOE353" s="92"/>
      <c r="HOF353" s="92"/>
      <c r="HOG353" s="92"/>
      <c r="HOH353" s="92"/>
      <c r="HOI353" s="92"/>
      <c r="HOJ353" s="92"/>
      <c r="HOK353" s="92"/>
      <c r="HOL353" s="92"/>
      <c r="HOM353" s="92"/>
      <c r="HON353" s="92"/>
      <c r="HOO353" s="92"/>
      <c r="HOP353" s="92"/>
      <c r="HOQ353" s="92"/>
      <c r="HOR353" s="92"/>
      <c r="HOS353" s="92"/>
      <c r="HOT353" s="92"/>
      <c r="HOU353" s="92"/>
      <c r="HOV353" s="92"/>
      <c r="HOW353" s="92"/>
      <c r="HOX353" s="92"/>
      <c r="HOY353" s="92"/>
      <c r="HOZ353" s="92"/>
      <c r="HPA353" s="92"/>
      <c r="HPB353" s="92"/>
      <c r="HPC353" s="92"/>
      <c r="HPD353" s="92"/>
      <c r="HPE353" s="92"/>
      <c r="HPF353" s="92"/>
      <c r="HPG353" s="92"/>
      <c r="HPH353" s="92"/>
      <c r="HPI353" s="92"/>
      <c r="HPJ353" s="92"/>
      <c r="HPK353" s="92"/>
      <c r="HPL353" s="92"/>
      <c r="HPM353" s="92"/>
      <c r="HPN353" s="92"/>
      <c r="HPO353" s="92"/>
      <c r="HPP353" s="92"/>
      <c r="HPQ353" s="92"/>
      <c r="HPR353" s="92"/>
      <c r="HPS353" s="92"/>
      <c r="HPT353" s="92"/>
      <c r="HPU353" s="92"/>
      <c r="HPV353" s="92"/>
      <c r="HPW353" s="92"/>
      <c r="HPX353" s="92"/>
      <c r="HPY353" s="92"/>
      <c r="HPZ353" s="92"/>
      <c r="HQA353" s="92"/>
      <c r="HQB353" s="92"/>
      <c r="HQC353" s="92"/>
      <c r="HQD353" s="92"/>
      <c r="HQE353" s="92"/>
      <c r="HQF353" s="92"/>
      <c r="HQG353" s="92"/>
      <c r="HQH353" s="92"/>
      <c r="HQI353" s="92"/>
      <c r="HQJ353" s="92"/>
      <c r="HQK353" s="92"/>
      <c r="HQL353" s="92"/>
      <c r="HQM353" s="92"/>
      <c r="HQN353" s="92"/>
      <c r="HQO353" s="92"/>
      <c r="HQP353" s="92"/>
      <c r="HQQ353" s="92"/>
      <c r="HQR353" s="92"/>
      <c r="HQS353" s="92"/>
      <c r="HQT353" s="92"/>
      <c r="HQU353" s="92"/>
      <c r="HQV353" s="92"/>
      <c r="HQW353" s="92"/>
      <c r="HQX353" s="92"/>
      <c r="HQY353" s="92"/>
      <c r="HQZ353" s="92"/>
      <c r="HRA353" s="92"/>
      <c r="HRB353" s="92"/>
      <c r="HRC353" s="92"/>
      <c r="HRD353" s="92"/>
      <c r="HRE353" s="92"/>
      <c r="HRF353" s="92"/>
      <c r="HRG353" s="92"/>
      <c r="HRH353" s="92"/>
      <c r="HRI353" s="92"/>
      <c r="HRJ353" s="92"/>
      <c r="HRK353" s="92"/>
      <c r="HRL353" s="92"/>
      <c r="HRM353" s="92"/>
      <c r="HRN353" s="92"/>
      <c r="HRO353" s="92"/>
      <c r="HRP353" s="92"/>
      <c r="HRQ353" s="92"/>
      <c r="HRR353" s="92"/>
      <c r="HRS353" s="92"/>
      <c r="HRT353" s="92"/>
      <c r="HRU353" s="92"/>
      <c r="HRV353" s="92"/>
      <c r="HRW353" s="92"/>
      <c r="HRX353" s="92"/>
      <c r="HRY353" s="92"/>
      <c r="HRZ353" s="92"/>
      <c r="HSA353" s="92"/>
      <c r="HSB353" s="92"/>
      <c r="HSC353" s="92"/>
      <c r="HSD353" s="92"/>
      <c r="HSE353" s="92"/>
      <c r="HSF353" s="92"/>
      <c r="HSG353" s="92"/>
      <c r="HSH353" s="92"/>
      <c r="HSI353" s="92"/>
      <c r="HSJ353" s="92"/>
      <c r="HSK353" s="92"/>
      <c r="HSL353" s="92"/>
      <c r="HSM353" s="92"/>
      <c r="HSN353" s="92"/>
      <c r="HSO353" s="92"/>
      <c r="HSP353" s="92"/>
      <c r="HSQ353" s="92"/>
      <c r="HSR353" s="92"/>
      <c r="HSS353" s="92"/>
      <c r="HST353" s="92"/>
      <c r="HSU353" s="92"/>
      <c r="HSV353" s="92"/>
      <c r="HSW353" s="92"/>
      <c r="HSX353" s="92"/>
      <c r="HSY353" s="92"/>
      <c r="HSZ353" s="92"/>
      <c r="HTA353" s="92"/>
      <c r="HTB353" s="92"/>
      <c r="HTC353" s="92"/>
      <c r="HTD353" s="92"/>
      <c r="HTE353" s="92"/>
      <c r="HTF353" s="92"/>
      <c r="HTG353" s="92"/>
      <c r="HTH353" s="92"/>
      <c r="HTI353" s="92"/>
      <c r="HTJ353" s="92"/>
      <c r="HTK353" s="92"/>
      <c r="HTL353" s="92"/>
      <c r="HTM353" s="92"/>
      <c r="HTN353" s="92"/>
      <c r="HTO353" s="92"/>
      <c r="HTP353" s="92"/>
      <c r="HTQ353" s="92"/>
      <c r="HTR353" s="92"/>
      <c r="HTS353" s="92"/>
      <c r="HTT353" s="92"/>
      <c r="HTU353" s="92"/>
      <c r="HTV353" s="92"/>
      <c r="HTW353" s="92"/>
      <c r="HTX353" s="92"/>
      <c r="HTY353" s="92"/>
      <c r="HTZ353" s="92"/>
      <c r="HUA353" s="92"/>
      <c r="HUB353" s="92"/>
      <c r="HUC353" s="92"/>
      <c r="HUD353" s="92"/>
      <c r="HUE353" s="92"/>
      <c r="HUF353" s="92"/>
      <c r="HUG353" s="92"/>
      <c r="HUH353" s="92"/>
      <c r="HUI353" s="92"/>
      <c r="HUJ353" s="92"/>
      <c r="HUK353" s="92"/>
      <c r="HUL353" s="92"/>
      <c r="HUM353" s="92"/>
      <c r="HUN353" s="92"/>
      <c r="HUO353" s="92"/>
      <c r="HUP353" s="92"/>
      <c r="HUQ353" s="92"/>
      <c r="HUR353" s="92"/>
      <c r="HUS353" s="92"/>
      <c r="HUT353" s="92"/>
      <c r="HUU353" s="92"/>
      <c r="HUV353" s="92"/>
      <c r="HUW353" s="92"/>
      <c r="HUX353" s="92"/>
      <c r="HUY353" s="92"/>
      <c r="HUZ353" s="92"/>
      <c r="HVA353" s="92"/>
      <c r="HVB353" s="92"/>
      <c r="HVC353" s="92"/>
      <c r="HVD353" s="92"/>
      <c r="HVE353" s="92"/>
      <c r="HVF353" s="92"/>
      <c r="HVG353" s="92"/>
      <c r="HVH353" s="92"/>
      <c r="HVI353" s="92"/>
      <c r="HVJ353" s="92"/>
      <c r="HVK353" s="92"/>
      <c r="HVL353" s="92"/>
      <c r="HVM353" s="92"/>
      <c r="HVN353" s="92"/>
      <c r="HVO353" s="92"/>
      <c r="HVP353" s="92"/>
      <c r="HVQ353" s="92"/>
      <c r="HVR353" s="92"/>
      <c r="HVS353" s="92"/>
      <c r="HVT353" s="92"/>
      <c r="HVU353" s="92"/>
      <c r="HVV353" s="92"/>
      <c r="HVW353" s="92"/>
      <c r="HVX353" s="92"/>
      <c r="HVY353" s="92"/>
      <c r="HVZ353" s="92"/>
      <c r="HWA353" s="92"/>
      <c r="HWB353" s="92"/>
      <c r="HWC353" s="92"/>
      <c r="HWD353" s="92"/>
      <c r="HWE353" s="92"/>
      <c r="HWF353" s="92"/>
      <c r="HWG353" s="92"/>
      <c r="HWH353" s="92"/>
      <c r="HWI353" s="92"/>
      <c r="HWJ353" s="92"/>
      <c r="HWK353" s="92"/>
      <c r="HWL353" s="92"/>
      <c r="HWM353" s="92"/>
      <c r="HWN353" s="92"/>
      <c r="HWO353" s="92"/>
      <c r="HWP353" s="92"/>
      <c r="HWQ353" s="92"/>
      <c r="HWR353" s="92"/>
      <c r="HWS353" s="92"/>
      <c r="HWT353" s="92"/>
      <c r="HWU353" s="92"/>
      <c r="HWV353" s="92"/>
      <c r="HWW353" s="92"/>
      <c r="HWX353" s="92"/>
      <c r="HWY353" s="92"/>
      <c r="HWZ353" s="92"/>
      <c r="HXA353" s="92"/>
      <c r="HXB353" s="92"/>
      <c r="HXC353" s="92"/>
      <c r="HXD353" s="92"/>
      <c r="HXE353" s="92"/>
      <c r="HXF353" s="92"/>
      <c r="HXG353" s="92"/>
      <c r="HXH353" s="92"/>
      <c r="HXI353" s="92"/>
      <c r="HXJ353" s="92"/>
      <c r="HXK353" s="92"/>
      <c r="HXL353" s="92"/>
      <c r="HXM353" s="92"/>
      <c r="HXN353" s="92"/>
      <c r="HXO353" s="92"/>
      <c r="HXP353" s="92"/>
      <c r="HXQ353" s="92"/>
      <c r="HXR353" s="92"/>
      <c r="HXS353" s="92"/>
      <c r="HXT353" s="92"/>
      <c r="HXU353" s="92"/>
      <c r="HXV353" s="92"/>
      <c r="HXW353" s="92"/>
      <c r="HXX353" s="92"/>
      <c r="HXY353" s="92"/>
      <c r="HXZ353" s="92"/>
      <c r="HYA353" s="92"/>
      <c r="HYB353" s="92"/>
      <c r="HYC353" s="92"/>
      <c r="HYD353" s="92"/>
      <c r="HYE353" s="92"/>
      <c r="HYF353" s="92"/>
      <c r="HYG353" s="92"/>
      <c r="HYH353" s="92"/>
      <c r="HYI353" s="92"/>
      <c r="HYJ353" s="92"/>
      <c r="HYK353" s="92"/>
      <c r="HYL353" s="92"/>
      <c r="HYM353" s="92"/>
      <c r="HYN353" s="92"/>
      <c r="HYO353" s="92"/>
      <c r="HYP353" s="92"/>
      <c r="HYQ353" s="92"/>
      <c r="HYR353" s="92"/>
      <c r="HYS353" s="92"/>
      <c r="HYT353" s="92"/>
      <c r="HYU353" s="92"/>
      <c r="HYV353" s="92"/>
      <c r="HYW353" s="92"/>
      <c r="HYX353" s="92"/>
      <c r="HYY353" s="92"/>
      <c r="HYZ353" s="92"/>
      <c r="HZA353" s="92"/>
      <c r="HZB353" s="92"/>
      <c r="HZC353" s="92"/>
      <c r="HZD353" s="92"/>
      <c r="HZE353" s="92"/>
      <c r="HZF353" s="92"/>
      <c r="HZG353" s="92"/>
      <c r="HZH353" s="92"/>
      <c r="HZI353" s="92"/>
      <c r="HZJ353" s="92"/>
      <c r="HZK353" s="92"/>
      <c r="HZL353" s="92"/>
      <c r="HZM353" s="92"/>
      <c r="HZN353" s="92"/>
      <c r="HZO353" s="92"/>
      <c r="HZP353" s="92"/>
      <c r="HZQ353" s="92"/>
      <c r="HZR353" s="92"/>
      <c r="HZS353" s="92"/>
      <c r="HZT353" s="92"/>
      <c r="HZU353" s="92"/>
      <c r="HZV353" s="92"/>
      <c r="HZW353" s="92"/>
      <c r="HZX353" s="92"/>
      <c r="HZY353" s="92"/>
      <c r="HZZ353" s="92"/>
      <c r="IAA353" s="92"/>
      <c r="IAB353" s="92"/>
      <c r="IAC353" s="92"/>
      <c r="IAD353" s="92"/>
      <c r="IAE353" s="92"/>
      <c r="IAF353" s="92"/>
      <c r="IAG353" s="92"/>
      <c r="IAH353" s="92"/>
      <c r="IAI353" s="92"/>
      <c r="IAJ353" s="92"/>
      <c r="IAK353" s="92"/>
      <c r="IAL353" s="92"/>
      <c r="IAM353" s="92"/>
      <c r="IAN353" s="92"/>
      <c r="IAO353" s="92"/>
      <c r="IAP353" s="92"/>
      <c r="IAQ353" s="92"/>
      <c r="IAR353" s="92"/>
      <c r="IAS353" s="92"/>
      <c r="IAT353" s="92"/>
      <c r="IAU353" s="92"/>
      <c r="IAV353" s="92"/>
      <c r="IAW353" s="92"/>
      <c r="IAX353" s="92"/>
      <c r="IAY353" s="92"/>
      <c r="IAZ353" s="92"/>
      <c r="IBA353" s="92"/>
      <c r="IBB353" s="92"/>
      <c r="IBC353" s="92"/>
      <c r="IBD353" s="92"/>
      <c r="IBE353" s="92"/>
      <c r="IBF353" s="92"/>
      <c r="IBG353" s="92"/>
      <c r="IBH353" s="92"/>
      <c r="IBI353" s="92"/>
      <c r="IBJ353" s="92"/>
      <c r="IBK353" s="92"/>
      <c r="IBL353" s="92"/>
      <c r="IBM353" s="92"/>
      <c r="IBN353" s="92"/>
      <c r="IBO353" s="92"/>
      <c r="IBP353" s="92"/>
      <c r="IBQ353" s="92"/>
      <c r="IBR353" s="92"/>
      <c r="IBS353" s="92"/>
      <c r="IBT353" s="92"/>
      <c r="IBU353" s="92"/>
      <c r="IBV353" s="92"/>
      <c r="IBW353" s="92"/>
      <c r="IBX353" s="92"/>
      <c r="IBY353" s="92"/>
      <c r="IBZ353" s="92"/>
      <c r="ICA353" s="92"/>
      <c r="ICB353" s="92"/>
      <c r="ICC353" s="92"/>
      <c r="ICD353" s="92"/>
      <c r="ICE353" s="92"/>
      <c r="ICF353" s="92"/>
      <c r="ICG353" s="92"/>
      <c r="ICH353" s="92"/>
      <c r="ICI353" s="92"/>
      <c r="ICJ353" s="92"/>
      <c r="ICK353" s="92"/>
      <c r="ICL353" s="92"/>
      <c r="ICM353" s="92"/>
      <c r="ICN353" s="92"/>
      <c r="ICO353" s="92"/>
      <c r="ICP353" s="92"/>
      <c r="ICQ353" s="92"/>
      <c r="ICR353" s="92"/>
      <c r="ICS353" s="92"/>
      <c r="ICT353" s="92"/>
      <c r="ICU353" s="92"/>
      <c r="ICV353" s="92"/>
      <c r="ICW353" s="92"/>
      <c r="ICX353" s="92"/>
      <c r="ICY353" s="92"/>
      <c r="ICZ353" s="92"/>
      <c r="IDA353" s="92"/>
      <c r="IDB353" s="92"/>
      <c r="IDC353" s="92"/>
      <c r="IDD353" s="92"/>
      <c r="IDE353" s="92"/>
      <c r="IDF353" s="92"/>
      <c r="IDG353" s="92"/>
      <c r="IDH353" s="92"/>
      <c r="IDI353" s="92"/>
      <c r="IDJ353" s="92"/>
      <c r="IDK353" s="92"/>
      <c r="IDL353" s="92"/>
      <c r="IDM353" s="92"/>
      <c r="IDN353" s="92"/>
      <c r="IDO353" s="92"/>
      <c r="IDP353" s="92"/>
      <c r="IDQ353" s="92"/>
      <c r="IDR353" s="92"/>
      <c r="IDS353" s="92"/>
      <c r="IDT353" s="92"/>
      <c r="IDU353" s="92"/>
      <c r="IDV353" s="92"/>
      <c r="IDW353" s="92"/>
      <c r="IDX353" s="92"/>
      <c r="IDY353" s="92"/>
      <c r="IDZ353" s="92"/>
      <c r="IEA353" s="92"/>
      <c r="IEB353" s="92"/>
      <c r="IEC353" s="92"/>
      <c r="IED353" s="92"/>
      <c r="IEE353" s="92"/>
      <c r="IEF353" s="92"/>
      <c r="IEG353" s="92"/>
      <c r="IEH353" s="92"/>
      <c r="IEI353" s="92"/>
      <c r="IEJ353" s="92"/>
      <c r="IEK353" s="92"/>
      <c r="IEL353" s="92"/>
      <c r="IEM353" s="92"/>
      <c r="IEN353" s="92"/>
      <c r="IEO353" s="92"/>
      <c r="IEP353" s="92"/>
      <c r="IEQ353" s="92"/>
      <c r="IER353" s="92"/>
      <c r="IES353" s="92"/>
      <c r="IET353" s="92"/>
      <c r="IEU353" s="92"/>
      <c r="IEV353" s="92"/>
      <c r="IEW353" s="92"/>
      <c r="IEX353" s="92"/>
      <c r="IEY353" s="92"/>
      <c r="IEZ353" s="92"/>
      <c r="IFA353" s="92"/>
      <c r="IFB353" s="92"/>
      <c r="IFC353" s="92"/>
      <c r="IFD353" s="92"/>
      <c r="IFE353" s="92"/>
      <c r="IFF353" s="92"/>
      <c r="IFG353" s="92"/>
      <c r="IFH353" s="92"/>
      <c r="IFI353" s="92"/>
      <c r="IFJ353" s="92"/>
      <c r="IFK353" s="92"/>
      <c r="IFL353" s="92"/>
      <c r="IFM353" s="92"/>
      <c r="IFN353" s="92"/>
      <c r="IFO353" s="92"/>
      <c r="IFP353" s="92"/>
      <c r="IFQ353" s="92"/>
      <c r="IFR353" s="92"/>
      <c r="IFS353" s="92"/>
      <c r="IFT353" s="92"/>
      <c r="IFU353" s="92"/>
      <c r="IFV353" s="92"/>
      <c r="IFW353" s="92"/>
      <c r="IFX353" s="92"/>
      <c r="IFY353" s="92"/>
      <c r="IFZ353" s="92"/>
      <c r="IGA353" s="92"/>
      <c r="IGB353" s="92"/>
      <c r="IGC353" s="92"/>
      <c r="IGD353" s="92"/>
      <c r="IGE353" s="92"/>
      <c r="IGF353" s="92"/>
      <c r="IGG353" s="92"/>
      <c r="IGH353" s="92"/>
      <c r="IGI353" s="92"/>
      <c r="IGJ353" s="92"/>
      <c r="IGK353" s="92"/>
      <c r="IGL353" s="92"/>
      <c r="IGM353" s="92"/>
      <c r="IGN353" s="92"/>
      <c r="IGO353" s="92"/>
      <c r="IGP353" s="92"/>
      <c r="IGQ353" s="92"/>
      <c r="IGR353" s="92"/>
      <c r="IGS353" s="92"/>
      <c r="IGT353" s="92"/>
      <c r="IGU353" s="92"/>
      <c r="IGV353" s="92"/>
      <c r="IGW353" s="92"/>
      <c r="IGX353" s="92"/>
      <c r="IGY353" s="92"/>
      <c r="IGZ353" s="92"/>
      <c r="IHA353" s="92"/>
      <c r="IHB353" s="92"/>
      <c r="IHC353" s="92"/>
      <c r="IHD353" s="92"/>
      <c r="IHE353" s="92"/>
      <c r="IHF353" s="92"/>
      <c r="IHG353" s="92"/>
      <c r="IHH353" s="92"/>
      <c r="IHI353" s="92"/>
      <c r="IHJ353" s="92"/>
      <c r="IHK353" s="92"/>
      <c r="IHL353" s="92"/>
      <c r="IHM353" s="92"/>
      <c r="IHN353" s="92"/>
      <c r="IHO353" s="92"/>
      <c r="IHP353" s="92"/>
      <c r="IHQ353" s="92"/>
      <c r="IHR353" s="92"/>
      <c r="IHS353" s="92"/>
      <c r="IHT353" s="92"/>
      <c r="IHU353" s="92"/>
      <c r="IHV353" s="92"/>
      <c r="IHW353" s="92"/>
      <c r="IHX353" s="92"/>
      <c r="IHY353" s="92"/>
      <c r="IHZ353" s="92"/>
      <c r="IIA353" s="92"/>
      <c r="IIB353" s="92"/>
      <c r="IIC353" s="92"/>
      <c r="IID353" s="92"/>
      <c r="IIE353" s="92"/>
      <c r="IIF353" s="92"/>
      <c r="IIG353" s="92"/>
      <c r="IIH353" s="92"/>
      <c r="III353" s="92"/>
      <c r="IIJ353" s="92"/>
      <c r="IIK353" s="92"/>
      <c r="IIL353" s="92"/>
      <c r="IIM353" s="92"/>
      <c r="IIN353" s="92"/>
      <c r="IIO353" s="92"/>
      <c r="IIP353" s="92"/>
      <c r="IIQ353" s="92"/>
      <c r="IIR353" s="92"/>
      <c r="IIS353" s="92"/>
      <c r="IIT353" s="92"/>
      <c r="IIU353" s="92"/>
      <c r="IIV353" s="92"/>
      <c r="IIW353" s="92"/>
      <c r="IIX353" s="92"/>
      <c r="IIY353" s="92"/>
      <c r="IIZ353" s="92"/>
      <c r="IJA353" s="92"/>
      <c r="IJB353" s="92"/>
      <c r="IJC353" s="92"/>
      <c r="IJD353" s="92"/>
      <c r="IJE353" s="92"/>
      <c r="IJF353" s="92"/>
      <c r="IJG353" s="92"/>
      <c r="IJH353" s="92"/>
      <c r="IJI353" s="92"/>
      <c r="IJJ353" s="92"/>
      <c r="IJK353" s="92"/>
      <c r="IJL353" s="92"/>
      <c r="IJM353" s="92"/>
      <c r="IJN353" s="92"/>
      <c r="IJO353" s="92"/>
      <c r="IJP353" s="92"/>
      <c r="IJQ353" s="92"/>
      <c r="IJR353" s="92"/>
      <c r="IJS353" s="92"/>
      <c r="IJT353" s="92"/>
      <c r="IJU353" s="92"/>
      <c r="IJV353" s="92"/>
      <c r="IJW353" s="92"/>
      <c r="IJX353" s="92"/>
      <c r="IJY353" s="92"/>
      <c r="IJZ353" s="92"/>
      <c r="IKA353" s="92"/>
      <c r="IKB353" s="92"/>
      <c r="IKC353" s="92"/>
      <c r="IKD353" s="92"/>
      <c r="IKE353" s="92"/>
      <c r="IKF353" s="92"/>
      <c r="IKG353" s="92"/>
      <c r="IKH353" s="92"/>
      <c r="IKI353" s="92"/>
      <c r="IKJ353" s="92"/>
      <c r="IKK353" s="92"/>
      <c r="IKL353" s="92"/>
      <c r="IKM353" s="92"/>
      <c r="IKN353" s="92"/>
      <c r="IKO353" s="92"/>
      <c r="IKP353" s="92"/>
      <c r="IKQ353" s="92"/>
      <c r="IKR353" s="92"/>
      <c r="IKS353" s="92"/>
      <c r="IKT353" s="92"/>
      <c r="IKU353" s="92"/>
      <c r="IKV353" s="92"/>
      <c r="IKW353" s="92"/>
      <c r="IKX353" s="92"/>
      <c r="IKY353" s="92"/>
      <c r="IKZ353" s="92"/>
      <c r="ILA353" s="92"/>
      <c r="ILB353" s="92"/>
      <c r="ILC353" s="92"/>
      <c r="ILD353" s="92"/>
      <c r="ILE353" s="92"/>
      <c r="ILF353" s="92"/>
      <c r="ILG353" s="92"/>
      <c r="ILH353" s="92"/>
      <c r="ILI353" s="92"/>
      <c r="ILJ353" s="92"/>
      <c r="ILK353" s="92"/>
      <c r="ILL353" s="92"/>
      <c r="ILM353" s="92"/>
      <c r="ILN353" s="92"/>
      <c r="ILO353" s="92"/>
      <c r="ILP353" s="92"/>
      <c r="ILQ353" s="92"/>
      <c r="ILR353" s="92"/>
      <c r="ILS353" s="92"/>
      <c r="ILT353" s="92"/>
      <c r="ILU353" s="92"/>
      <c r="ILV353" s="92"/>
      <c r="ILW353" s="92"/>
      <c r="ILX353" s="92"/>
      <c r="ILY353" s="92"/>
      <c r="ILZ353" s="92"/>
      <c r="IMA353" s="92"/>
      <c r="IMB353" s="92"/>
      <c r="IMC353" s="92"/>
      <c r="IMD353" s="92"/>
      <c r="IME353" s="92"/>
      <c r="IMF353" s="92"/>
      <c r="IMG353" s="92"/>
      <c r="IMH353" s="92"/>
      <c r="IMI353" s="92"/>
      <c r="IMJ353" s="92"/>
      <c r="IMK353" s="92"/>
      <c r="IML353" s="92"/>
      <c r="IMM353" s="92"/>
      <c r="IMN353" s="92"/>
      <c r="IMO353" s="92"/>
      <c r="IMP353" s="92"/>
      <c r="IMQ353" s="92"/>
      <c r="IMR353" s="92"/>
      <c r="IMS353" s="92"/>
      <c r="IMT353" s="92"/>
      <c r="IMU353" s="92"/>
      <c r="IMV353" s="92"/>
      <c r="IMW353" s="92"/>
      <c r="IMX353" s="92"/>
      <c r="IMY353" s="92"/>
      <c r="IMZ353" s="92"/>
      <c r="INA353" s="92"/>
      <c r="INB353" s="92"/>
      <c r="INC353" s="92"/>
      <c r="IND353" s="92"/>
      <c r="INE353" s="92"/>
      <c r="INF353" s="92"/>
      <c r="ING353" s="92"/>
      <c r="INH353" s="92"/>
      <c r="INI353" s="92"/>
      <c r="INJ353" s="92"/>
      <c r="INK353" s="92"/>
      <c r="INL353" s="92"/>
      <c r="INM353" s="92"/>
      <c r="INN353" s="92"/>
      <c r="INO353" s="92"/>
      <c r="INP353" s="92"/>
      <c r="INQ353" s="92"/>
      <c r="INR353" s="92"/>
      <c r="INS353" s="92"/>
      <c r="INT353" s="92"/>
      <c r="INU353" s="92"/>
      <c r="INV353" s="92"/>
      <c r="INW353" s="92"/>
      <c r="INX353" s="92"/>
      <c r="INY353" s="92"/>
      <c r="INZ353" s="92"/>
      <c r="IOA353" s="92"/>
      <c r="IOB353" s="92"/>
      <c r="IOC353" s="92"/>
      <c r="IOD353" s="92"/>
      <c r="IOE353" s="92"/>
      <c r="IOF353" s="92"/>
      <c r="IOG353" s="92"/>
      <c r="IOH353" s="92"/>
      <c r="IOI353" s="92"/>
      <c r="IOJ353" s="92"/>
      <c r="IOK353" s="92"/>
      <c r="IOL353" s="92"/>
      <c r="IOM353" s="92"/>
      <c r="ION353" s="92"/>
      <c r="IOO353" s="92"/>
      <c r="IOP353" s="92"/>
      <c r="IOQ353" s="92"/>
      <c r="IOR353" s="92"/>
      <c r="IOS353" s="92"/>
      <c r="IOT353" s="92"/>
      <c r="IOU353" s="92"/>
      <c r="IOV353" s="92"/>
      <c r="IOW353" s="92"/>
      <c r="IOX353" s="92"/>
      <c r="IOY353" s="92"/>
      <c r="IOZ353" s="92"/>
      <c r="IPA353" s="92"/>
      <c r="IPB353" s="92"/>
      <c r="IPC353" s="92"/>
      <c r="IPD353" s="92"/>
      <c r="IPE353" s="92"/>
      <c r="IPF353" s="92"/>
      <c r="IPG353" s="92"/>
      <c r="IPH353" s="92"/>
      <c r="IPI353" s="92"/>
      <c r="IPJ353" s="92"/>
      <c r="IPK353" s="92"/>
      <c r="IPL353" s="92"/>
      <c r="IPM353" s="92"/>
      <c r="IPN353" s="92"/>
      <c r="IPO353" s="92"/>
      <c r="IPP353" s="92"/>
      <c r="IPQ353" s="92"/>
      <c r="IPR353" s="92"/>
      <c r="IPS353" s="92"/>
      <c r="IPT353" s="92"/>
      <c r="IPU353" s="92"/>
      <c r="IPV353" s="92"/>
      <c r="IPW353" s="92"/>
      <c r="IPX353" s="92"/>
      <c r="IPY353" s="92"/>
      <c r="IPZ353" s="92"/>
      <c r="IQA353" s="92"/>
      <c r="IQB353" s="92"/>
      <c r="IQC353" s="92"/>
      <c r="IQD353" s="92"/>
      <c r="IQE353" s="92"/>
      <c r="IQF353" s="92"/>
      <c r="IQG353" s="92"/>
      <c r="IQH353" s="92"/>
      <c r="IQI353" s="92"/>
      <c r="IQJ353" s="92"/>
      <c r="IQK353" s="92"/>
      <c r="IQL353" s="92"/>
      <c r="IQM353" s="92"/>
      <c r="IQN353" s="92"/>
      <c r="IQO353" s="92"/>
      <c r="IQP353" s="92"/>
      <c r="IQQ353" s="92"/>
      <c r="IQR353" s="92"/>
      <c r="IQS353" s="92"/>
      <c r="IQT353" s="92"/>
      <c r="IQU353" s="92"/>
      <c r="IQV353" s="92"/>
      <c r="IQW353" s="92"/>
      <c r="IQX353" s="92"/>
      <c r="IQY353" s="92"/>
      <c r="IQZ353" s="92"/>
      <c r="IRA353" s="92"/>
      <c r="IRB353" s="92"/>
      <c r="IRC353" s="92"/>
      <c r="IRD353" s="92"/>
      <c r="IRE353" s="92"/>
      <c r="IRF353" s="92"/>
      <c r="IRG353" s="92"/>
      <c r="IRH353" s="92"/>
      <c r="IRI353" s="92"/>
      <c r="IRJ353" s="92"/>
      <c r="IRK353" s="92"/>
      <c r="IRL353" s="92"/>
      <c r="IRM353" s="92"/>
      <c r="IRN353" s="92"/>
      <c r="IRO353" s="92"/>
      <c r="IRP353" s="92"/>
      <c r="IRQ353" s="92"/>
      <c r="IRR353" s="92"/>
      <c r="IRS353" s="92"/>
      <c r="IRT353" s="92"/>
      <c r="IRU353" s="92"/>
      <c r="IRV353" s="92"/>
      <c r="IRW353" s="92"/>
      <c r="IRX353" s="92"/>
      <c r="IRY353" s="92"/>
      <c r="IRZ353" s="92"/>
      <c r="ISA353" s="92"/>
      <c r="ISB353" s="92"/>
      <c r="ISC353" s="92"/>
      <c r="ISD353" s="92"/>
      <c r="ISE353" s="92"/>
      <c r="ISF353" s="92"/>
      <c r="ISG353" s="92"/>
      <c r="ISH353" s="92"/>
      <c r="ISI353" s="92"/>
      <c r="ISJ353" s="92"/>
      <c r="ISK353" s="92"/>
      <c r="ISL353" s="92"/>
      <c r="ISM353" s="92"/>
      <c r="ISN353" s="92"/>
      <c r="ISO353" s="92"/>
      <c r="ISP353" s="92"/>
      <c r="ISQ353" s="92"/>
      <c r="ISR353" s="92"/>
      <c r="ISS353" s="92"/>
      <c r="IST353" s="92"/>
      <c r="ISU353" s="92"/>
      <c r="ISV353" s="92"/>
      <c r="ISW353" s="92"/>
      <c r="ISX353" s="92"/>
      <c r="ISY353" s="92"/>
      <c r="ISZ353" s="92"/>
      <c r="ITA353" s="92"/>
      <c r="ITB353" s="92"/>
      <c r="ITC353" s="92"/>
      <c r="ITD353" s="92"/>
      <c r="ITE353" s="92"/>
      <c r="ITF353" s="92"/>
      <c r="ITG353" s="92"/>
      <c r="ITH353" s="92"/>
      <c r="ITI353" s="92"/>
      <c r="ITJ353" s="92"/>
      <c r="ITK353" s="92"/>
      <c r="ITL353" s="92"/>
      <c r="ITM353" s="92"/>
      <c r="ITN353" s="92"/>
      <c r="ITO353" s="92"/>
      <c r="ITP353" s="92"/>
      <c r="ITQ353" s="92"/>
      <c r="ITR353" s="92"/>
      <c r="ITS353" s="92"/>
      <c r="ITT353" s="92"/>
      <c r="ITU353" s="92"/>
      <c r="ITV353" s="92"/>
      <c r="ITW353" s="92"/>
      <c r="ITX353" s="92"/>
      <c r="ITY353" s="92"/>
      <c r="ITZ353" s="92"/>
      <c r="IUA353" s="92"/>
      <c r="IUB353" s="92"/>
      <c r="IUC353" s="92"/>
      <c r="IUD353" s="92"/>
      <c r="IUE353" s="92"/>
      <c r="IUF353" s="92"/>
      <c r="IUG353" s="92"/>
      <c r="IUH353" s="92"/>
      <c r="IUI353" s="92"/>
      <c r="IUJ353" s="92"/>
      <c r="IUK353" s="92"/>
      <c r="IUL353" s="92"/>
      <c r="IUM353" s="92"/>
      <c r="IUN353" s="92"/>
      <c r="IUO353" s="92"/>
      <c r="IUP353" s="92"/>
      <c r="IUQ353" s="92"/>
      <c r="IUR353" s="92"/>
      <c r="IUS353" s="92"/>
      <c r="IUT353" s="92"/>
      <c r="IUU353" s="92"/>
      <c r="IUV353" s="92"/>
      <c r="IUW353" s="92"/>
      <c r="IUX353" s="92"/>
      <c r="IUY353" s="92"/>
      <c r="IUZ353" s="92"/>
      <c r="IVA353" s="92"/>
      <c r="IVB353" s="92"/>
      <c r="IVC353" s="92"/>
      <c r="IVD353" s="92"/>
      <c r="IVE353" s="92"/>
      <c r="IVF353" s="92"/>
      <c r="IVG353" s="92"/>
      <c r="IVH353" s="92"/>
      <c r="IVI353" s="92"/>
      <c r="IVJ353" s="92"/>
      <c r="IVK353" s="92"/>
      <c r="IVL353" s="92"/>
      <c r="IVM353" s="92"/>
      <c r="IVN353" s="92"/>
      <c r="IVO353" s="92"/>
      <c r="IVP353" s="92"/>
      <c r="IVQ353" s="92"/>
      <c r="IVR353" s="92"/>
      <c r="IVS353" s="92"/>
      <c r="IVT353" s="92"/>
      <c r="IVU353" s="92"/>
      <c r="IVV353" s="92"/>
      <c r="IVW353" s="92"/>
      <c r="IVX353" s="92"/>
      <c r="IVY353" s="92"/>
      <c r="IVZ353" s="92"/>
      <c r="IWA353" s="92"/>
      <c r="IWB353" s="92"/>
      <c r="IWC353" s="92"/>
      <c r="IWD353" s="92"/>
      <c r="IWE353" s="92"/>
      <c r="IWF353" s="92"/>
      <c r="IWG353" s="92"/>
      <c r="IWH353" s="92"/>
      <c r="IWI353" s="92"/>
      <c r="IWJ353" s="92"/>
      <c r="IWK353" s="92"/>
      <c r="IWL353" s="92"/>
      <c r="IWM353" s="92"/>
      <c r="IWN353" s="92"/>
      <c r="IWO353" s="92"/>
      <c r="IWP353" s="92"/>
      <c r="IWQ353" s="92"/>
      <c r="IWR353" s="92"/>
      <c r="IWS353" s="92"/>
      <c r="IWT353" s="92"/>
      <c r="IWU353" s="92"/>
      <c r="IWV353" s="92"/>
      <c r="IWW353" s="92"/>
      <c r="IWX353" s="92"/>
      <c r="IWY353" s="92"/>
      <c r="IWZ353" s="92"/>
      <c r="IXA353" s="92"/>
      <c r="IXB353" s="92"/>
      <c r="IXC353" s="92"/>
      <c r="IXD353" s="92"/>
      <c r="IXE353" s="92"/>
      <c r="IXF353" s="92"/>
      <c r="IXG353" s="92"/>
      <c r="IXH353" s="92"/>
      <c r="IXI353" s="92"/>
      <c r="IXJ353" s="92"/>
      <c r="IXK353" s="92"/>
      <c r="IXL353" s="92"/>
      <c r="IXM353" s="92"/>
      <c r="IXN353" s="92"/>
      <c r="IXO353" s="92"/>
      <c r="IXP353" s="92"/>
      <c r="IXQ353" s="92"/>
      <c r="IXR353" s="92"/>
      <c r="IXS353" s="92"/>
      <c r="IXT353" s="92"/>
      <c r="IXU353" s="92"/>
      <c r="IXV353" s="92"/>
      <c r="IXW353" s="92"/>
      <c r="IXX353" s="92"/>
      <c r="IXY353" s="92"/>
      <c r="IXZ353" s="92"/>
      <c r="IYA353" s="92"/>
      <c r="IYB353" s="92"/>
      <c r="IYC353" s="92"/>
      <c r="IYD353" s="92"/>
      <c r="IYE353" s="92"/>
      <c r="IYF353" s="92"/>
      <c r="IYG353" s="92"/>
      <c r="IYH353" s="92"/>
      <c r="IYI353" s="92"/>
      <c r="IYJ353" s="92"/>
      <c r="IYK353" s="92"/>
      <c r="IYL353" s="92"/>
      <c r="IYM353" s="92"/>
      <c r="IYN353" s="92"/>
      <c r="IYO353" s="92"/>
      <c r="IYP353" s="92"/>
      <c r="IYQ353" s="92"/>
      <c r="IYR353" s="92"/>
      <c r="IYS353" s="92"/>
      <c r="IYT353" s="92"/>
      <c r="IYU353" s="92"/>
      <c r="IYV353" s="92"/>
      <c r="IYW353" s="92"/>
      <c r="IYX353" s="92"/>
      <c r="IYY353" s="92"/>
      <c r="IYZ353" s="92"/>
      <c r="IZA353" s="92"/>
      <c r="IZB353" s="92"/>
      <c r="IZC353" s="92"/>
      <c r="IZD353" s="92"/>
      <c r="IZE353" s="92"/>
      <c r="IZF353" s="92"/>
      <c r="IZG353" s="92"/>
      <c r="IZH353" s="92"/>
      <c r="IZI353" s="92"/>
      <c r="IZJ353" s="92"/>
      <c r="IZK353" s="92"/>
      <c r="IZL353" s="92"/>
      <c r="IZM353" s="92"/>
      <c r="IZN353" s="92"/>
      <c r="IZO353" s="92"/>
      <c r="IZP353" s="92"/>
      <c r="IZQ353" s="92"/>
      <c r="IZR353" s="92"/>
      <c r="IZS353" s="92"/>
      <c r="IZT353" s="92"/>
      <c r="IZU353" s="92"/>
      <c r="IZV353" s="92"/>
      <c r="IZW353" s="92"/>
      <c r="IZX353" s="92"/>
      <c r="IZY353" s="92"/>
      <c r="IZZ353" s="92"/>
      <c r="JAA353" s="92"/>
      <c r="JAB353" s="92"/>
      <c r="JAC353" s="92"/>
      <c r="JAD353" s="92"/>
      <c r="JAE353" s="92"/>
      <c r="JAF353" s="92"/>
      <c r="JAG353" s="92"/>
      <c r="JAH353" s="92"/>
      <c r="JAI353" s="92"/>
      <c r="JAJ353" s="92"/>
      <c r="JAK353" s="92"/>
      <c r="JAL353" s="92"/>
      <c r="JAM353" s="92"/>
      <c r="JAN353" s="92"/>
      <c r="JAO353" s="92"/>
      <c r="JAP353" s="92"/>
      <c r="JAQ353" s="92"/>
      <c r="JAR353" s="92"/>
      <c r="JAS353" s="92"/>
      <c r="JAT353" s="92"/>
      <c r="JAU353" s="92"/>
      <c r="JAV353" s="92"/>
      <c r="JAW353" s="92"/>
      <c r="JAX353" s="92"/>
      <c r="JAY353" s="92"/>
      <c r="JAZ353" s="92"/>
      <c r="JBA353" s="92"/>
      <c r="JBB353" s="92"/>
      <c r="JBC353" s="92"/>
      <c r="JBD353" s="92"/>
      <c r="JBE353" s="92"/>
      <c r="JBF353" s="92"/>
      <c r="JBG353" s="92"/>
      <c r="JBH353" s="92"/>
      <c r="JBI353" s="92"/>
      <c r="JBJ353" s="92"/>
      <c r="JBK353" s="92"/>
      <c r="JBL353" s="92"/>
      <c r="JBM353" s="92"/>
      <c r="JBN353" s="92"/>
      <c r="JBO353" s="92"/>
      <c r="JBP353" s="92"/>
      <c r="JBQ353" s="92"/>
      <c r="JBR353" s="92"/>
      <c r="JBS353" s="92"/>
      <c r="JBT353" s="92"/>
      <c r="JBU353" s="92"/>
      <c r="JBV353" s="92"/>
      <c r="JBW353" s="92"/>
      <c r="JBX353" s="92"/>
      <c r="JBY353" s="92"/>
      <c r="JBZ353" s="92"/>
      <c r="JCA353" s="92"/>
      <c r="JCB353" s="92"/>
      <c r="JCC353" s="92"/>
      <c r="JCD353" s="92"/>
      <c r="JCE353" s="92"/>
      <c r="JCF353" s="92"/>
      <c r="JCG353" s="92"/>
      <c r="JCH353" s="92"/>
      <c r="JCI353" s="92"/>
      <c r="JCJ353" s="92"/>
      <c r="JCK353" s="92"/>
      <c r="JCL353" s="92"/>
      <c r="JCM353" s="92"/>
      <c r="JCN353" s="92"/>
      <c r="JCO353" s="92"/>
      <c r="JCP353" s="92"/>
      <c r="JCQ353" s="92"/>
      <c r="JCR353" s="92"/>
      <c r="JCS353" s="92"/>
      <c r="JCT353" s="92"/>
      <c r="JCU353" s="92"/>
      <c r="JCV353" s="92"/>
      <c r="JCW353" s="92"/>
      <c r="JCX353" s="92"/>
      <c r="JCY353" s="92"/>
      <c r="JCZ353" s="92"/>
      <c r="JDA353" s="92"/>
      <c r="JDB353" s="92"/>
      <c r="JDC353" s="92"/>
      <c r="JDD353" s="92"/>
      <c r="JDE353" s="92"/>
      <c r="JDF353" s="92"/>
      <c r="JDG353" s="92"/>
      <c r="JDH353" s="92"/>
      <c r="JDI353" s="92"/>
      <c r="JDJ353" s="92"/>
      <c r="JDK353" s="92"/>
      <c r="JDL353" s="92"/>
      <c r="JDM353" s="92"/>
      <c r="JDN353" s="92"/>
      <c r="JDO353" s="92"/>
      <c r="JDP353" s="92"/>
      <c r="JDQ353" s="92"/>
      <c r="JDR353" s="92"/>
      <c r="JDS353" s="92"/>
      <c r="JDT353" s="92"/>
      <c r="JDU353" s="92"/>
      <c r="JDV353" s="92"/>
      <c r="JDW353" s="92"/>
      <c r="JDX353" s="92"/>
      <c r="JDY353" s="92"/>
      <c r="JDZ353" s="92"/>
      <c r="JEA353" s="92"/>
      <c r="JEB353" s="92"/>
      <c r="JEC353" s="92"/>
      <c r="JED353" s="92"/>
      <c r="JEE353" s="92"/>
      <c r="JEF353" s="92"/>
      <c r="JEG353" s="92"/>
      <c r="JEH353" s="92"/>
      <c r="JEI353" s="92"/>
      <c r="JEJ353" s="92"/>
      <c r="JEK353" s="92"/>
      <c r="JEL353" s="92"/>
      <c r="JEM353" s="92"/>
      <c r="JEN353" s="92"/>
      <c r="JEO353" s="92"/>
      <c r="JEP353" s="92"/>
      <c r="JEQ353" s="92"/>
      <c r="JER353" s="92"/>
      <c r="JES353" s="92"/>
      <c r="JET353" s="92"/>
      <c r="JEU353" s="92"/>
      <c r="JEV353" s="92"/>
      <c r="JEW353" s="92"/>
      <c r="JEX353" s="92"/>
      <c r="JEY353" s="92"/>
      <c r="JEZ353" s="92"/>
      <c r="JFA353" s="92"/>
      <c r="JFB353" s="92"/>
      <c r="JFC353" s="92"/>
      <c r="JFD353" s="92"/>
      <c r="JFE353" s="92"/>
      <c r="JFF353" s="92"/>
      <c r="JFG353" s="92"/>
      <c r="JFH353" s="92"/>
      <c r="JFI353" s="92"/>
      <c r="JFJ353" s="92"/>
      <c r="JFK353" s="92"/>
      <c r="JFL353" s="92"/>
      <c r="JFM353" s="92"/>
      <c r="JFN353" s="92"/>
      <c r="JFO353" s="92"/>
      <c r="JFP353" s="92"/>
      <c r="JFQ353" s="92"/>
      <c r="JFR353" s="92"/>
      <c r="JFS353" s="92"/>
      <c r="JFT353" s="92"/>
      <c r="JFU353" s="92"/>
      <c r="JFV353" s="92"/>
      <c r="JFW353" s="92"/>
      <c r="JFX353" s="92"/>
      <c r="JFY353" s="92"/>
      <c r="JFZ353" s="92"/>
      <c r="JGA353" s="92"/>
      <c r="JGB353" s="92"/>
      <c r="JGC353" s="92"/>
      <c r="JGD353" s="92"/>
      <c r="JGE353" s="92"/>
      <c r="JGF353" s="92"/>
      <c r="JGG353" s="92"/>
      <c r="JGH353" s="92"/>
      <c r="JGI353" s="92"/>
      <c r="JGJ353" s="92"/>
      <c r="JGK353" s="92"/>
      <c r="JGL353" s="92"/>
      <c r="JGM353" s="92"/>
      <c r="JGN353" s="92"/>
      <c r="JGO353" s="92"/>
      <c r="JGP353" s="92"/>
      <c r="JGQ353" s="92"/>
      <c r="JGR353" s="92"/>
      <c r="JGS353" s="92"/>
      <c r="JGT353" s="92"/>
      <c r="JGU353" s="92"/>
      <c r="JGV353" s="92"/>
      <c r="JGW353" s="92"/>
      <c r="JGX353" s="92"/>
      <c r="JGY353" s="92"/>
      <c r="JGZ353" s="92"/>
      <c r="JHA353" s="92"/>
      <c r="JHB353" s="92"/>
      <c r="JHC353" s="92"/>
      <c r="JHD353" s="92"/>
      <c r="JHE353" s="92"/>
      <c r="JHF353" s="92"/>
      <c r="JHG353" s="92"/>
      <c r="JHH353" s="92"/>
      <c r="JHI353" s="92"/>
      <c r="JHJ353" s="92"/>
      <c r="JHK353" s="92"/>
      <c r="JHL353" s="92"/>
      <c r="JHM353" s="92"/>
      <c r="JHN353" s="92"/>
      <c r="JHO353" s="92"/>
      <c r="JHP353" s="92"/>
      <c r="JHQ353" s="92"/>
      <c r="JHR353" s="92"/>
      <c r="JHS353" s="92"/>
      <c r="JHT353" s="92"/>
      <c r="JHU353" s="92"/>
      <c r="JHV353" s="92"/>
      <c r="JHW353" s="92"/>
      <c r="JHX353" s="92"/>
      <c r="JHY353" s="92"/>
      <c r="JHZ353" s="92"/>
      <c r="JIA353" s="92"/>
      <c r="JIB353" s="92"/>
      <c r="JIC353" s="92"/>
      <c r="JID353" s="92"/>
      <c r="JIE353" s="92"/>
      <c r="JIF353" s="92"/>
      <c r="JIG353" s="92"/>
      <c r="JIH353" s="92"/>
      <c r="JII353" s="92"/>
      <c r="JIJ353" s="92"/>
      <c r="JIK353" s="92"/>
      <c r="JIL353" s="92"/>
      <c r="JIM353" s="92"/>
      <c r="JIN353" s="92"/>
      <c r="JIO353" s="92"/>
      <c r="JIP353" s="92"/>
      <c r="JIQ353" s="92"/>
      <c r="JIR353" s="92"/>
      <c r="JIS353" s="92"/>
      <c r="JIT353" s="92"/>
      <c r="JIU353" s="92"/>
      <c r="JIV353" s="92"/>
      <c r="JIW353" s="92"/>
      <c r="JIX353" s="92"/>
      <c r="JIY353" s="92"/>
      <c r="JIZ353" s="92"/>
      <c r="JJA353" s="92"/>
      <c r="JJB353" s="92"/>
      <c r="JJC353" s="92"/>
      <c r="JJD353" s="92"/>
      <c r="JJE353" s="92"/>
      <c r="JJF353" s="92"/>
      <c r="JJG353" s="92"/>
      <c r="JJH353" s="92"/>
      <c r="JJI353" s="92"/>
      <c r="JJJ353" s="92"/>
      <c r="JJK353" s="92"/>
      <c r="JJL353" s="92"/>
      <c r="JJM353" s="92"/>
      <c r="JJN353" s="92"/>
      <c r="JJO353" s="92"/>
      <c r="JJP353" s="92"/>
      <c r="JJQ353" s="92"/>
      <c r="JJR353" s="92"/>
      <c r="JJS353" s="92"/>
      <c r="JJT353" s="92"/>
      <c r="JJU353" s="92"/>
      <c r="JJV353" s="92"/>
      <c r="JJW353" s="92"/>
      <c r="JJX353" s="92"/>
      <c r="JJY353" s="92"/>
      <c r="JJZ353" s="92"/>
      <c r="JKA353" s="92"/>
      <c r="JKB353" s="92"/>
      <c r="JKC353" s="92"/>
      <c r="JKD353" s="92"/>
      <c r="JKE353" s="92"/>
      <c r="JKF353" s="92"/>
      <c r="JKG353" s="92"/>
      <c r="JKH353" s="92"/>
      <c r="JKI353" s="92"/>
      <c r="JKJ353" s="92"/>
      <c r="JKK353" s="92"/>
      <c r="JKL353" s="92"/>
      <c r="JKM353" s="92"/>
      <c r="JKN353" s="92"/>
      <c r="JKO353" s="92"/>
      <c r="JKP353" s="92"/>
      <c r="JKQ353" s="92"/>
      <c r="JKR353" s="92"/>
      <c r="JKS353" s="92"/>
      <c r="JKT353" s="92"/>
      <c r="JKU353" s="92"/>
      <c r="JKV353" s="92"/>
      <c r="JKW353" s="92"/>
      <c r="JKX353" s="92"/>
      <c r="JKY353" s="92"/>
      <c r="JKZ353" s="92"/>
      <c r="JLA353" s="92"/>
      <c r="JLB353" s="92"/>
      <c r="JLC353" s="92"/>
      <c r="JLD353" s="92"/>
      <c r="JLE353" s="92"/>
      <c r="JLF353" s="92"/>
      <c r="JLG353" s="92"/>
      <c r="JLH353" s="92"/>
      <c r="JLI353" s="92"/>
      <c r="JLJ353" s="92"/>
      <c r="JLK353" s="92"/>
      <c r="JLL353" s="92"/>
      <c r="JLM353" s="92"/>
      <c r="JLN353" s="92"/>
      <c r="JLO353" s="92"/>
      <c r="JLP353" s="92"/>
      <c r="JLQ353" s="92"/>
      <c r="JLR353" s="92"/>
      <c r="JLS353" s="92"/>
      <c r="JLT353" s="92"/>
      <c r="JLU353" s="92"/>
      <c r="JLV353" s="92"/>
      <c r="JLW353" s="92"/>
      <c r="JLX353" s="92"/>
      <c r="JLY353" s="92"/>
      <c r="JLZ353" s="92"/>
      <c r="JMA353" s="92"/>
      <c r="JMB353" s="92"/>
      <c r="JMC353" s="92"/>
      <c r="JMD353" s="92"/>
      <c r="JME353" s="92"/>
      <c r="JMF353" s="92"/>
      <c r="JMG353" s="92"/>
      <c r="JMH353" s="92"/>
      <c r="JMI353" s="92"/>
      <c r="JMJ353" s="92"/>
      <c r="JMK353" s="92"/>
      <c r="JML353" s="92"/>
      <c r="JMM353" s="92"/>
      <c r="JMN353" s="92"/>
      <c r="JMO353" s="92"/>
      <c r="JMP353" s="92"/>
      <c r="JMQ353" s="92"/>
      <c r="JMR353" s="92"/>
      <c r="JMS353" s="92"/>
      <c r="JMT353" s="92"/>
      <c r="JMU353" s="92"/>
      <c r="JMV353" s="92"/>
      <c r="JMW353" s="92"/>
      <c r="JMX353" s="92"/>
      <c r="JMY353" s="92"/>
      <c r="JMZ353" s="92"/>
      <c r="JNA353" s="92"/>
      <c r="JNB353" s="92"/>
      <c r="JNC353" s="92"/>
      <c r="JND353" s="92"/>
      <c r="JNE353" s="92"/>
      <c r="JNF353" s="92"/>
      <c r="JNG353" s="92"/>
      <c r="JNH353" s="92"/>
      <c r="JNI353" s="92"/>
      <c r="JNJ353" s="92"/>
      <c r="JNK353" s="92"/>
      <c r="JNL353" s="92"/>
      <c r="JNM353" s="92"/>
      <c r="JNN353" s="92"/>
      <c r="JNO353" s="92"/>
      <c r="JNP353" s="92"/>
      <c r="JNQ353" s="92"/>
      <c r="JNR353" s="92"/>
      <c r="JNS353" s="92"/>
      <c r="JNT353" s="92"/>
      <c r="JNU353" s="92"/>
      <c r="JNV353" s="92"/>
      <c r="JNW353" s="92"/>
      <c r="JNX353" s="92"/>
      <c r="JNY353" s="92"/>
      <c r="JNZ353" s="92"/>
      <c r="JOA353" s="92"/>
      <c r="JOB353" s="92"/>
      <c r="JOC353" s="92"/>
      <c r="JOD353" s="92"/>
      <c r="JOE353" s="92"/>
      <c r="JOF353" s="92"/>
      <c r="JOG353" s="92"/>
      <c r="JOH353" s="92"/>
      <c r="JOI353" s="92"/>
      <c r="JOJ353" s="92"/>
      <c r="JOK353" s="92"/>
      <c r="JOL353" s="92"/>
      <c r="JOM353" s="92"/>
      <c r="JON353" s="92"/>
      <c r="JOO353" s="92"/>
      <c r="JOP353" s="92"/>
      <c r="JOQ353" s="92"/>
      <c r="JOR353" s="92"/>
      <c r="JOS353" s="92"/>
      <c r="JOT353" s="92"/>
      <c r="JOU353" s="92"/>
      <c r="JOV353" s="92"/>
      <c r="JOW353" s="92"/>
      <c r="JOX353" s="92"/>
      <c r="JOY353" s="92"/>
      <c r="JOZ353" s="92"/>
      <c r="JPA353" s="92"/>
      <c r="JPB353" s="92"/>
      <c r="JPC353" s="92"/>
      <c r="JPD353" s="92"/>
      <c r="JPE353" s="92"/>
      <c r="JPF353" s="92"/>
      <c r="JPG353" s="92"/>
      <c r="JPH353" s="92"/>
      <c r="JPI353" s="92"/>
      <c r="JPJ353" s="92"/>
      <c r="JPK353" s="92"/>
      <c r="JPL353" s="92"/>
      <c r="JPM353" s="92"/>
      <c r="JPN353" s="92"/>
      <c r="JPO353" s="92"/>
      <c r="JPP353" s="92"/>
      <c r="JPQ353" s="92"/>
      <c r="JPR353" s="92"/>
      <c r="JPS353" s="92"/>
      <c r="JPT353" s="92"/>
      <c r="JPU353" s="92"/>
      <c r="JPV353" s="92"/>
      <c r="JPW353" s="92"/>
      <c r="JPX353" s="92"/>
      <c r="JPY353" s="92"/>
      <c r="JPZ353" s="92"/>
      <c r="JQA353" s="92"/>
      <c r="JQB353" s="92"/>
      <c r="JQC353" s="92"/>
      <c r="JQD353" s="92"/>
      <c r="JQE353" s="92"/>
      <c r="JQF353" s="92"/>
      <c r="JQG353" s="92"/>
      <c r="JQH353" s="92"/>
      <c r="JQI353" s="92"/>
      <c r="JQJ353" s="92"/>
      <c r="JQK353" s="92"/>
      <c r="JQL353" s="92"/>
      <c r="JQM353" s="92"/>
      <c r="JQN353" s="92"/>
      <c r="JQO353" s="92"/>
      <c r="JQP353" s="92"/>
      <c r="JQQ353" s="92"/>
      <c r="JQR353" s="92"/>
      <c r="JQS353" s="92"/>
      <c r="JQT353" s="92"/>
      <c r="JQU353" s="92"/>
      <c r="JQV353" s="92"/>
      <c r="JQW353" s="92"/>
      <c r="JQX353" s="92"/>
      <c r="JQY353" s="92"/>
      <c r="JQZ353" s="92"/>
      <c r="JRA353" s="92"/>
      <c r="JRB353" s="92"/>
      <c r="JRC353" s="92"/>
      <c r="JRD353" s="92"/>
      <c r="JRE353" s="92"/>
      <c r="JRF353" s="92"/>
      <c r="JRG353" s="92"/>
      <c r="JRH353" s="92"/>
      <c r="JRI353" s="92"/>
      <c r="JRJ353" s="92"/>
      <c r="JRK353" s="92"/>
      <c r="JRL353" s="92"/>
      <c r="JRM353" s="92"/>
      <c r="JRN353" s="92"/>
      <c r="JRO353" s="92"/>
      <c r="JRP353" s="92"/>
      <c r="JRQ353" s="92"/>
      <c r="JRR353" s="92"/>
      <c r="JRS353" s="92"/>
      <c r="JRT353" s="92"/>
      <c r="JRU353" s="92"/>
      <c r="JRV353" s="92"/>
      <c r="JRW353" s="92"/>
      <c r="JRX353" s="92"/>
      <c r="JRY353" s="92"/>
      <c r="JRZ353" s="92"/>
      <c r="JSA353" s="92"/>
      <c r="JSB353" s="92"/>
      <c r="JSC353" s="92"/>
      <c r="JSD353" s="92"/>
      <c r="JSE353" s="92"/>
      <c r="JSF353" s="92"/>
      <c r="JSG353" s="92"/>
      <c r="JSH353" s="92"/>
      <c r="JSI353" s="92"/>
      <c r="JSJ353" s="92"/>
      <c r="JSK353" s="92"/>
      <c r="JSL353" s="92"/>
      <c r="JSM353" s="92"/>
      <c r="JSN353" s="92"/>
      <c r="JSO353" s="92"/>
      <c r="JSP353" s="92"/>
      <c r="JSQ353" s="92"/>
      <c r="JSR353" s="92"/>
      <c r="JSS353" s="92"/>
      <c r="JST353" s="92"/>
      <c r="JSU353" s="92"/>
      <c r="JSV353" s="92"/>
      <c r="JSW353" s="92"/>
      <c r="JSX353" s="92"/>
      <c r="JSY353" s="92"/>
      <c r="JSZ353" s="92"/>
      <c r="JTA353" s="92"/>
      <c r="JTB353" s="92"/>
      <c r="JTC353" s="92"/>
      <c r="JTD353" s="92"/>
      <c r="JTE353" s="92"/>
      <c r="JTF353" s="92"/>
      <c r="JTG353" s="92"/>
      <c r="JTH353" s="92"/>
      <c r="JTI353" s="92"/>
      <c r="JTJ353" s="92"/>
      <c r="JTK353" s="92"/>
      <c r="JTL353" s="92"/>
      <c r="JTM353" s="92"/>
      <c r="JTN353" s="92"/>
      <c r="JTO353" s="92"/>
      <c r="JTP353" s="92"/>
      <c r="JTQ353" s="92"/>
      <c r="JTR353" s="92"/>
      <c r="JTS353" s="92"/>
      <c r="JTT353" s="92"/>
      <c r="JTU353" s="92"/>
      <c r="JTV353" s="92"/>
      <c r="JTW353" s="92"/>
      <c r="JTX353" s="92"/>
      <c r="JTY353" s="92"/>
      <c r="JTZ353" s="92"/>
      <c r="JUA353" s="92"/>
      <c r="JUB353" s="92"/>
      <c r="JUC353" s="92"/>
      <c r="JUD353" s="92"/>
      <c r="JUE353" s="92"/>
      <c r="JUF353" s="92"/>
      <c r="JUG353" s="92"/>
      <c r="JUH353" s="92"/>
      <c r="JUI353" s="92"/>
      <c r="JUJ353" s="92"/>
      <c r="JUK353" s="92"/>
      <c r="JUL353" s="92"/>
      <c r="JUM353" s="92"/>
      <c r="JUN353" s="92"/>
      <c r="JUO353" s="92"/>
      <c r="JUP353" s="92"/>
      <c r="JUQ353" s="92"/>
      <c r="JUR353" s="92"/>
      <c r="JUS353" s="92"/>
      <c r="JUT353" s="92"/>
      <c r="JUU353" s="92"/>
      <c r="JUV353" s="92"/>
      <c r="JUW353" s="92"/>
      <c r="JUX353" s="92"/>
      <c r="JUY353" s="92"/>
      <c r="JUZ353" s="92"/>
      <c r="JVA353" s="92"/>
      <c r="JVB353" s="92"/>
      <c r="JVC353" s="92"/>
      <c r="JVD353" s="92"/>
      <c r="JVE353" s="92"/>
      <c r="JVF353" s="92"/>
      <c r="JVG353" s="92"/>
      <c r="JVH353" s="92"/>
      <c r="JVI353" s="92"/>
      <c r="JVJ353" s="92"/>
      <c r="JVK353" s="92"/>
      <c r="JVL353" s="92"/>
      <c r="JVM353" s="92"/>
      <c r="JVN353" s="92"/>
      <c r="JVO353" s="92"/>
      <c r="JVP353" s="92"/>
      <c r="JVQ353" s="92"/>
      <c r="JVR353" s="92"/>
      <c r="JVS353" s="92"/>
      <c r="JVT353" s="92"/>
      <c r="JVU353" s="92"/>
      <c r="JVV353" s="92"/>
      <c r="JVW353" s="92"/>
      <c r="JVX353" s="92"/>
      <c r="JVY353" s="92"/>
      <c r="JVZ353" s="92"/>
      <c r="JWA353" s="92"/>
      <c r="JWB353" s="92"/>
      <c r="JWC353" s="92"/>
      <c r="JWD353" s="92"/>
      <c r="JWE353" s="92"/>
      <c r="JWF353" s="92"/>
      <c r="JWG353" s="92"/>
      <c r="JWH353" s="92"/>
      <c r="JWI353" s="92"/>
      <c r="JWJ353" s="92"/>
      <c r="JWK353" s="92"/>
      <c r="JWL353" s="92"/>
      <c r="JWM353" s="92"/>
      <c r="JWN353" s="92"/>
      <c r="JWO353" s="92"/>
      <c r="JWP353" s="92"/>
      <c r="JWQ353" s="92"/>
      <c r="JWR353" s="92"/>
      <c r="JWS353" s="92"/>
      <c r="JWT353" s="92"/>
      <c r="JWU353" s="92"/>
      <c r="JWV353" s="92"/>
      <c r="JWW353" s="92"/>
      <c r="JWX353" s="92"/>
      <c r="JWY353" s="92"/>
      <c r="JWZ353" s="92"/>
      <c r="JXA353" s="92"/>
      <c r="JXB353" s="92"/>
      <c r="JXC353" s="92"/>
      <c r="JXD353" s="92"/>
      <c r="JXE353" s="92"/>
      <c r="JXF353" s="92"/>
      <c r="JXG353" s="92"/>
      <c r="JXH353" s="92"/>
      <c r="JXI353" s="92"/>
      <c r="JXJ353" s="92"/>
      <c r="JXK353" s="92"/>
      <c r="JXL353" s="92"/>
      <c r="JXM353" s="92"/>
      <c r="JXN353" s="92"/>
      <c r="JXO353" s="92"/>
      <c r="JXP353" s="92"/>
      <c r="JXQ353" s="92"/>
      <c r="JXR353" s="92"/>
      <c r="JXS353" s="92"/>
      <c r="JXT353" s="92"/>
      <c r="JXU353" s="92"/>
      <c r="JXV353" s="92"/>
      <c r="JXW353" s="92"/>
      <c r="JXX353" s="92"/>
      <c r="JXY353" s="92"/>
      <c r="JXZ353" s="92"/>
      <c r="JYA353" s="92"/>
      <c r="JYB353" s="92"/>
      <c r="JYC353" s="92"/>
      <c r="JYD353" s="92"/>
      <c r="JYE353" s="92"/>
      <c r="JYF353" s="92"/>
      <c r="JYG353" s="92"/>
      <c r="JYH353" s="92"/>
      <c r="JYI353" s="92"/>
      <c r="JYJ353" s="92"/>
      <c r="JYK353" s="92"/>
      <c r="JYL353" s="92"/>
      <c r="JYM353" s="92"/>
      <c r="JYN353" s="92"/>
      <c r="JYO353" s="92"/>
      <c r="JYP353" s="92"/>
      <c r="JYQ353" s="92"/>
      <c r="JYR353" s="92"/>
      <c r="JYS353" s="92"/>
      <c r="JYT353" s="92"/>
      <c r="JYU353" s="92"/>
      <c r="JYV353" s="92"/>
      <c r="JYW353" s="92"/>
      <c r="JYX353" s="92"/>
      <c r="JYY353" s="92"/>
      <c r="JYZ353" s="92"/>
      <c r="JZA353" s="92"/>
      <c r="JZB353" s="92"/>
      <c r="JZC353" s="92"/>
      <c r="JZD353" s="92"/>
      <c r="JZE353" s="92"/>
      <c r="JZF353" s="92"/>
      <c r="JZG353" s="92"/>
      <c r="JZH353" s="92"/>
      <c r="JZI353" s="92"/>
      <c r="JZJ353" s="92"/>
      <c r="JZK353" s="92"/>
      <c r="JZL353" s="92"/>
      <c r="JZM353" s="92"/>
      <c r="JZN353" s="92"/>
      <c r="JZO353" s="92"/>
      <c r="JZP353" s="92"/>
      <c r="JZQ353" s="92"/>
      <c r="JZR353" s="92"/>
      <c r="JZS353" s="92"/>
      <c r="JZT353" s="92"/>
      <c r="JZU353" s="92"/>
      <c r="JZV353" s="92"/>
      <c r="JZW353" s="92"/>
      <c r="JZX353" s="92"/>
      <c r="JZY353" s="92"/>
      <c r="JZZ353" s="92"/>
      <c r="KAA353" s="92"/>
      <c r="KAB353" s="92"/>
      <c r="KAC353" s="92"/>
      <c r="KAD353" s="92"/>
      <c r="KAE353" s="92"/>
      <c r="KAF353" s="92"/>
      <c r="KAG353" s="92"/>
      <c r="KAH353" s="92"/>
      <c r="KAI353" s="92"/>
      <c r="KAJ353" s="92"/>
      <c r="KAK353" s="92"/>
      <c r="KAL353" s="92"/>
      <c r="KAM353" s="92"/>
      <c r="KAN353" s="92"/>
      <c r="KAO353" s="92"/>
      <c r="KAP353" s="92"/>
      <c r="KAQ353" s="92"/>
      <c r="KAR353" s="92"/>
      <c r="KAS353" s="92"/>
      <c r="KAT353" s="92"/>
      <c r="KAU353" s="92"/>
      <c r="KAV353" s="92"/>
      <c r="KAW353" s="92"/>
      <c r="KAX353" s="92"/>
      <c r="KAY353" s="92"/>
      <c r="KAZ353" s="92"/>
      <c r="KBA353" s="92"/>
      <c r="KBB353" s="92"/>
      <c r="KBC353" s="92"/>
      <c r="KBD353" s="92"/>
      <c r="KBE353" s="92"/>
      <c r="KBF353" s="92"/>
      <c r="KBG353" s="92"/>
      <c r="KBH353" s="92"/>
      <c r="KBI353" s="92"/>
      <c r="KBJ353" s="92"/>
      <c r="KBK353" s="92"/>
      <c r="KBL353" s="92"/>
      <c r="KBM353" s="92"/>
      <c r="KBN353" s="92"/>
      <c r="KBO353" s="92"/>
      <c r="KBP353" s="92"/>
      <c r="KBQ353" s="92"/>
      <c r="KBR353" s="92"/>
      <c r="KBS353" s="92"/>
      <c r="KBT353" s="92"/>
      <c r="KBU353" s="92"/>
      <c r="KBV353" s="92"/>
      <c r="KBW353" s="92"/>
      <c r="KBX353" s="92"/>
      <c r="KBY353" s="92"/>
      <c r="KBZ353" s="92"/>
      <c r="KCA353" s="92"/>
      <c r="KCB353" s="92"/>
      <c r="KCC353" s="92"/>
      <c r="KCD353" s="92"/>
      <c r="KCE353" s="92"/>
      <c r="KCF353" s="92"/>
      <c r="KCG353" s="92"/>
      <c r="KCH353" s="92"/>
      <c r="KCI353" s="92"/>
      <c r="KCJ353" s="92"/>
      <c r="KCK353" s="92"/>
      <c r="KCL353" s="92"/>
      <c r="KCM353" s="92"/>
      <c r="KCN353" s="92"/>
      <c r="KCO353" s="92"/>
      <c r="KCP353" s="92"/>
      <c r="KCQ353" s="92"/>
      <c r="KCR353" s="92"/>
      <c r="KCS353" s="92"/>
      <c r="KCT353" s="92"/>
      <c r="KCU353" s="92"/>
      <c r="KCV353" s="92"/>
      <c r="KCW353" s="92"/>
      <c r="KCX353" s="92"/>
      <c r="KCY353" s="92"/>
      <c r="KCZ353" s="92"/>
      <c r="KDA353" s="92"/>
      <c r="KDB353" s="92"/>
      <c r="KDC353" s="92"/>
      <c r="KDD353" s="92"/>
      <c r="KDE353" s="92"/>
      <c r="KDF353" s="92"/>
      <c r="KDG353" s="92"/>
      <c r="KDH353" s="92"/>
      <c r="KDI353" s="92"/>
      <c r="KDJ353" s="92"/>
      <c r="KDK353" s="92"/>
      <c r="KDL353" s="92"/>
      <c r="KDM353" s="92"/>
      <c r="KDN353" s="92"/>
      <c r="KDO353" s="92"/>
      <c r="KDP353" s="92"/>
      <c r="KDQ353" s="92"/>
      <c r="KDR353" s="92"/>
      <c r="KDS353" s="92"/>
      <c r="KDT353" s="92"/>
      <c r="KDU353" s="92"/>
      <c r="KDV353" s="92"/>
      <c r="KDW353" s="92"/>
      <c r="KDX353" s="92"/>
      <c r="KDY353" s="92"/>
      <c r="KDZ353" s="92"/>
      <c r="KEA353" s="92"/>
      <c r="KEB353" s="92"/>
      <c r="KEC353" s="92"/>
      <c r="KED353" s="92"/>
      <c r="KEE353" s="92"/>
      <c r="KEF353" s="92"/>
      <c r="KEG353" s="92"/>
      <c r="KEH353" s="92"/>
      <c r="KEI353" s="92"/>
      <c r="KEJ353" s="92"/>
      <c r="KEK353" s="92"/>
      <c r="KEL353" s="92"/>
      <c r="KEM353" s="92"/>
      <c r="KEN353" s="92"/>
      <c r="KEO353" s="92"/>
      <c r="KEP353" s="92"/>
      <c r="KEQ353" s="92"/>
      <c r="KER353" s="92"/>
      <c r="KES353" s="92"/>
      <c r="KET353" s="92"/>
      <c r="KEU353" s="92"/>
      <c r="KEV353" s="92"/>
      <c r="KEW353" s="92"/>
      <c r="KEX353" s="92"/>
      <c r="KEY353" s="92"/>
      <c r="KEZ353" s="92"/>
      <c r="KFA353" s="92"/>
      <c r="KFB353" s="92"/>
      <c r="KFC353" s="92"/>
      <c r="KFD353" s="92"/>
      <c r="KFE353" s="92"/>
      <c r="KFF353" s="92"/>
      <c r="KFG353" s="92"/>
      <c r="KFH353" s="92"/>
      <c r="KFI353" s="92"/>
      <c r="KFJ353" s="92"/>
      <c r="KFK353" s="92"/>
      <c r="KFL353" s="92"/>
      <c r="KFM353" s="92"/>
      <c r="KFN353" s="92"/>
      <c r="KFO353" s="92"/>
      <c r="KFP353" s="92"/>
      <c r="KFQ353" s="92"/>
      <c r="KFR353" s="92"/>
      <c r="KFS353" s="92"/>
      <c r="KFT353" s="92"/>
      <c r="KFU353" s="92"/>
      <c r="KFV353" s="92"/>
      <c r="KFW353" s="92"/>
      <c r="KFX353" s="92"/>
      <c r="KFY353" s="92"/>
      <c r="KFZ353" s="92"/>
      <c r="KGA353" s="92"/>
      <c r="KGB353" s="92"/>
      <c r="KGC353" s="92"/>
      <c r="KGD353" s="92"/>
      <c r="KGE353" s="92"/>
      <c r="KGF353" s="92"/>
      <c r="KGG353" s="92"/>
      <c r="KGH353" s="92"/>
      <c r="KGI353" s="92"/>
      <c r="KGJ353" s="92"/>
      <c r="KGK353" s="92"/>
      <c r="KGL353" s="92"/>
      <c r="KGM353" s="92"/>
      <c r="KGN353" s="92"/>
      <c r="KGO353" s="92"/>
      <c r="KGP353" s="92"/>
      <c r="KGQ353" s="92"/>
      <c r="KGR353" s="92"/>
      <c r="KGS353" s="92"/>
      <c r="KGT353" s="92"/>
      <c r="KGU353" s="92"/>
      <c r="KGV353" s="92"/>
      <c r="KGW353" s="92"/>
      <c r="KGX353" s="92"/>
      <c r="KGY353" s="92"/>
      <c r="KGZ353" s="92"/>
      <c r="KHA353" s="92"/>
      <c r="KHB353" s="92"/>
      <c r="KHC353" s="92"/>
      <c r="KHD353" s="92"/>
      <c r="KHE353" s="92"/>
      <c r="KHF353" s="92"/>
      <c r="KHG353" s="92"/>
      <c r="KHH353" s="92"/>
      <c r="KHI353" s="92"/>
      <c r="KHJ353" s="92"/>
      <c r="KHK353" s="92"/>
      <c r="KHL353" s="92"/>
      <c r="KHM353" s="92"/>
      <c r="KHN353" s="92"/>
      <c r="KHO353" s="92"/>
      <c r="KHP353" s="92"/>
      <c r="KHQ353" s="92"/>
      <c r="KHR353" s="92"/>
      <c r="KHS353" s="92"/>
      <c r="KHT353" s="92"/>
      <c r="KHU353" s="92"/>
      <c r="KHV353" s="92"/>
      <c r="KHW353" s="92"/>
      <c r="KHX353" s="92"/>
      <c r="KHY353" s="92"/>
      <c r="KHZ353" s="92"/>
      <c r="KIA353" s="92"/>
      <c r="KIB353" s="92"/>
      <c r="KIC353" s="92"/>
      <c r="KID353" s="92"/>
      <c r="KIE353" s="92"/>
      <c r="KIF353" s="92"/>
      <c r="KIG353" s="92"/>
      <c r="KIH353" s="92"/>
      <c r="KII353" s="92"/>
      <c r="KIJ353" s="92"/>
      <c r="KIK353" s="92"/>
      <c r="KIL353" s="92"/>
      <c r="KIM353" s="92"/>
      <c r="KIN353" s="92"/>
      <c r="KIO353" s="92"/>
      <c r="KIP353" s="92"/>
      <c r="KIQ353" s="92"/>
      <c r="KIR353" s="92"/>
      <c r="KIS353" s="92"/>
      <c r="KIT353" s="92"/>
      <c r="KIU353" s="92"/>
      <c r="KIV353" s="92"/>
      <c r="KIW353" s="92"/>
      <c r="KIX353" s="92"/>
      <c r="KIY353" s="92"/>
      <c r="KIZ353" s="92"/>
      <c r="KJA353" s="92"/>
      <c r="KJB353" s="92"/>
      <c r="KJC353" s="92"/>
      <c r="KJD353" s="92"/>
      <c r="KJE353" s="92"/>
      <c r="KJF353" s="92"/>
      <c r="KJG353" s="92"/>
      <c r="KJH353" s="92"/>
      <c r="KJI353" s="92"/>
      <c r="KJJ353" s="92"/>
      <c r="KJK353" s="92"/>
      <c r="KJL353" s="92"/>
      <c r="KJM353" s="92"/>
      <c r="KJN353" s="92"/>
      <c r="KJO353" s="92"/>
      <c r="KJP353" s="92"/>
      <c r="KJQ353" s="92"/>
      <c r="KJR353" s="92"/>
      <c r="KJS353" s="92"/>
      <c r="KJT353" s="92"/>
      <c r="KJU353" s="92"/>
      <c r="KJV353" s="92"/>
      <c r="KJW353" s="92"/>
      <c r="KJX353" s="92"/>
      <c r="KJY353" s="92"/>
      <c r="KJZ353" s="92"/>
      <c r="KKA353" s="92"/>
      <c r="KKB353" s="92"/>
      <c r="KKC353" s="92"/>
      <c r="KKD353" s="92"/>
      <c r="KKE353" s="92"/>
      <c r="KKF353" s="92"/>
      <c r="KKG353" s="92"/>
      <c r="KKH353" s="92"/>
      <c r="KKI353" s="92"/>
      <c r="KKJ353" s="92"/>
      <c r="KKK353" s="92"/>
      <c r="KKL353" s="92"/>
      <c r="KKM353" s="92"/>
      <c r="KKN353" s="92"/>
      <c r="KKO353" s="92"/>
      <c r="KKP353" s="92"/>
      <c r="KKQ353" s="92"/>
      <c r="KKR353" s="92"/>
      <c r="KKS353" s="92"/>
      <c r="KKT353" s="92"/>
      <c r="KKU353" s="92"/>
      <c r="KKV353" s="92"/>
      <c r="KKW353" s="92"/>
      <c r="KKX353" s="92"/>
      <c r="KKY353" s="92"/>
      <c r="KKZ353" s="92"/>
      <c r="KLA353" s="92"/>
      <c r="KLB353" s="92"/>
      <c r="KLC353" s="92"/>
      <c r="KLD353" s="92"/>
      <c r="KLE353" s="92"/>
      <c r="KLF353" s="92"/>
      <c r="KLG353" s="92"/>
      <c r="KLH353" s="92"/>
      <c r="KLI353" s="92"/>
      <c r="KLJ353" s="92"/>
      <c r="KLK353" s="92"/>
      <c r="KLL353" s="92"/>
      <c r="KLM353" s="92"/>
      <c r="KLN353" s="92"/>
      <c r="KLO353" s="92"/>
      <c r="KLP353" s="92"/>
      <c r="KLQ353" s="92"/>
      <c r="KLR353" s="92"/>
      <c r="KLS353" s="92"/>
      <c r="KLT353" s="92"/>
      <c r="KLU353" s="92"/>
      <c r="KLV353" s="92"/>
      <c r="KLW353" s="92"/>
      <c r="KLX353" s="92"/>
      <c r="KLY353" s="92"/>
      <c r="KLZ353" s="92"/>
      <c r="KMA353" s="92"/>
      <c r="KMB353" s="92"/>
      <c r="KMC353" s="92"/>
      <c r="KMD353" s="92"/>
      <c r="KME353" s="92"/>
      <c r="KMF353" s="92"/>
      <c r="KMG353" s="92"/>
      <c r="KMH353" s="92"/>
      <c r="KMI353" s="92"/>
      <c r="KMJ353" s="92"/>
      <c r="KMK353" s="92"/>
      <c r="KML353" s="92"/>
      <c r="KMM353" s="92"/>
      <c r="KMN353" s="92"/>
      <c r="KMO353" s="92"/>
      <c r="KMP353" s="92"/>
      <c r="KMQ353" s="92"/>
      <c r="KMR353" s="92"/>
      <c r="KMS353" s="92"/>
      <c r="KMT353" s="92"/>
      <c r="KMU353" s="92"/>
      <c r="KMV353" s="92"/>
      <c r="KMW353" s="92"/>
      <c r="KMX353" s="92"/>
      <c r="KMY353" s="92"/>
      <c r="KMZ353" s="92"/>
      <c r="KNA353" s="92"/>
      <c r="KNB353" s="92"/>
      <c r="KNC353" s="92"/>
      <c r="KND353" s="92"/>
      <c r="KNE353" s="92"/>
      <c r="KNF353" s="92"/>
      <c r="KNG353" s="92"/>
      <c r="KNH353" s="92"/>
      <c r="KNI353" s="92"/>
      <c r="KNJ353" s="92"/>
      <c r="KNK353" s="92"/>
      <c r="KNL353" s="92"/>
      <c r="KNM353" s="92"/>
      <c r="KNN353" s="92"/>
      <c r="KNO353" s="92"/>
      <c r="KNP353" s="92"/>
      <c r="KNQ353" s="92"/>
      <c r="KNR353" s="92"/>
      <c r="KNS353" s="92"/>
      <c r="KNT353" s="92"/>
      <c r="KNU353" s="92"/>
      <c r="KNV353" s="92"/>
      <c r="KNW353" s="92"/>
      <c r="KNX353" s="92"/>
      <c r="KNY353" s="92"/>
      <c r="KNZ353" s="92"/>
      <c r="KOA353" s="92"/>
      <c r="KOB353" s="92"/>
      <c r="KOC353" s="92"/>
      <c r="KOD353" s="92"/>
      <c r="KOE353" s="92"/>
      <c r="KOF353" s="92"/>
      <c r="KOG353" s="92"/>
      <c r="KOH353" s="92"/>
      <c r="KOI353" s="92"/>
      <c r="KOJ353" s="92"/>
      <c r="KOK353" s="92"/>
      <c r="KOL353" s="92"/>
      <c r="KOM353" s="92"/>
      <c r="KON353" s="92"/>
      <c r="KOO353" s="92"/>
      <c r="KOP353" s="92"/>
      <c r="KOQ353" s="92"/>
      <c r="KOR353" s="92"/>
      <c r="KOS353" s="92"/>
      <c r="KOT353" s="92"/>
      <c r="KOU353" s="92"/>
      <c r="KOV353" s="92"/>
      <c r="KOW353" s="92"/>
      <c r="KOX353" s="92"/>
      <c r="KOY353" s="92"/>
      <c r="KOZ353" s="92"/>
      <c r="KPA353" s="92"/>
      <c r="KPB353" s="92"/>
      <c r="KPC353" s="92"/>
      <c r="KPD353" s="92"/>
      <c r="KPE353" s="92"/>
      <c r="KPF353" s="92"/>
      <c r="KPG353" s="92"/>
      <c r="KPH353" s="92"/>
      <c r="KPI353" s="92"/>
      <c r="KPJ353" s="92"/>
      <c r="KPK353" s="92"/>
      <c r="KPL353" s="92"/>
      <c r="KPM353" s="92"/>
      <c r="KPN353" s="92"/>
      <c r="KPO353" s="92"/>
      <c r="KPP353" s="92"/>
      <c r="KPQ353" s="92"/>
      <c r="KPR353" s="92"/>
      <c r="KPS353" s="92"/>
      <c r="KPT353" s="92"/>
      <c r="KPU353" s="92"/>
      <c r="KPV353" s="92"/>
      <c r="KPW353" s="92"/>
      <c r="KPX353" s="92"/>
      <c r="KPY353" s="92"/>
      <c r="KPZ353" s="92"/>
      <c r="KQA353" s="92"/>
      <c r="KQB353" s="92"/>
      <c r="KQC353" s="92"/>
      <c r="KQD353" s="92"/>
      <c r="KQE353" s="92"/>
      <c r="KQF353" s="92"/>
      <c r="KQG353" s="92"/>
      <c r="KQH353" s="92"/>
      <c r="KQI353" s="92"/>
      <c r="KQJ353" s="92"/>
      <c r="KQK353" s="92"/>
      <c r="KQL353" s="92"/>
      <c r="KQM353" s="92"/>
      <c r="KQN353" s="92"/>
      <c r="KQO353" s="92"/>
      <c r="KQP353" s="92"/>
      <c r="KQQ353" s="92"/>
      <c r="KQR353" s="92"/>
      <c r="KQS353" s="92"/>
      <c r="KQT353" s="92"/>
      <c r="KQU353" s="92"/>
      <c r="KQV353" s="92"/>
      <c r="KQW353" s="92"/>
      <c r="KQX353" s="92"/>
      <c r="KQY353" s="92"/>
      <c r="KQZ353" s="92"/>
      <c r="KRA353" s="92"/>
      <c r="KRB353" s="92"/>
      <c r="KRC353" s="92"/>
      <c r="KRD353" s="92"/>
      <c r="KRE353" s="92"/>
      <c r="KRF353" s="92"/>
      <c r="KRG353" s="92"/>
      <c r="KRH353" s="92"/>
      <c r="KRI353" s="92"/>
      <c r="KRJ353" s="92"/>
      <c r="KRK353" s="92"/>
      <c r="KRL353" s="92"/>
      <c r="KRM353" s="92"/>
      <c r="KRN353" s="92"/>
      <c r="KRO353" s="92"/>
      <c r="KRP353" s="92"/>
      <c r="KRQ353" s="92"/>
      <c r="KRR353" s="92"/>
      <c r="KRS353" s="92"/>
      <c r="KRT353" s="92"/>
      <c r="KRU353" s="92"/>
      <c r="KRV353" s="92"/>
      <c r="KRW353" s="92"/>
      <c r="KRX353" s="92"/>
      <c r="KRY353" s="92"/>
      <c r="KRZ353" s="92"/>
      <c r="KSA353" s="92"/>
      <c r="KSB353" s="92"/>
      <c r="KSC353" s="92"/>
      <c r="KSD353" s="92"/>
      <c r="KSE353" s="92"/>
      <c r="KSF353" s="92"/>
      <c r="KSG353" s="92"/>
      <c r="KSH353" s="92"/>
      <c r="KSI353" s="92"/>
      <c r="KSJ353" s="92"/>
      <c r="KSK353" s="92"/>
      <c r="KSL353" s="92"/>
      <c r="KSM353" s="92"/>
      <c r="KSN353" s="92"/>
      <c r="KSO353" s="92"/>
      <c r="KSP353" s="92"/>
      <c r="KSQ353" s="92"/>
      <c r="KSR353" s="92"/>
      <c r="KSS353" s="92"/>
      <c r="KST353" s="92"/>
      <c r="KSU353" s="92"/>
      <c r="KSV353" s="92"/>
      <c r="KSW353" s="92"/>
      <c r="KSX353" s="92"/>
      <c r="KSY353" s="92"/>
      <c r="KSZ353" s="92"/>
      <c r="KTA353" s="92"/>
      <c r="KTB353" s="92"/>
      <c r="KTC353" s="92"/>
      <c r="KTD353" s="92"/>
      <c r="KTE353" s="92"/>
      <c r="KTF353" s="92"/>
      <c r="KTG353" s="92"/>
      <c r="KTH353" s="92"/>
      <c r="KTI353" s="92"/>
      <c r="KTJ353" s="92"/>
      <c r="KTK353" s="92"/>
      <c r="KTL353" s="92"/>
      <c r="KTM353" s="92"/>
      <c r="KTN353" s="92"/>
      <c r="KTO353" s="92"/>
      <c r="KTP353" s="92"/>
      <c r="KTQ353" s="92"/>
      <c r="KTR353" s="92"/>
      <c r="KTS353" s="92"/>
      <c r="KTT353" s="92"/>
      <c r="KTU353" s="92"/>
      <c r="KTV353" s="92"/>
      <c r="KTW353" s="92"/>
      <c r="KTX353" s="92"/>
      <c r="KTY353" s="92"/>
      <c r="KTZ353" s="92"/>
      <c r="KUA353" s="92"/>
      <c r="KUB353" s="92"/>
      <c r="KUC353" s="92"/>
      <c r="KUD353" s="92"/>
      <c r="KUE353" s="92"/>
      <c r="KUF353" s="92"/>
      <c r="KUG353" s="92"/>
      <c r="KUH353" s="92"/>
      <c r="KUI353" s="92"/>
      <c r="KUJ353" s="92"/>
      <c r="KUK353" s="92"/>
      <c r="KUL353" s="92"/>
      <c r="KUM353" s="92"/>
      <c r="KUN353" s="92"/>
      <c r="KUO353" s="92"/>
      <c r="KUP353" s="92"/>
      <c r="KUQ353" s="92"/>
      <c r="KUR353" s="92"/>
      <c r="KUS353" s="92"/>
      <c r="KUT353" s="92"/>
      <c r="KUU353" s="92"/>
      <c r="KUV353" s="92"/>
      <c r="KUW353" s="92"/>
      <c r="KUX353" s="92"/>
      <c r="KUY353" s="92"/>
      <c r="KUZ353" s="92"/>
      <c r="KVA353" s="92"/>
      <c r="KVB353" s="92"/>
      <c r="KVC353" s="92"/>
      <c r="KVD353" s="92"/>
      <c r="KVE353" s="92"/>
      <c r="KVF353" s="92"/>
      <c r="KVG353" s="92"/>
      <c r="KVH353" s="92"/>
      <c r="KVI353" s="92"/>
      <c r="KVJ353" s="92"/>
      <c r="KVK353" s="92"/>
      <c r="KVL353" s="92"/>
      <c r="KVM353" s="92"/>
      <c r="KVN353" s="92"/>
      <c r="KVO353" s="92"/>
      <c r="KVP353" s="92"/>
      <c r="KVQ353" s="92"/>
      <c r="KVR353" s="92"/>
      <c r="KVS353" s="92"/>
      <c r="KVT353" s="92"/>
      <c r="KVU353" s="92"/>
      <c r="KVV353" s="92"/>
      <c r="KVW353" s="92"/>
      <c r="KVX353" s="92"/>
      <c r="KVY353" s="92"/>
      <c r="KVZ353" s="92"/>
      <c r="KWA353" s="92"/>
      <c r="KWB353" s="92"/>
      <c r="KWC353" s="92"/>
      <c r="KWD353" s="92"/>
      <c r="KWE353" s="92"/>
      <c r="KWF353" s="92"/>
      <c r="KWG353" s="92"/>
      <c r="KWH353" s="92"/>
      <c r="KWI353" s="92"/>
      <c r="KWJ353" s="92"/>
      <c r="KWK353" s="92"/>
      <c r="KWL353" s="92"/>
      <c r="KWM353" s="92"/>
      <c r="KWN353" s="92"/>
      <c r="KWO353" s="92"/>
      <c r="KWP353" s="92"/>
      <c r="KWQ353" s="92"/>
      <c r="KWR353" s="92"/>
      <c r="KWS353" s="92"/>
      <c r="KWT353" s="92"/>
      <c r="KWU353" s="92"/>
      <c r="KWV353" s="92"/>
      <c r="KWW353" s="92"/>
      <c r="KWX353" s="92"/>
      <c r="KWY353" s="92"/>
      <c r="KWZ353" s="92"/>
      <c r="KXA353" s="92"/>
      <c r="KXB353" s="92"/>
      <c r="KXC353" s="92"/>
      <c r="KXD353" s="92"/>
      <c r="KXE353" s="92"/>
      <c r="KXF353" s="92"/>
      <c r="KXG353" s="92"/>
      <c r="KXH353" s="92"/>
      <c r="KXI353" s="92"/>
      <c r="KXJ353" s="92"/>
      <c r="KXK353" s="92"/>
      <c r="KXL353" s="92"/>
      <c r="KXM353" s="92"/>
      <c r="KXN353" s="92"/>
      <c r="KXO353" s="92"/>
      <c r="KXP353" s="92"/>
      <c r="KXQ353" s="92"/>
      <c r="KXR353" s="92"/>
      <c r="KXS353" s="92"/>
      <c r="KXT353" s="92"/>
      <c r="KXU353" s="92"/>
      <c r="KXV353" s="92"/>
      <c r="KXW353" s="92"/>
      <c r="KXX353" s="92"/>
      <c r="KXY353" s="92"/>
      <c r="KXZ353" s="92"/>
      <c r="KYA353" s="92"/>
      <c r="KYB353" s="92"/>
      <c r="KYC353" s="92"/>
      <c r="KYD353" s="92"/>
      <c r="KYE353" s="92"/>
      <c r="KYF353" s="92"/>
      <c r="KYG353" s="92"/>
      <c r="KYH353" s="92"/>
      <c r="KYI353" s="92"/>
      <c r="KYJ353" s="92"/>
      <c r="KYK353" s="92"/>
      <c r="KYL353" s="92"/>
      <c r="KYM353" s="92"/>
      <c r="KYN353" s="92"/>
      <c r="KYO353" s="92"/>
      <c r="KYP353" s="92"/>
      <c r="KYQ353" s="92"/>
      <c r="KYR353" s="92"/>
      <c r="KYS353" s="92"/>
      <c r="KYT353" s="92"/>
      <c r="KYU353" s="92"/>
      <c r="KYV353" s="92"/>
      <c r="KYW353" s="92"/>
      <c r="KYX353" s="92"/>
      <c r="KYY353" s="92"/>
      <c r="KYZ353" s="92"/>
      <c r="KZA353" s="92"/>
      <c r="KZB353" s="92"/>
      <c r="KZC353" s="92"/>
      <c r="KZD353" s="92"/>
      <c r="KZE353" s="92"/>
      <c r="KZF353" s="92"/>
      <c r="KZG353" s="92"/>
      <c r="KZH353" s="92"/>
      <c r="KZI353" s="92"/>
      <c r="KZJ353" s="92"/>
      <c r="KZK353" s="92"/>
      <c r="KZL353" s="92"/>
      <c r="KZM353" s="92"/>
      <c r="KZN353" s="92"/>
      <c r="KZO353" s="92"/>
      <c r="KZP353" s="92"/>
      <c r="KZQ353" s="92"/>
      <c r="KZR353" s="92"/>
      <c r="KZS353" s="92"/>
      <c r="KZT353" s="92"/>
      <c r="KZU353" s="92"/>
      <c r="KZV353" s="92"/>
      <c r="KZW353" s="92"/>
      <c r="KZX353" s="92"/>
      <c r="KZY353" s="92"/>
      <c r="KZZ353" s="92"/>
      <c r="LAA353" s="92"/>
      <c r="LAB353" s="92"/>
      <c r="LAC353" s="92"/>
      <c r="LAD353" s="92"/>
      <c r="LAE353" s="92"/>
      <c r="LAF353" s="92"/>
      <c r="LAG353" s="92"/>
      <c r="LAH353" s="92"/>
      <c r="LAI353" s="92"/>
      <c r="LAJ353" s="92"/>
      <c r="LAK353" s="92"/>
      <c r="LAL353" s="92"/>
      <c r="LAM353" s="92"/>
      <c r="LAN353" s="92"/>
      <c r="LAO353" s="92"/>
      <c r="LAP353" s="92"/>
      <c r="LAQ353" s="92"/>
      <c r="LAR353" s="92"/>
      <c r="LAS353" s="92"/>
      <c r="LAT353" s="92"/>
      <c r="LAU353" s="92"/>
      <c r="LAV353" s="92"/>
      <c r="LAW353" s="92"/>
      <c r="LAX353" s="92"/>
      <c r="LAY353" s="92"/>
      <c r="LAZ353" s="92"/>
      <c r="LBA353" s="92"/>
      <c r="LBB353" s="92"/>
      <c r="LBC353" s="92"/>
      <c r="LBD353" s="92"/>
      <c r="LBE353" s="92"/>
      <c r="LBF353" s="92"/>
      <c r="LBG353" s="92"/>
      <c r="LBH353" s="92"/>
      <c r="LBI353" s="92"/>
      <c r="LBJ353" s="92"/>
      <c r="LBK353" s="92"/>
      <c r="LBL353" s="92"/>
      <c r="LBM353" s="92"/>
      <c r="LBN353" s="92"/>
      <c r="LBO353" s="92"/>
      <c r="LBP353" s="92"/>
      <c r="LBQ353" s="92"/>
      <c r="LBR353" s="92"/>
      <c r="LBS353" s="92"/>
      <c r="LBT353" s="92"/>
      <c r="LBU353" s="92"/>
      <c r="LBV353" s="92"/>
      <c r="LBW353" s="92"/>
      <c r="LBX353" s="92"/>
      <c r="LBY353" s="92"/>
      <c r="LBZ353" s="92"/>
      <c r="LCA353" s="92"/>
      <c r="LCB353" s="92"/>
      <c r="LCC353" s="92"/>
      <c r="LCD353" s="92"/>
      <c r="LCE353" s="92"/>
      <c r="LCF353" s="92"/>
      <c r="LCG353" s="92"/>
      <c r="LCH353" s="92"/>
      <c r="LCI353" s="92"/>
      <c r="LCJ353" s="92"/>
      <c r="LCK353" s="92"/>
      <c r="LCL353" s="92"/>
      <c r="LCM353" s="92"/>
      <c r="LCN353" s="92"/>
      <c r="LCO353" s="92"/>
      <c r="LCP353" s="92"/>
      <c r="LCQ353" s="92"/>
      <c r="LCR353" s="92"/>
      <c r="LCS353" s="92"/>
      <c r="LCT353" s="92"/>
      <c r="LCU353" s="92"/>
      <c r="LCV353" s="92"/>
      <c r="LCW353" s="92"/>
      <c r="LCX353" s="92"/>
      <c r="LCY353" s="92"/>
      <c r="LCZ353" s="92"/>
      <c r="LDA353" s="92"/>
      <c r="LDB353" s="92"/>
      <c r="LDC353" s="92"/>
      <c r="LDD353" s="92"/>
      <c r="LDE353" s="92"/>
      <c r="LDF353" s="92"/>
      <c r="LDG353" s="92"/>
      <c r="LDH353" s="92"/>
      <c r="LDI353" s="92"/>
      <c r="LDJ353" s="92"/>
      <c r="LDK353" s="92"/>
      <c r="LDL353" s="92"/>
      <c r="LDM353" s="92"/>
      <c r="LDN353" s="92"/>
      <c r="LDO353" s="92"/>
      <c r="LDP353" s="92"/>
      <c r="LDQ353" s="92"/>
      <c r="LDR353" s="92"/>
      <c r="LDS353" s="92"/>
      <c r="LDT353" s="92"/>
      <c r="LDU353" s="92"/>
      <c r="LDV353" s="92"/>
      <c r="LDW353" s="92"/>
      <c r="LDX353" s="92"/>
      <c r="LDY353" s="92"/>
      <c r="LDZ353" s="92"/>
      <c r="LEA353" s="92"/>
      <c r="LEB353" s="92"/>
      <c r="LEC353" s="92"/>
      <c r="LED353" s="92"/>
      <c r="LEE353" s="92"/>
      <c r="LEF353" s="92"/>
      <c r="LEG353" s="92"/>
      <c r="LEH353" s="92"/>
      <c r="LEI353" s="92"/>
      <c r="LEJ353" s="92"/>
      <c r="LEK353" s="92"/>
      <c r="LEL353" s="92"/>
      <c r="LEM353" s="92"/>
      <c r="LEN353" s="92"/>
      <c r="LEO353" s="92"/>
      <c r="LEP353" s="92"/>
      <c r="LEQ353" s="92"/>
      <c r="LER353" s="92"/>
      <c r="LES353" s="92"/>
      <c r="LET353" s="92"/>
      <c r="LEU353" s="92"/>
      <c r="LEV353" s="92"/>
      <c r="LEW353" s="92"/>
      <c r="LEX353" s="92"/>
      <c r="LEY353" s="92"/>
      <c r="LEZ353" s="92"/>
      <c r="LFA353" s="92"/>
      <c r="LFB353" s="92"/>
      <c r="LFC353" s="92"/>
      <c r="LFD353" s="92"/>
      <c r="LFE353" s="92"/>
      <c r="LFF353" s="92"/>
      <c r="LFG353" s="92"/>
      <c r="LFH353" s="92"/>
      <c r="LFI353" s="92"/>
      <c r="LFJ353" s="92"/>
      <c r="LFK353" s="92"/>
      <c r="LFL353" s="92"/>
      <c r="LFM353" s="92"/>
      <c r="LFN353" s="92"/>
      <c r="LFO353" s="92"/>
      <c r="LFP353" s="92"/>
      <c r="LFQ353" s="92"/>
      <c r="LFR353" s="92"/>
      <c r="LFS353" s="92"/>
      <c r="LFT353" s="92"/>
      <c r="LFU353" s="92"/>
      <c r="LFV353" s="92"/>
      <c r="LFW353" s="92"/>
      <c r="LFX353" s="92"/>
      <c r="LFY353" s="92"/>
      <c r="LFZ353" s="92"/>
      <c r="LGA353" s="92"/>
      <c r="LGB353" s="92"/>
      <c r="LGC353" s="92"/>
      <c r="LGD353" s="92"/>
      <c r="LGE353" s="92"/>
      <c r="LGF353" s="92"/>
      <c r="LGG353" s="92"/>
      <c r="LGH353" s="92"/>
      <c r="LGI353" s="92"/>
      <c r="LGJ353" s="92"/>
      <c r="LGK353" s="92"/>
      <c r="LGL353" s="92"/>
      <c r="LGM353" s="92"/>
      <c r="LGN353" s="92"/>
      <c r="LGO353" s="92"/>
      <c r="LGP353" s="92"/>
      <c r="LGQ353" s="92"/>
      <c r="LGR353" s="92"/>
      <c r="LGS353" s="92"/>
      <c r="LGT353" s="92"/>
      <c r="LGU353" s="92"/>
      <c r="LGV353" s="92"/>
      <c r="LGW353" s="92"/>
      <c r="LGX353" s="92"/>
      <c r="LGY353" s="92"/>
      <c r="LGZ353" s="92"/>
      <c r="LHA353" s="92"/>
      <c r="LHB353" s="92"/>
      <c r="LHC353" s="92"/>
      <c r="LHD353" s="92"/>
      <c r="LHE353" s="92"/>
      <c r="LHF353" s="92"/>
      <c r="LHG353" s="92"/>
      <c r="LHH353" s="92"/>
      <c r="LHI353" s="92"/>
      <c r="LHJ353" s="92"/>
      <c r="LHK353" s="92"/>
      <c r="LHL353" s="92"/>
      <c r="LHM353" s="92"/>
      <c r="LHN353" s="92"/>
      <c r="LHO353" s="92"/>
      <c r="LHP353" s="92"/>
      <c r="LHQ353" s="92"/>
      <c r="LHR353" s="92"/>
      <c r="LHS353" s="92"/>
      <c r="LHT353" s="92"/>
      <c r="LHU353" s="92"/>
      <c r="LHV353" s="92"/>
      <c r="LHW353" s="92"/>
      <c r="LHX353" s="92"/>
      <c r="LHY353" s="92"/>
      <c r="LHZ353" s="92"/>
      <c r="LIA353" s="92"/>
      <c r="LIB353" s="92"/>
      <c r="LIC353" s="92"/>
      <c r="LID353" s="92"/>
      <c r="LIE353" s="92"/>
      <c r="LIF353" s="92"/>
      <c r="LIG353" s="92"/>
      <c r="LIH353" s="92"/>
      <c r="LII353" s="92"/>
      <c r="LIJ353" s="92"/>
      <c r="LIK353" s="92"/>
      <c r="LIL353" s="92"/>
      <c r="LIM353" s="92"/>
      <c r="LIN353" s="92"/>
      <c r="LIO353" s="92"/>
      <c r="LIP353" s="92"/>
      <c r="LIQ353" s="92"/>
      <c r="LIR353" s="92"/>
      <c r="LIS353" s="92"/>
      <c r="LIT353" s="92"/>
      <c r="LIU353" s="92"/>
      <c r="LIV353" s="92"/>
      <c r="LIW353" s="92"/>
      <c r="LIX353" s="92"/>
      <c r="LIY353" s="92"/>
      <c r="LIZ353" s="92"/>
      <c r="LJA353" s="92"/>
      <c r="LJB353" s="92"/>
      <c r="LJC353" s="92"/>
      <c r="LJD353" s="92"/>
      <c r="LJE353" s="92"/>
      <c r="LJF353" s="92"/>
      <c r="LJG353" s="92"/>
      <c r="LJH353" s="92"/>
      <c r="LJI353" s="92"/>
      <c r="LJJ353" s="92"/>
      <c r="LJK353" s="92"/>
      <c r="LJL353" s="92"/>
      <c r="LJM353" s="92"/>
      <c r="LJN353" s="92"/>
      <c r="LJO353" s="92"/>
      <c r="LJP353" s="92"/>
      <c r="LJQ353" s="92"/>
      <c r="LJR353" s="92"/>
      <c r="LJS353" s="92"/>
      <c r="LJT353" s="92"/>
      <c r="LJU353" s="92"/>
      <c r="LJV353" s="92"/>
      <c r="LJW353" s="92"/>
      <c r="LJX353" s="92"/>
      <c r="LJY353" s="92"/>
      <c r="LJZ353" s="92"/>
      <c r="LKA353" s="92"/>
      <c r="LKB353" s="92"/>
      <c r="LKC353" s="92"/>
      <c r="LKD353" s="92"/>
      <c r="LKE353" s="92"/>
      <c r="LKF353" s="92"/>
      <c r="LKG353" s="92"/>
      <c r="LKH353" s="92"/>
      <c r="LKI353" s="92"/>
      <c r="LKJ353" s="92"/>
      <c r="LKK353" s="92"/>
      <c r="LKL353" s="92"/>
      <c r="LKM353" s="92"/>
      <c r="LKN353" s="92"/>
      <c r="LKO353" s="92"/>
      <c r="LKP353" s="92"/>
      <c r="LKQ353" s="92"/>
      <c r="LKR353" s="92"/>
      <c r="LKS353" s="92"/>
      <c r="LKT353" s="92"/>
      <c r="LKU353" s="92"/>
      <c r="LKV353" s="92"/>
      <c r="LKW353" s="92"/>
      <c r="LKX353" s="92"/>
      <c r="LKY353" s="92"/>
      <c r="LKZ353" s="92"/>
      <c r="LLA353" s="92"/>
      <c r="LLB353" s="92"/>
      <c r="LLC353" s="92"/>
      <c r="LLD353" s="92"/>
      <c r="LLE353" s="92"/>
      <c r="LLF353" s="92"/>
      <c r="LLG353" s="92"/>
      <c r="LLH353" s="92"/>
      <c r="LLI353" s="92"/>
      <c r="LLJ353" s="92"/>
      <c r="LLK353" s="92"/>
      <c r="LLL353" s="92"/>
      <c r="LLM353" s="92"/>
      <c r="LLN353" s="92"/>
      <c r="LLO353" s="92"/>
      <c r="LLP353" s="92"/>
      <c r="LLQ353" s="92"/>
      <c r="LLR353" s="92"/>
      <c r="LLS353" s="92"/>
      <c r="LLT353" s="92"/>
      <c r="LLU353" s="92"/>
      <c r="LLV353" s="92"/>
      <c r="LLW353" s="92"/>
      <c r="LLX353" s="92"/>
      <c r="LLY353" s="92"/>
      <c r="LLZ353" s="92"/>
      <c r="LMA353" s="92"/>
      <c r="LMB353" s="92"/>
      <c r="LMC353" s="92"/>
      <c r="LMD353" s="92"/>
      <c r="LME353" s="92"/>
      <c r="LMF353" s="92"/>
      <c r="LMG353" s="92"/>
      <c r="LMH353" s="92"/>
      <c r="LMI353" s="92"/>
      <c r="LMJ353" s="92"/>
      <c r="LMK353" s="92"/>
      <c r="LML353" s="92"/>
      <c r="LMM353" s="92"/>
      <c r="LMN353" s="92"/>
      <c r="LMO353" s="92"/>
      <c r="LMP353" s="92"/>
      <c r="LMQ353" s="92"/>
      <c r="LMR353" s="92"/>
      <c r="LMS353" s="92"/>
      <c r="LMT353" s="92"/>
      <c r="LMU353" s="92"/>
      <c r="LMV353" s="92"/>
      <c r="LMW353" s="92"/>
      <c r="LMX353" s="92"/>
      <c r="LMY353" s="92"/>
      <c r="LMZ353" s="92"/>
      <c r="LNA353" s="92"/>
      <c r="LNB353" s="92"/>
      <c r="LNC353" s="92"/>
      <c r="LND353" s="92"/>
      <c r="LNE353" s="92"/>
      <c r="LNF353" s="92"/>
      <c r="LNG353" s="92"/>
      <c r="LNH353" s="92"/>
      <c r="LNI353" s="92"/>
      <c r="LNJ353" s="92"/>
      <c r="LNK353" s="92"/>
      <c r="LNL353" s="92"/>
      <c r="LNM353" s="92"/>
      <c r="LNN353" s="92"/>
      <c r="LNO353" s="92"/>
      <c r="LNP353" s="92"/>
      <c r="LNQ353" s="92"/>
      <c r="LNR353" s="92"/>
      <c r="LNS353" s="92"/>
      <c r="LNT353" s="92"/>
      <c r="LNU353" s="92"/>
      <c r="LNV353" s="92"/>
      <c r="LNW353" s="92"/>
      <c r="LNX353" s="92"/>
      <c r="LNY353" s="92"/>
      <c r="LNZ353" s="92"/>
      <c r="LOA353" s="92"/>
      <c r="LOB353" s="92"/>
      <c r="LOC353" s="92"/>
      <c r="LOD353" s="92"/>
      <c r="LOE353" s="92"/>
      <c r="LOF353" s="92"/>
      <c r="LOG353" s="92"/>
      <c r="LOH353" s="92"/>
      <c r="LOI353" s="92"/>
      <c r="LOJ353" s="92"/>
      <c r="LOK353" s="92"/>
      <c r="LOL353" s="92"/>
      <c r="LOM353" s="92"/>
      <c r="LON353" s="92"/>
      <c r="LOO353" s="92"/>
      <c r="LOP353" s="92"/>
      <c r="LOQ353" s="92"/>
      <c r="LOR353" s="92"/>
      <c r="LOS353" s="92"/>
      <c r="LOT353" s="92"/>
      <c r="LOU353" s="92"/>
      <c r="LOV353" s="92"/>
      <c r="LOW353" s="92"/>
      <c r="LOX353" s="92"/>
      <c r="LOY353" s="92"/>
      <c r="LOZ353" s="92"/>
      <c r="LPA353" s="92"/>
      <c r="LPB353" s="92"/>
      <c r="LPC353" s="92"/>
      <c r="LPD353" s="92"/>
      <c r="LPE353" s="92"/>
      <c r="LPF353" s="92"/>
      <c r="LPG353" s="92"/>
      <c r="LPH353" s="92"/>
      <c r="LPI353" s="92"/>
      <c r="LPJ353" s="92"/>
      <c r="LPK353" s="92"/>
      <c r="LPL353" s="92"/>
      <c r="LPM353" s="92"/>
      <c r="LPN353" s="92"/>
      <c r="LPO353" s="92"/>
      <c r="LPP353" s="92"/>
      <c r="LPQ353" s="92"/>
      <c r="LPR353" s="92"/>
      <c r="LPS353" s="92"/>
      <c r="LPT353" s="92"/>
      <c r="LPU353" s="92"/>
      <c r="LPV353" s="92"/>
      <c r="LPW353" s="92"/>
      <c r="LPX353" s="92"/>
      <c r="LPY353" s="92"/>
      <c r="LPZ353" s="92"/>
      <c r="LQA353" s="92"/>
      <c r="LQB353" s="92"/>
      <c r="LQC353" s="92"/>
      <c r="LQD353" s="92"/>
      <c r="LQE353" s="92"/>
      <c r="LQF353" s="92"/>
      <c r="LQG353" s="92"/>
      <c r="LQH353" s="92"/>
      <c r="LQI353" s="92"/>
      <c r="LQJ353" s="92"/>
      <c r="LQK353" s="92"/>
      <c r="LQL353" s="92"/>
      <c r="LQM353" s="92"/>
      <c r="LQN353" s="92"/>
      <c r="LQO353" s="92"/>
      <c r="LQP353" s="92"/>
      <c r="LQQ353" s="92"/>
      <c r="LQR353" s="92"/>
      <c r="LQS353" s="92"/>
      <c r="LQT353" s="92"/>
      <c r="LQU353" s="92"/>
      <c r="LQV353" s="92"/>
      <c r="LQW353" s="92"/>
      <c r="LQX353" s="92"/>
      <c r="LQY353" s="92"/>
      <c r="LQZ353" s="92"/>
      <c r="LRA353" s="92"/>
      <c r="LRB353" s="92"/>
      <c r="LRC353" s="92"/>
      <c r="LRD353" s="92"/>
      <c r="LRE353" s="92"/>
      <c r="LRF353" s="92"/>
      <c r="LRG353" s="92"/>
      <c r="LRH353" s="92"/>
      <c r="LRI353" s="92"/>
      <c r="LRJ353" s="92"/>
      <c r="LRK353" s="92"/>
      <c r="LRL353" s="92"/>
      <c r="LRM353" s="92"/>
      <c r="LRN353" s="92"/>
      <c r="LRO353" s="92"/>
      <c r="LRP353" s="92"/>
      <c r="LRQ353" s="92"/>
      <c r="LRR353" s="92"/>
      <c r="LRS353" s="92"/>
      <c r="LRT353" s="92"/>
      <c r="LRU353" s="92"/>
      <c r="LRV353" s="92"/>
      <c r="LRW353" s="92"/>
      <c r="LRX353" s="92"/>
      <c r="LRY353" s="92"/>
      <c r="LRZ353" s="92"/>
      <c r="LSA353" s="92"/>
      <c r="LSB353" s="92"/>
      <c r="LSC353" s="92"/>
      <c r="LSD353" s="92"/>
      <c r="LSE353" s="92"/>
      <c r="LSF353" s="92"/>
      <c r="LSG353" s="92"/>
      <c r="LSH353" s="92"/>
      <c r="LSI353" s="92"/>
      <c r="LSJ353" s="92"/>
      <c r="LSK353" s="92"/>
      <c r="LSL353" s="92"/>
      <c r="LSM353" s="92"/>
      <c r="LSN353" s="92"/>
      <c r="LSO353" s="92"/>
      <c r="LSP353" s="92"/>
      <c r="LSQ353" s="92"/>
      <c r="LSR353" s="92"/>
      <c r="LSS353" s="92"/>
      <c r="LST353" s="92"/>
      <c r="LSU353" s="92"/>
      <c r="LSV353" s="92"/>
      <c r="LSW353" s="92"/>
      <c r="LSX353" s="92"/>
      <c r="LSY353" s="92"/>
      <c r="LSZ353" s="92"/>
      <c r="LTA353" s="92"/>
      <c r="LTB353" s="92"/>
      <c r="LTC353" s="92"/>
      <c r="LTD353" s="92"/>
      <c r="LTE353" s="92"/>
      <c r="LTF353" s="92"/>
      <c r="LTG353" s="92"/>
      <c r="LTH353" s="92"/>
      <c r="LTI353" s="92"/>
      <c r="LTJ353" s="92"/>
      <c r="LTK353" s="92"/>
      <c r="LTL353" s="92"/>
      <c r="LTM353" s="92"/>
      <c r="LTN353" s="92"/>
      <c r="LTO353" s="92"/>
      <c r="LTP353" s="92"/>
      <c r="LTQ353" s="92"/>
      <c r="LTR353" s="92"/>
      <c r="LTS353" s="92"/>
      <c r="LTT353" s="92"/>
      <c r="LTU353" s="92"/>
      <c r="LTV353" s="92"/>
      <c r="LTW353" s="92"/>
      <c r="LTX353" s="92"/>
      <c r="LTY353" s="92"/>
      <c r="LTZ353" s="92"/>
      <c r="LUA353" s="92"/>
      <c r="LUB353" s="92"/>
      <c r="LUC353" s="92"/>
      <c r="LUD353" s="92"/>
      <c r="LUE353" s="92"/>
      <c r="LUF353" s="92"/>
      <c r="LUG353" s="92"/>
      <c r="LUH353" s="92"/>
      <c r="LUI353" s="92"/>
      <c r="LUJ353" s="92"/>
      <c r="LUK353" s="92"/>
      <c r="LUL353" s="92"/>
      <c r="LUM353" s="92"/>
      <c r="LUN353" s="92"/>
      <c r="LUO353" s="92"/>
      <c r="LUP353" s="92"/>
      <c r="LUQ353" s="92"/>
      <c r="LUR353" s="92"/>
      <c r="LUS353" s="92"/>
      <c r="LUT353" s="92"/>
      <c r="LUU353" s="92"/>
      <c r="LUV353" s="92"/>
      <c r="LUW353" s="92"/>
      <c r="LUX353" s="92"/>
      <c r="LUY353" s="92"/>
      <c r="LUZ353" s="92"/>
      <c r="LVA353" s="92"/>
      <c r="LVB353" s="92"/>
      <c r="LVC353" s="92"/>
      <c r="LVD353" s="92"/>
      <c r="LVE353" s="92"/>
      <c r="LVF353" s="92"/>
      <c r="LVG353" s="92"/>
      <c r="LVH353" s="92"/>
      <c r="LVI353" s="92"/>
      <c r="LVJ353" s="92"/>
      <c r="LVK353" s="92"/>
      <c r="LVL353" s="92"/>
      <c r="LVM353" s="92"/>
      <c r="LVN353" s="92"/>
      <c r="LVO353" s="92"/>
      <c r="LVP353" s="92"/>
      <c r="LVQ353" s="92"/>
      <c r="LVR353" s="92"/>
      <c r="LVS353" s="92"/>
      <c r="LVT353" s="92"/>
      <c r="LVU353" s="92"/>
      <c r="LVV353" s="92"/>
      <c r="LVW353" s="92"/>
      <c r="LVX353" s="92"/>
      <c r="LVY353" s="92"/>
      <c r="LVZ353" s="92"/>
      <c r="LWA353" s="92"/>
      <c r="LWB353" s="92"/>
      <c r="LWC353" s="92"/>
      <c r="LWD353" s="92"/>
      <c r="LWE353" s="92"/>
      <c r="LWF353" s="92"/>
      <c r="LWG353" s="92"/>
      <c r="LWH353" s="92"/>
      <c r="LWI353" s="92"/>
      <c r="LWJ353" s="92"/>
      <c r="LWK353" s="92"/>
      <c r="LWL353" s="92"/>
      <c r="LWM353" s="92"/>
      <c r="LWN353" s="92"/>
      <c r="LWO353" s="92"/>
      <c r="LWP353" s="92"/>
      <c r="LWQ353" s="92"/>
      <c r="LWR353" s="92"/>
      <c r="LWS353" s="92"/>
      <c r="LWT353" s="92"/>
      <c r="LWU353" s="92"/>
      <c r="LWV353" s="92"/>
      <c r="LWW353" s="92"/>
      <c r="LWX353" s="92"/>
      <c r="LWY353" s="92"/>
      <c r="LWZ353" s="92"/>
      <c r="LXA353" s="92"/>
      <c r="LXB353" s="92"/>
      <c r="LXC353" s="92"/>
      <c r="LXD353" s="92"/>
      <c r="LXE353" s="92"/>
      <c r="LXF353" s="92"/>
      <c r="LXG353" s="92"/>
      <c r="LXH353" s="92"/>
      <c r="LXI353" s="92"/>
      <c r="LXJ353" s="92"/>
      <c r="LXK353" s="92"/>
      <c r="LXL353" s="92"/>
      <c r="LXM353" s="92"/>
      <c r="LXN353" s="92"/>
      <c r="LXO353" s="92"/>
      <c r="LXP353" s="92"/>
      <c r="LXQ353" s="92"/>
      <c r="LXR353" s="92"/>
      <c r="LXS353" s="92"/>
      <c r="LXT353" s="92"/>
      <c r="LXU353" s="92"/>
      <c r="LXV353" s="92"/>
      <c r="LXW353" s="92"/>
      <c r="LXX353" s="92"/>
      <c r="LXY353" s="92"/>
      <c r="LXZ353" s="92"/>
      <c r="LYA353" s="92"/>
      <c r="LYB353" s="92"/>
      <c r="LYC353" s="92"/>
      <c r="LYD353" s="92"/>
      <c r="LYE353" s="92"/>
      <c r="LYF353" s="92"/>
      <c r="LYG353" s="92"/>
      <c r="LYH353" s="92"/>
      <c r="LYI353" s="92"/>
      <c r="LYJ353" s="92"/>
      <c r="LYK353" s="92"/>
      <c r="LYL353" s="92"/>
      <c r="LYM353" s="92"/>
      <c r="LYN353" s="92"/>
      <c r="LYO353" s="92"/>
      <c r="LYP353" s="92"/>
      <c r="LYQ353" s="92"/>
      <c r="LYR353" s="92"/>
      <c r="LYS353" s="92"/>
      <c r="LYT353" s="92"/>
      <c r="LYU353" s="92"/>
      <c r="LYV353" s="92"/>
      <c r="LYW353" s="92"/>
      <c r="LYX353" s="92"/>
      <c r="LYY353" s="92"/>
      <c r="LYZ353" s="92"/>
      <c r="LZA353" s="92"/>
      <c r="LZB353" s="92"/>
      <c r="LZC353" s="92"/>
      <c r="LZD353" s="92"/>
      <c r="LZE353" s="92"/>
      <c r="LZF353" s="92"/>
      <c r="LZG353" s="92"/>
      <c r="LZH353" s="92"/>
      <c r="LZI353" s="92"/>
      <c r="LZJ353" s="92"/>
      <c r="LZK353" s="92"/>
      <c r="LZL353" s="92"/>
      <c r="LZM353" s="92"/>
      <c r="LZN353" s="92"/>
      <c r="LZO353" s="92"/>
      <c r="LZP353" s="92"/>
      <c r="LZQ353" s="92"/>
      <c r="LZR353" s="92"/>
      <c r="LZS353" s="92"/>
      <c r="LZT353" s="92"/>
      <c r="LZU353" s="92"/>
      <c r="LZV353" s="92"/>
      <c r="LZW353" s="92"/>
      <c r="LZX353" s="92"/>
      <c r="LZY353" s="92"/>
      <c r="LZZ353" s="92"/>
      <c r="MAA353" s="92"/>
      <c r="MAB353" s="92"/>
      <c r="MAC353" s="92"/>
      <c r="MAD353" s="92"/>
      <c r="MAE353" s="92"/>
      <c r="MAF353" s="92"/>
      <c r="MAG353" s="92"/>
      <c r="MAH353" s="92"/>
      <c r="MAI353" s="92"/>
      <c r="MAJ353" s="92"/>
      <c r="MAK353" s="92"/>
      <c r="MAL353" s="92"/>
      <c r="MAM353" s="92"/>
      <c r="MAN353" s="92"/>
      <c r="MAO353" s="92"/>
      <c r="MAP353" s="92"/>
      <c r="MAQ353" s="92"/>
      <c r="MAR353" s="92"/>
      <c r="MAS353" s="92"/>
      <c r="MAT353" s="92"/>
      <c r="MAU353" s="92"/>
      <c r="MAV353" s="92"/>
      <c r="MAW353" s="92"/>
      <c r="MAX353" s="92"/>
      <c r="MAY353" s="92"/>
      <c r="MAZ353" s="92"/>
      <c r="MBA353" s="92"/>
      <c r="MBB353" s="92"/>
      <c r="MBC353" s="92"/>
      <c r="MBD353" s="92"/>
      <c r="MBE353" s="92"/>
      <c r="MBF353" s="92"/>
      <c r="MBG353" s="92"/>
      <c r="MBH353" s="92"/>
      <c r="MBI353" s="92"/>
      <c r="MBJ353" s="92"/>
      <c r="MBK353" s="92"/>
      <c r="MBL353" s="92"/>
      <c r="MBM353" s="92"/>
      <c r="MBN353" s="92"/>
      <c r="MBO353" s="92"/>
      <c r="MBP353" s="92"/>
      <c r="MBQ353" s="92"/>
      <c r="MBR353" s="92"/>
      <c r="MBS353" s="92"/>
      <c r="MBT353" s="92"/>
      <c r="MBU353" s="92"/>
      <c r="MBV353" s="92"/>
      <c r="MBW353" s="92"/>
      <c r="MBX353" s="92"/>
      <c r="MBY353" s="92"/>
      <c r="MBZ353" s="92"/>
      <c r="MCA353" s="92"/>
      <c r="MCB353" s="92"/>
      <c r="MCC353" s="92"/>
      <c r="MCD353" s="92"/>
      <c r="MCE353" s="92"/>
      <c r="MCF353" s="92"/>
      <c r="MCG353" s="92"/>
      <c r="MCH353" s="92"/>
      <c r="MCI353" s="92"/>
      <c r="MCJ353" s="92"/>
      <c r="MCK353" s="92"/>
      <c r="MCL353" s="92"/>
      <c r="MCM353" s="92"/>
      <c r="MCN353" s="92"/>
      <c r="MCO353" s="92"/>
      <c r="MCP353" s="92"/>
      <c r="MCQ353" s="92"/>
      <c r="MCR353" s="92"/>
      <c r="MCS353" s="92"/>
      <c r="MCT353" s="92"/>
      <c r="MCU353" s="92"/>
      <c r="MCV353" s="92"/>
      <c r="MCW353" s="92"/>
      <c r="MCX353" s="92"/>
      <c r="MCY353" s="92"/>
      <c r="MCZ353" s="92"/>
      <c r="MDA353" s="92"/>
      <c r="MDB353" s="92"/>
      <c r="MDC353" s="92"/>
      <c r="MDD353" s="92"/>
      <c r="MDE353" s="92"/>
      <c r="MDF353" s="92"/>
      <c r="MDG353" s="92"/>
      <c r="MDH353" s="92"/>
      <c r="MDI353" s="92"/>
      <c r="MDJ353" s="92"/>
      <c r="MDK353" s="92"/>
      <c r="MDL353" s="92"/>
      <c r="MDM353" s="92"/>
      <c r="MDN353" s="92"/>
      <c r="MDO353" s="92"/>
      <c r="MDP353" s="92"/>
      <c r="MDQ353" s="92"/>
      <c r="MDR353" s="92"/>
      <c r="MDS353" s="92"/>
      <c r="MDT353" s="92"/>
      <c r="MDU353" s="92"/>
      <c r="MDV353" s="92"/>
      <c r="MDW353" s="92"/>
      <c r="MDX353" s="92"/>
      <c r="MDY353" s="92"/>
      <c r="MDZ353" s="92"/>
      <c r="MEA353" s="92"/>
      <c r="MEB353" s="92"/>
      <c r="MEC353" s="92"/>
      <c r="MED353" s="92"/>
      <c r="MEE353" s="92"/>
      <c r="MEF353" s="92"/>
      <c r="MEG353" s="92"/>
      <c r="MEH353" s="92"/>
      <c r="MEI353" s="92"/>
      <c r="MEJ353" s="92"/>
      <c r="MEK353" s="92"/>
      <c r="MEL353" s="92"/>
      <c r="MEM353" s="92"/>
      <c r="MEN353" s="92"/>
      <c r="MEO353" s="92"/>
      <c r="MEP353" s="92"/>
      <c r="MEQ353" s="92"/>
      <c r="MER353" s="92"/>
      <c r="MES353" s="92"/>
      <c r="MET353" s="92"/>
      <c r="MEU353" s="92"/>
      <c r="MEV353" s="92"/>
      <c r="MEW353" s="92"/>
      <c r="MEX353" s="92"/>
      <c r="MEY353" s="92"/>
      <c r="MEZ353" s="92"/>
      <c r="MFA353" s="92"/>
      <c r="MFB353" s="92"/>
      <c r="MFC353" s="92"/>
      <c r="MFD353" s="92"/>
      <c r="MFE353" s="92"/>
      <c r="MFF353" s="92"/>
      <c r="MFG353" s="92"/>
      <c r="MFH353" s="92"/>
      <c r="MFI353" s="92"/>
      <c r="MFJ353" s="92"/>
      <c r="MFK353" s="92"/>
      <c r="MFL353" s="92"/>
      <c r="MFM353" s="92"/>
      <c r="MFN353" s="92"/>
      <c r="MFO353" s="92"/>
      <c r="MFP353" s="92"/>
      <c r="MFQ353" s="92"/>
      <c r="MFR353" s="92"/>
      <c r="MFS353" s="92"/>
      <c r="MFT353" s="92"/>
      <c r="MFU353" s="92"/>
      <c r="MFV353" s="92"/>
      <c r="MFW353" s="92"/>
      <c r="MFX353" s="92"/>
      <c r="MFY353" s="92"/>
      <c r="MFZ353" s="92"/>
      <c r="MGA353" s="92"/>
      <c r="MGB353" s="92"/>
      <c r="MGC353" s="92"/>
      <c r="MGD353" s="92"/>
      <c r="MGE353" s="92"/>
      <c r="MGF353" s="92"/>
      <c r="MGG353" s="92"/>
      <c r="MGH353" s="92"/>
      <c r="MGI353" s="92"/>
      <c r="MGJ353" s="92"/>
      <c r="MGK353" s="92"/>
      <c r="MGL353" s="92"/>
      <c r="MGM353" s="92"/>
      <c r="MGN353" s="92"/>
      <c r="MGO353" s="92"/>
      <c r="MGP353" s="92"/>
      <c r="MGQ353" s="92"/>
      <c r="MGR353" s="92"/>
      <c r="MGS353" s="92"/>
      <c r="MGT353" s="92"/>
      <c r="MGU353" s="92"/>
      <c r="MGV353" s="92"/>
      <c r="MGW353" s="92"/>
      <c r="MGX353" s="92"/>
      <c r="MGY353" s="92"/>
      <c r="MGZ353" s="92"/>
      <c r="MHA353" s="92"/>
      <c r="MHB353" s="92"/>
      <c r="MHC353" s="92"/>
      <c r="MHD353" s="92"/>
      <c r="MHE353" s="92"/>
      <c r="MHF353" s="92"/>
      <c r="MHG353" s="92"/>
      <c r="MHH353" s="92"/>
      <c r="MHI353" s="92"/>
      <c r="MHJ353" s="92"/>
      <c r="MHK353" s="92"/>
      <c r="MHL353" s="92"/>
      <c r="MHM353" s="92"/>
      <c r="MHN353" s="92"/>
      <c r="MHO353" s="92"/>
      <c r="MHP353" s="92"/>
      <c r="MHQ353" s="92"/>
      <c r="MHR353" s="92"/>
      <c r="MHS353" s="92"/>
      <c r="MHT353" s="92"/>
      <c r="MHU353" s="92"/>
      <c r="MHV353" s="92"/>
      <c r="MHW353" s="92"/>
      <c r="MHX353" s="92"/>
      <c r="MHY353" s="92"/>
      <c r="MHZ353" s="92"/>
      <c r="MIA353" s="92"/>
      <c r="MIB353" s="92"/>
      <c r="MIC353" s="92"/>
      <c r="MID353" s="92"/>
      <c r="MIE353" s="92"/>
      <c r="MIF353" s="92"/>
      <c r="MIG353" s="92"/>
      <c r="MIH353" s="92"/>
      <c r="MII353" s="92"/>
      <c r="MIJ353" s="92"/>
      <c r="MIK353" s="92"/>
      <c r="MIL353" s="92"/>
      <c r="MIM353" s="92"/>
      <c r="MIN353" s="92"/>
      <c r="MIO353" s="92"/>
      <c r="MIP353" s="92"/>
      <c r="MIQ353" s="92"/>
      <c r="MIR353" s="92"/>
      <c r="MIS353" s="92"/>
      <c r="MIT353" s="92"/>
      <c r="MIU353" s="92"/>
      <c r="MIV353" s="92"/>
      <c r="MIW353" s="92"/>
      <c r="MIX353" s="92"/>
      <c r="MIY353" s="92"/>
      <c r="MIZ353" s="92"/>
      <c r="MJA353" s="92"/>
      <c r="MJB353" s="92"/>
      <c r="MJC353" s="92"/>
      <c r="MJD353" s="92"/>
      <c r="MJE353" s="92"/>
      <c r="MJF353" s="92"/>
      <c r="MJG353" s="92"/>
      <c r="MJH353" s="92"/>
      <c r="MJI353" s="92"/>
      <c r="MJJ353" s="92"/>
      <c r="MJK353" s="92"/>
      <c r="MJL353" s="92"/>
      <c r="MJM353" s="92"/>
      <c r="MJN353" s="92"/>
      <c r="MJO353" s="92"/>
      <c r="MJP353" s="92"/>
      <c r="MJQ353" s="92"/>
      <c r="MJR353" s="92"/>
      <c r="MJS353" s="92"/>
      <c r="MJT353" s="92"/>
      <c r="MJU353" s="92"/>
      <c r="MJV353" s="92"/>
      <c r="MJW353" s="92"/>
      <c r="MJX353" s="92"/>
      <c r="MJY353" s="92"/>
      <c r="MJZ353" s="92"/>
      <c r="MKA353" s="92"/>
      <c r="MKB353" s="92"/>
      <c r="MKC353" s="92"/>
      <c r="MKD353" s="92"/>
      <c r="MKE353" s="92"/>
      <c r="MKF353" s="92"/>
      <c r="MKG353" s="92"/>
      <c r="MKH353" s="92"/>
      <c r="MKI353" s="92"/>
      <c r="MKJ353" s="92"/>
      <c r="MKK353" s="92"/>
      <c r="MKL353" s="92"/>
      <c r="MKM353" s="92"/>
      <c r="MKN353" s="92"/>
      <c r="MKO353" s="92"/>
      <c r="MKP353" s="92"/>
      <c r="MKQ353" s="92"/>
      <c r="MKR353" s="92"/>
      <c r="MKS353" s="92"/>
      <c r="MKT353" s="92"/>
      <c r="MKU353" s="92"/>
      <c r="MKV353" s="92"/>
      <c r="MKW353" s="92"/>
      <c r="MKX353" s="92"/>
      <c r="MKY353" s="92"/>
      <c r="MKZ353" s="92"/>
      <c r="MLA353" s="92"/>
      <c r="MLB353" s="92"/>
      <c r="MLC353" s="92"/>
      <c r="MLD353" s="92"/>
      <c r="MLE353" s="92"/>
      <c r="MLF353" s="92"/>
      <c r="MLG353" s="92"/>
      <c r="MLH353" s="92"/>
      <c r="MLI353" s="92"/>
      <c r="MLJ353" s="92"/>
      <c r="MLK353" s="92"/>
      <c r="MLL353" s="92"/>
      <c r="MLM353" s="92"/>
      <c r="MLN353" s="92"/>
      <c r="MLO353" s="92"/>
      <c r="MLP353" s="92"/>
      <c r="MLQ353" s="92"/>
      <c r="MLR353" s="92"/>
      <c r="MLS353" s="92"/>
      <c r="MLT353" s="92"/>
      <c r="MLU353" s="92"/>
      <c r="MLV353" s="92"/>
      <c r="MLW353" s="92"/>
      <c r="MLX353" s="92"/>
      <c r="MLY353" s="92"/>
      <c r="MLZ353" s="92"/>
      <c r="MMA353" s="92"/>
      <c r="MMB353" s="92"/>
      <c r="MMC353" s="92"/>
      <c r="MMD353" s="92"/>
      <c r="MME353" s="92"/>
      <c r="MMF353" s="92"/>
      <c r="MMG353" s="92"/>
      <c r="MMH353" s="92"/>
      <c r="MMI353" s="92"/>
      <c r="MMJ353" s="92"/>
      <c r="MMK353" s="92"/>
      <c r="MML353" s="92"/>
      <c r="MMM353" s="92"/>
      <c r="MMN353" s="92"/>
      <c r="MMO353" s="92"/>
      <c r="MMP353" s="92"/>
      <c r="MMQ353" s="92"/>
      <c r="MMR353" s="92"/>
      <c r="MMS353" s="92"/>
      <c r="MMT353" s="92"/>
      <c r="MMU353" s="92"/>
      <c r="MMV353" s="92"/>
      <c r="MMW353" s="92"/>
      <c r="MMX353" s="92"/>
      <c r="MMY353" s="92"/>
      <c r="MMZ353" s="92"/>
      <c r="MNA353" s="92"/>
      <c r="MNB353" s="92"/>
      <c r="MNC353" s="92"/>
      <c r="MND353" s="92"/>
      <c r="MNE353" s="92"/>
      <c r="MNF353" s="92"/>
      <c r="MNG353" s="92"/>
      <c r="MNH353" s="92"/>
      <c r="MNI353" s="92"/>
      <c r="MNJ353" s="92"/>
      <c r="MNK353" s="92"/>
      <c r="MNL353" s="92"/>
      <c r="MNM353" s="92"/>
      <c r="MNN353" s="92"/>
      <c r="MNO353" s="92"/>
      <c r="MNP353" s="92"/>
      <c r="MNQ353" s="92"/>
      <c r="MNR353" s="92"/>
      <c r="MNS353" s="92"/>
      <c r="MNT353" s="92"/>
      <c r="MNU353" s="92"/>
      <c r="MNV353" s="92"/>
      <c r="MNW353" s="92"/>
      <c r="MNX353" s="92"/>
      <c r="MNY353" s="92"/>
      <c r="MNZ353" s="92"/>
      <c r="MOA353" s="92"/>
      <c r="MOB353" s="92"/>
      <c r="MOC353" s="92"/>
      <c r="MOD353" s="92"/>
      <c r="MOE353" s="92"/>
      <c r="MOF353" s="92"/>
      <c r="MOG353" s="92"/>
      <c r="MOH353" s="92"/>
      <c r="MOI353" s="92"/>
      <c r="MOJ353" s="92"/>
      <c r="MOK353" s="92"/>
      <c r="MOL353" s="92"/>
      <c r="MOM353" s="92"/>
      <c r="MON353" s="92"/>
      <c r="MOO353" s="92"/>
      <c r="MOP353" s="92"/>
      <c r="MOQ353" s="92"/>
      <c r="MOR353" s="92"/>
      <c r="MOS353" s="92"/>
      <c r="MOT353" s="92"/>
      <c r="MOU353" s="92"/>
      <c r="MOV353" s="92"/>
      <c r="MOW353" s="92"/>
      <c r="MOX353" s="92"/>
      <c r="MOY353" s="92"/>
      <c r="MOZ353" s="92"/>
      <c r="MPA353" s="92"/>
      <c r="MPB353" s="92"/>
      <c r="MPC353" s="92"/>
      <c r="MPD353" s="92"/>
      <c r="MPE353" s="92"/>
      <c r="MPF353" s="92"/>
      <c r="MPG353" s="92"/>
      <c r="MPH353" s="92"/>
      <c r="MPI353" s="92"/>
      <c r="MPJ353" s="92"/>
      <c r="MPK353" s="92"/>
      <c r="MPL353" s="92"/>
      <c r="MPM353" s="92"/>
      <c r="MPN353" s="92"/>
      <c r="MPO353" s="92"/>
      <c r="MPP353" s="92"/>
      <c r="MPQ353" s="92"/>
      <c r="MPR353" s="92"/>
      <c r="MPS353" s="92"/>
      <c r="MPT353" s="92"/>
      <c r="MPU353" s="92"/>
      <c r="MPV353" s="92"/>
      <c r="MPW353" s="92"/>
      <c r="MPX353" s="92"/>
      <c r="MPY353" s="92"/>
      <c r="MPZ353" s="92"/>
      <c r="MQA353" s="92"/>
      <c r="MQB353" s="92"/>
      <c r="MQC353" s="92"/>
      <c r="MQD353" s="92"/>
      <c r="MQE353" s="92"/>
      <c r="MQF353" s="92"/>
      <c r="MQG353" s="92"/>
      <c r="MQH353" s="92"/>
      <c r="MQI353" s="92"/>
      <c r="MQJ353" s="92"/>
      <c r="MQK353" s="92"/>
      <c r="MQL353" s="92"/>
      <c r="MQM353" s="92"/>
      <c r="MQN353" s="92"/>
      <c r="MQO353" s="92"/>
      <c r="MQP353" s="92"/>
      <c r="MQQ353" s="92"/>
      <c r="MQR353" s="92"/>
      <c r="MQS353" s="92"/>
      <c r="MQT353" s="92"/>
      <c r="MQU353" s="92"/>
      <c r="MQV353" s="92"/>
      <c r="MQW353" s="92"/>
      <c r="MQX353" s="92"/>
      <c r="MQY353" s="92"/>
      <c r="MQZ353" s="92"/>
      <c r="MRA353" s="92"/>
      <c r="MRB353" s="92"/>
      <c r="MRC353" s="92"/>
      <c r="MRD353" s="92"/>
      <c r="MRE353" s="92"/>
      <c r="MRF353" s="92"/>
      <c r="MRG353" s="92"/>
      <c r="MRH353" s="92"/>
      <c r="MRI353" s="92"/>
      <c r="MRJ353" s="92"/>
      <c r="MRK353" s="92"/>
      <c r="MRL353" s="92"/>
      <c r="MRM353" s="92"/>
      <c r="MRN353" s="92"/>
      <c r="MRO353" s="92"/>
      <c r="MRP353" s="92"/>
      <c r="MRQ353" s="92"/>
      <c r="MRR353" s="92"/>
      <c r="MRS353" s="92"/>
      <c r="MRT353" s="92"/>
      <c r="MRU353" s="92"/>
      <c r="MRV353" s="92"/>
      <c r="MRW353" s="92"/>
      <c r="MRX353" s="92"/>
      <c r="MRY353" s="92"/>
      <c r="MRZ353" s="92"/>
      <c r="MSA353" s="92"/>
      <c r="MSB353" s="92"/>
      <c r="MSC353" s="92"/>
      <c r="MSD353" s="92"/>
      <c r="MSE353" s="92"/>
      <c r="MSF353" s="92"/>
      <c r="MSG353" s="92"/>
      <c r="MSH353" s="92"/>
      <c r="MSI353" s="92"/>
      <c r="MSJ353" s="92"/>
      <c r="MSK353" s="92"/>
      <c r="MSL353" s="92"/>
      <c r="MSM353" s="92"/>
      <c r="MSN353" s="92"/>
      <c r="MSO353" s="92"/>
      <c r="MSP353" s="92"/>
      <c r="MSQ353" s="92"/>
      <c r="MSR353" s="92"/>
      <c r="MSS353" s="92"/>
      <c r="MST353" s="92"/>
      <c r="MSU353" s="92"/>
      <c r="MSV353" s="92"/>
      <c r="MSW353" s="92"/>
      <c r="MSX353" s="92"/>
      <c r="MSY353" s="92"/>
      <c r="MSZ353" s="92"/>
      <c r="MTA353" s="92"/>
      <c r="MTB353" s="92"/>
      <c r="MTC353" s="92"/>
      <c r="MTD353" s="92"/>
      <c r="MTE353" s="92"/>
      <c r="MTF353" s="92"/>
      <c r="MTG353" s="92"/>
      <c r="MTH353" s="92"/>
      <c r="MTI353" s="92"/>
      <c r="MTJ353" s="92"/>
      <c r="MTK353" s="92"/>
      <c r="MTL353" s="92"/>
      <c r="MTM353" s="92"/>
      <c r="MTN353" s="92"/>
      <c r="MTO353" s="92"/>
      <c r="MTP353" s="92"/>
      <c r="MTQ353" s="92"/>
      <c r="MTR353" s="92"/>
      <c r="MTS353" s="92"/>
      <c r="MTT353" s="92"/>
      <c r="MTU353" s="92"/>
      <c r="MTV353" s="92"/>
      <c r="MTW353" s="92"/>
      <c r="MTX353" s="92"/>
      <c r="MTY353" s="92"/>
      <c r="MTZ353" s="92"/>
      <c r="MUA353" s="92"/>
      <c r="MUB353" s="92"/>
      <c r="MUC353" s="92"/>
      <c r="MUD353" s="92"/>
      <c r="MUE353" s="92"/>
      <c r="MUF353" s="92"/>
      <c r="MUG353" s="92"/>
      <c r="MUH353" s="92"/>
      <c r="MUI353" s="92"/>
      <c r="MUJ353" s="92"/>
      <c r="MUK353" s="92"/>
      <c r="MUL353" s="92"/>
      <c r="MUM353" s="92"/>
      <c r="MUN353" s="92"/>
      <c r="MUO353" s="92"/>
      <c r="MUP353" s="92"/>
      <c r="MUQ353" s="92"/>
      <c r="MUR353" s="92"/>
      <c r="MUS353" s="92"/>
      <c r="MUT353" s="92"/>
      <c r="MUU353" s="92"/>
      <c r="MUV353" s="92"/>
      <c r="MUW353" s="92"/>
      <c r="MUX353" s="92"/>
      <c r="MUY353" s="92"/>
      <c r="MUZ353" s="92"/>
      <c r="MVA353" s="92"/>
      <c r="MVB353" s="92"/>
      <c r="MVC353" s="92"/>
      <c r="MVD353" s="92"/>
      <c r="MVE353" s="92"/>
      <c r="MVF353" s="92"/>
      <c r="MVG353" s="92"/>
      <c r="MVH353" s="92"/>
      <c r="MVI353" s="92"/>
      <c r="MVJ353" s="92"/>
      <c r="MVK353" s="92"/>
      <c r="MVL353" s="92"/>
      <c r="MVM353" s="92"/>
      <c r="MVN353" s="92"/>
      <c r="MVO353" s="92"/>
      <c r="MVP353" s="92"/>
      <c r="MVQ353" s="92"/>
      <c r="MVR353" s="92"/>
      <c r="MVS353" s="92"/>
      <c r="MVT353" s="92"/>
      <c r="MVU353" s="92"/>
      <c r="MVV353" s="92"/>
      <c r="MVW353" s="92"/>
      <c r="MVX353" s="92"/>
      <c r="MVY353" s="92"/>
      <c r="MVZ353" s="92"/>
      <c r="MWA353" s="92"/>
      <c r="MWB353" s="92"/>
      <c r="MWC353" s="92"/>
      <c r="MWD353" s="92"/>
      <c r="MWE353" s="92"/>
      <c r="MWF353" s="92"/>
      <c r="MWG353" s="92"/>
      <c r="MWH353" s="92"/>
      <c r="MWI353" s="92"/>
      <c r="MWJ353" s="92"/>
      <c r="MWK353" s="92"/>
      <c r="MWL353" s="92"/>
      <c r="MWM353" s="92"/>
      <c r="MWN353" s="92"/>
      <c r="MWO353" s="92"/>
      <c r="MWP353" s="92"/>
      <c r="MWQ353" s="92"/>
      <c r="MWR353" s="92"/>
      <c r="MWS353" s="92"/>
      <c r="MWT353" s="92"/>
      <c r="MWU353" s="92"/>
      <c r="MWV353" s="92"/>
      <c r="MWW353" s="92"/>
      <c r="MWX353" s="92"/>
      <c r="MWY353" s="92"/>
      <c r="MWZ353" s="92"/>
      <c r="MXA353" s="92"/>
      <c r="MXB353" s="92"/>
      <c r="MXC353" s="92"/>
      <c r="MXD353" s="92"/>
      <c r="MXE353" s="92"/>
      <c r="MXF353" s="92"/>
      <c r="MXG353" s="92"/>
      <c r="MXH353" s="92"/>
      <c r="MXI353" s="92"/>
      <c r="MXJ353" s="92"/>
      <c r="MXK353" s="92"/>
      <c r="MXL353" s="92"/>
      <c r="MXM353" s="92"/>
      <c r="MXN353" s="92"/>
      <c r="MXO353" s="92"/>
      <c r="MXP353" s="92"/>
      <c r="MXQ353" s="92"/>
      <c r="MXR353" s="92"/>
      <c r="MXS353" s="92"/>
      <c r="MXT353" s="92"/>
      <c r="MXU353" s="92"/>
      <c r="MXV353" s="92"/>
      <c r="MXW353" s="92"/>
      <c r="MXX353" s="92"/>
      <c r="MXY353" s="92"/>
      <c r="MXZ353" s="92"/>
      <c r="MYA353" s="92"/>
      <c r="MYB353" s="92"/>
      <c r="MYC353" s="92"/>
      <c r="MYD353" s="92"/>
      <c r="MYE353" s="92"/>
      <c r="MYF353" s="92"/>
      <c r="MYG353" s="92"/>
      <c r="MYH353" s="92"/>
      <c r="MYI353" s="92"/>
      <c r="MYJ353" s="92"/>
      <c r="MYK353" s="92"/>
      <c r="MYL353" s="92"/>
      <c r="MYM353" s="92"/>
      <c r="MYN353" s="92"/>
      <c r="MYO353" s="92"/>
      <c r="MYP353" s="92"/>
      <c r="MYQ353" s="92"/>
      <c r="MYR353" s="92"/>
      <c r="MYS353" s="92"/>
      <c r="MYT353" s="92"/>
      <c r="MYU353" s="92"/>
      <c r="MYV353" s="92"/>
      <c r="MYW353" s="92"/>
      <c r="MYX353" s="92"/>
      <c r="MYY353" s="92"/>
      <c r="MYZ353" s="92"/>
      <c r="MZA353" s="92"/>
      <c r="MZB353" s="92"/>
      <c r="MZC353" s="92"/>
      <c r="MZD353" s="92"/>
      <c r="MZE353" s="92"/>
      <c r="MZF353" s="92"/>
      <c r="MZG353" s="92"/>
      <c r="MZH353" s="92"/>
      <c r="MZI353" s="92"/>
      <c r="MZJ353" s="92"/>
      <c r="MZK353" s="92"/>
      <c r="MZL353" s="92"/>
      <c r="MZM353" s="92"/>
      <c r="MZN353" s="92"/>
      <c r="MZO353" s="92"/>
      <c r="MZP353" s="92"/>
      <c r="MZQ353" s="92"/>
      <c r="MZR353" s="92"/>
      <c r="MZS353" s="92"/>
      <c r="MZT353" s="92"/>
      <c r="MZU353" s="92"/>
      <c r="MZV353" s="92"/>
      <c r="MZW353" s="92"/>
      <c r="MZX353" s="92"/>
      <c r="MZY353" s="92"/>
      <c r="MZZ353" s="92"/>
      <c r="NAA353" s="92"/>
      <c r="NAB353" s="92"/>
      <c r="NAC353" s="92"/>
      <c r="NAD353" s="92"/>
      <c r="NAE353" s="92"/>
      <c r="NAF353" s="92"/>
      <c r="NAG353" s="92"/>
      <c r="NAH353" s="92"/>
      <c r="NAI353" s="92"/>
      <c r="NAJ353" s="92"/>
      <c r="NAK353" s="92"/>
      <c r="NAL353" s="92"/>
      <c r="NAM353" s="92"/>
      <c r="NAN353" s="92"/>
      <c r="NAO353" s="92"/>
      <c r="NAP353" s="92"/>
      <c r="NAQ353" s="92"/>
      <c r="NAR353" s="92"/>
      <c r="NAS353" s="92"/>
      <c r="NAT353" s="92"/>
      <c r="NAU353" s="92"/>
      <c r="NAV353" s="92"/>
      <c r="NAW353" s="92"/>
      <c r="NAX353" s="92"/>
      <c r="NAY353" s="92"/>
      <c r="NAZ353" s="92"/>
      <c r="NBA353" s="92"/>
      <c r="NBB353" s="92"/>
      <c r="NBC353" s="92"/>
      <c r="NBD353" s="92"/>
      <c r="NBE353" s="92"/>
      <c r="NBF353" s="92"/>
      <c r="NBG353" s="92"/>
      <c r="NBH353" s="92"/>
      <c r="NBI353" s="92"/>
      <c r="NBJ353" s="92"/>
      <c r="NBK353" s="92"/>
      <c r="NBL353" s="92"/>
      <c r="NBM353" s="92"/>
      <c r="NBN353" s="92"/>
      <c r="NBO353" s="92"/>
      <c r="NBP353" s="92"/>
      <c r="NBQ353" s="92"/>
      <c r="NBR353" s="92"/>
      <c r="NBS353" s="92"/>
      <c r="NBT353" s="92"/>
      <c r="NBU353" s="92"/>
      <c r="NBV353" s="92"/>
      <c r="NBW353" s="92"/>
      <c r="NBX353" s="92"/>
      <c r="NBY353" s="92"/>
      <c r="NBZ353" s="92"/>
      <c r="NCA353" s="92"/>
      <c r="NCB353" s="92"/>
      <c r="NCC353" s="92"/>
      <c r="NCD353" s="92"/>
      <c r="NCE353" s="92"/>
      <c r="NCF353" s="92"/>
      <c r="NCG353" s="92"/>
      <c r="NCH353" s="92"/>
      <c r="NCI353" s="92"/>
      <c r="NCJ353" s="92"/>
      <c r="NCK353" s="92"/>
      <c r="NCL353" s="92"/>
      <c r="NCM353" s="92"/>
      <c r="NCN353" s="92"/>
      <c r="NCO353" s="92"/>
      <c r="NCP353" s="92"/>
      <c r="NCQ353" s="92"/>
      <c r="NCR353" s="92"/>
      <c r="NCS353" s="92"/>
      <c r="NCT353" s="92"/>
      <c r="NCU353" s="92"/>
      <c r="NCV353" s="92"/>
      <c r="NCW353" s="92"/>
      <c r="NCX353" s="92"/>
      <c r="NCY353" s="92"/>
      <c r="NCZ353" s="92"/>
      <c r="NDA353" s="92"/>
      <c r="NDB353" s="92"/>
      <c r="NDC353" s="92"/>
      <c r="NDD353" s="92"/>
      <c r="NDE353" s="92"/>
      <c r="NDF353" s="92"/>
      <c r="NDG353" s="92"/>
      <c r="NDH353" s="92"/>
      <c r="NDI353" s="92"/>
      <c r="NDJ353" s="92"/>
      <c r="NDK353" s="92"/>
      <c r="NDL353" s="92"/>
      <c r="NDM353" s="92"/>
      <c r="NDN353" s="92"/>
      <c r="NDO353" s="92"/>
      <c r="NDP353" s="92"/>
      <c r="NDQ353" s="92"/>
      <c r="NDR353" s="92"/>
      <c r="NDS353" s="92"/>
      <c r="NDT353" s="92"/>
      <c r="NDU353" s="92"/>
      <c r="NDV353" s="92"/>
      <c r="NDW353" s="92"/>
      <c r="NDX353" s="92"/>
      <c r="NDY353" s="92"/>
      <c r="NDZ353" s="92"/>
      <c r="NEA353" s="92"/>
      <c r="NEB353" s="92"/>
      <c r="NEC353" s="92"/>
      <c r="NED353" s="92"/>
      <c r="NEE353" s="92"/>
      <c r="NEF353" s="92"/>
      <c r="NEG353" s="92"/>
      <c r="NEH353" s="92"/>
      <c r="NEI353" s="92"/>
      <c r="NEJ353" s="92"/>
      <c r="NEK353" s="92"/>
      <c r="NEL353" s="92"/>
      <c r="NEM353" s="92"/>
      <c r="NEN353" s="92"/>
      <c r="NEO353" s="92"/>
      <c r="NEP353" s="92"/>
      <c r="NEQ353" s="92"/>
      <c r="NER353" s="92"/>
      <c r="NES353" s="92"/>
      <c r="NET353" s="92"/>
      <c r="NEU353" s="92"/>
      <c r="NEV353" s="92"/>
      <c r="NEW353" s="92"/>
      <c r="NEX353" s="92"/>
      <c r="NEY353" s="92"/>
      <c r="NEZ353" s="92"/>
      <c r="NFA353" s="92"/>
      <c r="NFB353" s="92"/>
      <c r="NFC353" s="92"/>
      <c r="NFD353" s="92"/>
      <c r="NFE353" s="92"/>
      <c r="NFF353" s="92"/>
      <c r="NFG353" s="92"/>
      <c r="NFH353" s="92"/>
      <c r="NFI353" s="92"/>
      <c r="NFJ353" s="92"/>
      <c r="NFK353" s="92"/>
      <c r="NFL353" s="92"/>
      <c r="NFM353" s="92"/>
      <c r="NFN353" s="92"/>
      <c r="NFO353" s="92"/>
      <c r="NFP353" s="92"/>
      <c r="NFQ353" s="92"/>
      <c r="NFR353" s="92"/>
      <c r="NFS353" s="92"/>
      <c r="NFT353" s="92"/>
      <c r="NFU353" s="92"/>
      <c r="NFV353" s="92"/>
      <c r="NFW353" s="92"/>
      <c r="NFX353" s="92"/>
      <c r="NFY353" s="92"/>
      <c r="NFZ353" s="92"/>
      <c r="NGA353" s="92"/>
      <c r="NGB353" s="92"/>
      <c r="NGC353" s="92"/>
      <c r="NGD353" s="92"/>
      <c r="NGE353" s="92"/>
      <c r="NGF353" s="92"/>
      <c r="NGG353" s="92"/>
      <c r="NGH353" s="92"/>
      <c r="NGI353" s="92"/>
      <c r="NGJ353" s="92"/>
      <c r="NGK353" s="92"/>
      <c r="NGL353" s="92"/>
      <c r="NGM353" s="92"/>
      <c r="NGN353" s="92"/>
      <c r="NGO353" s="92"/>
      <c r="NGP353" s="92"/>
      <c r="NGQ353" s="92"/>
      <c r="NGR353" s="92"/>
      <c r="NGS353" s="92"/>
      <c r="NGT353" s="92"/>
      <c r="NGU353" s="92"/>
      <c r="NGV353" s="92"/>
      <c r="NGW353" s="92"/>
      <c r="NGX353" s="92"/>
      <c r="NGY353" s="92"/>
      <c r="NGZ353" s="92"/>
      <c r="NHA353" s="92"/>
      <c r="NHB353" s="92"/>
      <c r="NHC353" s="92"/>
      <c r="NHD353" s="92"/>
      <c r="NHE353" s="92"/>
      <c r="NHF353" s="92"/>
      <c r="NHG353" s="92"/>
      <c r="NHH353" s="92"/>
      <c r="NHI353" s="92"/>
      <c r="NHJ353" s="92"/>
      <c r="NHK353" s="92"/>
      <c r="NHL353" s="92"/>
      <c r="NHM353" s="92"/>
      <c r="NHN353" s="92"/>
      <c r="NHO353" s="92"/>
      <c r="NHP353" s="92"/>
      <c r="NHQ353" s="92"/>
      <c r="NHR353" s="92"/>
      <c r="NHS353" s="92"/>
      <c r="NHT353" s="92"/>
      <c r="NHU353" s="92"/>
      <c r="NHV353" s="92"/>
      <c r="NHW353" s="92"/>
      <c r="NHX353" s="92"/>
      <c r="NHY353" s="92"/>
      <c r="NHZ353" s="92"/>
      <c r="NIA353" s="92"/>
      <c r="NIB353" s="92"/>
      <c r="NIC353" s="92"/>
      <c r="NID353" s="92"/>
      <c r="NIE353" s="92"/>
      <c r="NIF353" s="92"/>
      <c r="NIG353" s="92"/>
      <c r="NIH353" s="92"/>
      <c r="NII353" s="92"/>
      <c r="NIJ353" s="92"/>
      <c r="NIK353" s="92"/>
      <c r="NIL353" s="92"/>
      <c r="NIM353" s="92"/>
      <c r="NIN353" s="92"/>
      <c r="NIO353" s="92"/>
      <c r="NIP353" s="92"/>
      <c r="NIQ353" s="92"/>
      <c r="NIR353" s="92"/>
      <c r="NIS353" s="92"/>
      <c r="NIT353" s="92"/>
      <c r="NIU353" s="92"/>
      <c r="NIV353" s="92"/>
      <c r="NIW353" s="92"/>
      <c r="NIX353" s="92"/>
      <c r="NIY353" s="92"/>
      <c r="NIZ353" s="92"/>
      <c r="NJA353" s="92"/>
      <c r="NJB353" s="92"/>
      <c r="NJC353" s="92"/>
      <c r="NJD353" s="92"/>
      <c r="NJE353" s="92"/>
      <c r="NJF353" s="92"/>
      <c r="NJG353" s="92"/>
      <c r="NJH353" s="92"/>
      <c r="NJI353" s="92"/>
      <c r="NJJ353" s="92"/>
      <c r="NJK353" s="92"/>
      <c r="NJL353" s="92"/>
      <c r="NJM353" s="92"/>
      <c r="NJN353" s="92"/>
      <c r="NJO353" s="92"/>
      <c r="NJP353" s="92"/>
      <c r="NJQ353" s="92"/>
      <c r="NJR353" s="92"/>
      <c r="NJS353" s="92"/>
      <c r="NJT353" s="92"/>
      <c r="NJU353" s="92"/>
      <c r="NJV353" s="92"/>
      <c r="NJW353" s="92"/>
      <c r="NJX353" s="92"/>
      <c r="NJY353" s="92"/>
      <c r="NJZ353" s="92"/>
      <c r="NKA353" s="92"/>
      <c r="NKB353" s="92"/>
      <c r="NKC353" s="92"/>
      <c r="NKD353" s="92"/>
      <c r="NKE353" s="92"/>
      <c r="NKF353" s="92"/>
      <c r="NKG353" s="92"/>
      <c r="NKH353" s="92"/>
      <c r="NKI353" s="92"/>
      <c r="NKJ353" s="92"/>
      <c r="NKK353" s="92"/>
      <c r="NKL353" s="92"/>
      <c r="NKM353" s="92"/>
      <c r="NKN353" s="92"/>
      <c r="NKO353" s="92"/>
      <c r="NKP353" s="92"/>
      <c r="NKQ353" s="92"/>
      <c r="NKR353" s="92"/>
      <c r="NKS353" s="92"/>
      <c r="NKT353" s="92"/>
      <c r="NKU353" s="92"/>
      <c r="NKV353" s="92"/>
      <c r="NKW353" s="92"/>
      <c r="NKX353" s="92"/>
      <c r="NKY353" s="92"/>
      <c r="NKZ353" s="92"/>
      <c r="NLA353" s="92"/>
      <c r="NLB353" s="92"/>
      <c r="NLC353" s="92"/>
      <c r="NLD353" s="92"/>
      <c r="NLE353" s="92"/>
      <c r="NLF353" s="92"/>
      <c r="NLG353" s="92"/>
      <c r="NLH353" s="92"/>
      <c r="NLI353" s="92"/>
      <c r="NLJ353" s="92"/>
      <c r="NLK353" s="92"/>
      <c r="NLL353" s="92"/>
      <c r="NLM353" s="92"/>
      <c r="NLN353" s="92"/>
      <c r="NLO353" s="92"/>
      <c r="NLP353" s="92"/>
      <c r="NLQ353" s="92"/>
      <c r="NLR353" s="92"/>
      <c r="NLS353" s="92"/>
      <c r="NLT353" s="92"/>
      <c r="NLU353" s="92"/>
      <c r="NLV353" s="92"/>
      <c r="NLW353" s="92"/>
      <c r="NLX353" s="92"/>
      <c r="NLY353" s="92"/>
      <c r="NLZ353" s="92"/>
      <c r="NMA353" s="92"/>
      <c r="NMB353" s="92"/>
      <c r="NMC353" s="92"/>
      <c r="NMD353" s="92"/>
      <c r="NME353" s="92"/>
      <c r="NMF353" s="92"/>
      <c r="NMG353" s="92"/>
      <c r="NMH353" s="92"/>
      <c r="NMI353" s="92"/>
      <c r="NMJ353" s="92"/>
      <c r="NMK353" s="92"/>
      <c r="NML353" s="92"/>
      <c r="NMM353" s="92"/>
      <c r="NMN353" s="92"/>
      <c r="NMO353" s="92"/>
      <c r="NMP353" s="92"/>
      <c r="NMQ353" s="92"/>
      <c r="NMR353" s="92"/>
      <c r="NMS353" s="92"/>
      <c r="NMT353" s="92"/>
      <c r="NMU353" s="92"/>
      <c r="NMV353" s="92"/>
      <c r="NMW353" s="92"/>
      <c r="NMX353" s="92"/>
      <c r="NMY353" s="92"/>
      <c r="NMZ353" s="92"/>
      <c r="NNA353" s="92"/>
      <c r="NNB353" s="92"/>
      <c r="NNC353" s="92"/>
      <c r="NND353" s="92"/>
      <c r="NNE353" s="92"/>
      <c r="NNF353" s="92"/>
      <c r="NNG353" s="92"/>
      <c r="NNH353" s="92"/>
      <c r="NNI353" s="92"/>
      <c r="NNJ353" s="92"/>
      <c r="NNK353" s="92"/>
      <c r="NNL353" s="92"/>
      <c r="NNM353" s="92"/>
      <c r="NNN353" s="92"/>
      <c r="NNO353" s="92"/>
      <c r="NNP353" s="92"/>
      <c r="NNQ353" s="92"/>
      <c r="NNR353" s="92"/>
      <c r="NNS353" s="92"/>
      <c r="NNT353" s="92"/>
      <c r="NNU353" s="92"/>
      <c r="NNV353" s="92"/>
      <c r="NNW353" s="92"/>
      <c r="NNX353" s="92"/>
      <c r="NNY353" s="92"/>
      <c r="NNZ353" s="92"/>
      <c r="NOA353" s="92"/>
      <c r="NOB353" s="92"/>
      <c r="NOC353" s="92"/>
      <c r="NOD353" s="92"/>
      <c r="NOE353" s="92"/>
      <c r="NOF353" s="92"/>
      <c r="NOG353" s="92"/>
      <c r="NOH353" s="92"/>
      <c r="NOI353" s="92"/>
      <c r="NOJ353" s="92"/>
      <c r="NOK353" s="92"/>
      <c r="NOL353" s="92"/>
      <c r="NOM353" s="92"/>
      <c r="NON353" s="92"/>
      <c r="NOO353" s="92"/>
      <c r="NOP353" s="92"/>
      <c r="NOQ353" s="92"/>
      <c r="NOR353" s="92"/>
      <c r="NOS353" s="92"/>
      <c r="NOT353" s="92"/>
      <c r="NOU353" s="92"/>
      <c r="NOV353" s="92"/>
      <c r="NOW353" s="92"/>
      <c r="NOX353" s="92"/>
      <c r="NOY353" s="92"/>
      <c r="NOZ353" s="92"/>
      <c r="NPA353" s="92"/>
      <c r="NPB353" s="92"/>
      <c r="NPC353" s="92"/>
      <c r="NPD353" s="92"/>
      <c r="NPE353" s="92"/>
      <c r="NPF353" s="92"/>
      <c r="NPG353" s="92"/>
      <c r="NPH353" s="92"/>
      <c r="NPI353" s="92"/>
      <c r="NPJ353" s="92"/>
      <c r="NPK353" s="92"/>
      <c r="NPL353" s="92"/>
      <c r="NPM353" s="92"/>
      <c r="NPN353" s="92"/>
      <c r="NPO353" s="92"/>
      <c r="NPP353" s="92"/>
      <c r="NPQ353" s="92"/>
      <c r="NPR353" s="92"/>
      <c r="NPS353" s="92"/>
      <c r="NPT353" s="92"/>
      <c r="NPU353" s="92"/>
      <c r="NPV353" s="92"/>
      <c r="NPW353" s="92"/>
      <c r="NPX353" s="92"/>
      <c r="NPY353" s="92"/>
      <c r="NPZ353" s="92"/>
      <c r="NQA353" s="92"/>
      <c r="NQB353" s="92"/>
      <c r="NQC353" s="92"/>
      <c r="NQD353" s="92"/>
      <c r="NQE353" s="92"/>
      <c r="NQF353" s="92"/>
      <c r="NQG353" s="92"/>
      <c r="NQH353" s="92"/>
      <c r="NQI353" s="92"/>
      <c r="NQJ353" s="92"/>
      <c r="NQK353" s="92"/>
      <c r="NQL353" s="92"/>
      <c r="NQM353" s="92"/>
      <c r="NQN353" s="92"/>
      <c r="NQO353" s="92"/>
      <c r="NQP353" s="92"/>
      <c r="NQQ353" s="92"/>
      <c r="NQR353" s="92"/>
      <c r="NQS353" s="92"/>
      <c r="NQT353" s="92"/>
      <c r="NQU353" s="92"/>
      <c r="NQV353" s="92"/>
      <c r="NQW353" s="92"/>
      <c r="NQX353" s="92"/>
      <c r="NQY353" s="92"/>
      <c r="NQZ353" s="92"/>
      <c r="NRA353" s="92"/>
      <c r="NRB353" s="92"/>
      <c r="NRC353" s="92"/>
      <c r="NRD353" s="92"/>
      <c r="NRE353" s="92"/>
      <c r="NRF353" s="92"/>
      <c r="NRG353" s="92"/>
      <c r="NRH353" s="92"/>
      <c r="NRI353" s="92"/>
      <c r="NRJ353" s="92"/>
      <c r="NRK353" s="92"/>
      <c r="NRL353" s="92"/>
      <c r="NRM353" s="92"/>
      <c r="NRN353" s="92"/>
      <c r="NRO353" s="92"/>
      <c r="NRP353" s="92"/>
      <c r="NRQ353" s="92"/>
      <c r="NRR353" s="92"/>
      <c r="NRS353" s="92"/>
      <c r="NRT353" s="92"/>
      <c r="NRU353" s="92"/>
      <c r="NRV353" s="92"/>
      <c r="NRW353" s="92"/>
      <c r="NRX353" s="92"/>
      <c r="NRY353" s="92"/>
      <c r="NRZ353" s="92"/>
      <c r="NSA353" s="92"/>
      <c r="NSB353" s="92"/>
      <c r="NSC353" s="92"/>
      <c r="NSD353" s="92"/>
      <c r="NSE353" s="92"/>
      <c r="NSF353" s="92"/>
      <c r="NSG353" s="92"/>
      <c r="NSH353" s="92"/>
      <c r="NSI353" s="92"/>
      <c r="NSJ353" s="92"/>
      <c r="NSK353" s="92"/>
      <c r="NSL353" s="92"/>
      <c r="NSM353" s="92"/>
      <c r="NSN353" s="92"/>
      <c r="NSO353" s="92"/>
      <c r="NSP353" s="92"/>
      <c r="NSQ353" s="92"/>
      <c r="NSR353" s="92"/>
      <c r="NSS353" s="92"/>
      <c r="NST353" s="92"/>
      <c r="NSU353" s="92"/>
      <c r="NSV353" s="92"/>
      <c r="NSW353" s="92"/>
      <c r="NSX353" s="92"/>
      <c r="NSY353" s="92"/>
      <c r="NSZ353" s="92"/>
      <c r="NTA353" s="92"/>
      <c r="NTB353" s="92"/>
      <c r="NTC353" s="92"/>
      <c r="NTD353" s="92"/>
      <c r="NTE353" s="92"/>
      <c r="NTF353" s="92"/>
      <c r="NTG353" s="92"/>
      <c r="NTH353" s="92"/>
      <c r="NTI353" s="92"/>
      <c r="NTJ353" s="92"/>
      <c r="NTK353" s="92"/>
      <c r="NTL353" s="92"/>
      <c r="NTM353" s="92"/>
      <c r="NTN353" s="92"/>
      <c r="NTO353" s="92"/>
      <c r="NTP353" s="92"/>
      <c r="NTQ353" s="92"/>
      <c r="NTR353" s="92"/>
      <c r="NTS353" s="92"/>
      <c r="NTT353" s="92"/>
      <c r="NTU353" s="92"/>
      <c r="NTV353" s="92"/>
      <c r="NTW353" s="92"/>
      <c r="NTX353" s="92"/>
      <c r="NTY353" s="92"/>
      <c r="NTZ353" s="92"/>
      <c r="NUA353" s="92"/>
      <c r="NUB353" s="92"/>
      <c r="NUC353" s="92"/>
      <c r="NUD353" s="92"/>
      <c r="NUE353" s="92"/>
      <c r="NUF353" s="92"/>
      <c r="NUG353" s="92"/>
      <c r="NUH353" s="92"/>
      <c r="NUI353" s="92"/>
      <c r="NUJ353" s="92"/>
      <c r="NUK353" s="92"/>
      <c r="NUL353" s="92"/>
      <c r="NUM353" s="92"/>
      <c r="NUN353" s="92"/>
      <c r="NUO353" s="92"/>
      <c r="NUP353" s="92"/>
      <c r="NUQ353" s="92"/>
      <c r="NUR353" s="92"/>
      <c r="NUS353" s="92"/>
      <c r="NUT353" s="92"/>
      <c r="NUU353" s="92"/>
      <c r="NUV353" s="92"/>
      <c r="NUW353" s="92"/>
      <c r="NUX353" s="92"/>
      <c r="NUY353" s="92"/>
      <c r="NUZ353" s="92"/>
      <c r="NVA353" s="92"/>
      <c r="NVB353" s="92"/>
      <c r="NVC353" s="92"/>
      <c r="NVD353" s="92"/>
      <c r="NVE353" s="92"/>
      <c r="NVF353" s="92"/>
      <c r="NVG353" s="92"/>
      <c r="NVH353" s="92"/>
      <c r="NVI353" s="92"/>
      <c r="NVJ353" s="92"/>
      <c r="NVK353" s="92"/>
      <c r="NVL353" s="92"/>
      <c r="NVM353" s="92"/>
      <c r="NVN353" s="92"/>
      <c r="NVO353" s="92"/>
      <c r="NVP353" s="92"/>
      <c r="NVQ353" s="92"/>
      <c r="NVR353" s="92"/>
      <c r="NVS353" s="92"/>
      <c r="NVT353" s="92"/>
      <c r="NVU353" s="92"/>
      <c r="NVV353" s="92"/>
      <c r="NVW353" s="92"/>
      <c r="NVX353" s="92"/>
      <c r="NVY353" s="92"/>
      <c r="NVZ353" s="92"/>
      <c r="NWA353" s="92"/>
      <c r="NWB353" s="92"/>
      <c r="NWC353" s="92"/>
      <c r="NWD353" s="92"/>
      <c r="NWE353" s="92"/>
      <c r="NWF353" s="92"/>
      <c r="NWG353" s="92"/>
      <c r="NWH353" s="92"/>
      <c r="NWI353" s="92"/>
      <c r="NWJ353" s="92"/>
      <c r="NWK353" s="92"/>
      <c r="NWL353" s="92"/>
      <c r="NWM353" s="92"/>
      <c r="NWN353" s="92"/>
      <c r="NWO353" s="92"/>
      <c r="NWP353" s="92"/>
      <c r="NWQ353" s="92"/>
      <c r="NWR353" s="92"/>
      <c r="NWS353" s="92"/>
      <c r="NWT353" s="92"/>
      <c r="NWU353" s="92"/>
      <c r="NWV353" s="92"/>
      <c r="NWW353" s="92"/>
      <c r="NWX353" s="92"/>
      <c r="NWY353" s="92"/>
      <c r="NWZ353" s="92"/>
      <c r="NXA353" s="92"/>
      <c r="NXB353" s="92"/>
      <c r="NXC353" s="92"/>
      <c r="NXD353" s="92"/>
      <c r="NXE353" s="92"/>
      <c r="NXF353" s="92"/>
      <c r="NXG353" s="92"/>
      <c r="NXH353" s="92"/>
      <c r="NXI353" s="92"/>
      <c r="NXJ353" s="92"/>
      <c r="NXK353" s="92"/>
      <c r="NXL353" s="92"/>
      <c r="NXM353" s="92"/>
      <c r="NXN353" s="92"/>
      <c r="NXO353" s="92"/>
      <c r="NXP353" s="92"/>
      <c r="NXQ353" s="92"/>
      <c r="NXR353" s="92"/>
      <c r="NXS353" s="92"/>
      <c r="NXT353" s="92"/>
      <c r="NXU353" s="92"/>
      <c r="NXV353" s="92"/>
      <c r="NXW353" s="92"/>
      <c r="NXX353" s="92"/>
      <c r="NXY353" s="92"/>
      <c r="NXZ353" s="92"/>
      <c r="NYA353" s="92"/>
      <c r="NYB353" s="92"/>
      <c r="NYC353" s="92"/>
      <c r="NYD353" s="92"/>
      <c r="NYE353" s="92"/>
      <c r="NYF353" s="92"/>
      <c r="NYG353" s="92"/>
      <c r="NYH353" s="92"/>
      <c r="NYI353" s="92"/>
      <c r="NYJ353" s="92"/>
      <c r="NYK353" s="92"/>
      <c r="NYL353" s="92"/>
      <c r="NYM353" s="92"/>
      <c r="NYN353" s="92"/>
      <c r="NYO353" s="92"/>
      <c r="NYP353" s="92"/>
      <c r="NYQ353" s="92"/>
      <c r="NYR353" s="92"/>
      <c r="NYS353" s="92"/>
      <c r="NYT353" s="92"/>
      <c r="NYU353" s="92"/>
      <c r="NYV353" s="92"/>
      <c r="NYW353" s="92"/>
      <c r="NYX353" s="92"/>
      <c r="NYY353" s="92"/>
      <c r="NYZ353" s="92"/>
      <c r="NZA353" s="92"/>
      <c r="NZB353" s="92"/>
      <c r="NZC353" s="92"/>
      <c r="NZD353" s="92"/>
      <c r="NZE353" s="92"/>
      <c r="NZF353" s="92"/>
      <c r="NZG353" s="92"/>
      <c r="NZH353" s="92"/>
      <c r="NZI353" s="92"/>
      <c r="NZJ353" s="92"/>
      <c r="NZK353" s="92"/>
      <c r="NZL353" s="92"/>
      <c r="NZM353" s="92"/>
      <c r="NZN353" s="92"/>
      <c r="NZO353" s="92"/>
      <c r="NZP353" s="92"/>
      <c r="NZQ353" s="92"/>
      <c r="NZR353" s="92"/>
      <c r="NZS353" s="92"/>
      <c r="NZT353" s="92"/>
      <c r="NZU353" s="92"/>
      <c r="NZV353" s="92"/>
      <c r="NZW353" s="92"/>
      <c r="NZX353" s="92"/>
      <c r="NZY353" s="92"/>
      <c r="NZZ353" s="92"/>
      <c r="OAA353" s="92"/>
      <c r="OAB353" s="92"/>
      <c r="OAC353" s="92"/>
      <c r="OAD353" s="92"/>
      <c r="OAE353" s="92"/>
      <c r="OAF353" s="92"/>
      <c r="OAG353" s="92"/>
      <c r="OAH353" s="92"/>
      <c r="OAI353" s="92"/>
      <c r="OAJ353" s="92"/>
      <c r="OAK353" s="92"/>
      <c r="OAL353" s="92"/>
      <c r="OAM353" s="92"/>
      <c r="OAN353" s="92"/>
      <c r="OAO353" s="92"/>
      <c r="OAP353" s="92"/>
      <c r="OAQ353" s="92"/>
      <c r="OAR353" s="92"/>
      <c r="OAS353" s="92"/>
      <c r="OAT353" s="92"/>
      <c r="OAU353" s="92"/>
      <c r="OAV353" s="92"/>
      <c r="OAW353" s="92"/>
      <c r="OAX353" s="92"/>
      <c r="OAY353" s="92"/>
      <c r="OAZ353" s="92"/>
      <c r="OBA353" s="92"/>
      <c r="OBB353" s="92"/>
      <c r="OBC353" s="92"/>
      <c r="OBD353" s="92"/>
      <c r="OBE353" s="92"/>
      <c r="OBF353" s="92"/>
      <c r="OBG353" s="92"/>
      <c r="OBH353" s="92"/>
      <c r="OBI353" s="92"/>
      <c r="OBJ353" s="92"/>
      <c r="OBK353" s="92"/>
      <c r="OBL353" s="92"/>
      <c r="OBM353" s="92"/>
      <c r="OBN353" s="92"/>
      <c r="OBO353" s="92"/>
      <c r="OBP353" s="92"/>
      <c r="OBQ353" s="92"/>
      <c r="OBR353" s="92"/>
      <c r="OBS353" s="92"/>
      <c r="OBT353" s="92"/>
      <c r="OBU353" s="92"/>
      <c r="OBV353" s="92"/>
      <c r="OBW353" s="92"/>
      <c r="OBX353" s="92"/>
      <c r="OBY353" s="92"/>
      <c r="OBZ353" s="92"/>
      <c r="OCA353" s="92"/>
      <c r="OCB353" s="92"/>
      <c r="OCC353" s="92"/>
      <c r="OCD353" s="92"/>
      <c r="OCE353" s="92"/>
      <c r="OCF353" s="92"/>
      <c r="OCG353" s="92"/>
      <c r="OCH353" s="92"/>
      <c r="OCI353" s="92"/>
      <c r="OCJ353" s="92"/>
      <c r="OCK353" s="92"/>
      <c r="OCL353" s="92"/>
      <c r="OCM353" s="92"/>
      <c r="OCN353" s="92"/>
      <c r="OCO353" s="92"/>
      <c r="OCP353" s="92"/>
      <c r="OCQ353" s="92"/>
      <c r="OCR353" s="92"/>
      <c r="OCS353" s="92"/>
      <c r="OCT353" s="92"/>
      <c r="OCU353" s="92"/>
      <c r="OCV353" s="92"/>
      <c r="OCW353" s="92"/>
      <c r="OCX353" s="92"/>
      <c r="OCY353" s="92"/>
      <c r="OCZ353" s="92"/>
      <c r="ODA353" s="92"/>
      <c r="ODB353" s="92"/>
      <c r="ODC353" s="92"/>
      <c r="ODD353" s="92"/>
      <c r="ODE353" s="92"/>
      <c r="ODF353" s="92"/>
      <c r="ODG353" s="92"/>
      <c r="ODH353" s="92"/>
      <c r="ODI353" s="92"/>
      <c r="ODJ353" s="92"/>
      <c r="ODK353" s="92"/>
      <c r="ODL353" s="92"/>
      <c r="ODM353" s="92"/>
      <c r="ODN353" s="92"/>
      <c r="ODO353" s="92"/>
      <c r="ODP353" s="92"/>
      <c r="ODQ353" s="92"/>
      <c r="ODR353" s="92"/>
      <c r="ODS353" s="92"/>
      <c r="ODT353" s="92"/>
      <c r="ODU353" s="92"/>
      <c r="ODV353" s="92"/>
      <c r="ODW353" s="92"/>
      <c r="ODX353" s="92"/>
      <c r="ODY353" s="92"/>
      <c r="ODZ353" s="92"/>
      <c r="OEA353" s="92"/>
      <c r="OEB353" s="92"/>
      <c r="OEC353" s="92"/>
      <c r="OED353" s="92"/>
      <c r="OEE353" s="92"/>
      <c r="OEF353" s="92"/>
      <c r="OEG353" s="92"/>
      <c r="OEH353" s="92"/>
      <c r="OEI353" s="92"/>
      <c r="OEJ353" s="92"/>
      <c r="OEK353" s="92"/>
      <c r="OEL353" s="92"/>
      <c r="OEM353" s="92"/>
      <c r="OEN353" s="92"/>
      <c r="OEO353" s="92"/>
      <c r="OEP353" s="92"/>
      <c r="OEQ353" s="92"/>
      <c r="OER353" s="92"/>
      <c r="OES353" s="92"/>
      <c r="OET353" s="92"/>
      <c r="OEU353" s="92"/>
      <c r="OEV353" s="92"/>
      <c r="OEW353" s="92"/>
      <c r="OEX353" s="92"/>
      <c r="OEY353" s="92"/>
      <c r="OEZ353" s="92"/>
      <c r="OFA353" s="92"/>
      <c r="OFB353" s="92"/>
      <c r="OFC353" s="92"/>
      <c r="OFD353" s="92"/>
      <c r="OFE353" s="92"/>
      <c r="OFF353" s="92"/>
      <c r="OFG353" s="92"/>
      <c r="OFH353" s="92"/>
      <c r="OFI353" s="92"/>
      <c r="OFJ353" s="92"/>
      <c r="OFK353" s="92"/>
      <c r="OFL353" s="92"/>
      <c r="OFM353" s="92"/>
      <c r="OFN353" s="92"/>
      <c r="OFO353" s="92"/>
      <c r="OFP353" s="92"/>
      <c r="OFQ353" s="92"/>
      <c r="OFR353" s="92"/>
      <c r="OFS353" s="92"/>
      <c r="OFT353" s="92"/>
      <c r="OFU353" s="92"/>
      <c r="OFV353" s="92"/>
      <c r="OFW353" s="92"/>
      <c r="OFX353" s="92"/>
      <c r="OFY353" s="92"/>
      <c r="OFZ353" s="92"/>
      <c r="OGA353" s="92"/>
      <c r="OGB353" s="92"/>
      <c r="OGC353" s="92"/>
      <c r="OGD353" s="92"/>
      <c r="OGE353" s="92"/>
      <c r="OGF353" s="92"/>
      <c r="OGG353" s="92"/>
      <c r="OGH353" s="92"/>
      <c r="OGI353" s="92"/>
      <c r="OGJ353" s="92"/>
      <c r="OGK353" s="92"/>
      <c r="OGL353" s="92"/>
      <c r="OGM353" s="92"/>
      <c r="OGN353" s="92"/>
      <c r="OGO353" s="92"/>
      <c r="OGP353" s="92"/>
      <c r="OGQ353" s="92"/>
      <c r="OGR353" s="92"/>
      <c r="OGS353" s="92"/>
      <c r="OGT353" s="92"/>
      <c r="OGU353" s="92"/>
      <c r="OGV353" s="92"/>
      <c r="OGW353" s="92"/>
      <c r="OGX353" s="92"/>
      <c r="OGY353" s="92"/>
      <c r="OGZ353" s="92"/>
      <c r="OHA353" s="92"/>
      <c r="OHB353" s="92"/>
      <c r="OHC353" s="92"/>
      <c r="OHD353" s="92"/>
      <c r="OHE353" s="92"/>
      <c r="OHF353" s="92"/>
      <c r="OHG353" s="92"/>
      <c r="OHH353" s="92"/>
      <c r="OHI353" s="92"/>
      <c r="OHJ353" s="92"/>
      <c r="OHK353" s="92"/>
      <c r="OHL353" s="92"/>
      <c r="OHM353" s="92"/>
      <c r="OHN353" s="92"/>
      <c r="OHO353" s="92"/>
      <c r="OHP353" s="92"/>
      <c r="OHQ353" s="92"/>
      <c r="OHR353" s="92"/>
      <c r="OHS353" s="92"/>
      <c r="OHT353" s="92"/>
      <c r="OHU353" s="92"/>
      <c r="OHV353" s="92"/>
      <c r="OHW353" s="92"/>
      <c r="OHX353" s="92"/>
      <c r="OHY353" s="92"/>
      <c r="OHZ353" s="92"/>
      <c r="OIA353" s="92"/>
      <c r="OIB353" s="92"/>
      <c r="OIC353" s="92"/>
      <c r="OID353" s="92"/>
      <c r="OIE353" s="92"/>
      <c r="OIF353" s="92"/>
      <c r="OIG353" s="92"/>
      <c r="OIH353" s="92"/>
      <c r="OII353" s="92"/>
      <c r="OIJ353" s="92"/>
      <c r="OIK353" s="92"/>
      <c r="OIL353" s="92"/>
      <c r="OIM353" s="92"/>
      <c r="OIN353" s="92"/>
      <c r="OIO353" s="92"/>
      <c r="OIP353" s="92"/>
      <c r="OIQ353" s="92"/>
      <c r="OIR353" s="92"/>
      <c r="OIS353" s="92"/>
      <c r="OIT353" s="92"/>
      <c r="OIU353" s="92"/>
      <c r="OIV353" s="92"/>
      <c r="OIW353" s="92"/>
      <c r="OIX353" s="92"/>
      <c r="OIY353" s="92"/>
      <c r="OIZ353" s="92"/>
      <c r="OJA353" s="92"/>
      <c r="OJB353" s="92"/>
      <c r="OJC353" s="92"/>
      <c r="OJD353" s="92"/>
      <c r="OJE353" s="92"/>
      <c r="OJF353" s="92"/>
      <c r="OJG353" s="92"/>
      <c r="OJH353" s="92"/>
      <c r="OJI353" s="92"/>
      <c r="OJJ353" s="92"/>
      <c r="OJK353" s="92"/>
      <c r="OJL353" s="92"/>
      <c r="OJM353" s="92"/>
      <c r="OJN353" s="92"/>
      <c r="OJO353" s="92"/>
      <c r="OJP353" s="92"/>
      <c r="OJQ353" s="92"/>
      <c r="OJR353" s="92"/>
      <c r="OJS353" s="92"/>
      <c r="OJT353" s="92"/>
      <c r="OJU353" s="92"/>
      <c r="OJV353" s="92"/>
      <c r="OJW353" s="92"/>
      <c r="OJX353" s="92"/>
      <c r="OJY353" s="92"/>
      <c r="OJZ353" s="92"/>
      <c r="OKA353" s="92"/>
      <c r="OKB353" s="92"/>
      <c r="OKC353" s="92"/>
      <c r="OKD353" s="92"/>
      <c r="OKE353" s="92"/>
      <c r="OKF353" s="92"/>
      <c r="OKG353" s="92"/>
      <c r="OKH353" s="92"/>
      <c r="OKI353" s="92"/>
      <c r="OKJ353" s="92"/>
      <c r="OKK353" s="92"/>
      <c r="OKL353" s="92"/>
      <c r="OKM353" s="92"/>
      <c r="OKN353" s="92"/>
      <c r="OKO353" s="92"/>
      <c r="OKP353" s="92"/>
      <c r="OKQ353" s="92"/>
      <c r="OKR353" s="92"/>
      <c r="OKS353" s="92"/>
      <c r="OKT353" s="92"/>
      <c r="OKU353" s="92"/>
      <c r="OKV353" s="92"/>
      <c r="OKW353" s="92"/>
      <c r="OKX353" s="92"/>
      <c r="OKY353" s="92"/>
      <c r="OKZ353" s="92"/>
      <c r="OLA353" s="92"/>
      <c r="OLB353" s="92"/>
      <c r="OLC353" s="92"/>
      <c r="OLD353" s="92"/>
      <c r="OLE353" s="92"/>
      <c r="OLF353" s="92"/>
      <c r="OLG353" s="92"/>
      <c r="OLH353" s="92"/>
      <c r="OLI353" s="92"/>
      <c r="OLJ353" s="92"/>
      <c r="OLK353" s="92"/>
      <c r="OLL353" s="92"/>
      <c r="OLM353" s="92"/>
      <c r="OLN353" s="92"/>
      <c r="OLO353" s="92"/>
      <c r="OLP353" s="92"/>
      <c r="OLQ353" s="92"/>
      <c r="OLR353" s="92"/>
      <c r="OLS353" s="92"/>
      <c r="OLT353" s="92"/>
      <c r="OLU353" s="92"/>
      <c r="OLV353" s="92"/>
      <c r="OLW353" s="92"/>
      <c r="OLX353" s="92"/>
      <c r="OLY353" s="92"/>
      <c r="OLZ353" s="92"/>
      <c r="OMA353" s="92"/>
      <c r="OMB353" s="92"/>
      <c r="OMC353" s="92"/>
      <c r="OMD353" s="92"/>
      <c r="OME353" s="92"/>
      <c r="OMF353" s="92"/>
      <c r="OMG353" s="92"/>
      <c r="OMH353" s="92"/>
      <c r="OMI353" s="92"/>
      <c r="OMJ353" s="92"/>
      <c r="OMK353" s="92"/>
      <c r="OML353" s="92"/>
      <c r="OMM353" s="92"/>
      <c r="OMN353" s="92"/>
      <c r="OMO353" s="92"/>
      <c r="OMP353" s="92"/>
      <c r="OMQ353" s="92"/>
      <c r="OMR353" s="92"/>
      <c r="OMS353" s="92"/>
      <c r="OMT353" s="92"/>
      <c r="OMU353" s="92"/>
      <c r="OMV353" s="92"/>
      <c r="OMW353" s="92"/>
      <c r="OMX353" s="92"/>
      <c r="OMY353" s="92"/>
      <c r="OMZ353" s="92"/>
      <c r="ONA353" s="92"/>
      <c r="ONB353" s="92"/>
      <c r="ONC353" s="92"/>
      <c r="OND353" s="92"/>
      <c r="ONE353" s="92"/>
      <c r="ONF353" s="92"/>
      <c r="ONG353" s="92"/>
      <c r="ONH353" s="92"/>
      <c r="ONI353" s="92"/>
      <c r="ONJ353" s="92"/>
      <c r="ONK353" s="92"/>
      <c r="ONL353" s="92"/>
      <c r="ONM353" s="92"/>
      <c r="ONN353" s="92"/>
      <c r="ONO353" s="92"/>
      <c r="ONP353" s="92"/>
      <c r="ONQ353" s="92"/>
      <c r="ONR353" s="92"/>
      <c r="ONS353" s="92"/>
      <c r="ONT353" s="92"/>
      <c r="ONU353" s="92"/>
      <c r="ONV353" s="92"/>
      <c r="ONW353" s="92"/>
      <c r="ONX353" s="92"/>
      <c r="ONY353" s="92"/>
      <c r="ONZ353" s="92"/>
      <c r="OOA353" s="92"/>
      <c r="OOB353" s="92"/>
      <c r="OOC353" s="92"/>
      <c r="OOD353" s="92"/>
      <c r="OOE353" s="92"/>
      <c r="OOF353" s="92"/>
      <c r="OOG353" s="92"/>
      <c r="OOH353" s="92"/>
      <c r="OOI353" s="92"/>
      <c r="OOJ353" s="92"/>
      <c r="OOK353" s="92"/>
      <c r="OOL353" s="92"/>
      <c r="OOM353" s="92"/>
      <c r="OON353" s="92"/>
      <c r="OOO353" s="92"/>
      <c r="OOP353" s="92"/>
      <c r="OOQ353" s="92"/>
      <c r="OOR353" s="92"/>
      <c r="OOS353" s="92"/>
      <c r="OOT353" s="92"/>
      <c r="OOU353" s="92"/>
      <c r="OOV353" s="92"/>
      <c r="OOW353" s="92"/>
      <c r="OOX353" s="92"/>
      <c r="OOY353" s="92"/>
      <c r="OOZ353" s="92"/>
      <c r="OPA353" s="92"/>
      <c r="OPB353" s="92"/>
      <c r="OPC353" s="92"/>
      <c r="OPD353" s="92"/>
      <c r="OPE353" s="92"/>
      <c r="OPF353" s="92"/>
      <c r="OPG353" s="92"/>
      <c r="OPH353" s="92"/>
      <c r="OPI353" s="92"/>
      <c r="OPJ353" s="92"/>
      <c r="OPK353" s="92"/>
      <c r="OPL353" s="92"/>
      <c r="OPM353" s="92"/>
      <c r="OPN353" s="92"/>
      <c r="OPO353" s="92"/>
      <c r="OPP353" s="92"/>
      <c r="OPQ353" s="92"/>
      <c r="OPR353" s="92"/>
      <c r="OPS353" s="92"/>
      <c r="OPT353" s="92"/>
      <c r="OPU353" s="92"/>
      <c r="OPV353" s="92"/>
      <c r="OPW353" s="92"/>
      <c r="OPX353" s="92"/>
      <c r="OPY353" s="92"/>
      <c r="OPZ353" s="92"/>
      <c r="OQA353" s="92"/>
      <c r="OQB353" s="92"/>
      <c r="OQC353" s="92"/>
      <c r="OQD353" s="92"/>
      <c r="OQE353" s="92"/>
      <c r="OQF353" s="92"/>
      <c r="OQG353" s="92"/>
      <c r="OQH353" s="92"/>
      <c r="OQI353" s="92"/>
      <c r="OQJ353" s="92"/>
      <c r="OQK353" s="92"/>
      <c r="OQL353" s="92"/>
      <c r="OQM353" s="92"/>
      <c r="OQN353" s="92"/>
      <c r="OQO353" s="92"/>
      <c r="OQP353" s="92"/>
      <c r="OQQ353" s="92"/>
      <c r="OQR353" s="92"/>
      <c r="OQS353" s="92"/>
      <c r="OQT353" s="92"/>
      <c r="OQU353" s="92"/>
      <c r="OQV353" s="92"/>
      <c r="OQW353" s="92"/>
      <c r="OQX353" s="92"/>
      <c r="OQY353" s="92"/>
      <c r="OQZ353" s="92"/>
      <c r="ORA353" s="92"/>
      <c r="ORB353" s="92"/>
      <c r="ORC353" s="92"/>
      <c r="ORD353" s="92"/>
      <c r="ORE353" s="92"/>
      <c r="ORF353" s="92"/>
      <c r="ORG353" s="92"/>
      <c r="ORH353" s="92"/>
      <c r="ORI353" s="92"/>
      <c r="ORJ353" s="92"/>
      <c r="ORK353" s="92"/>
      <c r="ORL353" s="92"/>
      <c r="ORM353" s="92"/>
      <c r="ORN353" s="92"/>
      <c r="ORO353" s="92"/>
      <c r="ORP353" s="92"/>
      <c r="ORQ353" s="92"/>
      <c r="ORR353" s="92"/>
      <c r="ORS353" s="92"/>
      <c r="ORT353" s="92"/>
      <c r="ORU353" s="92"/>
      <c r="ORV353" s="92"/>
      <c r="ORW353" s="92"/>
      <c r="ORX353" s="92"/>
      <c r="ORY353" s="92"/>
      <c r="ORZ353" s="92"/>
      <c r="OSA353" s="92"/>
      <c r="OSB353" s="92"/>
      <c r="OSC353" s="92"/>
      <c r="OSD353" s="92"/>
      <c r="OSE353" s="92"/>
      <c r="OSF353" s="92"/>
      <c r="OSG353" s="92"/>
      <c r="OSH353" s="92"/>
      <c r="OSI353" s="92"/>
      <c r="OSJ353" s="92"/>
      <c r="OSK353" s="92"/>
      <c r="OSL353" s="92"/>
      <c r="OSM353" s="92"/>
      <c r="OSN353" s="92"/>
      <c r="OSO353" s="92"/>
      <c r="OSP353" s="92"/>
      <c r="OSQ353" s="92"/>
      <c r="OSR353" s="92"/>
      <c r="OSS353" s="92"/>
      <c r="OST353" s="92"/>
      <c r="OSU353" s="92"/>
      <c r="OSV353" s="92"/>
      <c r="OSW353" s="92"/>
      <c r="OSX353" s="92"/>
      <c r="OSY353" s="92"/>
      <c r="OSZ353" s="92"/>
      <c r="OTA353" s="92"/>
      <c r="OTB353" s="92"/>
      <c r="OTC353" s="92"/>
      <c r="OTD353" s="92"/>
      <c r="OTE353" s="92"/>
      <c r="OTF353" s="92"/>
      <c r="OTG353" s="92"/>
      <c r="OTH353" s="92"/>
      <c r="OTI353" s="92"/>
      <c r="OTJ353" s="92"/>
      <c r="OTK353" s="92"/>
      <c r="OTL353" s="92"/>
      <c r="OTM353" s="92"/>
      <c r="OTN353" s="92"/>
      <c r="OTO353" s="92"/>
      <c r="OTP353" s="92"/>
      <c r="OTQ353" s="92"/>
      <c r="OTR353" s="92"/>
      <c r="OTS353" s="92"/>
      <c r="OTT353" s="92"/>
      <c r="OTU353" s="92"/>
      <c r="OTV353" s="92"/>
      <c r="OTW353" s="92"/>
      <c r="OTX353" s="92"/>
      <c r="OTY353" s="92"/>
      <c r="OTZ353" s="92"/>
      <c r="OUA353" s="92"/>
      <c r="OUB353" s="92"/>
      <c r="OUC353" s="92"/>
      <c r="OUD353" s="92"/>
      <c r="OUE353" s="92"/>
      <c r="OUF353" s="92"/>
      <c r="OUG353" s="92"/>
      <c r="OUH353" s="92"/>
      <c r="OUI353" s="92"/>
      <c r="OUJ353" s="92"/>
      <c r="OUK353" s="92"/>
      <c r="OUL353" s="92"/>
      <c r="OUM353" s="92"/>
      <c r="OUN353" s="92"/>
      <c r="OUO353" s="92"/>
      <c r="OUP353" s="92"/>
      <c r="OUQ353" s="92"/>
      <c r="OUR353" s="92"/>
      <c r="OUS353" s="92"/>
      <c r="OUT353" s="92"/>
      <c r="OUU353" s="92"/>
      <c r="OUV353" s="92"/>
      <c r="OUW353" s="92"/>
      <c r="OUX353" s="92"/>
      <c r="OUY353" s="92"/>
      <c r="OUZ353" s="92"/>
      <c r="OVA353" s="92"/>
      <c r="OVB353" s="92"/>
      <c r="OVC353" s="92"/>
      <c r="OVD353" s="92"/>
      <c r="OVE353" s="92"/>
      <c r="OVF353" s="92"/>
      <c r="OVG353" s="92"/>
      <c r="OVH353" s="92"/>
      <c r="OVI353" s="92"/>
      <c r="OVJ353" s="92"/>
      <c r="OVK353" s="92"/>
      <c r="OVL353" s="92"/>
      <c r="OVM353" s="92"/>
      <c r="OVN353" s="92"/>
      <c r="OVO353" s="92"/>
      <c r="OVP353" s="92"/>
      <c r="OVQ353" s="92"/>
      <c r="OVR353" s="92"/>
      <c r="OVS353" s="92"/>
      <c r="OVT353" s="92"/>
      <c r="OVU353" s="92"/>
      <c r="OVV353" s="92"/>
      <c r="OVW353" s="92"/>
      <c r="OVX353" s="92"/>
      <c r="OVY353" s="92"/>
      <c r="OVZ353" s="92"/>
      <c r="OWA353" s="92"/>
      <c r="OWB353" s="92"/>
      <c r="OWC353" s="92"/>
      <c r="OWD353" s="92"/>
      <c r="OWE353" s="92"/>
      <c r="OWF353" s="92"/>
      <c r="OWG353" s="92"/>
      <c r="OWH353" s="92"/>
      <c r="OWI353" s="92"/>
      <c r="OWJ353" s="92"/>
      <c r="OWK353" s="92"/>
      <c r="OWL353" s="92"/>
      <c r="OWM353" s="92"/>
      <c r="OWN353" s="92"/>
      <c r="OWO353" s="92"/>
      <c r="OWP353" s="92"/>
      <c r="OWQ353" s="92"/>
      <c r="OWR353" s="92"/>
      <c r="OWS353" s="92"/>
      <c r="OWT353" s="92"/>
      <c r="OWU353" s="92"/>
      <c r="OWV353" s="92"/>
      <c r="OWW353" s="92"/>
      <c r="OWX353" s="92"/>
      <c r="OWY353" s="92"/>
      <c r="OWZ353" s="92"/>
      <c r="OXA353" s="92"/>
      <c r="OXB353" s="92"/>
      <c r="OXC353" s="92"/>
      <c r="OXD353" s="92"/>
      <c r="OXE353" s="92"/>
      <c r="OXF353" s="92"/>
      <c r="OXG353" s="92"/>
      <c r="OXH353" s="92"/>
      <c r="OXI353" s="92"/>
      <c r="OXJ353" s="92"/>
      <c r="OXK353" s="92"/>
      <c r="OXL353" s="92"/>
      <c r="OXM353" s="92"/>
      <c r="OXN353" s="92"/>
      <c r="OXO353" s="92"/>
      <c r="OXP353" s="92"/>
      <c r="OXQ353" s="92"/>
      <c r="OXR353" s="92"/>
      <c r="OXS353" s="92"/>
      <c r="OXT353" s="92"/>
      <c r="OXU353" s="92"/>
      <c r="OXV353" s="92"/>
      <c r="OXW353" s="92"/>
      <c r="OXX353" s="92"/>
      <c r="OXY353" s="92"/>
      <c r="OXZ353" s="92"/>
      <c r="OYA353" s="92"/>
      <c r="OYB353" s="92"/>
      <c r="OYC353" s="92"/>
      <c r="OYD353" s="92"/>
      <c r="OYE353" s="92"/>
      <c r="OYF353" s="92"/>
      <c r="OYG353" s="92"/>
      <c r="OYH353" s="92"/>
      <c r="OYI353" s="92"/>
      <c r="OYJ353" s="92"/>
      <c r="OYK353" s="92"/>
      <c r="OYL353" s="92"/>
      <c r="OYM353" s="92"/>
      <c r="OYN353" s="92"/>
      <c r="OYO353" s="92"/>
      <c r="OYP353" s="92"/>
      <c r="OYQ353" s="92"/>
      <c r="OYR353" s="92"/>
      <c r="OYS353" s="92"/>
      <c r="OYT353" s="92"/>
      <c r="OYU353" s="92"/>
      <c r="OYV353" s="92"/>
      <c r="OYW353" s="92"/>
      <c r="OYX353" s="92"/>
      <c r="OYY353" s="92"/>
      <c r="OYZ353" s="92"/>
      <c r="OZA353" s="92"/>
      <c r="OZB353" s="92"/>
      <c r="OZC353" s="92"/>
      <c r="OZD353" s="92"/>
      <c r="OZE353" s="92"/>
      <c r="OZF353" s="92"/>
      <c r="OZG353" s="92"/>
      <c r="OZH353" s="92"/>
      <c r="OZI353" s="92"/>
      <c r="OZJ353" s="92"/>
      <c r="OZK353" s="92"/>
      <c r="OZL353" s="92"/>
      <c r="OZM353" s="92"/>
      <c r="OZN353" s="92"/>
      <c r="OZO353" s="92"/>
      <c r="OZP353" s="92"/>
      <c r="OZQ353" s="92"/>
      <c r="OZR353" s="92"/>
      <c r="OZS353" s="92"/>
      <c r="OZT353" s="92"/>
      <c r="OZU353" s="92"/>
      <c r="OZV353" s="92"/>
      <c r="OZW353" s="92"/>
      <c r="OZX353" s="92"/>
      <c r="OZY353" s="92"/>
      <c r="OZZ353" s="92"/>
      <c r="PAA353" s="92"/>
      <c r="PAB353" s="92"/>
      <c r="PAC353" s="92"/>
      <c r="PAD353" s="92"/>
      <c r="PAE353" s="92"/>
      <c r="PAF353" s="92"/>
      <c r="PAG353" s="92"/>
      <c r="PAH353" s="92"/>
      <c r="PAI353" s="92"/>
      <c r="PAJ353" s="92"/>
      <c r="PAK353" s="92"/>
      <c r="PAL353" s="92"/>
      <c r="PAM353" s="92"/>
      <c r="PAN353" s="92"/>
      <c r="PAO353" s="92"/>
      <c r="PAP353" s="92"/>
      <c r="PAQ353" s="92"/>
      <c r="PAR353" s="92"/>
      <c r="PAS353" s="92"/>
      <c r="PAT353" s="92"/>
      <c r="PAU353" s="92"/>
      <c r="PAV353" s="92"/>
      <c r="PAW353" s="92"/>
      <c r="PAX353" s="92"/>
      <c r="PAY353" s="92"/>
      <c r="PAZ353" s="92"/>
      <c r="PBA353" s="92"/>
      <c r="PBB353" s="92"/>
      <c r="PBC353" s="92"/>
      <c r="PBD353" s="92"/>
      <c r="PBE353" s="92"/>
      <c r="PBF353" s="92"/>
      <c r="PBG353" s="92"/>
      <c r="PBH353" s="92"/>
      <c r="PBI353" s="92"/>
      <c r="PBJ353" s="92"/>
      <c r="PBK353" s="92"/>
      <c r="PBL353" s="92"/>
      <c r="PBM353" s="92"/>
      <c r="PBN353" s="92"/>
      <c r="PBO353" s="92"/>
      <c r="PBP353" s="92"/>
      <c r="PBQ353" s="92"/>
      <c r="PBR353" s="92"/>
      <c r="PBS353" s="92"/>
      <c r="PBT353" s="92"/>
      <c r="PBU353" s="92"/>
      <c r="PBV353" s="92"/>
      <c r="PBW353" s="92"/>
      <c r="PBX353" s="92"/>
      <c r="PBY353" s="92"/>
      <c r="PBZ353" s="92"/>
      <c r="PCA353" s="92"/>
      <c r="PCB353" s="92"/>
      <c r="PCC353" s="92"/>
      <c r="PCD353" s="92"/>
      <c r="PCE353" s="92"/>
      <c r="PCF353" s="92"/>
      <c r="PCG353" s="92"/>
      <c r="PCH353" s="92"/>
      <c r="PCI353" s="92"/>
      <c r="PCJ353" s="92"/>
      <c r="PCK353" s="92"/>
      <c r="PCL353" s="92"/>
      <c r="PCM353" s="92"/>
      <c r="PCN353" s="92"/>
      <c r="PCO353" s="92"/>
      <c r="PCP353" s="92"/>
      <c r="PCQ353" s="92"/>
      <c r="PCR353" s="92"/>
      <c r="PCS353" s="92"/>
      <c r="PCT353" s="92"/>
      <c r="PCU353" s="92"/>
      <c r="PCV353" s="92"/>
      <c r="PCW353" s="92"/>
      <c r="PCX353" s="92"/>
      <c r="PCY353" s="92"/>
      <c r="PCZ353" s="92"/>
      <c r="PDA353" s="92"/>
      <c r="PDB353" s="92"/>
      <c r="PDC353" s="92"/>
      <c r="PDD353" s="92"/>
      <c r="PDE353" s="92"/>
      <c r="PDF353" s="92"/>
      <c r="PDG353" s="92"/>
      <c r="PDH353" s="92"/>
      <c r="PDI353" s="92"/>
      <c r="PDJ353" s="92"/>
      <c r="PDK353" s="92"/>
      <c r="PDL353" s="92"/>
      <c r="PDM353" s="92"/>
      <c r="PDN353" s="92"/>
      <c r="PDO353" s="92"/>
      <c r="PDP353" s="92"/>
      <c r="PDQ353" s="92"/>
      <c r="PDR353" s="92"/>
      <c r="PDS353" s="92"/>
      <c r="PDT353" s="92"/>
      <c r="PDU353" s="92"/>
      <c r="PDV353" s="92"/>
      <c r="PDW353" s="92"/>
      <c r="PDX353" s="92"/>
      <c r="PDY353" s="92"/>
      <c r="PDZ353" s="92"/>
      <c r="PEA353" s="92"/>
      <c r="PEB353" s="92"/>
      <c r="PEC353" s="92"/>
      <c r="PED353" s="92"/>
      <c r="PEE353" s="92"/>
      <c r="PEF353" s="92"/>
      <c r="PEG353" s="92"/>
      <c r="PEH353" s="92"/>
      <c r="PEI353" s="92"/>
      <c r="PEJ353" s="92"/>
      <c r="PEK353" s="92"/>
      <c r="PEL353" s="92"/>
      <c r="PEM353" s="92"/>
      <c r="PEN353" s="92"/>
      <c r="PEO353" s="92"/>
      <c r="PEP353" s="92"/>
      <c r="PEQ353" s="92"/>
      <c r="PER353" s="92"/>
      <c r="PES353" s="92"/>
      <c r="PET353" s="92"/>
      <c r="PEU353" s="92"/>
      <c r="PEV353" s="92"/>
      <c r="PEW353" s="92"/>
      <c r="PEX353" s="92"/>
      <c r="PEY353" s="92"/>
      <c r="PEZ353" s="92"/>
      <c r="PFA353" s="92"/>
      <c r="PFB353" s="92"/>
      <c r="PFC353" s="92"/>
      <c r="PFD353" s="92"/>
      <c r="PFE353" s="92"/>
      <c r="PFF353" s="92"/>
      <c r="PFG353" s="92"/>
      <c r="PFH353" s="92"/>
      <c r="PFI353" s="92"/>
      <c r="PFJ353" s="92"/>
      <c r="PFK353" s="92"/>
      <c r="PFL353" s="92"/>
      <c r="PFM353" s="92"/>
      <c r="PFN353" s="92"/>
      <c r="PFO353" s="92"/>
      <c r="PFP353" s="92"/>
      <c r="PFQ353" s="92"/>
      <c r="PFR353" s="92"/>
      <c r="PFS353" s="92"/>
      <c r="PFT353" s="92"/>
      <c r="PFU353" s="92"/>
      <c r="PFV353" s="92"/>
      <c r="PFW353" s="92"/>
      <c r="PFX353" s="92"/>
      <c r="PFY353" s="92"/>
      <c r="PFZ353" s="92"/>
      <c r="PGA353" s="92"/>
      <c r="PGB353" s="92"/>
      <c r="PGC353" s="92"/>
      <c r="PGD353" s="92"/>
      <c r="PGE353" s="92"/>
      <c r="PGF353" s="92"/>
      <c r="PGG353" s="92"/>
      <c r="PGH353" s="92"/>
      <c r="PGI353" s="92"/>
      <c r="PGJ353" s="92"/>
      <c r="PGK353" s="92"/>
      <c r="PGL353" s="92"/>
      <c r="PGM353" s="92"/>
      <c r="PGN353" s="92"/>
      <c r="PGO353" s="92"/>
      <c r="PGP353" s="92"/>
      <c r="PGQ353" s="92"/>
      <c r="PGR353" s="92"/>
      <c r="PGS353" s="92"/>
      <c r="PGT353" s="92"/>
      <c r="PGU353" s="92"/>
      <c r="PGV353" s="92"/>
      <c r="PGW353" s="92"/>
      <c r="PGX353" s="92"/>
      <c r="PGY353" s="92"/>
      <c r="PGZ353" s="92"/>
      <c r="PHA353" s="92"/>
      <c r="PHB353" s="92"/>
      <c r="PHC353" s="92"/>
      <c r="PHD353" s="92"/>
      <c r="PHE353" s="92"/>
      <c r="PHF353" s="92"/>
      <c r="PHG353" s="92"/>
      <c r="PHH353" s="92"/>
      <c r="PHI353" s="92"/>
      <c r="PHJ353" s="92"/>
      <c r="PHK353" s="92"/>
      <c r="PHL353" s="92"/>
      <c r="PHM353" s="92"/>
      <c r="PHN353" s="92"/>
      <c r="PHO353" s="92"/>
      <c r="PHP353" s="92"/>
      <c r="PHQ353" s="92"/>
      <c r="PHR353" s="92"/>
      <c r="PHS353" s="92"/>
      <c r="PHT353" s="92"/>
      <c r="PHU353" s="92"/>
      <c r="PHV353" s="92"/>
      <c r="PHW353" s="92"/>
      <c r="PHX353" s="92"/>
      <c r="PHY353" s="92"/>
      <c r="PHZ353" s="92"/>
      <c r="PIA353" s="92"/>
      <c r="PIB353" s="92"/>
      <c r="PIC353" s="92"/>
      <c r="PID353" s="92"/>
      <c r="PIE353" s="92"/>
      <c r="PIF353" s="92"/>
      <c r="PIG353" s="92"/>
      <c r="PIH353" s="92"/>
      <c r="PII353" s="92"/>
      <c r="PIJ353" s="92"/>
      <c r="PIK353" s="92"/>
      <c r="PIL353" s="92"/>
      <c r="PIM353" s="92"/>
      <c r="PIN353" s="92"/>
      <c r="PIO353" s="92"/>
      <c r="PIP353" s="92"/>
      <c r="PIQ353" s="92"/>
      <c r="PIR353" s="92"/>
      <c r="PIS353" s="92"/>
      <c r="PIT353" s="92"/>
      <c r="PIU353" s="92"/>
      <c r="PIV353" s="92"/>
      <c r="PIW353" s="92"/>
      <c r="PIX353" s="92"/>
      <c r="PIY353" s="92"/>
      <c r="PIZ353" s="92"/>
      <c r="PJA353" s="92"/>
      <c r="PJB353" s="92"/>
      <c r="PJC353" s="92"/>
      <c r="PJD353" s="92"/>
      <c r="PJE353" s="92"/>
      <c r="PJF353" s="92"/>
      <c r="PJG353" s="92"/>
      <c r="PJH353" s="92"/>
      <c r="PJI353" s="92"/>
      <c r="PJJ353" s="92"/>
      <c r="PJK353" s="92"/>
      <c r="PJL353" s="92"/>
      <c r="PJM353" s="92"/>
      <c r="PJN353" s="92"/>
      <c r="PJO353" s="92"/>
      <c r="PJP353" s="92"/>
      <c r="PJQ353" s="92"/>
      <c r="PJR353" s="92"/>
      <c r="PJS353" s="92"/>
      <c r="PJT353" s="92"/>
      <c r="PJU353" s="92"/>
      <c r="PJV353" s="92"/>
      <c r="PJW353" s="92"/>
      <c r="PJX353" s="92"/>
      <c r="PJY353" s="92"/>
      <c r="PJZ353" s="92"/>
      <c r="PKA353" s="92"/>
      <c r="PKB353" s="92"/>
      <c r="PKC353" s="92"/>
      <c r="PKD353" s="92"/>
      <c r="PKE353" s="92"/>
      <c r="PKF353" s="92"/>
      <c r="PKG353" s="92"/>
      <c r="PKH353" s="92"/>
      <c r="PKI353" s="92"/>
      <c r="PKJ353" s="92"/>
      <c r="PKK353" s="92"/>
      <c r="PKL353" s="92"/>
      <c r="PKM353" s="92"/>
      <c r="PKN353" s="92"/>
      <c r="PKO353" s="92"/>
      <c r="PKP353" s="92"/>
      <c r="PKQ353" s="92"/>
      <c r="PKR353" s="92"/>
      <c r="PKS353" s="92"/>
      <c r="PKT353" s="92"/>
      <c r="PKU353" s="92"/>
      <c r="PKV353" s="92"/>
      <c r="PKW353" s="92"/>
      <c r="PKX353" s="92"/>
      <c r="PKY353" s="92"/>
      <c r="PKZ353" s="92"/>
      <c r="PLA353" s="92"/>
      <c r="PLB353" s="92"/>
      <c r="PLC353" s="92"/>
      <c r="PLD353" s="92"/>
      <c r="PLE353" s="92"/>
      <c r="PLF353" s="92"/>
      <c r="PLG353" s="92"/>
      <c r="PLH353" s="92"/>
      <c r="PLI353" s="92"/>
      <c r="PLJ353" s="92"/>
      <c r="PLK353" s="92"/>
      <c r="PLL353" s="92"/>
      <c r="PLM353" s="92"/>
      <c r="PLN353" s="92"/>
      <c r="PLO353" s="92"/>
      <c r="PLP353" s="92"/>
      <c r="PLQ353" s="92"/>
      <c r="PLR353" s="92"/>
      <c r="PLS353" s="92"/>
      <c r="PLT353" s="92"/>
      <c r="PLU353" s="92"/>
      <c r="PLV353" s="92"/>
      <c r="PLW353" s="92"/>
      <c r="PLX353" s="92"/>
      <c r="PLY353" s="92"/>
      <c r="PLZ353" s="92"/>
      <c r="PMA353" s="92"/>
      <c r="PMB353" s="92"/>
      <c r="PMC353" s="92"/>
      <c r="PMD353" s="92"/>
      <c r="PME353" s="92"/>
      <c r="PMF353" s="92"/>
      <c r="PMG353" s="92"/>
      <c r="PMH353" s="92"/>
      <c r="PMI353" s="92"/>
      <c r="PMJ353" s="92"/>
      <c r="PMK353" s="92"/>
      <c r="PML353" s="92"/>
      <c r="PMM353" s="92"/>
      <c r="PMN353" s="92"/>
      <c r="PMO353" s="92"/>
      <c r="PMP353" s="92"/>
      <c r="PMQ353" s="92"/>
      <c r="PMR353" s="92"/>
      <c r="PMS353" s="92"/>
      <c r="PMT353" s="92"/>
      <c r="PMU353" s="92"/>
      <c r="PMV353" s="92"/>
      <c r="PMW353" s="92"/>
      <c r="PMX353" s="92"/>
      <c r="PMY353" s="92"/>
      <c r="PMZ353" s="92"/>
      <c r="PNA353" s="92"/>
      <c r="PNB353" s="92"/>
      <c r="PNC353" s="92"/>
      <c r="PND353" s="92"/>
      <c r="PNE353" s="92"/>
      <c r="PNF353" s="92"/>
      <c r="PNG353" s="92"/>
      <c r="PNH353" s="92"/>
      <c r="PNI353" s="92"/>
      <c r="PNJ353" s="92"/>
      <c r="PNK353" s="92"/>
      <c r="PNL353" s="92"/>
      <c r="PNM353" s="92"/>
      <c r="PNN353" s="92"/>
      <c r="PNO353" s="92"/>
      <c r="PNP353" s="92"/>
      <c r="PNQ353" s="92"/>
      <c r="PNR353" s="92"/>
      <c r="PNS353" s="92"/>
      <c r="PNT353" s="92"/>
      <c r="PNU353" s="92"/>
      <c r="PNV353" s="92"/>
      <c r="PNW353" s="92"/>
      <c r="PNX353" s="92"/>
      <c r="PNY353" s="92"/>
      <c r="PNZ353" s="92"/>
      <c r="POA353" s="92"/>
      <c r="POB353" s="92"/>
      <c r="POC353" s="92"/>
      <c r="POD353" s="92"/>
      <c r="POE353" s="92"/>
      <c r="POF353" s="92"/>
      <c r="POG353" s="92"/>
      <c r="POH353" s="92"/>
      <c r="POI353" s="92"/>
      <c r="POJ353" s="92"/>
      <c r="POK353" s="92"/>
      <c r="POL353" s="92"/>
      <c r="POM353" s="92"/>
      <c r="PON353" s="92"/>
      <c r="POO353" s="92"/>
      <c r="POP353" s="92"/>
      <c r="POQ353" s="92"/>
      <c r="POR353" s="92"/>
      <c r="POS353" s="92"/>
      <c r="POT353" s="92"/>
      <c r="POU353" s="92"/>
      <c r="POV353" s="92"/>
      <c r="POW353" s="92"/>
      <c r="POX353" s="92"/>
      <c r="POY353" s="92"/>
      <c r="POZ353" s="92"/>
      <c r="PPA353" s="92"/>
      <c r="PPB353" s="92"/>
      <c r="PPC353" s="92"/>
      <c r="PPD353" s="92"/>
      <c r="PPE353" s="92"/>
      <c r="PPF353" s="92"/>
      <c r="PPG353" s="92"/>
      <c r="PPH353" s="92"/>
      <c r="PPI353" s="92"/>
      <c r="PPJ353" s="92"/>
      <c r="PPK353" s="92"/>
      <c r="PPL353" s="92"/>
      <c r="PPM353" s="92"/>
      <c r="PPN353" s="92"/>
      <c r="PPO353" s="92"/>
      <c r="PPP353" s="92"/>
      <c r="PPQ353" s="92"/>
      <c r="PPR353" s="92"/>
      <c r="PPS353" s="92"/>
      <c r="PPT353" s="92"/>
      <c r="PPU353" s="92"/>
      <c r="PPV353" s="92"/>
      <c r="PPW353" s="92"/>
      <c r="PPX353" s="92"/>
      <c r="PPY353" s="92"/>
      <c r="PPZ353" s="92"/>
      <c r="PQA353" s="92"/>
      <c r="PQB353" s="92"/>
      <c r="PQC353" s="92"/>
      <c r="PQD353" s="92"/>
      <c r="PQE353" s="92"/>
      <c r="PQF353" s="92"/>
      <c r="PQG353" s="92"/>
      <c r="PQH353" s="92"/>
      <c r="PQI353" s="92"/>
      <c r="PQJ353" s="92"/>
      <c r="PQK353" s="92"/>
      <c r="PQL353" s="92"/>
      <c r="PQM353" s="92"/>
      <c r="PQN353" s="92"/>
      <c r="PQO353" s="92"/>
      <c r="PQP353" s="92"/>
      <c r="PQQ353" s="92"/>
      <c r="PQR353" s="92"/>
      <c r="PQS353" s="92"/>
      <c r="PQT353" s="92"/>
      <c r="PQU353" s="92"/>
      <c r="PQV353" s="92"/>
      <c r="PQW353" s="92"/>
      <c r="PQX353" s="92"/>
      <c r="PQY353" s="92"/>
      <c r="PQZ353" s="92"/>
      <c r="PRA353" s="92"/>
      <c r="PRB353" s="92"/>
      <c r="PRC353" s="92"/>
      <c r="PRD353" s="92"/>
      <c r="PRE353" s="92"/>
      <c r="PRF353" s="92"/>
      <c r="PRG353" s="92"/>
      <c r="PRH353" s="92"/>
      <c r="PRI353" s="92"/>
      <c r="PRJ353" s="92"/>
      <c r="PRK353" s="92"/>
      <c r="PRL353" s="92"/>
      <c r="PRM353" s="92"/>
      <c r="PRN353" s="92"/>
      <c r="PRO353" s="92"/>
      <c r="PRP353" s="92"/>
      <c r="PRQ353" s="92"/>
      <c r="PRR353" s="92"/>
      <c r="PRS353" s="92"/>
      <c r="PRT353" s="92"/>
      <c r="PRU353" s="92"/>
      <c r="PRV353" s="92"/>
      <c r="PRW353" s="92"/>
      <c r="PRX353" s="92"/>
      <c r="PRY353" s="92"/>
      <c r="PRZ353" s="92"/>
      <c r="PSA353" s="92"/>
      <c r="PSB353" s="92"/>
      <c r="PSC353" s="92"/>
      <c r="PSD353" s="92"/>
      <c r="PSE353" s="92"/>
      <c r="PSF353" s="92"/>
      <c r="PSG353" s="92"/>
      <c r="PSH353" s="92"/>
      <c r="PSI353" s="92"/>
      <c r="PSJ353" s="92"/>
      <c r="PSK353" s="92"/>
      <c r="PSL353" s="92"/>
      <c r="PSM353" s="92"/>
      <c r="PSN353" s="92"/>
      <c r="PSO353" s="92"/>
      <c r="PSP353" s="92"/>
      <c r="PSQ353" s="92"/>
      <c r="PSR353" s="92"/>
      <c r="PSS353" s="92"/>
      <c r="PST353" s="92"/>
      <c r="PSU353" s="92"/>
      <c r="PSV353" s="92"/>
      <c r="PSW353" s="92"/>
      <c r="PSX353" s="92"/>
      <c r="PSY353" s="92"/>
      <c r="PSZ353" s="92"/>
      <c r="PTA353" s="92"/>
      <c r="PTB353" s="92"/>
      <c r="PTC353" s="92"/>
      <c r="PTD353" s="92"/>
      <c r="PTE353" s="92"/>
      <c r="PTF353" s="92"/>
      <c r="PTG353" s="92"/>
      <c r="PTH353" s="92"/>
      <c r="PTI353" s="92"/>
      <c r="PTJ353" s="92"/>
      <c r="PTK353" s="92"/>
      <c r="PTL353" s="92"/>
      <c r="PTM353" s="92"/>
      <c r="PTN353" s="92"/>
      <c r="PTO353" s="92"/>
      <c r="PTP353" s="92"/>
      <c r="PTQ353" s="92"/>
      <c r="PTR353" s="92"/>
      <c r="PTS353" s="92"/>
      <c r="PTT353" s="92"/>
      <c r="PTU353" s="92"/>
      <c r="PTV353" s="92"/>
      <c r="PTW353" s="92"/>
      <c r="PTX353" s="92"/>
      <c r="PTY353" s="92"/>
      <c r="PTZ353" s="92"/>
      <c r="PUA353" s="92"/>
      <c r="PUB353" s="92"/>
      <c r="PUC353" s="92"/>
      <c r="PUD353" s="92"/>
      <c r="PUE353" s="92"/>
      <c r="PUF353" s="92"/>
      <c r="PUG353" s="92"/>
      <c r="PUH353" s="92"/>
      <c r="PUI353" s="92"/>
      <c r="PUJ353" s="92"/>
      <c r="PUK353" s="92"/>
      <c r="PUL353" s="92"/>
      <c r="PUM353" s="92"/>
      <c r="PUN353" s="92"/>
      <c r="PUO353" s="92"/>
      <c r="PUP353" s="92"/>
      <c r="PUQ353" s="92"/>
      <c r="PUR353" s="92"/>
      <c r="PUS353" s="92"/>
      <c r="PUT353" s="92"/>
      <c r="PUU353" s="92"/>
      <c r="PUV353" s="92"/>
      <c r="PUW353" s="92"/>
      <c r="PUX353" s="92"/>
      <c r="PUY353" s="92"/>
      <c r="PUZ353" s="92"/>
      <c r="PVA353" s="92"/>
      <c r="PVB353" s="92"/>
      <c r="PVC353" s="92"/>
      <c r="PVD353" s="92"/>
      <c r="PVE353" s="92"/>
      <c r="PVF353" s="92"/>
      <c r="PVG353" s="92"/>
      <c r="PVH353" s="92"/>
      <c r="PVI353" s="92"/>
      <c r="PVJ353" s="92"/>
      <c r="PVK353" s="92"/>
      <c r="PVL353" s="92"/>
      <c r="PVM353" s="92"/>
      <c r="PVN353" s="92"/>
      <c r="PVO353" s="92"/>
      <c r="PVP353" s="92"/>
      <c r="PVQ353" s="92"/>
      <c r="PVR353" s="92"/>
      <c r="PVS353" s="92"/>
      <c r="PVT353" s="92"/>
      <c r="PVU353" s="92"/>
      <c r="PVV353" s="92"/>
      <c r="PVW353" s="92"/>
      <c r="PVX353" s="92"/>
      <c r="PVY353" s="92"/>
      <c r="PVZ353" s="92"/>
      <c r="PWA353" s="92"/>
      <c r="PWB353" s="92"/>
      <c r="PWC353" s="92"/>
      <c r="PWD353" s="92"/>
      <c r="PWE353" s="92"/>
      <c r="PWF353" s="92"/>
      <c r="PWG353" s="92"/>
      <c r="PWH353" s="92"/>
      <c r="PWI353" s="92"/>
      <c r="PWJ353" s="92"/>
      <c r="PWK353" s="92"/>
      <c r="PWL353" s="92"/>
      <c r="PWM353" s="92"/>
      <c r="PWN353" s="92"/>
      <c r="PWO353" s="92"/>
      <c r="PWP353" s="92"/>
      <c r="PWQ353" s="92"/>
      <c r="PWR353" s="92"/>
      <c r="PWS353" s="92"/>
      <c r="PWT353" s="92"/>
      <c r="PWU353" s="92"/>
      <c r="PWV353" s="92"/>
      <c r="PWW353" s="92"/>
      <c r="PWX353" s="92"/>
      <c r="PWY353" s="92"/>
      <c r="PWZ353" s="92"/>
      <c r="PXA353" s="92"/>
      <c r="PXB353" s="92"/>
      <c r="PXC353" s="92"/>
      <c r="PXD353" s="92"/>
      <c r="PXE353" s="92"/>
      <c r="PXF353" s="92"/>
      <c r="PXG353" s="92"/>
      <c r="PXH353" s="92"/>
      <c r="PXI353" s="92"/>
      <c r="PXJ353" s="92"/>
      <c r="PXK353" s="92"/>
      <c r="PXL353" s="92"/>
      <c r="PXM353" s="92"/>
      <c r="PXN353" s="92"/>
      <c r="PXO353" s="92"/>
      <c r="PXP353" s="92"/>
      <c r="PXQ353" s="92"/>
      <c r="PXR353" s="92"/>
      <c r="PXS353" s="92"/>
      <c r="PXT353" s="92"/>
      <c r="PXU353" s="92"/>
      <c r="PXV353" s="92"/>
      <c r="PXW353" s="92"/>
      <c r="PXX353" s="92"/>
      <c r="PXY353" s="92"/>
      <c r="PXZ353" s="92"/>
      <c r="PYA353" s="92"/>
      <c r="PYB353" s="92"/>
      <c r="PYC353" s="92"/>
      <c r="PYD353" s="92"/>
      <c r="PYE353" s="92"/>
      <c r="PYF353" s="92"/>
      <c r="PYG353" s="92"/>
      <c r="PYH353" s="92"/>
      <c r="PYI353" s="92"/>
      <c r="PYJ353" s="92"/>
      <c r="PYK353" s="92"/>
      <c r="PYL353" s="92"/>
      <c r="PYM353" s="92"/>
      <c r="PYN353" s="92"/>
      <c r="PYO353" s="92"/>
      <c r="PYP353" s="92"/>
      <c r="PYQ353" s="92"/>
      <c r="PYR353" s="92"/>
      <c r="PYS353" s="92"/>
      <c r="PYT353" s="92"/>
      <c r="PYU353" s="92"/>
      <c r="PYV353" s="92"/>
      <c r="PYW353" s="92"/>
      <c r="PYX353" s="92"/>
      <c r="PYY353" s="92"/>
      <c r="PYZ353" s="92"/>
      <c r="PZA353" s="92"/>
      <c r="PZB353" s="92"/>
      <c r="PZC353" s="92"/>
      <c r="PZD353" s="92"/>
      <c r="PZE353" s="92"/>
      <c r="PZF353" s="92"/>
      <c r="PZG353" s="92"/>
      <c r="PZH353" s="92"/>
      <c r="PZI353" s="92"/>
      <c r="PZJ353" s="92"/>
      <c r="PZK353" s="92"/>
      <c r="PZL353" s="92"/>
      <c r="PZM353" s="92"/>
      <c r="PZN353" s="92"/>
      <c r="PZO353" s="92"/>
      <c r="PZP353" s="92"/>
      <c r="PZQ353" s="92"/>
      <c r="PZR353" s="92"/>
      <c r="PZS353" s="92"/>
      <c r="PZT353" s="92"/>
      <c r="PZU353" s="92"/>
      <c r="PZV353" s="92"/>
      <c r="PZW353" s="92"/>
      <c r="PZX353" s="92"/>
      <c r="PZY353" s="92"/>
      <c r="PZZ353" s="92"/>
      <c r="QAA353" s="92"/>
      <c r="QAB353" s="92"/>
      <c r="QAC353" s="92"/>
      <c r="QAD353" s="92"/>
      <c r="QAE353" s="92"/>
      <c r="QAF353" s="92"/>
      <c r="QAG353" s="92"/>
      <c r="QAH353" s="92"/>
      <c r="QAI353" s="92"/>
      <c r="QAJ353" s="92"/>
      <c r="QAK353" s="92"/>
      <c r="QAL353" s="92"/>
      <c r="QAM353" s="92"/>
      <c r="QAN353" s="92"/>
      <c r="QAO353" s="92"/>
      <c r="QAP353" s="92"/>
      <c r="QAQ353" s="92"/>
      <c r="QAR353" s="92"/>
      <c r="QAS353" s="92"/>
      <c r="QAT353" s="92"/>
      <c r="QAU353" s="92"/>
      <c r="QAV353" s="92"/>
      <c r="QAW353" s="92"/>
      <c r="QAX353" s="92"/>
      <c r="QAY353" s="92"/>
      <c r="QAZ353" s="92"/>
      <c r="QBA353" s="92"/>
      <c r="QBB353" s="92"/>
      <c r="QBC353" s="92"/>
      <c r="QBD353" s="92"/>
      <c r="QBE353" s="92"/>
      <c r="QBF353" s="92"/>
      <c r="QBG353" s="92"/>
      <c r="QBH353" s="92"/>
      <c r="QBI353" s="92"/>
      <c r="QBJ353" s="92"/>
      <c r="QBK353" s="92"/>
      <c r="QBL353" s="92"/>
      <c r="QBM353" s="92"/>
      <c r="QBN353" s="92"/>
      <c r="QBO353" s="92"/>
      <c r="QBP353" s="92"/>
      <c r="QBQ353" s="92"/>
      <c r="QBR353" s="92"/>
      <c r="QBS353" s="92"/>
      <c r="QBT353" s="92"/>
      <c r="QBU353" s="92"/>
      <c r="QBV353" s="92"/>
      <c r="QBW353" s="92"/>
      <c r="QBX353" s="92"/>
      <c r="QBY353" s="92"/>
      <c r="QBZ353" s="92"/>
      <c r="QCA353" s="92"/>
      <c r="QCB353" s="92"/>
      <c r="QCC353" s="92"/>
      <c r="QCD353" s="92"/>
      <c r="QCE353" s="92"/>
      <c r="QCF353" s="92"/>
      <c r="QCG353" s="92"/>
      <c r="QCH353" s="92"/>
      <c r="QCI353" s="92"/>
      <c r="QCJ353" s="92"/>
      <c r="QCK353" s="92"/>
      <c r="QCL353" s="92"/>
      <c r="QCM353" s="92"/>
      <c r="QCN353" s="92"/>
      <c r="QCO353" s="92"/>
      <c r="QCP353" s="92"/>
      <c r="QCQ353" s="92"/>
      <c r="QCR353" s="92"/>
      <c r="QCS353" s="92"/>
      <c r="QCT353" s="92"/>
      <c r="QCU353" s="92"/>
      <c r="QCV353" s="92"/>
      <c r="QCW353" s="92"/>
      <c r="QCX353" s="92"/>
      <c r="QCY353" s="92"/>
      <c r="QCZ353" s="92"/>
      <c r="QDA353" s="92"/>
      <c r="QDB353" s="92"/>
      <c r="QDC353" s="92"/>
      <c r="QDD353" s="92"/>
      <c r="QDE353" s="92"/>
      <c r="QDF353" s="92"/>
      <c r="QDG353" s="92"/>
      <c r="QDH353" s="92"/>
      <c r="QDI353" s="92"/>
      <c r="QDJ353" s="92"/>
      <c r="QDK353" s="92"/>
      <c r="QDL353" s="92"/>
      <c r="QDM353" s="92"/>
      <c r="QDN353" s="92"/>
      <c r="QDO353" s="92"/>
      <c r="QDP353" s="92"/>
      <c r="QDQ353" s="92"/>
      <c r="QDR353" s="92"/>
      <c r="QDS353" s="92"/>
      <c r="QDT353" s="92"/>
      <c r="QDU353" s="92"/>
      <c r="QDV353" s="92"/>
      <c r="QDW353" s="92"/>
      <c r="QDX353" s="92"/>
      <c r="QDY353" s="92"/>
      <c r="QDZ353" s="92"/>
      <c r="QEA353" s="92"/>
      <c r="QEB353" s="92"/>
      <c r="QEC353" s="92"/>
      <c r="QED353" s="92"/>
      <c r="QEE353" s="92"/>
      <c r="QEF353" s="92"/>
      <c r="QEG353" s="92"/>
      <c r="QEH353" s="92"/>
      <c r="QEI353" s="92"/>
      <c r="QEJ353" s="92"/>
      <c r="QEK353" s="92"/>
      <c r="QEL353" s="92"/>
      <c r="QEM353" s="92"/>
      <c r="QEN353" s="92"/>
      <c r="QEO353" s="92"/>
      <c r="QEP353" s="92"/>
      <c r="QEQ353" s="92"/>
      <c r="QER353" s="92"/>
      <c r="QES353" s="92"/>
      <c r="QET353" s="92"/>
      <c r="QEU353" s="92"/>
      <c r="QEV353" s="92"/>
      <c r="QEW353" s="92"/>
      <c r="QEX353" s="92"/>
      <c r="QEY353" s="92"/>
      <c r="QEZ353" s="92"/>
      <c r="QFA353" s="92"/>
      <c r="QFB353" s="92"/>
      <c r="QFC353" s="92"/>
      <c r="QFD353" s="92"/>
      <c r="QFE353" s="92"/>
      <c r="QFF353" s="92"/>
      <c r="QFG353" s="92"/>
      <c r="QFH353" s="92"/>
      <c r="QFI353" s="92"/>
      <c r="QFJ353" s="92"/>
      <c r="QFK353" s="92"/>
      <c r="QFL353" s="92"/>
      <c r="QFM353" s="92"/>
      <c r="QFN353" s="92"/>
      <c r="QFO353" s="92"/>
      <c r="QFP353" s="92"/>
      <c r="QFQ353" s="92"/>
      <c r="QFR353" s="92"/>
      <c r="QFS353" s="92"/>
      <c r="QFT353" s="92"/>
      <c r="QFU353" s="92"/>
      <c r="QFV353" s="92"/>
      <c r="QFW353" s="92"/>
      <c r="QFX353" s="92"/>
      <c r="QFY353" s="92"/>
      <c r="QFZ353" s="92"/>
      <c r="QGA353" s="92"/>
      <c r="QGB353" s="92"/>
      <c r="QGC353" s="92"/>
      <c r="QGD353" s="92"/>
      <c r="QGE353" s="92"/>
      <c r="QGF353" s="92"/>
      <c r="QGG353" s="92"/>
      <c r="QGH353" s="92"/>
      <c r="QGI353" s="92"/>
      <c r="QGJ353" s="92"/>
      <c r="QGK353" s="92"/>
      <c r="QGL353" s="92"/>
      <c r="QGM353" s="92"/>
      <c r="QGN353" s="92"/>
      <c r="QGO353" s="92"/>
      <c r="QGP353" s="92"/>
      <c r="QGQ353" s="92"/>
      <c r="QGR353" s="92"/>
      <c r="QGS353" s="92"/>
      <c r="QGT353" s="92"/>
      <c r="QGU353" s="92"/>
      <c r="QGV353" s="92"/>
      <c r="QGW353" s="92"/>
      <c r="QGX353" s="92"/>
      <c r="QGY353" s="92"/>
      <c r="QGZ353" s="92"/>
      <c r="QHA353" s="92"/>
      <c r="QHB353" s="92"/>
      <c r="QHC353" s="92"/>
      <c r="QHD353" s="92"/>
      <c r="QHE353" s="92"/>
      <c r="QHF353" s="92"/>
      <c r="QHG353" s="92"/>
      <c r="QHH353" s="92"/>
      <c r="QHI353" s="92"/>
      <c r="QHJ353" s="92"/>
      <c r="QHK353" s="92"/>
      <c r="QHL353" s="92"/>
      <c r="QHM353" s="92"/>
      <c r="QHN353" s="92"/>
      <c r="QHO353" s="92"/>
      <c r="QHP353" s="92"/>
      <c r="QHQ353" s="92"/>
      <c r="QHR353" s="92"/>
      <c r="QHS353" s="92"/>
      <c r="QHT353" s="92"/>
      <c r="QHU353" s="92"/>
      <c r="QHV353" s="92"/>
      <c r="QHW353" s="92"/>
      <c r="QHX353" s="92"/>
      <c r="QHY353" s="92"/>
      <c r="QHZ353" s="92"/>
      <c r="QIA353" s="92"/>
      <c r="QIB353" s="92"/>
      <c r="QIC353" s="92"/>
      <c r="QID353" s="92"/>
      <c r="QIE353" s="92"/>
      <c r="QIF353" s="92"/>
      <c r="QIG353" s="92"/>
      <c r="QIH353" s="92"/>
      <c r="QII353" s="92"/>
      <c r="QIJ353" s="92"/>
      <c r="QIK353" s="92"/>
      <c r="QIL353" s="92"/>
      <c r="QIM353" s="92"/>
      <c r="QIN353" s="92"/>
      <c r="QIO353" s="92"/>
      <c r="QIP353" s="92"/>
      <c r="QIQ353" s="92"/>
      <c r="QIR353" s="92"/>
      <c r="QIS353" s="92"/>
      <c r="QIT353" s="92"/>
      <c r="QIU353" s="92"/>
      <c r="QIV353" s="92"/>
      <c r="QIW353" s="92"/>
      <c r="QIX353" s="92"/>
      <c r="QIY353" s="92"/>
      <c r="QIZ353" s="92"/>
      <c r="QJA353" s="92"/>
      <c r="QJB353" s="92"/>
      <c r="QJC353" s="92"/>
      <c r="QJD353" s="92"/>
      <c r="QJE353" s="92"/>
      <c r="QJF353" s="92"/>
      <c r="QJG353" s="92"/>
      <c r="QJH353" s="92"/>
      <c r="QJI353" s="92"/>
      <c r="QJJ353" s="92"/>
      <c r="QJK353" s="92"/>
      <c r="QJL353" s="92"/>
      <c r="QJM353" s="92"/>
      <c r="QJN353" s="92"/>
      <c r="QJO353" s="92"/>
      <c r="QJP353" s="92"/>
      <c r="QJQ353" s="92"/>
      <c r="QJR353" s="92"/>
      <c r="QJS353" s="92"/>
      <c r="QJT353" s="92"/>
      <c r="QJU353" s="92"/>
      <c r="QJV353" s="92"/>
      <c r="QJW353" s="92"/>
      <c r="QJX353" s="92"/>
      <c r="QJY353" s="92"/>
      <c r="QJZ353" s="92"/>
      <c r="QKA353" s="92"/>
      <c r="QKB353" s="92"/>
      <c r="QKC353" s="92"/>
      <c r="QKD353" s="92"/>
      <c r="QKE353" s="92"/>
      <c r="QKF353" s="92"/>
      <c r="QKG353" s="92"/>
      <c r="QKH353" s="92"/>
      <c r="QKI353" s="92"/>
      <c r="QKJ353" s="92"/>
      <c r="QKK353" s="92"/>
      <c r="QKL353" s="92"/>
      <c r="QKM353" s="92"/>
      <c r="QKN353" s="92"/>
      <c r="QKO353" s="92"/>
      <c r="QKP353" s="92"/>
      <c r="QKQ353" s="92"/>
      <c r="QKR353" s="92"/>
      <c r="QKS353" s="92"/>
      <c r="QKT353" s="92"/>
      <c r="QKU353" s="92"/>
      <c r="QKV353" s="92"/>
      <c r="QKW353" s="92"/>
      <c r="QKX353" s="92"/>
      <c r="QKY353" s="92"/>
      <c r="QKZ353" s="92"/>
      <c r="QLA353" s="92"/>
      <c r="QLB353" s="92"/>
      <c r="QLC353" s="92"/>
      <c r="QLD353" s="92"/>
      <c r="QLE353" s="92"/>
      <c r="QLF353" s="92"/>
      <c r="QLG353" s="92"/>
      <c r="QLH353" s="92"/>
      <c r="QLI353" s="92"/>
      <c r="QLJ353" s="92"/>
      <c r="QLK353" s="92"/>
      <c r="QLL353" s="92"/>
      <c r="QLM353" s="92"/>
      <c r="QLN353" s="92"/>
      <c r="QLO353" s="92"/>
      <c r="QLP353" s="92"/>
      <c r="QLQ353" s="92"/>
      <c r="QLR353" s="92"/>
      <c r="QLS353" s="92"/>
      <c r="QLT353" s="92"/>
      <c r="QLU353" s="92"/>
      <c r="QLV353" s="92"/>
      <c r="QLW353" s="92"/>
      <c r="QLX353" s="92"/>
      <c r="QLY353" s="92"/>
      <c r="QLZ353" s="92"/>
      <c r="QMA353" s="92"/>
      <c r="QMB353" s="92"/>
      <c r="QMC353" s="92"/>
      <c r="QMD353" s="92"/>
      <c r="QME353" s="92"/>
      <c r="QMF353" s="92"/>
      <c r="QMG353" s="92"/>
      <c r="QMH353" s="92"/>
      <c r="QMI353" s="92"/>
      <c r="QMJ353" s="92"/>
      <c r="QMK353" s="92"/>
      <c r="QML353" s="92"/>
      <c r="QMM353" s="92"/>
      <c r="QMN353" s="92"/>
      <c r="QMO353" s="92"/>
      <c r="QMP353" s="92"/>
      <c r="QMQ353" s="92"/>
      <c r="QMR353" s="92"/>
      <c r="QMS353" s="92"/>
      <c r="QMT353" s="92"/>
      <c r="QMU353" s="92"/>
      <c r="QMV353" s="92"/>
      <c r="QMW353" s="92"/>
      <c r="QMX353" s="92"/>
      <c r="QMY353" s="92"/>
      <c r="QMZ353" s="92"/>
      <c r="QNA353" s="92"/>
      <c r="QNB353" s="92"/>
      <c r="QNC353" s="92"/>
      <c r="QND353" s="92"/>
      <c r="QNE353" s="92"/>
      <c r="QNF353" s="92"/>
      <c r="QNG353" s="92"/>
      <c r="QNH353" s="92"/>
      <c r="QNI353" s="92"/>
      <c r="QNJ353" s="92"/>
      <c r="QNK353" s="92"/>
      <c r="QNL353" s="92"/>
      <c r="QNM353" s="92"/>
      <c r="QNN353" s="92"/>
      <c r="QNO353" s="92"/>
      <c r="QNP353" s="92"/>
      <c r="QNQ353" s="92"/>
      <c r="QNR353" s="92"/>
      <c r="QNS353" s="92"/>
      <c r="QNT353" s="92"/>
      <c r="QNU353" s="92"/>
      <c r="QNV353" s="92"/>
      <c r="QNW353" s="92"/>
      <c r="QNX353" s="92"/>
      <c r="QNY353" s="92"/>
      <c r="QNZ353" s="92"/>
      <c r="QOA353" s="92"/>
      <c r="QOB353" s="92"/>
      <c r="QOC353" s="92"/>
      <c r="QOD353" s="92"/>
      <c r="QOE353" s="92"/>
      <c r="QOF353" s="92"/>
      <c r="QOG353" s="92"/>
      <c r="QOH353" s="92"/>
      <c r="QOI353" s="92"/>
      <c r="QOJ353" s="92"/>
      <c r="QOK353" s="92"/>
      <c r="QOL353" s="92"/>
      <c r="QOM353" s="92"/>
      <c r="QON353" s="92"/>
      <c r="QOO353" s="92"/>
      <c r="QOP353" s="92"/>
      <c r="QOQ353" s="92"/>
      <c r="QOR353" s="92"/>
      <c r="QOS353" s="92"/>
      <c r="QOT353" s="92"/>
      <c r="QOU353" s="92"/>
      <c r="QOV353" s="92"/>
      <c r="QOW353" s="92"/>
      <c r="QOX353" s="92"/>
      <c r="QOY353" s="92"/>
      <c r="QOZ353" s="92"/>
      <c r="QPA353" s="92"/>
      <c r="QPB353" s="92"/>
      <c r="QPC353" s="92"/>
      <c r="QPD353" s="92"/>
      <c r="QPE353" s="92"/>
      <c r="QPF353" s="92"/>
      <c r="QPG353" s="92"/>
      <c r="QPH353" s="92"/>
      <c r="QPI353" s="92"/>
      <c r="QPJ353" s="92"/>
      <c r="QPK353" s="92"/>
      <c r="QPL353" s="92"/>
      <c r="QPM353" s="92"/>
      <c r="QPN353" s="92"/>
      <c r="QPO353" s="92"/>
      <c r="QPP353" s="92"/>
      <c r="QPQ353" s="92"/>
      <c r="QPR353" s="92"/>
      <c r="QPS353" s="92"/>
      <c r="QPT353" s="92"/>
      <c r="QPU353" s="92"/>
      <c r="QPV353" s="92"/>
      <c r="QPW353" s="92"/>
      <c r="QPX353" s="92"/>
      <c r="QPY353" s="92"/>
      <c r="QPZ353" s="92"/>
      <c r="QQA353" s="92"/>
      <c r="QQB353" s="92"/>
      <c r="QQC353" s="92"/>
      <c r="QQD353" s="92"/>
      <c r="QQE353" s="92"/>
      <c r="QQF353" s="92"/>
      <c r="QQG353" s="92"/>
      <c r="QQH353" s="92"/>
      <c r="QQI353" s="92"/>
      <c r="QQJ353" s="92"/>
      <c r="QQK353" s="92"/>
      <c r="QQL353" s="92"/>
      <c r="QQM353" s="92"/>
      <c r="QQN353" s="92"/>
      <c r="QQO353" s="92"/>
      <c r="QQP353" s="92"/>
      <c r="QQQ353" s="92"/>
      <c r="QQR353" s="92"/>
      <c r="QQS353" s="92"/>
      <c r="QQT353" s="92"/>
      <c r="QQU353" s="92"/>
      <c r="QQV353" s="92"/>
      <c r="QQW353" s="92"/>
      <c r="QQX353" s="92"/>
      <c r="QQY353" s="92"/>
      <c r="QQZ353" s="92"/>
      <c r="QRA353" s="92"/>
      <c r="QRB353" s="92"/>
      <c r="QRC353" s="92"/>
      <c r="QRD353" s="92"/>
      <c r="QRE353" s="92"/>
      <c r="QRF353" s="92"/>
      <c r="QRG353" s="92"/>
      <c r="QRH353" s="92"/>
      <c r="QRI353" s="92"/>
      <c r="QRJ353" s="92"/>
      <c r="QRK353" s="92"/>
      <c r="QRL353" s="92"/>
      <c r="QRM353" s="92"/>
      <c r="QRN353" s="92"/>
      <c r="QRO353" s="92"/>
      <c r="QRP353" s="92"/>
      <c r="QRQ353" s="92"/>
      <c r="QRR353" s="92"/>
      <c r="QRS353" s="92"/>
      <c r="QRT353" s="92"/>
      <c r="QRU353" s="92"/>
      <c r="QRV353" s="92"/>
      <c r="QRW353" s="92"/>
      <c r="QRX353" s="92"/>
      <c r="QRY353" s="92"/>
      <c r="QRZ353" s="92"/>
      <c r="QSA353" s="92"/>
      <c r="QSB353" s="92"/>
      <c r="QSC353" s="92"/>
      <c r="QSD353" s="92"/>
      <c r="QSE353" s="92"/>
      <c r="QSF353" s="92"/>
      <c r="QSG353" s="92"/>
      <c r="QSH353" s="92"/>
      <c r="QSI353" s="92"/>
      <c r="QSJ353" s="92"/>
      <c r="QSK353" s="92"/>
      <c r="QSL353" s="92"/>
      <c r="QSM353" s="92"/>
      <c r="QSN353" s="92"/>
      <c r="QSO353" s="92"/>
      <c r="QSP353" s="92"/>
      <c r="QSQ353" s="92"/>
      <c r="QSR353" s="92"/>
      <c r="QSS353" s="92"/>
      <c r="QST353" s="92"/>
      <c r="QSU353" s="92"/>
      <c r="QSV353" s="92"/>
      <c r="QSW353" s="92"/>
      <c r="QSX353" s="92"/>
      <c r="QSY353" s="92"/>
      <c r="QSZ353" s="92"/>
      <c r="QTA353" s="92"/>
      <c r="QTB353" s="92"/>
      <c r="QTC353" s="92"/>
      <c r="QTD353" s="92"/>
      <c r="QTE353" s="92"/>
      <c r="QTF353" s="92"/>
      <c r="QTG353" s="92"/>
      <c r="QTH353" s="92"/>
      <c r="QTI353" s="92"/>
      <c r="QTJ353" s="92"/>
      <c r="QTK353" s="92"/>
      <c r="QTL353" s="92"/>
      <c r="QTM353" s="92"/>
      <c r="QTN353" s="92"/>
      <c r="QTO353" s="92"/>
      <c r="QTP353" s="92"/>
      <c r="QTQ353" s="92"/>
      <c r="QTR353" s="92"/>
      <c r="QTS353" s="92"/>
      <c r="QTT353" s="92"/>
      <c r="QTU353" s="92"/>
      <c r="QTV353" s="92"/>
      <c r="QTW353" s="92"/>
      <c r="QTX353" s="92"/>
      <c r="QTY353" s="92"/>
      <c r="QTZ353" s="92"/>
      <c r="QUA353" s="92"/>
      <c r="QUB353" s="92"/>
      <c r="QUC353" s="92"/>
      <c r="QUD353" s="92"/>
      <c r="QUE353" s="92"/>
      <c r="QUF353" s="92"/>
      <c r="QUG353" s="92"/>
      <c r="QUH353" s="92"/>
      <c r="QUI353" s="92"/>
      <c r="QUJ353" s="92"/>
      <c r="QUK353" s="92"/>
      <c r="QUL353" s="92"/>
      <c r="QUM353" s="92"/>
      <c r="QUN353" s="92"/>
      <c r="QUO353" s="92"/>
      <c r="QUP353" s="92"/>
      <c r="QUQ353" s="92"/>
      <c r="QUR353" s="92"/>
      <c r="QUS353" s="92"/>
      <c r="QUT353" s="92"/>
      <c r="QUU353" s="92"/>
      <c r="QUV353" s="92"/>
      <c r="QUW353" s="92"/>
      <c r="QUX353" s="92"/>
      <c r="QUY353" s="92"/>
      <c r="QUZ353" s="92"/>
      <c r="QVA353" s="92"/>
      <c r="QVB353" s="92"/>
      <c r="QVC353" s="92"/>
      <c r="QVD353" s="92"/>
      <c r="QVE353" s="92"/>
      <c r="QVF353" s="92"/>
      <c r="QVG353" s="92"/>
      <c r="QVH353" s="92"/>
      <c r="QVI353" s="92"/>
      <c r="QVJ353" s="92"/>
      <c r="QVK353" s="92"/>
      <c r="QVL353" s="92"/>
      <c r="QVM353" s="92"/>
      <c r="QVN353" s="92"/>
      <c r="QVO353" s="92"/>
      <c r="QVP353" s="92"/>
      <c r="QVQ353" s="92"/>
      <c r="QVR353" s="92"/>
      <c r="QVS353" s="92"/>
      <c r="QVT353" s="92"/>
      <c r="QVU353" s="92"/>
      <c r="QVV353" s="92"/>
      <c r="QVW353" s="92"/>
      <c r="QVX353" s="92"/>
      <c r="QVY353" s="92"/>
      <c r="QVZ353" s="92"/>
      <c r="QWA353" s="92"/>
      <c r="QWB353" s="92"/>
      <c r="QWC353" s="92"/>
      <c r="QWD353" s="92"/>
      <c r="QWE353" s="92"/>
      <c r="QWF353" s="92"/>
      <c r="QWG353" s="92"/>
      <c r="QWH353" s="92"/>
      <c r="QWI353" s="92"/>
      <c r="QWJ353" s="92"/>
      <c r="QWK353" s="92"/>
      <c r="QWL353" s="92"/>
      <c r="QWM353" s="92"/>
      <c r="QWN353" s="92"/>
      <c r="QWO353" s="92"/>
      <c r="QWP353" s="92"/>
      <c r="QWQ353" s="92"/>
      <c r="QWR353" s="92"/>
      <c r="QWS353" s="92"/>
      <c r="QWT353" s="92"/>
      <c r="QWU353" s="92"/>
      <c r="QWV353" s="92"/>
      <c r="QWW353" s="92"/>
      <c r="QWX353" s="92"/>
      <c r="QWY353" s="92"/>
      <c r="QWZ353" s="92"/>
      <c r="QXA353" s="92"/>
      <c r="QXB353" s="92"/>
      <c r="QXC353" s="92"/>
      <c r="QXD353" s="92"/>
      <c r="QXE353" s="92"/>
      <c r="QXF353" s="92"/>
      <c r="QXG353" s="92"/>
      <c r="QXH353" s="92"/>
      <c r="QXI353" s="92"/>
      <c r="QXJ353" s="92"/>
      <c r="QXK353" s="92"/>
      <c r="QXL353" s="92"/>
      <c r="QXM353" s="92"/>
      <c r="QXN353" s="92"/>
      <c r="QXO353" s="92"/>
      <c r="QXP353" s="92"/>
      <c r="QXQ353" s="92"/>
      <c r="QXR353" s="92"/>
      <c r="QXS353" s="92"/>
      <c r="QXT353" s="92"/>
      <c r="QXU353" s="92"/>
      <c r="QXV353" s="92"/>
      <c r="QXW353" s="92"/>
      <c r="QXX353" s="92"/>
      <c r="QXY353" s="92"/>
      <c r="QXZ353" s="92"/>
      <c r="QYA353" s="92"/>
      <c r="QYB353" s="92"/>
      <c r="QYC353" s="92"/>
      <c r="QYD353" s="92"/>
      <c r="QYE353" s="92"/>
      <c r="QYF353" s="92"/>
      <c r="QYG353" s="92"/>
      <c r="QYH353" s="92"/>
      <c r="QYI353" s="92"/>
      <c r="QYJ353" s="92"/>
      <c r="QYK353" s="92"/>
      <c r="QYL353" s="92"/>
      <c r="QYM353" s="92"/>
      <c r="QYN353" s="92"/>
      <c r="QYO353" s="92"/>
      <c r="QYP353" s="92"/>
      <c r="QYQ353" s="92"/>
      <c r="QYR353" s="92"/>
      <c r="QYS353" s="92"/>
      <c r="QYT353" s="92"/>
      <c r="QYU353" s="92"/>
      <c r="QYV353" s="92"/>
      <c r="QYW353" s="92"/>
      <c r="QYX353" s="92"/>
      <c r="QYY353" s="92"/>
      <c r="QYZ353" s="92"/>
      <c r="QZA353" s="92"/>
      <c r="QZB353" s="92"/>
      <c r="QZC353" s="92"/>
      <c r="QZD353" s="92"/>
      <c r="QZE353" s="92"/>
      <c r="QZF353" s="92"/>
      <c r="QZG353" s="92"/>
      <c r="QZH353" s="92"/>
      <c r="QZI353" s="92"/>
      <c r="QZJ353" s="92"/>
      <c r="QZK353" s="92"/>
      <c r="QZL353" s="92"/>
      <c r="QZM353" s="92"/>
      <c r="QZN353" s="92"/>
      <c r="QZO353" s="92"/>
      <c r="QZP353" s="92"/>
      <c r="QZQ353" s="92"/>
      <c r="QZR353" s="92"/>
      <c r="QZS353" s="92"/>
      <c r="QZT353" s="92"/>
      <c r="QZU353" s="92"/>
      <c r="QZV353" s="92"/>
      <c r="QZW353" s="92"/>
      <c r="QZX353" s="92"/>
      <c r="QZY353" s="92"/>
      <c r="QZZ353" s="92"/>
      <c r="RAA353" s="92"/>
      <c r="RAB353" s="92"/>
      <c r="RAC353" s="92"/>
      <c r="RAD353" s="92"/>
      <c r="RAE353" s="92"/>
      <c r="RAF353" s="92"/>
      <c r="RAG353" s="92"/>
      <c r="RAH353" s="92"/>
      <c r="RAI353" s="92"/>
      <c r="RAJ353" s="92"/>
      <c r="RAK353" s="92"/>
      <c r="RAL353" s="92"/>
      <c r="RAM353" s="92"/>
      <c r="RAN353" s="92"/>
      <c r="RAO353" s="92"/>
      <c r="RAP353" s="92"/>
      <c r="RAQ353" s="92"/>
      <c r="RAR353" s="92"/>
      <c r="RAS353" s="92"/>
      <c r="RAT353" s="92"/>
      <c r="RAU353" s="92"/>
      <c r="RAV353" s="92"/>
      <c r="RAW353" s="92"/>
      <c r="RAX353" s="92"/>
      <c r="RAY353" s="92"/>
      <c r="RAZ353" s="92"/>
      <c r="RBA353" s="92"/>
      <c r="RBB353" s="92"/>
      <c r="RBC353" s="92"/>
      <c r="RBD353" s="92"/>
      <c r="RBE353" s="92"/>
      <c r="RBF353" s="92"/>
      <c r="RBG353" s="92"/>
      <c r="RBH353" s="92"/>
      <c r="RBI353" s="92"/>
      <c r="RBJ353" s="92"/>
      <c r="RBK353" s="92"/>
      <c r="RBL353" s="92"/>
      <c r="RBM353" s="92"/>
      <c r="RBN353" s="92"/>
      <c r="RBO353" s="92"/>
      <c r="RBP353" s="92"/>
      <c r="RBQ353" s="92"/>
      <c r="RBR353" s="92"/>
      <c r="RBS353" s="92"/>
      <c r="RBT353" s="92"/>
      <c r="RBU353" s="92"/>
      <c r="RBV353" s="92"/>
      <c r="RBW353" s="92"/>
      <c r="RBX353" s="92"/>
      <c r="RBY353" s="92"/>
      <c r="RBZ353" s="92"/>
      <c r="RCA353" s="92"/>
      <c r="RCB353" s="92"/>
      <c r="RCC353" s="92"/>
      <c r="RCD353" s="92"/>
      <c r="RCE353" s="92"/>
      <c r="RCF353" s="92"/>
      <c r="RCG353" s="92"/>
      <c r="RCH353" s="92"/>
      <c r="RCI353" s="92"/>
      <c r="RCJ353" s="92"/>
      <c r="RCK353" s="92"/>
      <c r="RCL353" s="92"/>
      <c r="RCM353" s="92"/>
      <c r="RCN353" s="92"/>
      <c r="RCO353" s="92"/>
      <c r="RCP353" s="92"/>
      <c r="RCQ353" s="92"/>
      <c r="RCR353" s="92"/>
      <c r="RCS353" s="92"/>
      <c r="RCT353" s="92"/>
      <c r="RCU353" s="92"/>
      <c r="RCV353" s="92"/>
      <c r="RCW353" s="92"/>
      <c r="RCX353" s="92"/>
      <c r="RCY353" s="92"/>
      <c r="RCZ353" s="92"/>
      <c r="RDA353" s="92"/>
      <c r="RDB353" s="92"/>
      <c r="RDC353" s="92"/>
      <c r="RDD353" s="92"/>
      <c r="RDE353" s="92"/>
      <c r="RDF353" s="92"/>
      <c r="RDG353" s="92"/>
      <c r="RDH353" s="92"/>
      <c r="RDI353" s="92"/>
      <c r="RDJ353" s="92"/>
      <c r="RDK353" s="92"/>
      <c r="RDL353" s="92"/>
      <c r="RDM353" s="92"/>
      <c r="RDN353" s="92"/>
      <c r="RDO353" s="92"/>
      <c r="RDP353" s="92"/>
      <c r="RDQ353" s="92"/>
      <c r="RDR353" s="92"/>
      <c r="RDS353" s="92"/>
      <c r="RDT353" s="92"/>
      <c r="RDU353" s="92"/>
      <c r="RDV353" s="92"/>
      <c r="RDW353" s="92"/>
      <c r="RDX353" s="92"/>
      <c r="RDY353" s="92"/>
      <c r="RDZ353" s="92"/>
      <c r="REA353" s="92"/>
      <c r="REB353" s="92"/>
      <c r="REC353" s="92"/>
      <c r="RED353" s="92"/>
      <c r="REE353" s="92"/>
      <c r="REF353" s="92"/>
      <c r="REG353" s="92"/>
      <c r="REH353" s="92"/>
      <c r="REI353" s="92"/>
      <c r="REJ353" s="92"/>
      <c r="REK353" s="92"/>
      <c r="REL353" s="92"/>
      <c r="REM353" s="92"/>
      <c r="REN353" s="92"/>
      <c r="REO353" s="92"/>
      <c r="REP353" s="92"/>
      <c r="REQ353" s="92"/>
      <c r="RER353" s="92"/>
      <c r="RES353" s="92"/>
      <c r="RET353" s="92"/>
      <c r="REU353" s="92"/>
      <c r="REV353" s="92"/>
      <c r="REW353" s="92"/>
      <c r="REX353" s="92"/>
      <c r="REY353" s="92"/>
      <c r="REZ353" s="92"/>
      <c r="RFA353" s="92"/>
      <c r="RFB353" s="92"/>
      <c r="RFC353" s="92"/>
      <c r="RFD353" s="92"/>
      <c r="RFE353" s="92"/>
      <c r="RFF353" s="92"/>
      <c r="RFG353" s="92"/>
      <c r="RFH353" s="92"/>
      <c r="RFI353" s="92"/>
      <c r="RFJ353" s="92"/>
      <c r="RFK353" s="92"/>
      <c r="RFL353" s="92"/>
      <c r="RFM353" s="92"/>
      <c r="RFN353" s="92"/>
      <c r="RFO353" s="92"/>
      <c r="RFP353" s="92"/>
      <c r="RFQ353" s="92"/>
      <c r="RFR353" s="92"/>
      <c r="RFS353" s="92"/>
      <c r="RFT353" s="92"/>
      <c r="RFU353" s="92"/>
      <c r="RFV353" s="92"/>
      <c r="RFW353" s="92"/>
      <c r="RFX353" s="92"/>
      <c r="RFY353" s="92"/>
      <c r="RFZ353" s="92"/>
      <c r="RGA353" s="92"/>
      <c r="RGB353" s="92"/>
      <c r="RGC353" s="92"/>
      <c r="RGD353" s="92"/>
      <c r="RGE353" s="92"/>
      <c r="RGF353" s="92"/>
      <c r="RGG353" s="92"/>
      <c r="RGH353" s="92"/>
      <c r="RGI353" s="92"/>
      <c r="RGJ353" s="92"/>
      <c r="RGK353" s="92"/>
      <c r="RGL353" s="92"/>
      <c r="RGM353" s="92"/>
      <c r="RGN353" s="92"/>
      <c r="RGO353" s="92"/>
      <c r="RGP353" s="92"/>
      <c r="RGQ353" s="92"/>
      <c r="RGR353" s="92"/>
      <c r="RGS353" s="92"/>
      <c r="RGT353" s="92"/>
      <c r="RGU353" s="92"/>
      <c r="RGV353" s="92"/>
      <c r="RGW353" s="92"/>
      <c r="RGX353" s="92"/>
      <c r="RGY353" s="92"/>
      <c r="RGZ353" s="92"/>
      <c r="RHA353" s="92"/>
      <c r="RHB353" s="92"/>
      <c r="RHC353" s="92"/>
      <c r="RHD353" s="92"/>
      <c r="RHE353" s="92"/>
      <c r="RHF353" s="92"/>
      <c r="RHG353" s="92"/>
      <c r="RHH353" s="92"/>
      <c r="RHI353" s="92"/>
      <c r="RHJ353" s="92"/>
      <c r="RHK353" s="92"/>
      <c r="RHL353" s="92"/>
      <c r="RHM353" s="92"/>
      <c r="RHN353" s="92"/>
      <c r="RHO353" s="92"/>
      <c r="RHP353" s="92"/>
      <c r="RHQ353" s="92"/>
      <c r="RHR353" s="92"/>
      <c r="RHS353" s="92"/>
      <c r="RHT353" s="92"/>
      <c r="RHU353" s="92"/>
      <c r="RHV353" s="92"/>
      <c r="RHW353" s="92"/>
      <c r="RHX353" s="92"/>
      <c r="RHY353" s="92"/>
      <c r="RHZ353" s="92"/>
      <c r="RIA353" s="92"/>
      <c r="RIB353" s="92"/>
      <c r="RIC353" s="92"/>
      <c r="RID353" s="92"/>
      <c r="RIE353" s="92"/>
      <c r="RIF353" s="92"/>
      <c r="RIG353" s="92"/>
      <c r="RIH353" s="92"/>
      <c r="RII353" s="92"/>
      <c r="RIJ353" s="92"/>
      <c r="RIK353" s="92"/>
      <c r="RIL353" s="92"/>
      <c r="RIM353" s="92"/>
      <c r="RIN353" s="92"/>
      <c r="RIO353" s="92"/>
      <c r="RIP353" s="92"/>
      <c r="RIQ353" s="92"/>
      <c r="RIR353" s="92"/>
      <c r="RIS353" s="92"/>
      <c r="RIT353" s="92"/>
      <c r="RIU353" s="92"/>
      <c r="RIV353" s="92"/>
      <c r="RIW353" s="92"/>
      <c r="RIX353" s="92"/>
      <c r="RIY353" s="92"/>
      <c r="RIZ353" s="92"/>
      <c r="RJA353" s="92"/>
      <c r="RJB353" s="92"/>
      <c r="RJC353" s="92"/>
      <c r="RJD353" s="92"/>
      <c r="RJE353" s="92"/>
      <c r="RJF353" s="92"/>
      <c r="RJG353" s="92"/>
      <c r="RJH353" s="92"/>
      <c r="RJI353" s="92"/>
      <c r="RJJ353" s="92"/>
      <c r="RJK353" s="92"/>
      <c r="RJL353" s="92"/>
      <c r="RJM353" s="92"/>
      <c r="RJN353" s="92"/>
      <c r="RJO353" s="92"/>
      <c r="RJP353" s="92"/>
      <c r="RJQ353" s="92"/>
      <c r="RJR353" s="92"/>
      <c r="RJS353" s="92"/>
      <c r="RJT353" s="92"/>
      <c r="RJU353" s="92"/>
      <c r="RJV353" s="92"/>
      <c r="RJW353" s="92"/>
      <c r="RJX353" s="92"/>
      <c r="RJY353" s="92"/>
      <c r="RJZ353" s="92"/>
      <c r="RKA353" s="92"/>
      <c r="RKB353" s="92"/>
      <c r="RKC353" s="92"/>
      <c r="RKD353" s="92"/>
      <c r="RKE353" s="92"/>
      <c r="RKF353" s="92"/>
      <c r="RKG353" s="92"/>
      <c r="RKH353" s="92"/>
      <c r="RKI353" s="92"/>
      <c r="RKJ353" s="92"/>
      <c r="RKK353" s="92"/>
      <c r="RKL353" s="92"/>
      <c r="RKM353" s="92"/>
      <c r="RKN353" s="92"/>
      <c r="RKO353" s="92"/>
      <c r="RKP353" s="92"/>
      <c r="RKQ353" s="92"/>
      <c r="RKR353" s="92"/>
      <c r="RKS353" s="92"/>
      <c r="RKT353" s="92"/>
      <c r="RKU353" s="92"/>
      <c r="RKV353" s="92"/>
      <c r="RKW353" s="92"/>
      <c r="RKX353" s="92"/>
      <c r="RKY353" s="92"/>
      <c r="RKZ353" s="92"/>
      <c r="RLA353" s="92"/>
      <c r="RLB353" s="92"/>
      <c r="RLC353" s="92"/>
      <c r="RLD353" s="92"/>
      <c r="RLE353" s="92"/>
      <c r="RLF353" s="92"/>
      <c r="RLG353" s="92"/>
      <c r="RLH353" s="92"/>
      <c r="RLI353" s="92"/>
      <c r="RLJ353" s="92"/>
      <c r="RLK353" s="92"/>
      <c r="RLL353" s="92"/>
      <c r="RLM353" s="92"/>
      <c r="RLN353" s="92"/>
      <c r="RLO353" s="92"/>
      <c r="RLP353" s="92"/>
      <c r="RLQ353" s="92"/>
      <c r="RLR353" s="92"/>
      <c r="RLS353" s="92"/>
      <c r="RLT353" s="92"/>
      <c r="RLU353" s="92"/>
      <c r="RLV353" s="92"/>
      <c r="RLW353" s="92"/>
      <c r="RLX353" s="92"/>
      <c r="RLY353" s="92"/>
      <c r="RLZ353" s="92"/>
      <c r="RMA353" s="92"/>
      <c r="RMB353" s="92"/>
      <c r="RMC353" s="92"/>
      <c r="RMD353" s="92"/>
      <c r="RME353" s="92"/>
      <c r="RMF353" s="92"/>
      <c r="RMG353" s="92"/>
      <c r="RMH353" s="92"/>
      <c r="RMI353" s="92"/>
      <c r="RMJ353" s="92"/>
      <c r="RMK353" s="92"/>
      <c r="RML353" s="92"/>
      <c r="RMM353" s="92"/>
      <c r="RMN353" s="92"/>
      <c r="RMO353" s="92"/>
      <c r="RMP353" s="92"/>
      <c r="RMQ353" s="92"/>
      <c r="RMR353" s="92"/>
      <c r="RMS353" s="92"/>
      <c r="RMT353" s="92"/>
      <c r="RMU353" s="92"/>
      <c r="RMV353" s="92"/>
      <c r="RMW353" s="92"/>
      <c r="RMX353" s="92"/>
      <c r="RMY353" s="92"/>
      <c r="RMZ353" s="92"/>
      <c r="RNA353" s="92"/>
      <c r="RNB353" s="92"/>
      <c r="RNC353" s="92"/>
      <c r="RND353" s="92"/>
      <c r="RNE353" s="92"/>
      <c r="RNF353" s="92"/>
      <c r="RNG353" s="92"/>
      <c r="RNH353" s="92"/>
      <c r="RNI353" s="92"/>
      <c r="RNJ353" s="92"/>
      <c r="RNK353" s="92"/>
      <c r="RNL353" s="92"/>
      <c r="RNM353" s="92"/>
      <c r="RNN353" s="92"/>
      <c r="RNO353" s="92"/>
      <c r="RNP353" s="92"/>
      <c r="RNQ353" s="92"/>
      <c r="RNR353" s="92"/>
      <c r="RNS353" s="92"/>
      <c r="RNT353" s="92"/>
      <c r="RNU353" s="92"/>
      <c r="RNV353" s="92"/>
      <c r="RNW353" s="92"/>
      <c r="RNX353" s="92"/>
      <c r="RNY353" s="92"/>
      <c r="RNZ353" s="92"/>
      <c r="ROA353" s="92"/>
      <c r="ROB353" s="92"/>
      <c r="ROC353" s="92"/>
      <c r="ROD353" s="92"/>
      <c r="ROE353" s="92"/>
      <c r="ROF353" s="92"/>
      <c r="ROG353" s="92"/>
      <c r="ROH353" s="92"/>
      <c r="ROI353" s="92"/>
      <c r="ROJ353" s="92"/>
      <c r="ROK353" s="92"/>
      <c r="ROL353" s="92"/>
      <c r="ROM353" s="92"/>
      <c r="RON353" s="92"/>
      <c r="ROO353" s="92"/>
      <c r="ROP353" s="92"/>
      <c r="ROQ353" s="92"/>
      <c r="ROR353" s="92"/>
      <c r="ROS353" s="92"/>
      <c r="ROT353" s="92"/>
      <c r="ROU353" s="92"/>
      <c r="ROV353" s="92"/>
      <c r="ROW353" s="92"/>
      <c r="ROX353" s="92"/>
      <c r="ROY353" s="92"/>
      <c r="ROZ353" s="92"/>
      <c r="RPA353" s="92"/>
      <c r="RPB353" s="92"/>
      <c r="RPC353" s="92"/>
      <c r="RPD353" s="92"/>
      <c r="RPE353" s="92"/>
      <c r="RPF353" s="92"/>
      <c r="RPG353" s="92"/>
      <c r="RPH353" s="92"/>
      <c r="RPI353" s="92"/>
      <c r="RPJ353" s="92"/>
      <c r="RPK353" s="92"/>
      <c r="RPL353" s="92"/>
      <c r="RPM353" s="92"/>
      <c r="RPN353" s="92"/>
      <c r="RPO353" s="92"/>
      <c r="RPP353" s="92"/>
      <c r="RPQ353" s="92"/>
      <c r="RPR353" s="92"/>
      <c r="RPS353" s="92"/>
      <c r="RPT353" s="92"/>
      <c r="RPU353" s="92"/>
      <c r="RPV353" s="92"/>
      <c r="RPW353" s="92"/>
      <c r="RPX353" s="92"/>
      <c r="RPY353" s="92"/>
      <c r="RPZ353" s="92"/>
      <c r="RQA353" s="92"/>
      <c r="RQB353" s="92"/>
      <c r="RQC353" s="92"/>
      <c r="RQD353" s="92"/>
      <c r="RQE353" s="92"/>
      <c r="RQF353" s="92"/>
      <c r="RQG353" s="92"/>
      <c r="RQH353" s="92"/>
      <c r="RQI353" s="92"/>
      <c r="RQJ353" s="92"/>
      <c r="RQK353" s="92"/>
      <c r="RQL353" s="92"/>
      <c r="RQM353" s="92"/>
      <c r="RQN353" s="92"/>
      <c r="RQO353" s="92"/>
      <c r="RQP353" s="92"/>
      <c r="RQQ353" s="92"/>
      <c r="RQR353" s="92"/>
      <c r="RQS353" s="92"/>
      <c r="RQT353" s="92"/>
      <c r="RQU353" s="92"/>
      <c r="RQV353" s="92"/>
      <c r="RQW353" s="92"/>
      <c r="RQX353" s="92"/>
      <c r="RQY353" s="92"/>
      <c r="RQZ353" s="92"/>
      <c r="RRA353" s="92"/>
      <c r="RRB353" s="92"/>
      <c r="RRC353" s="92"/>
      <c r="RRD353" s="92"/>
      <c r="RRE353" s="92"/>
      <c r="RRF353" s="92"/>
      <c r="RRG353" s="92"/>
      <c r="RRH353" s="92"/>
      <c r="RRI353" s="92"/>
      <c r="RRJ353" s="92"/>
      <c r="RRK353" s="92"/>
      <c r="RRL353" s="92"/>
      <c r="RRM353" s="92"/>
      <c r="RRN353" s="92"/>
      <c r="RRO353" s="92"/>
      <c r="RRP353" s="92"/>
      <c r="RRQ353" s="92"/>
      <c r="RRR353" s="92"/>
      <c r="RRS353" s="92"/>
      <c r="RRT353" s="92"/>
      <c r="RRU353" s="92"/>
      <c r="RRV353" s="92"/>
      <c r="RRW353" s="92"/>
      <c r="RRX353" s="92"/>
      <c r="RRY353" s="92"/>
      <c r="RRZ353" s="92"/>
      <c r="RSA353" s="92"/>
      <c r="RSB353" s="92"/>
      <c r="RSC353" s="92"/>
      <c r="RSD353" s="92"/>
      <c r="RSE353" s="92"/>
      <c r="RSF353" s="92"/>
      <c r="RSG353" s="92"/>
      <c r="RSH353" s="92"/>
      <c r="RSI353" s="92"/>
      <c r="RSJ353" s="92"/>
      <c r="RSK353" s="92"/>
      <c r="RSL353" s="92"/>
      <c r="RSM353" s="92"/>
      <c r="RSN353" s="92"/>
      <c r="RSO353" s="92"/>
      <c r="RSP353" s="92"/>
      <c r="RSQ353" s="92"/>
      <c r="RSR353" s="92"/>
      <c r="RSS353" s="92"/>
      <c r="RST353" s="92"/>
      <c r="RSU353" s="92"/>
      <c r="RSV353" s="92"/>
      <c r="RSW353" s="92"/>
      <c r="RSX353" s="92"/>
      <c r="RSY353" s="92"/>
      <c r="RSZ353" s="92"/>
      <c r="RTA353" s="92"/>
      <c r="RTB353" s="92"/>
      <c r="RTC353" s="92"/>
      <c r="RTD353" s="92"/>
      <c r="RTE353" s="92"/>
      <c r="RTF353" s="92"/>
      <c r="RTG353" s="92"/>
      <c r="RTH353" s="92"/>
      <c r="RTI353" s="92"/>
      <c r="RTJ353" s="92"/>
      <c r="RTK353" s="92"/>
      <c r="RTL353" s="92"/>
      <c r="RTM353" s="92"/>
      <c r="RTN353" s="92"/>
      <c r="RTO353" s="92"/>
      <c r="RTP353" s="92"/>
      <c r="RTQ353" s="92"/>
      <c r="RTR353" s="92"/>
      <c r="RTS353" s="92"/>
      <c r="RTT353" s="92"/>
      <c r="RTU353" s="92"/>
      <c r="RTV353" s="92"/>
      <c r="RTW353" s="92"/>
      <c r="RTX353" s="92"/>
      <c r="RTY353" s="92"/>
      <c r="RTZ353" s="92"/>
      <c r="RUA353" s="92"/>
      <c r="RUB353" s="92"/>
      <c r="RUC353" s="92"/>
      <c r="RUD353" s="92"/>
      <c r="RUE353" s="92"/>
      <c r="RUF353" s="92"/>
      <c r="RUG353" s="92"/>
      <c r="RUH353" s="92"/>
      <c r="RUI353" s="92"/>
      <c r="RUJ353" s="92"/>
      <c r="RUK353" s="92"/>
      <c r="RUL353" s="92"/>
      <c r="RUM353" s="92"/>
      <c r="RUN353" s="92"/>
      <c r="RUO353" s="92"/>
      <c r="RUP353" s="92"/>
      <c r="RUQ353" s="92"/>
      <c r="RUR353" s="92"/>
      <c r="RUS353" s="92"/>
      <c r="RUT353" s="92"/>
      <c r="RUU353" s="92"/>
      <c r="RUV353" s="92"/>
      <c r="RUW353" s="92"/>
      <c r="RUX353" s="92"/>
      <c r="RUY353" s="92"/>
      <c r="RUZ353" s="92"/>
      <c r="RVA353" s="92"/>
      <c r="RVB353" s="92"/>
      <c r="RVC353" s="92"/>
      <c r="RVD353" s="92"/>
      <c r="RVE353" s="92"/>
      <c r="RVF353" s="92"/>
      <c r="RVG353" s="92"/>
      <c r="RVH353" s="92"/>
      <c r="RVI353" s="92"/>
      <c r="RVJ353" s="92"/>
      <c r="RVK353" s="92"/>
      <c r="RVL353" s="92"/>
      <c r="RVM353" s="92"/>
      <c r="RVN353" s="92"/>
      <c r="RVO353" s="92"/>
      <c r="RVP353" s="92"/>
      <c r="RVQ353" s="92"/>
      <c r="RVR353" s="92"/>
      <c r="RVS353" s="92"/>
      <c r="RVT353" s="92"/>
      <c r="RVU353" s="92"/>
      <c r="RVV353" s="92"/>
      <c r="RVW353" s="92"/>
      <c r="RVX353" s="92"/>
      <c r="RVY353" s="92"/>
      <c r="RVZ353" s="92"/>
      <c r="RWA353" s="92"/>
      <c r="RWB353" s="92"/>
      <c r="RWC353" s="92"/>
      <c r="RWD353" s="92"/>
      <c r="RWE353" s="92"/>
      <c r="RWF353" s="92"/>
      <c r="RWG353" s="92"/>
      <c r="RWH353" s="92"/>
      <c r="RWI353" s="92"/>
      <c r="RWJ353" s="92"/>
      <c r="RWK353" s="92"/>
      <c r="RWL353" s="92"/>
      <c r="RWM353" s="92"/>
      <c r="RWN353" s="92"/>
      <c r="RWO353" s="92"/>
      <c r="RWP353" s="92"/>
      <c r="RWQ353" s="92"/>
      <c r="RWR353" s="92"/>
      <c r="RWS353" s="92"/>
      <c r="RWT353" s="92"/>
      <c r="RWU353" s="92"/>
      <c r="RWV353" s="92"/>
      <c r="RWW353" s="92"/>
      <c r="RWX353" s="92"/>
      <c r="RWY353" s="92"/>
      <c r="RWZ353" s="92"/>
      <c r="RXA353" s="92"/>
      <c r="RXB353" s="92"/>
      <c r="RXC353" s="92"/>
      <c r="RXD353" s="92"/>
      <c r="RXE353" s="92"/>
      <c r="RXF353" s="92"/>
      <c r="RXG353" s="92"/>
      <c r="RXH353" s="92"/>
      <c r="RXI353" s="92"/>
      <c r="RXJ353" s="92"/>
      <c r="RXK353" s="92"/>
      <c r="RXL353" s="92"/>
      <c r="RXM353" s="92"/>
      <c r="RXN353" s="92"/>
      <c r="RXO353" s="92"/>
      <c r="RXP353" s="92"/>
      <c r="RXQ353" s="92"/>
      <c r="RXR353" s="92"/>
      <c r="RXS353" s="92"/>
      <c r="RXT353" s="92"/>
      <c r="RXU353" s="92"/>
      <c r="RXV353" s="92"/>
      <c r="RXW353" s="92"/>
      <c r="RXX353" s="92"/>
      <c r="RXY353" s="92"/>
      <c r="RXZ353" s="92"/>
      <c r="RYA353" s="92"/>
      <c r="RYB353" s="92"/>
      <c r="RYC353" s="92"/>
      <c r="RYD353" s="92"/>
      <c r="RYE353" s="92"/>
      <c r="RYF353" s="92"/>
      <c r="RYG353" s="92"/>
      <c r="RYH353" s="92"/>
      <c r="RYI353" s="92"/>
      <c r="RYJ353" s="92"/>
      <c r="RYK353" s="92"/>
      <c r="RYL353" s="92"/>
      <c r="RYM353" s="92"/>
      <c r="RYN353" s="92"/>
      <c r="RYO353" s="92"/>
      <c r="RYP353" s="92"/>
      <c r="RYQ353" s="92"/>
      <c r="RYR353" s="92"/>
      <c r="RYS353" s="92"/>
      <c r="RYT353" s="92"/>
      <c r="RYU353" s="92"/>
      <c r="RYV353" s="92"/>
      <c r="RYW353" s="92"/>
      <c r="RYX353" s="92"/>
      <c r="RYY353" s="92"/>
      <c r="RYZ353" s="92"/>
      <c r="RZA353" s="92"/>
      <c r="RZB353" s="92"/>
      <c r="RZC353" s="92"/>
      <c r="RZD353" s="92"/>
      <c r="RZE353" s="92"/>
      <c r="RZF353" s="92"/>
      <c r="RZG353" s="92"/>
      <c r="RZH353" s="92"/>
      <c r="RZI353" s="92"/>
      <c r="RZJ353" s="92"/>
      <c r="RZK353" s="92"/>
      <c r="RZL353" s="92"/>
      <c r="RZM353" s="92"/>
      <c r="RZN353" s="92"/>
      <c r="RZO353" s="92"/>
      <c r="RZP353" s="92"/>
      <c r="RZQ353" s="92"/>
      <c r="RZR353" s="92"/>
      <c r="RZS353" s="92"/>
      <c r="RZT353" s="92"/>
      <c r="RZU353" s="92"/>
      <c r="RZV353" s="92"/>
      <c r="RZW353" s="92"/>
      <c r="RZX353" s="92"/>
      <c r="RZY353" s="92"/>
      <c r="RZZ353" s="92"/>
      <c r="SAA353" s="92"/>
      <c r="SAB353" s="92"/>
      <c r="SAC353" s="92"/>
      <c r="SAD353" s="92"/>
      <c r="SAE353" s="92"/>
      <c r="SAF353" s="92"/>
      <c r="SAG353" s="92"/>
      <c r="SAH353" s="92"/>
      <c r="SAI353" s="92"/>
      <c r="SAJ353" s="92"/>
      <c r="SAK353" s="92"/>
      <c r="SAL353" s="92"/>
      <c r="SAM353" s="92"/>
      <c r="SAN353" s="92"/>
      <c r="SAO353" s="92"/>
      <c r="SAP353" s="92"/>
      <c r="SAQ353" s="92"/>
      <c r="SAR353" s="92"/>
      <c r="SAS353" s="92"/>
      <c r="SAT353" s="92"/>
      <c r="SAU353" s="92"/>
      <c r="SAV353" s="92"/>
      <c r="SAW353" s="92"/>
      <c r="SAX353" s="92"/>
      <c r="SAY353" s="92"/>
      <c r="SAZ353" s="92"/>
      <c r="SBA353" s="92"/>
      <c r="SBB353" s="92"/>
      <c r="SBC353" s="92"/>
      <c r="SBD353" s="92"/>
      <c r="SBE353" s="92"/>
      <c r="SBF353" s="92"/>
      <c r="SBG353" s="92"/>
      <c r="SBH353" s="92"/>
      <c r="SBI353" s="92"/>
      <c r="SBJ353" s="92"/>
      <c r="SBK353" s="92"/>
      <c r="SBL353" s="92"/>
      <c r="SBM353" s="92"/>
      <c r="SBN353" s="92"/>
      <c r="SBO353" s="92"/>
      <c r="SBP353" s="92"/>
      <c r="SBQ353" s="92"/>
      <c r="SBR353" s="92"/>
      <c r="SBS353" s="92"/>
      <c r="SBT353" s="92"/>
      <c r="SBU353" s="92"/>
      <c r="SBV353" s="92"/>
      <c r="SBW353" s="92"/>
      <c r="SBX353" s="92"/>
      <c r="SBY353" s="92"/>
      <c r="SBZ353" s="92"/>
      <c r="SCA353" s="92"/>
      <c r="SCB353" s="92"/>
      <c r="SCC353" s="92"/>
      <c r="SCD353" s="92"/>
      <c r="SCE353" s="92"/>
      <c r="SCF353" s="92"/>
      <c r="SCG353" s="92"/>
      <c r="SCH353" s="92"/>
      <c r="SCI353" s="92"/>
      <c r="SCJ353" s="92"/>
      <c r="SCK353" s="92"/>
      <c r="SCL353" s="92"/>
      <c r="SCM353" s="92"/>
      <c r="SCN353" s="92"/>
      <c r="SCO353" s="92"/>
      <c r="SCP353" s="92"/>
      <c r="SCQ353" s="92"/>
      <c r="SCR353" s="92"/>
      <c r="SCS353" s="92"/>
      <c r="SCT353" s="92"/>
      <c r="SCU353" s="92"/>
      <c r="SCV353" s="92"/>
      <c r="SCW353" s="92"/>
      <c r="SCX353" s="92"/>
      <c r="SCY353" s="92"/>
      <c r="SCZ353" s="92"/>
      <c r="SDA353" s="92"/>
      <c r="SDB353" s="92"/>
      <c r="SDC353" s="92"/>
      <c r="SDD353" s="92"/>
      <c r="SDE353" s="92"/>
      <c r="SDF353" s="92"/>
      <c r="SDG353" s="92"/>
      <c r="SDH353" s="92"/>
      <c r="SDI353" s="92"/>
      <c r="SDJ353" s="92"/>
      <c r="SDK353" s="92"/>
      <c r="SDL353" s="92"/>
      <c r="SDM353" s="92"/>
      <c r="SDN353" s="92"/>
      <c r="SDO353" s="92"/>
      <c r="SDP353" s="92"/>
      <c r="SDQ353" s="92"/>
      <c r="SDR353" s="92"/>
      <c r="SDS353" s="92"/>
      <c r="SDT353" s="92"/>
      <c r="SDU353" s="92"/>
      <c r="SDV353" s="92"/>
      <c r="SDW353" s="92"/>
      <c r="SDX353" s="92"/>
      <c r="SDY353" s="92"/>
      <c r="SDZ353" s="92"/>
      <c r="SEA353" s="92"/>
      <c r="SEB353" s="92"/>
      <c r="SEC353" s="92"/>
      <c r="SED353" s="92"/>
      <c r="SEE353" s="92"/>
      <c r="SEF353" s="92"/>
      <c r="SEG353" s="92"/>
      <c r="SEH353" s="92"/>
      <c r="SEI353" s="92"/>
      <c r="SEJ353" s="92"/>
      <c r="SEK353" s="92"/>
      <c r="SEL353" s="92"/>
      <c r="SEM353" s="92"/>
      <c r="SEN353" s="92"/>
      <c r="SEO353" s="92"/>
      <c r="SEP353" s="92"/>
      <c r="SEQ353" s="92"/>
      <c r="SER353" s="92"/>
      <c r="SES353" s="92"/>
      <c r="SET353" s="92"/>
      <c r="SEU353" s="92"/>
      <c r="SEV353" s="92"/>
      <c r="SEW353" s="92"/>
      <c r="SEX353" s="92"/>
      <c r="SEY353" s="92"/>
      <c r="SEZ353" s="92"/>
      <c r="SFA353" s="92"/>
      <c r="SFB353" s="92"/>
      <c r="SFC353" s="92"/>
      <c r="SFD353" s="92"/>
      <c r="SFE353" s="92"/>
      <c r="SFF353" s="92"/>
      <c r="SFG353" s="92"/>
      <c r="SFH353" s="92"/>
      <c r="SFI353" s="92"/>
      <c r="SFJ353" s="92"/>
      <c r="SFK353" s="92"/>
      <c r="SFL353" s="92"/>
      <c r="SFM353" s="92"/>
      <c r="SFN353" s="92"/>
      <c r="SFO353" s="92"/>
      <c r="SFP353" s="92"/>
      <c r="SFQ353" s="92"/>
      <c r="SFR353" s="92"/>
      <c r="SFS353" s="92"/>
      <c r="SFT353" s="92"/>
      <c r="SFU353" s="92"/>
      <c r="SFV353" s="92"/>
      <c r="SFW353" s="92"/>
      <c r="SFX353" s="92"/>
      <c r="SFY353" s="92"/>
      <c r="SFZ353" s="92"/>
      <c r="SGA353" s="92"/>
      <c r="SGB353" s="92"/>
      <c r="SGC353" s="92"/>
      <c r="SGD353" s="92"/>
      <c r="SGE353" s="92"/>
      <c r="SGF353" s="92"/>
      <c r="SGG353" s="92"/>
      <c r="SGH353" s="92"/>
      <c r="SGI353" s="92"/>
      <c r="SGJ353" s="92"/>
      <c r="SGK353" s="92"/>
      <c r="SGL353" s="92"/>
      <c r="SGM353" s="92"/>
      <c r="SGN353" s="92"/>
      <c r="SGO353" s="92"/>
      <c r="SGP353" s="92"/>
      <c r="SGQ353" s="92"/>
      <c r="SGR353" s="92"/>
      <c r="SGS353" s="92"/>
      <c r="SGT353" s="92"/>
      <c r="SGU353" s="92"/>
      <c r="SGV353" s="92"/>
      <c r="SGW353" s="92"/>
      <c r="SGX353" s="92"/>
      <c r="SGY353" s="92"/>
      <c r="SGZ353" s="92"/>
      <c r="SHA353" s="92"/>
      <c r="SHB353" s="92"/>
      <c r="SHC353" s="92"/>
      <c r="SHD353" s="92"/>
      <c r="SHE353" s="92"/>
      <c r="SHF353" s="92"/>
      <c r="SHG353" s="92"/>
      <c r="SHH353" s="92"/>
      <c r="SHI353" s="92"/>
      <c r="SHJ353" s="92"/>
      <c r="SHK353" s="92"/>
      <c r="SHL353" s="92"/>
      <c r="SHM353" s="92"/>
      <c r="SHN353" s="92"/>
      <c r="SHO353" s="92"/>
      <c r="SHP353" s="92"/>
      <c r="SHQ353" s="92"/>
      <c r="SHR353" s="92"/>
      <c r="SHS353" s="92"/>
      <c r="SHT353" s="92"/>
      <c r="SHU353" s="92"/>
      <c r="SHV353" s="92"/>
      <c r="SHW353" s="92"/>
      <c r="SHX353" s="92"/>
      <c r="SHY353" s="92"/>
      <c r="SHZ353" s="92"/>
      <c r="SIA353" s="92"/>
      <c r="SIB353" s="92"/>
      <c r="SIC353" s="92"/>
      <c r="SID353" s="92"/>
      <c r="SIE353" s="92"/>
      <c r="SIF353" s="92"/>
      <c r="SIG353" s="92"/>
      <c r="SIH353" s="92"/>
      <c r="SII353" s="92"/>
      <c r="SIJ353" s="92"/>
      <c r="SIK353" s="92"/>
      <c r="SIL353" s="92"/>
      <c r="SIM353" s="92"/>
      <c r="SIN353" s="92"/>
      <c r="SIO353" s="92"/>
      <c r="SIP353" s="92"/>
      <c r="SIQ353" s="92"/>
      <c r="SIR353" s="92"/>
      <c r="SIS353" s="92"/>
      <c r="SIT353" s="92"/>
      <c r="SIU353" s="92"/>
      <c r="SIV353" s="92"/>
      <c r="SIW353" s="92"/>
      <c r="SIX353" s="92"/>
      <c r="SIY353" s="92"/>
      <c r="SIZ353" s="92"/>
      <c r="SJA353" s="92"/>
      <c r="SJB353" s="92"/>
      <c r="SJC353" s="92"/>
      <c r="SJD353" s="92"/>
      <c r="SJE353" s="92"/>
      <c r="SJF353" s="92"/>
      <c r="SJG353" s="92"/>
      <c r="SJH353" s="92"/>
      <c r="SJI353" s="92"/>
      <c r="SJJ353" s="92"/>
      <c r="SJK353" s="92"/>
      <c r="SJL353" s="92"/>
      <c r="SJM353" s="92"/>
      <c r="SJN353" s="92"/>
      <c r="SJO353" s="92"/>
      <c r="SJP353" s="92"/>
      <c r="SJQ353" s="92"/>
      <c r="SJR353" s="92"/>
      <c r="SJS353" s="92"/>
      <c r="SJT353" s="92"/>
      <c r="SJU353" s="92"/>
      <c r="SJV353" s="92"/>
      <c r="SJW353" s="92"/>
      <c r="SJX353" s="92"/>
      <c r="SJY353" s="92"/>
      <c r="SJZ353" s="92"/>
      <c r="SKA353" s="92"/>
      <c r="SKB353" s="92"/>
      <c r="SKC353" s="92"/>
      <c r="SKD353" s="92"/>
      <c r="SKE353" s="92"/>
      <c r="SKF353" s="92"/>
      <c r="SKG353" s="92"/>
      <c r="SKH353" s="92"/>
      <c r="SKI353" s="92"/>
      <c r="SKJ353" s="92"/>
      <c r="SKK353" s="92"/>
      <c r="SKL353" s="92"/>
      <c r="SKM353" s="92"/>
      <c r="SKN353" s="92"/>
      <c r="SKO353" s="92"/>
      <c r="SKP353" s="92"/>
      <c r="SKQ353" s="92"/>
      <c r="SKR353" s="92"/>
      <c r="SKS353" s="92"/>
      <c r="SKT353" s="92"/>
      <c r="SKU353" s="92"/>
      <c r="SKV353" s="92"/>
      <c r="SKW353" s="92"/>
      <c r="SKX353" s="92"/>
      <c r="SKY353" s="92"/>
      <c r="SKZ353" s="92"/>
      <c r="SLA353" s="92"/>
      <c r="SLB353" s="92"/>
      <c r="SLC353" s="92"/>
      <c r="SLD353" s="92"/>
      <c r="SLE353" s="92"/>
      <c r="SLF353" s="92"/>
      <c r="SLG353" s="92"/>
      <c r="SLH353" s="92"/>
      <c r="SLI353" s="92"/>
      <c r="SLJ353" s="92"/>
      <c r="SLK353" s="92"/>
      <c r="SLL353" s="92"/>
      <c r="SLM353" s="92"/>
      <c r="SLN353" s="92"/>
      <c r="SLO353" s="92"/>
      <c r="SLP353" s="92"/>
      <c r="SLQ353" s="92"/>
      <c r="SLR353" s="92"/>
      <c r="SLS353" s="92"/>
      <c r="SLT353" s="92"/>
      <c r="SLU353" s="92"/>
      <c r="SLV353" s="92"/>
      <c r="SLW353" s="92"/>
      <c r="SLX353" s="92"/>
      <c r="SLY353" s="92"/>
      <c r="SLZ353" s="92"/>
      <c r="SMA353" s="92"/>
      <c r="SMB353" s="92"/>
      <c r="SMC353" s="92"/>
      <c r="SMD353" s="92"/>
      <c r="SME353" s="92"/>
      <c r="SMF353" s="92"/>
      <c r="SMG353" s="92"/>
      <c r="SMH353" s="92"/>
      <c r="SMI353" s="92"/>
      <c r="SMJ353" s="92"/>
      <c r="SMK353" s="92"/>
      <c r="SML353" s="92"/>
      <c r="SMM353" s="92"/>
      <c r="SMN353" s="92"/>
      <c r="SMO353" s="92"/>
      <c r="SMP353" s="92"/>
      <c r="SMQ353" s="92"/>
      <c r="SMR353" s="92"/>
      <c r="SMS353" s="92"/>
      <c r="SMT353" s="92"/>
      <c r="SMU353" s="92"/>
      <c r="SMV353" s="92"/>
      <c r="SMW353" s="92"/>
      <c r="SMX353" s="92"/>
      <c r="SMY353" s="92"/>
      <c r="SMZ353" s="92"/>
      <c r="SNA353" s="92"/>
      <c r="SNB353" s="92"/>
      <c r="SNC353" s="92"/>
      <c r="SND353" s="92"/>
      <c r="SNE353" s="92"/>
      <c r="SNF353" s="92"/>
      <c r="SNG353" s="92"/>
      <c r="SNH353" s="92"/>
      <c r="SNI353" s="92"/>
      <c r="SNJ353" s="92"/>
      <c r="SNK353" s="92"/>
      <c r="SNL353" s="92"/>
      <c r="SNM353" s="92"/>
      <c r="SNN353" s="92"/>
      <c r="SNO353" s="92"/>
      <c r="SNP353" s="92"/>
      <c r="SNQ353" s="92"/>
      <c r="SNR353" s="92"/>
      <c r="SNS353" s="92"/>
      <c r="SNT353" s="92"/>
      <c r="SNU353" s="92"/>
      <c r="SNV353" s="92"/>
      <c r="SNW353" s="92"/>
      <c r="SNX353" s="92"/>
      <c r="SNY353" s="92"/>
      <c r="SNZ353" s="92"/>
      <c r="SOA353" s="92"/>
      <c r="SOB353" s="92"/>
      <c r="SOC353" s="92"/>
      <c r="SOD353" s="92"/>
      <c r="SOE353" s="92"/>
      <c r="SOF353" s="92"/>
      <c r="SOG353" s="92"/>
      <c r="SOH353" s="92"/>
      <c r="SOI353" s="92"/>
      <c r="SOJ353" s="92"/>
      <c r="SOK353" s="92"/>
      <c r="SOL353" s="92"/>
      <c r="SOM353" s="92"/>
      <c r="SON353" s="92"/>
      <c r="SOO353" s="92"/>
      <c r="SOP353" s="92"/>
      <c r="SOQ353" s="92"/>
      <c r="SOR353" s="92"/>
      <c r="SOS353" s="92"/>
      <c r="SOT353" s="92"/>
      <c r="SOU353" s="92"/>
      <c r="SOV353" s="92"/>
      <c r="SOW353" s="92"/>
      <c r="SOX353" s="92"/>
      <c r="SOY353" s="92"/>
      <c r="SOZ353" s="92"/>
      <c r="SPA353" s="92"/>
      <c r="SPB353" s="92"/>
      <c r="SPC353" s="92"/>
      <c r="SPD353" s="92"/>
      <c r="SPE353" s="92"/>
      <c r="SPF353" s="92"/>
      <c r="SPG353" s="92"/>
      <c r="SPH353" s="92"/>
      <c r="SPI353" s="92"/>
      <c r="SPJ353" s="92"/>
      <c r="SPK353" s="92"/>
      <c r="SPL353" s="92"/>
      <c r="SPM353" s="92"/>
      <c r="SPN353" s="92"/>
      <c r="SPO353" s="92"/>
      <c r="SPP353" s="92"/>
      <c r="SPQ353" s="92"/>
      <c r="SPR353" s="92"/>
      <c r="SPS353" s="92"/>
      <c r="SPT353" s="92"/>
      <c r="SPU353" s="92"/>
      <c r="SPV353" s="92"/>
      <c r="SPW353" s="92"/>
      <c r="SPX353" s="92"/>
      <c r="SPY353" s="92"/>
      <c r="SPZ353" s="92"/>
      <c r="SQA353" s="92"/>
      <c r="SQB353" s="92"/>
      <c r="SQC353" s="92"/>
      <c r="SQD353" s="92"/>
      <c r="SQE353" s="92"/>
      <c r="SQF353" s="92"/>
      <c r="SQG353" s="92"/>
      <c r="SQH353" s="92"/>
      <c r="SQI353" s="92"/>
      <c r="SQJ353" s="92"/>
      <c r="SQK353" s="92"/>
      <c r="SQL353" s="92"/>
      <c r="SQM353" s="92"/>
      <c r="SQN353" s="92"/>
      <c r="SQO353" s="92"/>
      <c r="SQP353" s="92"/>
      <c r="SQQ353" s="92"/>
      <c r="SQR353" s="92"/>
      <c r="SQS353" s="92"/>
      <c r="SQT353" s="92"/>
      <c r="SQU353" s="92"/>
      <c r="SQV353" s="92"/>
      <c r="SQW353" s="92"/>
      <c r="SQX353" s="92"/>
      <c r="SQY353" s="92"/>
      <c r="SQZ353" s="92"/>
      <c r="SRA353" s="92"/>
      <c r="SRB353" s="92"/>
      <c r="SRC353" s="92"/>
      <c r="SRD353" s="92"/>
      <c r="SRE353" s="92"/>
      <c r="SRF353" s="92"/>
      <c r="SRG353" s="92"/>
      <c r="SRH353" s="92"/>
      <c r="SRI353" s="92"/>
      <c r="SRJ353" s="92"/>
      <c r="SRK353" s="92"/>
      <c r="SRL353" s="92"/>
      <c r="SRM353" s="92"/>
      <c r="SRN353" s="92"/>
      <c r="SRO353" s="92"/>
      <c r="SRP353" s="92"/>
      <c r="SRQ353" s="92"/>
      <c r="SRR353" s="92"/>
      <c r="SRS353" s="92"/>
      <c r="SRT353" s="92"/>
      <c r="SRU353" s="92"/>
      <c r="SRV353" s="92"/>
      <c r="SRW353" s="92"/>
      <c r="SRX353" s="92"/>
      <c r="SRY353" s="92"/>
      <c r="SRZ353" s="92"/>
      <c r="SSA353" s="92"/>
      <c r="SSB353" s="92"/>
      <c r="SSC353" s="92"/>
      <c r="SSD353" s="92"/>
      <c r="SSE353" s="92"/>
      <c r="SSF353" s="92"/>
      <c r="SSG353" s="92"/>
      <c r="SSH353" s="92"/>
      <c r="SSI353" s="92"/>
      <c r="SSJ353" s="92"/>
      <c r="SSK353" s="92"/>
      <c r="SSL353" s="92"/>
      <c r="SSM353" s="92"/>
      <c r="SSN353" s="92"/>
      <c r="SSO353" s="92"/>
      <c r="SSP353" s="92"/>
      <c r="SSQ353" s="92"/>
      <c r="SSR353" s="92"/>
      <c r="SSS353" s="92"/>
      <c r="SST353" s="92"/>
      <c r="SSU353" s="92"/>
      <c r="SSV353" s="92"/>
      <c r="SSW353" s="92"/>
      <c r="SSX353" s="92"/>
      <c r="SSY353" s="92"/>
      <c r="SSZ353" s="92"/>
      <c r="STA353" s="92"/>
      <c r="STB353" s="92"/>
      <c r="STC353" s="92"/>
      <c r="STD353" s="92"/>
      <c r="STE353" s="92"/>
      <c r="STF353" s="92"/>
      <c r="STG353" s="92"/>
      <c r="STH353" s="92"/>
      <c r="STI353" s="92"/>
      <c r="STJ353" s="92"/>
      <c r="STK353" s="92"/>
      <c r="STL353" s="92"/>
      <c r="STM353" s="92"/>
      <c r="STN353" s="92"/>
      <c r="STO353" s="92"/>
      <c r="STP353" s="92"/>
      <c r="STQ353" s="92"/>
      <c r="STR353" s="92"/>
      <c r="STS353" s="92"/>
      <c r="STT353" s="92"/>
      <c r="STU353" s="92"/>
      <c r="STV353" s="92"/>
      <c r="STW353" s="92"/>
      <c r="STX353" s="92"/>
      <c r="STY353" s="92"/>
      <c r="STZ353" s="92"/>
      <c r="SUA353" s="92"/>
      <c r="SUB353" s="92"/>
      <c r="SUC353" s="92"/>
      <c r="SUD353" s="92"/>
      <c r="SUE353" s="92"/>
      <c r="SUF353" s="92"/>
      <c r="SUG353" s="92"/>
      <c r="SUH353" s="92"/>
      <c r="SUI353" s="92"/>
      <c r="SUJ353" s="92"/>
      <c r="SUK353" s="92"/>
      <c r="SUL353" s="92"/>
      <c r="SUM353" s="92"/>
      <c r="SUN353" s="92"/>
      <c r="SUO353" s="92"/>
      <c r="SUP353" s="92"/>
      <c r="SUQ353" s="92"/>
      <c r="SUR353" s="92"/>
      <c r="SUS353" s="92"/>
      <c r="SUT353" s="92"/>
      <c r="SUU353" s="92"/>
      <c r="SUV353" s="92"/>
      <c r="SUW353" s="92"/>
      <c r="SUX353" s="92"/>
      <c r="SUY353" s="92"/>
      <c r="SUZ353" s="92"/>
      <c r="SVA353" s="92"/>
      <c r="SVB353" s="92"/>
      <c r="SVC353" s="92"/>
      <c r="SVD353" s="92"/>
      <c r="SVE353" s="92"/>
      <c r="SVF353" s="92"/>
      <c r="SVG353" s="92"/>
      <c r="SVH353" s="92"/>
      <c r="SVI353" s="92"/>
      <c r="SVJ353" s="92"/>
      <c r="SVK353" s="92"/>
      <c r="SVL353" s="92"/>
      <c r="SVM353" s="92"/>
      <c r="SVN353" s="92"/>
      <c r="SVO353" s="92"/>
      <c r="SVP353" s="92"/>
      <c r="SVQ353" s="92"/>
      <c r="SVR353" s="92"/>
      <c r="SVS353" s="92"/>
      <c r="SVT353" s="92"/>
      <c r="SVU353" s="92"/>
      <c r="SVV353" s="92"/>
      <c r="SVW353" s="92"/>
      <c r="SVX353" s="92"/>
      <c r="SVY353" s="92"/>
      <c r="SVZ353" s="92"/>
      <c r="SWA353" s="92"/>
      <c r="SWB353" s="92"/>
      <c r="SWC353" s="92"/>
      <c r="SWD353" s="92"/>
      <c r="SWE353" s="92"/>
      <c r="SWF353" s="92"/>
      <c r="SWG353" s="92"/>
      <c r="SWH353" s="92"/>
      <c r="SWI353" s="92"/>
      <c r="SWJ353" s="92"/>
      <c r="SWK353" s="92"/>
      <c r="SWL353" s="92"/>
      <c r="SWM353" s="92"/>
      <c r="SWN353" s="92"/>
      <c r="SWO353" s="92"/>
      <c r="SWP353" s="92"/>
      <c r="SWQ353" s="92"/>
      <c r="SWR353" s="92"/>
      <c r="SWS353" s="92"/>
      <c r="SWT353" s="92"/>
      <c r="SWU353" s="92"/>
      <c r="SWV353" s="92"/>
      <c r="SWW353" s="92"/>
      <c r="SWX353" s="92"/>
      <c r="SWY353" s="92"/>
      <c r="SWZ353" s="92"/>
      <c r="SXA353" s="92"/>
      <c r="SXB353" s="92"/>
      <c r="SXC353" s="92"/>
      <c r="SXD353" s="92"/>
      <c r="SXE353" s="92"/>
      <c r="SXF353" s="92"/>
      <c r="SXG353" s="92"/>
      <c r="SXH353" s="92"/>
      <c r="SXI353" s="92"/>
      <c r="SXJ353" s="92"/>
      <c r="SXK353" s="92"/>
      <c r="SXL353" s="92"/>
      <c r="SXM353" s="92"/>
      <c r="SXN353" s="92"/>
      <c r="SXO353" s="92"/>
      <c r="SXP353" s="92"/>
      <c r="SXQ353" s="92"/>
      <c r="SXR353" s="92"/>
      <c r="SXS353" s="92"/>
      <c r="SXT353" s="92"/>
      <c r="SXU353" s="92"/>
      <c r="SXV353" s="92"/>
      <c r="SXW353" s="92"/>
      <c r="SXX353" s="92"/>
      <c r="SXY353" s="92"/>
      <c r="SXZ353" s="92"/>
      <c r="SYA353" s="92"/>
      <c r="SYB353" s="92"/>
      <c r="SYC353" s="92"/>
      <c r="SYD353" s="92"/>
      <c r="SYE353" s="92"/>
      <c r="SYF353" s="92"/>
      <c r="SYG353" s="92"/>
      <c r="SYH353" s="92"/>
      <c r="SYI353" s="92"/>
      <c r="SYJ353" s="92"/>
      <c r="SYK353" s="92"/>
      <c r="SYL353" s="92"/>
      <c r="SYM353" s="92"/>
      <c r="SYN353" s="92"/>
      <c r="SYO353" s="92"/>
      <c r="SYP353" s="92"/>
      <c r="SYQ353" s="92"/>
      <c r="SYR353" s="92"/>
      <c r="SYS353" s="92"/>
      <c r="SYT353" s="92"/>
      <c r="SYU353" s="92"/>
      <c r="SYV353" s="92"/>
      <c r="SYW353" s="92"/>
      <c r="SYX353" s="92"/>
      <c r="SYY353" s="92"/>
      <c r="SYZ353" s="92"/>
      <c r="SZA353" s="92"/>
      <c r="SZB353" s="92"/>
      <c r="SZC353" s="92"/>
      <c r="SZD353" s="92"/>
      <c r="SZE353" s="92"/>
      <c r="SZF353" s="92"/>
      <c r="SZG353" s="92"/>
      <c r="SZH353" s="92"/>
      <c r="SZI353" s="92"/>
      <c r="SZJ353" s="92"/>
      <c r="SZK353" s="92"/>
      <c r="SZL353" s="92"/>
      <c r="SZM353" s="92"/>
      <c r="SZN353" s="92"/>
      <c r="SZO353" s="92"/>
      <c r="SZP353" s="92"/>
      <c r="SZQ353" s="92"/>
      <c r="SZR353" s="92"/>
      <c r="SZS353" s="92"/>
      <c r="SZT353" s="92"/>
      <c r="SZU353" s="92"/>
      <c r="SZV353" s="92"/>
      <c r="SZW353" s="92"/>
      <c r="SZX353" s="92"/>
      <c r="SZY353" s="92"/>
      <c r="SZZ353" s="92"/>
      <c r="TAA353" s="92"/>
      <c r="TAB353" s="92"/>
      <c r="TAC353" s="92"/>
      <c r="TAD353" s="92"/>
      <c r="TAE353" s="92"/>
      <c r="TAF353" s="92"/>
      <c r="TAG353" s="92"/>
      <c r="TAH353" s="92"/>
      <c r="TAI353" s="92"/>
      <c r="TAJ353" s="92"/>
      <c r="TAK353" s="92"/>
      <c r="TAL353" s="92"/>
      <c r="TAM353" s="92"/>
      <c r="TAN353" s="92"/>
      <c r="TAO353" s="92"/>
      <c r="TAP353" s="92"/>
      <c r="TAQ353" s="92"/>
      <c r="TAR353" s="92"/>
      <c r="TAS353" s="92"/>
      <c r="TAT353" s="92"/>
      <c r="TAU353" s="92"/>
      <c r="TAV353" s="92"/>
      <c r="TAW353" s="92"/>
      <c r="TAX353" s="92"/>
      <c r="TAY353" s="92"/>
      <c r="TAZ353" s="92"/>
      <c r="TBA353" s="92"/>
      <c r="TBB353" s="92"/>
      <c r="TBC353" s="92"/>
      <c r="TBD353" s="92"/>
      <c r="TBE353" s="92"/>
      <c r="TBF353" s="92"/>
      <c r="TBG353" s="92"/>
      <c r="TBH353" s="92"/>
      <c r="TBI353" s="92"/>
      <c r="TBJ353" s="92"/>
      <c r="TBK353" s="92"/>
      <c r="TBL353" s="92"/>
      <c r="TBM353" s="92"/>
      <c r="TBN353" s="92"/>
      <c r="TBO353" s="92"/>
      <c r="TBP353" s="92"/>
      <c r="TBQ353" s="92"/>
      <c r="TBR353" s="92"/>
      <c r="TBS353" s="92"/>
      <c r="TBT353" s="92"/>
      <c r="TBU353" s="92"/>
      <c r="TBV353" s="92"/>
      <c r="TBW353" s="92"/>
      <c r="TBX353" s="92"/>
      <c r="TBY353" s="92"/>
      <c r="TBZ353" s="92"/>
      <c r="TCA353" s="92"/>
      <c r="TCB353" s="92"/>
      <c r="TCC353" s="92"/>
      <c r="TCD353" s="92"/>
      <c r="TCE353" s="92"/>
      <c r="TCF353" s="92"/>
      <c r="TCG353" s="92"/>
      <c r="TCH353" s="92"/>
      <c r="TCI353" s="92"/>
      <c r="TCJ353" s="92"/>
      <c r="TCK353" s="92"/>
      <c r="TCL353" s="92"/>
      <c r="TCM353" s="92"/>
      <c r="TCN353" s="92"/>
      <c r="TCO353" s="92"/>
      <c r="TCP353" s="92"/>
      <c r="TCQ353" s="92"/>
      <c r="TCR353" s="92"/>
      <c r="TCS353" s="92"/>
      <c r="TCT353" s="92"/>
      <c r="TCU353" s="92"/>
      <c r="TCV353" s="92"/>
      <c r="TCW353" s="92"/>
      <c r="TCX353" s="92"/>
      <c r="TCY353" s="92"/>
      <c r="TCZ353" s="92"/>
      <c r="TDA353" s="92"/>
      <c r="TDB353" s="92"/>
      <c r="TDC353" s="92"/>
      <c r="TDD353" s="92"/>
      <c r="TDE353" s="92"/>
      <c r="TDF353" s="92"/>
      <c r="TDG353" s="92"/>
      <c r="TDH353" s="92"/>
      <c r="TDI353" s="92"/>
      <c r="TDJ353" s="92"/>
      <c r="TDK353" s="92"/>
      <c r="TDL353" s="92"/>
      <c r="TDM353" s="92"/>
      <c r="TDN353" s="92"/>
      <c r="TDO353" s="92"/>
      <c r="TDP353" s="92"/>
      <c r="TDQ353" s="92"/>
      <c r="TDR353" s="92"/>
      <c r="TDS353" s="92"/>
      <c r="TDT353" s="92"/>
      <c r="TDU353" s="92"/>
      <c r="TDV353" s="92"/>
      <c r="TDW353" s="92"/>
      <c r="TDX353" s="92"/>
      <c r="TDY353" s="92"/>
      <c r="TDZ353" s="92"/>
      <c r="TEA353" s="92"/>
      <c r="TEB353" s="92"/>
      <c r="TEC353" s="92"/>
      <c r="TED353" s="92"/>
      <c r="TEE353" s="92"/>
      <c r="TEF353" s="92"/>
      <c r="TEG353" s="92"/>
      <c r="TEH353" s="92"/>
      <c r="TEI353" s="92"/>
      <c r="TEJ353" s="92"/>
      <c r="TEK353" s="92"/>
      <c r="TEL353" s="92"/>
      <c r="TEM353" s="92"/>
      <c r="TEN353" s="92"/>
      <c r="TEO353" s="92"/>
      <c r="TEP353" s="92"/>
      <c r="TEQ353" s="92"/>
      <c r="TER353" s="92"/>
      <c r="TES353" s="92"/>
      <c r="TET353" s="92"/>
      <c r="TEU353" s="92"/>
      <c r="TEV353" s="92"/>
      <c r="TEW353" s="92"/>
      <c r="TEX353" s="92"/>
      <c r="TEY353" s="92"/>
      <c r="TEZ353" s="92"/>
      <c r="TFA353" s="92"/>
      <c r="TFB353" s="92"/>
      <c r="TFC353" s="92"/>
      <c r="TFD353" s="92"/>
      <c r="TFE353" s="92"/>
      <c r="TFF353" s="92"/>
      <c r="TFG353" s="92"/>
      <c r="TFH353" s="92"/>
      <c r="TFI353" s="92"/>
      <c r="TFJ353" s="92"/>
      <c r="TFK353" s="92"/>
      <c r="TFL353" s="92"/>
      <c r="TFM353" s="92"/>
      <c r="TFN353" s="92"/>
      <c r="TFO353" s="92"/>
      <c r="TFP353" s="92"/>
      <c r="TFQ353" s="92"/>
      <c r="TFR353" s="92"/>
      <c r="TFS353" s="92"/>
      <c r="TFT353" s="92"/>
      <c r="TFU353" s="92"/>
      <c r="TFV353" s="92"/>
      <c r="TFW353" s="92"/>
      <c r="TFX353" s="92"/>
      <c r="TFY353" s="92"/>
      <c r="TFZ353" s="92"/>
      <c r="TGA353" s="92"/>
      <c r="TGB353" s="92"/>
      <c r="TGC353" s="92"/>
      <c r="TGD353" s="92"/>
      <c r="TGE353" s="92"/>
      <c r="TGF353" s="92"/>
      <c r="TGG353" s="92"/>
      <c r="TGH353" s="92"/>
      <c r="TGI353" s="92"/>
      <c r="TGJ353" s="92"/>
      <c r="TGK353" s="92"/>
      <c r="TGL353" s="92"/>
      <c r="TGM353" s="92"/>
      <c r="TGN353" s="92"/>
      <c r="TGO353" s="92"/>
      <c r="TGP353" s="92"/>
      <c r="TGQ353" s="92"/>
      <c r="TGR353" s="92"/>
      <c r="TGS353" s="92"/>
      <c r="TGT353" s="92"/>
      <c r="TGU353" s="92"/>
      <c r="TGV353" s="92"/>
      <c r="TGW353" s="92"/>
      <c r="TGX353" s="92"/>
      <c r="TGY353" s="92"/>
      <c r="TGZ353" s="92"/>
      <c r="THA353" s="92"/>
      <c r="THB353" s="92"/>
      <c r="THC353" s="92"/>
      <c r="THD353" s="92"/>
      <c r="THE353" s="92"/>
      <c r="THF353" s="92"/>
      <c r="THG353" s="92"/>
      <c r="THH353" s="92"/>
      <c r="THI353" s="92"/>
      <c r="THJ353" s="92"/>
      <c r="THK353" s="92"/>
      <c r="THL353" s="92"/>
      <c r="THM353" s="92"/>
      <c r="THN353" s="92"/>
      <c r="THO353" s="92"/>
      <c r="THP353" s="92"/>
      <c r="THQ353" s="92"/>
      <c r="THR353" s="92"/>
      <c r="THS353" s="92"/>
      <c r="THT353" s="92"/>
      <c r="THU353" s="92"/>
      <c r="THV353" s="92"/>
      <c r="THW353" s="92"/>
      <c r="THX353" s="92"/>
      <c r="THY353" s="92"/>
      <c r="THZ353" s="92"/>
      <c r="TIA353" s="92"/>
      <c r="TIB353" s="92"/>
      <c r="TIC353" s="92"/>
      <c r="TID353" s="92"/>
      <c r="TIE353" s="92"/>
      <c r="TIF353" s="92"/>
      <c r="TIG353" s="92"/>
      <c r="TIH353" s="92"/>
      <c r="TII353" s="92"/>
      <c r="TIJ353" s="92"/>
      <c r="TIK353" s="92"/>
      <c r="TIL353" s="92"/>
      <c r="TIM353" s="92"/>
      <c r="TIN353" s="92"/>
      <c r="TIO353" s="92"/>
      <c r="TIP353" s="92"/>
      <c r="TIQ353" s="92"/>
      <c r="TIR353" s="92"/>
      <c r="TIS353" s="92"/>
      <c r="TIT353" s="92"/>
      <c r="TIU353" s="92"/>
      <c r="TIV353" s="92"/>
      <c r="TIW353" s="92"/>
      <c r="TIX353" s="92"/>
      <c r="TIY353" s="92"/>
      <c r="TIZ353" s="92"/>
      <c r="TJA353" s="92"/>
      <c r="TJB353" s="92"/>
      <c r="TJC353" s="92"/>
      <c r="TJD353" s="92"/>
      <c r="TJE353" s="92"/>
      <c r="TJF353" s="92"/>
      <c r="TJG353" s="92"/>
      <c r="TJH353" s="92"/>
      <c r="TJI353" s="92"/>
      <c r="TJJ353" s="92"/>
      <c r="TJK353" s="92"/>
      <c r="TJL353" s="92"/>
      <c r="TJM353" s="92"/>
      <c r="TJN353" s="92"/>
      <c r="TJO353" s="92"/>
      <c r="TJP353" s="92"/>
      <c r="TJQ353" s="92"/>
      <c r="TJR353" s="92"/>
      <c r="TJS353" s="92"/>
      <c r="TJT353" s="92"/>
      <c r="TJU353" s="92"/>
      <c r="TJV353" s="92"/>
      <c r="TJW353" s="92"/>
      <c r="TJX353" s="92"/>
      <c r="TJY353" s="92"/>
      <c r="TJZ353" s="92"/>
      <c r="TKA353" s="92"/>
      <c r="TKB353" s="92"/>
      <c r="TKC353" s="92"/>
      <c r="TKD353" s="92"/>
      <c r="TKE353" s="92"/>
      <c r="TKF353" s="92"/>
      <c r="TKG353" s="92"/>
      <c r="TKH353" s="92"/>
      <c r="TKI353" s="92"/>
      <c r="TKJ353" s="92"/>
      <c r="TKK353" s="92"/>
      <c r="TKL353" s="92"/>
      <c r="TKM353" s="92"/>
      <c r="TKN353" s="92"/>
      <c r="TKO353" s="92"/>
      <c r="TKP353" s="92"/>
      <c r="TKQ353" s="92"/>
      <c r="TKR353" s="92"/>
      <c r="TKS353" s="92"/>
      <c r="TKT353" s="92"/>
      <c r="TKU353" s="92"/>
      <c r="TKV353" s="92"/>
      <c r="TKW353" s="92"/>
      <c r="TKX353" s="92"/>
      <c r="TKY353" s="92"/>
      <c r="TKZ353" s="92"/>
      <c r="TLA353" s="92"/>
      <c r="TLB353" s="92"/>
      <c r="TLC353" s="92"/>
      <c r="TLD353" s="92"/>
      <c r="TLE353" s="92"/>
      <c r="TLF353" s="92"/>
      <c r="TLG353" s="92"/>
      <c r="TLH353" s="92"/>
      <c r="TLI353" s="92"/>
      <c r="TLJ353" s="92"/>
      <c r="TLK353" s="92"/>
      <c r="TLL353" s="92"/>
      <c r="TLM353" s="92"/>
      <c r="TLN353" s="92"/>
      <c r="TLO353" s="92"/>
      <c r="TLP353" s="92"/>
      <c r="TLQ353" s="92"/>
      <c r="TLR353" s="92"/>
      <c r="TLS353" s="92"/>
      <c r="TLT353" s="92"/>
      <c r="TLU353" s="92"/>
      <c r="TLV353" s="92"/>
      <c r="TLW353" s="92"/>
      <c r="TLX353" s="92"/>
      <c r="TLY353" s="92"/>
      <c r="TLZ353" s="92"/>
      <c r="TMA353" s="92"/>
      <c r="TMB353" s="92"/>
      <c r="TMC353" s="92"/>
      <c r="TMD353" s="92"/>
      <c r="TME353" s="92"/>
      <c r="TMF353" s="92"/>
      <c r="TMG353" s="92"/>
      <c r="TMH353" s="92"/>
      <c r="TMI353" s="92"/>
      <c r="TMJ353" s="92"/>
      <c r="TMK353" s="92"/>
      <c r="TML353" s="92"/>
      <c r="TMM353" s="92"/>
      <c r="TMN353" s="92"/>
      <c r="TMO353" s="92"/>
      <c r="TMP353" s="92"/>
      <c r="TMQ353" s="92"/>
      <c r="TMR353" s="92"/>
      <c r="TMS353" s="92"/>
      <c r="TMT353" s="92"/>
      <c r="TMU353" s="92"/>
      <c r="TMV353" s="92"/>
      <c r="TMW353" s="92"/>
      <c r="TMX353" s="92"/>
      <c r="TMY353" s="92"/>
      <c r="TMZ353" s="92"/>
      <c r="TNA353" s="92"/>
      <c r="TNB353" s="92"/>
      <c r="TNC353" s="92"/>
      <c r="TND353" s="92"/>
      <c r="TNE353" s="92"/>
      <c r="TNF353" s="92"/>
      <c r="TNG353" s="92"/>
      <c r="TNH353" s="92"/>
      <c r="TNI353" s="92"/>
      <c r="TNJ353" s="92"/>
      <c r="TNK353" s="92"/>
      <c r="TNL353" s="92"/>
      <c r="TNM353" s="92"/>
      <c r="TNN353" s="92"/>
      <c r="TNO353" s="92"/>
      <c r="TNP353" s="92"/>
      <c r="TNQ353" s="92"/>
      <c r="TNR353" s="92"/>
      <c r="TNS353" s="92"/>
      <c r="TNT353" s="92"/>
      <c r="TNU353" s="92"/>
      <c r="TNV353" s="92"/>
      <c r="TNW353" s="92"/>
      <c r="TNX353" s="92"/>
      <c r="TNY353" s="92"/>
      <c r="TNZ353" s="92"/>
      <c r="TOA353" s="92"/>
      <c r="TOB353" s="92"/>
      <c r="TOC353" s="92"/>
      <c r="TOD353" s="92"/>
      <c r="TOE353" s="92"/>
      <c r="TOF353" s="92"/>
      <c r="TOG353" s="92"/>
      <c r="TOH353" s="92"/>
      <c r="TOI353" s="92"/>
      <c r="TOJ353" s="92"/>
      <c r="TOK353" s="92"/>
      <c r="TOL353" s="92"/>
      <c r="TOM353" s="92"/>
      <c r="TON353" s="92"/>
      <c r="TOO353" s="92"/>
      <c r="TOP353" s="92"/>
      <c r="TOQ353" s="92"/>
      <c r="TOR353" s="92"/>
      <c r="TOS353" s="92"/>
      <c r="TOT353" s="92"/>
      <c r="TOU353" s="92"/>
      <c r="TOV353" s="92"/>
      <c r="TOW353" s="92"/>
      <c r="TOX353" s="92"/>
      <c r="TOY353" s="92"/>
      <c r="TOZ353" s="92"/>
      <c r="TPA353" s="92"/>
      <c r="TPB353" s="92"/>
      <c r="TPC353" s="92"/>
      <c r="TPD353" s="92"/>
      <c r="TPE353" s="92"/>
      <c r="TPF353" s="92"/>
      <c r="TPG353" s="92"/>
      <c r="TPH353" s="92"/>
      <c r="TPI353" s="92"/>
      <c r="TPJ353" s="92"/>
      <c r="TPK353" s="92"/>
      <c r="TPL353" s="92"/>
      <c r="TPM353" s="92"/>
      <c r="TPN353" s="92"/>
      <c r="TPO353" s="92"/>
      <c r="TPP353" s="92"/>
      <c r="TPQ353" s="92"/>
      <c r="TPR353" s="92"/>
      <c r="TPS353" s="92"/>
      <c r="TPT353" s="92"/>
      <c r="TPU353" s="92"/>
      <c r="TPV353" s="92"/>
      <c r="TPW353" s="92"/>
      <c r="TPX353" s="92"/>
      <c r="TPY353" s="92"/>
      <c r="TPZ353" s="92"/>
      <c r="TQA353" s="92"/>
      <c r="TQB353" s="92"/>
      <c r="TQC353" s="92"/>
      <c r="TQD353" s="92"/>
      <c r="TQE353" s="92"/>
      <c r="TQF353" s="92"/>
      <c r="TQG353" s="92"/>
      <c r="TQH353" s="92"/>
      <c r="TQI353" s="92"/>
      <c r="TQJ353" s="92"/>
      <c r="TQK353" s="92"/>
      <c r="TQL353" s="92"/>
      <c r="TQM353" s="92"/>
      <c r="TQN353" s="92"/>
      <c r="TQO353" s="92"/>
      <c r="TQP353" s="92"/>
      <c r="TQQ353" s="92"/>
      <c r="TQR353" s="92"/>
      <c r="TQS353" s="92"/>
      <c r="TQT353" s="92"/>
      <c r="TQU353" s="92"/>
      <c r="TQV353" s="92"/>
      <c r="TQW353" s="92"/>
      <c r="TQX353" s="92"/>
      <c r="TQY353" s="92"/>
      <c r="TQZ353" s="92"/>
      <c r="TRA353" s="92"/>
      <c r="TRB353" s="92"/>
      <c r="TRC353" s="92"/>
      <c r="TRD353" s="92"/>
      <c r="TRE353" s="92"/>
      <c r="TRF353" s="92"/>
      <c r="TRG353" s="92"/>
      <c r="TRH353" s="92"/>
      <c r="TRI353" s="92"/>
      <c r="TRJ353" s="92"/>
      <c r="TRK353" s="92"/>
      <c r="TRL353" s="92"/>
      <c r="TRM353" s="92"/>
      <c r="TRN353" s="92"/>
      <c r="TRO353" s="92"/>
      <c r="TRP353" s="92"/>
      <c r="TRQ353" s="92"/>
      <c r="TRR353" s="92"/>
      <c r="TRS353" s="92"/>
      <c r="TRT353" s="92"/>
      <c r="TRU353" s="92"/>
      <c r="TRV353" s="92"/>
      <c r="TRW353" s="92"/>
      <c r="TRX353" s="92"/>
      <c r="TRY353" s="92"/>
      <c r="TRZ353" s="92"/>
      <c r="TSA353" s="92"/>
      <c r="TSB353" s="92"/>
      <c r="TSC353" s="92"/>
      <c r="TSD353" s="92"/>
      <c r="TSE353" s="92"/>
      <c r="TSF353" s="92"/>
      <c r="TSG353" s="92"/>
      <c r="TSH353" s="92"/>
      <c r="TSI353" s="92"/>
      <c r="TSJ353" s="92"/>
      <c r="TSK353" s="92"/>
      <c r="TSL353" s="92"/>
      <c r="TSM353" s="92"/>
      <c r="TSN353" s="92"/>
      <c r="TSO353" s="92"/>
      <c r="TSP353" s="92"/>
      <c r="TSQ353" s="92"/>
      <c r="TSR353" s="92"/>
      <c r="TSS353" s="92"/>
      <c r="TST353" s="92"/>
      <c r="TSU353" s="92"/>
      <c r="TSV353" s="92"/>
      <c r="TSW353" s="92"/>
      <c r="TSX353" s="92"/>
      <c r="TSY353" s="92"/>
      <c r="TSZ353" s="92"/>
      <c r="TTA353" s="92"/>
      <c r="TTB353" s="92"/>
      <c r="TTC353" s="92"/>
      <c r="TTD353" s="92"/>
      <c r="TTE353" s="92"/>
      <c r="TTF353" s="92"/>
      <c r="TTG353" s="92"/>
      <c r="TTH353" s="92"/>
      <c r="TTI353" s="92"/>
      <c r="TTJ353" s="92"/>
      <c r="TTK353" s="92"/>
      <c r="TTL353" s="92"/>
      <c r="TTM353" s="92"/>
      <c r="TTN353" s="92"/>
      <c r="TTO353" s="92"/>
      <c r="TTP353" s="92"/>
      <c r="TTQ353" s="92"/>
      <c r="TTR353" s="92"/>
      <c r="TTS353" s="92"/>
      <c r="TTT353" s="92"/>
      <c r="TTU353" s="92"/>
      <c r="TTV353" s="92"/>
      <c r="TTW353" s="92"/>
      <c r="TTX353" s="92"/>
      <c r="TTY353" s="92"/>
      <c r="TTZ353" s="92"/>
      <c r="TUA353" s="92"/>
      <c r="TUB353" s="92"/>
      <c r="TUC353" s="92"/>
      <c r="TUD353" s="92"/>
      <c r="TUE353" s="92"/>
      <c r="TUF353" s="92"/>
      <c r="TUG353" s="92"/>
      <c r="TUH353" s="92"/>
      <c r="TUI353" s="92"/>
      <c r="TUJ353" s="92"/>
      <c r="TUK353" s="92"/>
      <c r="TUL353" s="92"/>
      <c r="TUM353" s="92"/>
      <c r="TUN353" s="92"/>
      <c r="TUO353" s="92"/>
      <c r="TUP353" s="92"/>
      <c r="TUQ353" s="92"/>
      <c r="TUR353" s="92"/>
      <c r="TUS353" s="92"/>
      <c r="TUT353" s="92"/>
      <c r="TUU353" s="92"/>
      <c r="TUV353" s="92"/>
      <c r="TUW353" s="92"/>
      <c r="TUX353" s="92"/>
      <c r="TUY353" s="92"/>
      <c r="TUZ353" s="92"/>
      <c r="TVA353" s="92"/>
      <c r="TVB353" s="92"/>
      <c r="TVC353" s="92"/>
      <c r="TVD353" s="92"/>
      <c r="TVE353" s="92"/>
      <c r="TVF353" s="92"/>
      <c r="TVG353" s="92"/>
      <c r="TVH353" s="92"/>
      <c r="TVI353" s="92"/>
      <c r="TVJ353" s="92"/>
      <c r="TVK353" s="92"/>
      <c r="TVL353" s="92"/>
      <c r="TVM353" s="92"/>
      <c r="TVN353" s="92"/>
      <c r="TVO353" s="92"/>
      <c r="TVP353" s="92"/>
      <c r="TVQ353" s="92"/>
      <c r="TVR353" s="92"/>
      <c r="TVS353" s="92"/>
      <c r="TVT353" s="92"/>
      <c r="TVU353" s="92"/>
      <c r="TVV353" s="92"/>
      <c r="TVW353" s="92"/>
      <c r="TVX353" s="92"/>
      <c r="TVY353" s="92"/>
      <c r="TVZ353" s="92"/>
      <c r="TWA353" s="92"/>
      <c r="TWB353" s="92"/>
      <c r="TWC353" s="92"/>
      <c r="TWD353" s="92"/>
      <c r="TWE353" s="92"/>
      <c r="TWF353" s="92"/>
      <c r="TWG353" s="92"/>
      <c r="TWH353" s="92"/>
      <c r="TWI353" s="92"/>
      <c r="TWJ353" s="92"/>
      <c r="TWK353" s="92"/>
      <c r="TWL353" s="92"/>
      <c r="TWM353" s="92"/>
      <c r="TWN353" s="92"/>
      <c r="TWO353" s="92"/>
      <c r="TWP353" s="92"/>
      <c r="TWQ353" s="92"/>
      <c r="TWR353" s="92"/>
      <c r="TWS353" s="92"/>
      <c r="TWT353" s="92"/>
      <c r="TWU353" s="92"/>
      <c r="TWV353" s="92"/>
      <c r="TWW353" s="92"/>
      <c r="TWX353" s="92"/>
      <c r="TWY353" s="92"/>
      <c r="TWZ353" s="92"/>
      <c r="TXA353" s="92"/>
      <c r="TXB353" s="92"/>
      <c r="TXC353" s="92"/>
      <c r="TXD353" s="92"/>
      <c r="TXE353" s="92"/>
      <c r="TXF353" s="92"/>
      <c r="TXG353" s="92"/>
      <c r="TXH353" s="92"/>
      <c r="TXI353" s="92"/>
      <c r="TXJ353" s="92"/>
      <c r="TXK353" s="92"/>
      <c r="TXL353" s="92"/>
      <c r="TXM353" s="92"/>
      <c r="TXN353" s="92"/>
      <c r="TXO353" s="92"/>
      <c r="TXP353" s="92"/>
      <c r="TXQ353" s="92"/>
      <c r="TXR353" s="92"/>
      <c r="TXS353" s="92"/>
      <c r="TXT353" s="92"/>
      <c r="TXU353" s="92"/>
      <c r="TXV353" s="92"/>
      <c r="TXW353" s="92"/>
      <c r="TXX353" s="92"/>
      <c r="TXY353" s="92"/>
      <c r="TXZ353" s="92"/>
      <c r="TYA353" s="92"/>
      <c r="TYB353" s="92"/>
      <c r="TYC353" s="92"/>
      <c r="TYD353" s="92"/>
      <c r="TYE353" s="92"/>
      <c r="TYF353" s="92"/>
      <c r="TYG353" s="92"/>
      <c r="TYH353" s="92"/>
      <c r="TYI353" s="92"/>
      <c r="TYJ353" s="92"/>
      <c r="TYK353" s="92"/>
      <c r="TYL353" s="92"/>
      <c r="TYM353" s="92"/>
      <c r="TYN353" s="92"/>
      <c r="TYO353" s="92"/>
      <c r="TYP353" s="92"/>
      <c r="TYQ353" s="92"/>
      <c r="TYR353" s="92"/>
      <c r="TYS353" s="92"/>
      <c r="TYT353" s="92"/>
      <c r="TYU353" s="92"/>
      <c r="TYV353" s="92"/>
      <c r="TYW353" s="92"/>
      <c r="TYX353" s="92"/>
      <c r="TYY353" s="92"/>
      <c r="TYZ353" s="92"/>
      <c r="TZA353" s="92"/>
      <c r="TZB353" s="92"/>
      <c r="TZC353" s="92"/>
      <c r="TZD353" s="92"/>
      <c r="TZE353" s="92"/>
      <c r="TZF353" s="92"/>
      <c r="TZG353" s="92"/>
      <c r="TZH353" s="92"/>
      <c r="TZI353" s="92"/>
      <c r="TZJ353" s="92"/>
      <c r="TZK353" s="92"/>
      <c r="TZL353" s="92"/>
      <c r="TZM353" s="92"/>
      <c r="TZN353" s="92"/>
      <c r="TZO353" s="92"/>
      <c r="TZP353" s="92"/>
      <c r="TZQ353" s="92"/>
      <c r="TZR353" s="92"/>
      <c r="TZS353" s="92"/>
      <c r="TZT353" s="92"/>
      <c r="TZU353" s="92"/>
      <c r="TZV353" s="92"/>
      <c r="TZW353" s="92"/>
      <c r="TZX353" s="92"/>
      <c r="TZY353" s="92"/>
      <c r="TZZ353" s="92"/>
      <c r="UAA353" s="92"/>
      <c r="UAB353" s="92"/>
      <c r="UAC353" s="92"/>
      <c r="UAD353" s="92"/>
      <c r="UAE353" s="92"/>
      <c r="UAF353" s="92"/>
      <c r="UAG353" s="92"/>
      <c r="UAH353" s="92"/>
      <c r="UAI353" s="92"/>
      <c r="UAJ353" s="92"/>
      <c r="UAK353" s="92"/>
      <c r="UAL353" s="92"/>
      <c r="UAM353" s="92"/>
      <c r="UAN353" s="92"/>
      <c r="UAO353" s="92"/>
      <c r="UAP353" s="92"/>
      <c r="UAQ353" s="92"/>
      <c r="UAR353" s="92"/>
      <c r="UAS353" s="92"/>
      <c r="UAT353" s="92"/>
      <c r="UAU353" s="92"/>
      <c r="UAV353" s="92"/>
      <c r="UAW353" s="92"/>
      <c r="UAX353" s="92"/>
      <c r="UAY353" s="92"/>
      <c r="UAZ353" s="92"/>
      <c r="UBA353" s="92"/>
      <c r="UBB353" s="92"/>
      <c r="UBC353" s="92"/>
      <c r="UBD353" s="92"/>
      <c r="UBE353" s="92"/>
      <c r="UBF353" s="92"/>
      <c r="UBG353" s="92"/>
      <c r="UBH353" s="92"/>
      <c r="UBI353" s="92"/>
      <c r="UBJ353" s="92"/>
      <c r="UBK353" s="92"/>
      <c r="UBL353" s="92"/>
      <c r="UBM353" s="92"/>
      <c r="UBN353" s="92"/>
      <c r="UBO353" s="92"/>
      <c r="UBP353" s="92"/>
      <c r="UBQ353" s="92"/>
      <c r="UBR353" s="92"/>
      <c r="UBS353" s="92"/>
      <c r="UBT353" s="92"/>
      <c r="UBU353" s="92"/>
      <c r="UBV353" s="92"/>
      <c r="UBW353" s="92"/>
      <c r="UBX353" s="92"/>
      <c r="UBY353" s="92"/>
      <c r="UBZ353" s="92"/>
      <c r="UCA353" s="92"/>
      <c r="UCB353" s="92"/>
      <c r="UCC353" s="92"/>
      <c r="UCD353" s="92"/>
      <c r="UCE353" s="92"/>
      <c r="UCF353" s="92"/>
      <c r="UCG353" s="92"/>
      <c r="UCH353" s="92"/>
      <c r="UCI353" s="92"/>
      <c r="UCJ353" s="92"/>
      <c r="UCK353" s="92"/>
      <c r="UCL353" s="92"/>
      <c r="UCM353" s="92"/>
      <c r="UCN353" s="92"/>
      <c r="UCO353" s="92"/>
      <c r="UCP353" s="92"/>
      <c r="UCQ353" s="92"/>
      <c r="UCR353" s="92"/>
      <c r="UCS353" s="92"/>
      <c r="UCT353" s="92"/>
      <c r="UCU353" s="92"/>
      <c r="UCV353" s="92"/>
      <c r="UCW353" s="92"/>
      <c r="UCX353" s="92"/>
      <c r="UCY353" s="92"/>
      <c r="UCZ353" s="92"/>
      <c r="UDA353" s="92"/>
      <c r="UDB353" s="92"/>
      <c r="UDC353" s="92"/>
      <c r="UDD353" s="92"/>
      <c r="UDE353" s="92"/>
      <c r="UDF353" s="92"/>
      <c r="UDG353" s="92"/>
      <c r="UDH353" s="92"/>
      <c r="UDI353" s="92"/>
      <c r="UDJ353" s="92"/>
      <c r="UDK353" s="92"/>
      <c r="UDL353" s="92"/>
      <c r="UDM353" s="92"/>
      <c r="UDN353" s="92"/>
      <c r="UDO353" s="92"/>
      <c r="UDP353" s="92"/>
      <c r="UDQ353" s="92"/>
      <c r="UDR353" s="92"/>
      <c r="UDS353" s="92"/>
      <c r="UDT353" s="92"/>
      <c r="UDU353" s="92"/>
      <c r="UDV353" s="92"/>
      <c r="UDW353" s="92"/>
      <c r="UDX353" s="92"/>
      <c r="UDY353" s="92"/>
      <c r="UDZ353" s="92"/>
      <c r="UEA353" s="92"/>
      <c r="UEB353" s="92"/>
      <c r="UEC353" s="92"/>
      <c r="UED353" s="92"/>
      <c r="UEE353" s="92"/>
      <c r="UEF353" s="92"/>
      <c r="UEG353" s="92"/>
      <c r="UEH353" s="92"/>
      <c r="UEI353" s="92"/>
      <c r="UEJ353" s="92"/>
      <c r="UEK353" s="92"/>
      <c r="UEL353" s="92"/>
      <c r="UEM353" s="92"/>
      <c r="UEN353" s="92"/>
      <c r="UEO353" s="92"/>
      <c r="UEP353" s="92"/>
      <c r="UEQ353" s="92"/>
      <c r="UER353" s="92"/>
      <c r="UES353" s="92"/>
      <c r="UET353" s="92"/>
      <c r="UEU353" s="92"/>
      <c r="UEV353" s="92"/>
      <c r="UEW353" s="92"/>
      <c r="UEX353" s="92"/>
      <c r="UEY353" s="92"/>
      <c r="UEZ353" s="92"/>
      <c r="UFA353" s="92"/>
      <c r="UFB353" s="92"/>
      <c r="UFC353" s="92"/>
      <c r="UFD353" s="92"/>
      <c r="UFE353" s="92"/>
      <c r="UFF353" s="92"/>
      <c r="UFG353" s="92"/>
      <c r="UFH353" s="92"/>
      <c r="UFI353" s="92"/>
      <c r="UFJ353" s="92"/>
      <c r="UFK353" s="92"/>
      <c r="UFL353" s="92"/>
      <c r="UFM353" s="92"/>
      <c r="UFN353" s="92"/>
      <c r="UFO353" s="92"/>
      <c r="UFP353" s="92"/>
      <c r="UFQ353" s="92"/>
      <c r="UFR353" s="92"/>
      <c r="UFS353" s="92"/>
      <c r="UFT353" s="92"/>
      <c r="UFU353" s="92"/>
      <c r="UFV353" s="92"/>
      <c r="UFW353" s="92"/>
      <c r="UFX353" s="92"/>
      <c r="UFY353" s="92"/>
      <c r="UFZ353" s="92"/>
      <c r="UGA353" s="92"/>
      <c r="UGB353" s="92"/>
      <c r="UGC353" s="92"/>
      <c r="UGD353" s="92"/>
      <c r="UGE353" s="92"/>
      <c r="UGF353" s="92"/>
      <c r="UGG353" s="92"/>
      <c r="UGH353" s="92"/>
      <c r="UGI353" s="92"/>
      <c r="UGJ353" s="92"/>
      <c r="UGK353" s="92"/>
      <c r="UGL353" s="92"/>
      <c r="UGM353" s="92"/>
      <c r="UGN353" s="92"/>
      <c r="UGO353" s="92"/>
      <c r="UGP353" s="92"/>
      <c r="UGQ353" s="92"/>
      <c r="UGR353" s="92"/>
      <c r="UGS353" s="92"/>
      <c r="UGT353" s="92"/>
      <c r="UGU353" s="92"/>
      <c r="UGV353" s="92"/>
      <c r="UGW353" s="92"/>
      <c r="UGX353" s="92"/>
      <c r="UGY353" s="92"/>
      <c r="UGZ353" s="92"/>
      <c r="UHA353" s="92"/>
      <c r="UHB353" s="92"/>
      <c r="UHC353" s="92"/>
      <c r="UHD353" s="92"/>
      <c r="UHE353" s="92"/>
      <c r="UHF353" s="92"/>
      <c r="UHG353" s="92"/>
      <c r="UHH353" s="92"/>
      <c r="UHI353" s="92"/>
      <c r="UHJ353" s="92"/>
      <c r="UHK353" s="92"/>
      <c r="UHL353" s="92"/>
      <c r="UHM353" s="92"/>
      <c r="UHN353" s="92"/>
      <c r="UHO353" s="92"/>
      <c r="UHP353" s="92"/>
      <c r="UHQ353" s="92"/>
      <c r="UHR353" s="92"/>
      <c r="UHS353" s="92"/>
      <c r="UHT353" s="92"/>
      <c r="UHU353" s="92"/>
      <c r="UHV353" s="92"/>
      <c r="UHW353" s="92"/>
      <c r="UHX353" s="92"/>
      <c r="UHY353" s="92"/>
      <c r="UHZ353" s="92"/>
      <c r="UIA353" s="92"/>
      <c r="UIB353" s="92"/>
      <c r="UIC353" s="92"/>
      <c r="UID353" s="92"/>
      <c r="UIE353" s="92"/>
      <c r="UIF353" s="92"/>
      <c r="UIG353" s="92"/>
      <c r="UIH353" s="92"/>
      <c r="UII353" s="92"/>
      <c r="UIJ353" s="92"/>
      <c r="UIK353" s="92"/>
      <c r="UIL353" s="92"/>
      <c r="UIM353" s="92"/>
      <c r="UIN353" s="92"/>
      <c r="UIO353" s="92"/>
      <c r="UIP353" s="92"/>
      <c r="UIQ353" s="92"/>
      <c r="UIR353" s="92"/>
      <c r="UIS353" s="92"/>
      <c r="UIT353" s="92"/>
      <c r="UIU353" s="92"/>
      <c r="UIV353" s="92"/>
      <c r="UIW353" s="92"/>
      <c r="UIX353" s="92"/>
      <c r="UIY353" s="92"/>
      <c r="UIZ353" s="92"/>
      <c r="UJA353" s="92"/>
      <c r="UJB353" s="92"/>
      <c r="UJC353" s="92"/>
      <c r="UJD353" s="92"/>
      <c r="UJE353" s="92"/>
      <c r="UJF353" s="92"/>
      <c r="UJG353" s="92"/>
      <c r="UJH353" s="92"/>
      <c r="UJI353" s="92"/>
      <c r="UJJ353" s="92"/>
      <c r="UJK353" s="92"/>
      <c r="UJL353" s="92"/>
      <c r="UJM353" s="92"/>
      <c r="UJN353" s="92"/>
      <c r="UJO353" s="92"/>
      <c r="UJP353" s="92"/>
      <c r="UJQ353" s="92"/>
      <c r="UJR353" s="92"/>
      <c r="UJS353" s="92"/>
      <c r="UJT353" s="92"/>
      <c r="UJU353" s="92"/>
      <c r="UJV353" s="92"/>
      <c r="UJW353" s="92"/>
      <c r="UJX353" s="92"/>
      <c r="UJY353" s="92"/>
      <c r="UJZ353" s="92"/>
      <c r="UKA353" s="92"/>
      <c r="UKB353" s="92"/>
      <c r="UKC353" s="92"/>
      <c r="UKD353" s="92"/>
      <c r="UKE353" s="92"/>
      <c r="UKF353" s="92"/>
      <c r="UKG353" s="92"/>
      <c r="UKH353" s="92"/>
      <c r="UKI353" s="92"/>
      <c r="UKJ353" s="92"/>
      <c r="UKK353" s="92"/>
      <c r="UKL353" s="92"/>
      <c r="UKM353" s="92"/>
      <c r="UKN353" s="92"/>
      <c r="UKO353" s="92"/>
      <c r="UKP353" s="92"/>
      <c r="UKQ353" s="92"/>
      <c r="UKR353" s="92"/>
      <c r="UKS353" s="92"/>
      <c r="UKT353" s="92"/>
      <c r="UKU353" s="92"/>
      <c r="UKV353" s="92"/>
      <c r="UKW353" s="92"/>
      <c r="UKX353" s="92"/>
      <c r="UKY353" s="92"/>
      <c r="UKZ353" s="92"/>
      <c r="ULA353" s="92"/>
      <c r="ULB353" s="92"/>
      <c r="ULC353" s="92"/>
      <c r="ULD353" s="92"/>
      <c r="ULE353" s="92"/>
      <c r="ULF353" s="92"/>
      <c r="ULG353" s="92"/>
      <c r="ULH353" s="92"/>
      <c r="ULI353" s="92"/>
      <c r="ULJ353" s="92"/>
      <c r="ULK353" s="92"/>
      <c r="ULL353" s="92"/>
      <c r="ULM353" s="92"/>
      <c r="ULN353" s="92"/>
      <c r="ULO353" s="92"/>
      <c r="ULP353" s="92"/>
      <c r="ULQ353" s="92"/>
      <c r="ULR353" s="92"/>
      <c r="ULS353" s="92"/>
      <c r="ULT353" s="92"/>
      <c r="ULU353" s="92"/>
      <c r="ULV353" s="92"/>
      <c r="ULW353" s="92"/>
      <c r="ULX353" s="92"/>
      <c r="ULY353" s="92"/>
      <c r="ULZ353" s="92"/>
      <c r="UMA353" s="92"/>
      <c r="UMB353" s="92"/>
      <c r="UMC353" s="92"/>
      <c r="UMD353" s="92"/>
      <c r="UME353" s="92"/>
      <c r="UMF353" s="92"/>
      <c r="UMG353" s="92"/>
      <c r="UMH353" s="92"/>
      <c r="UMI353" s="92"/>
      <c r="UMJ353" s="92"/>
      <c r="UMK353" s="92"/>
      <c r="UML353" s="92"/>
      <c r="UMM353" s="92"/>
      <c r="UMN353" s="92"/>
      <c r="UMO353" s="92"/>
      <c r="UMP353" s="92"/>
      <c r="UMQ353" s="92"/>
      <c r="UMR353" s="92"/>
      <c r="UMS353" s="92"/>
      <c r="UMT353" s="92"/>
      <c r="UMU353" s="92"/>
      <c r="UMV353" s="92"/>
      <c r="UMW353" s="92"/>
      <c r="UMX353" s="92"/>
      <c r="UMY353" s="92"/>
      <c r="UMZ353" s="92"/>
      <c r="UNA353" s="92"/>
      <c r="UNB353" s="92"/>
      <c r="UNC353" s="92"/>
      <c r="UND353" s="92"/>
      <c r="UNE353" s="92"/>
      <c r="UNF353" s="92"/>
      <c r="UNG353" s="92"/>
      <c r="UNH353" s="92"/>
      <c r="UNI353" s="92"/>
      <c r="UNJ353" s="92"/>
      <c r="UNK353" s="92"/>
      <c r="UNL353" s="92"/>
      <c r="UNM353" s="92"/>
      <c r="UNN353" s="92"/>
      <c r="UNO353" s="92"/>
      <c r="UNP353" s="92"/>
      <c r="UNQ353" s="92"/>
      <c r="UNR353" s="92"/>
      <c r="UNS353" s="92"/>
      <c r="UNT353" s="92"/>
      <c r="UNU353" s="92"/>
      <c r="UNV353" s="92"/>
      <c r="UNW353" s="92"/>
      <c r="UNX353" s="92"/>
      <c r="UNY353" s="92"/>
      <c r="UNZ353" s="92"/>
      <c r="UOA353" s="92"/>
      <c r="UOB353" s="92"/>
      <c r="UOC353" s="92"/>
      <c r="UOD353" s="92"/>
      <c r="UOE353" s="92"/>
      <c r="UOF353" s="92"/>
      <c r="UOG353" s="92"/>
      <c r="UOH353" s="92"/>
      <c r="UOI353" s="92"/>
      <c r="UOJ353" s="92"/>
      <c r="UOK353" s="92"/>
      <c r="UOL353" s="92"/>
      <c r="UOM353" s="92"/>
      <c r="UON353" s="92"/>
      <c r="UOO353" s="92"/>
      <c r="UOP353" s="92"/>
      <c r="UOQ353" s="92"/>
      <c r="UOR353" s="92"/>
      <c r="UOS353" s="92"/>
      <c r="UOT353" s="92"/>
      <c r="UOU353" s="92"/>
      <c r="UOV353" s="92"/>
      <c r="UOW353" s="92"/>
      <c r="UOX353" s="92"/>
      <c r="UOY353" s="92"/>
      <c r="UOZ353" s="92"/>
      <c r="UPA353" s="92"/>
      <c r="UPB353" s="92"/>
      <c r="UPC353" s="92"/>
      <c r="UPD353" s="92"/>
      <c r="UPE353" s="92"/>
      <c r="UPF353" s="92"/>
      <c r="UPG353" s="92"/>
      <c r="UPH353" s="92"/>
      <c r="UPI353" s="92"/>
      <c r="UPJ353" s="92"/>
      <c r="UPK353" s="92"/>
      <c r="UPL353" s="92"/>
      <c r="UPM353" s="92"/>
      <c r="UPN353" s="92"/>
      <c r="UPO353" s="92"/>
      <c r="UPP353" s="92"/>
      <c r="UPQ353" s="92"/>
      <c r="UPR353" s="92"/>
      <c r="UPS353" s="92"/>
      <c r="UPT353" s="92"/>
      <c r="UPU353" s="92"/>
      <c r="UPV353" s="92"/>
      <c r="UPW353" s="92"/>
      <c r="UPX353" s="92"/>
      <c r="UPY353" s="92"/>
      <c r="UPZ353" s="92"/>
      <c r="UQA353" s="92"/>
      <c r="UQB353" s="92"/>
      <c r="UQC353" s="92"/>
      <c r="UQD353" s="92"/>
      <c r="UQE353" s="92"/>
      <c r="UQF353" s="92"/>
      <c r="UQG353" s="92"/>
      <c r="UQH353" s="92"/>
      <c r="UQI353" s="92"/>
      <c r="UQJ353" s="92"/>
      <c r="UQK353" s="92"/>
      <c r="UQL353" s="92"/>
      <c r="UQM353" s="92"/>
      <c r="UQN353" s="92"/>
      <c r="UQO353" s="92"/>
      <c r="UQP353" s="92"/>
      <c r="UQQ353" s="92"/>
      <c r="UQR353" s="92"/>
      <c r="UQS353" s="92"/>
      <c r="UQT353" s="92"/>
      <c r="UQU353" s="92"/>
      <c r="UQV353" s="92"/>
      <c r="UQW353" s="92"/>
      <c r="UQX353" s="92"/>
      <c r="UQY353" s="92"/>
      <c r="UQZ353" s="92"/>
      <c r="URA353" s="92"/>
      <c r="URB353" s="92"/>
      <c r="URC353" s="92"/>
      <c r="URD353" s="92"/>
      <c r="URE353" s="92"/>
      <c r="URF353" s="92"/>
      <c r="URG353" s="92"/>
      <c r="URH353" s="92"/>
      <c r="URI353" s="92"/>
      <c r="URJ353" s="92"/>
      <c r="URK353" s="92"/>
      <c r="URL353" s="92"/>
      <c r="URM353" s="92"/>
      <c r="URN353" s="92"/>
      <c r="URO353" s="92"/>
      <c r="URP353" s="92"/>
      <c r="URQ353" s="92"/>
      <c r="URR353" s="92"/>
      <c r="URS353" s="92"/>
      <c r="URT353" s="92"/>
      <c r="URU353" s="92"/>
      <c r="URV353" s="92"/>
      <c r="URW353" s="92"/>
      <c r="URX353" s="92"/>
      <c r="URY353" s="92"/>
      <c r="URZ353" s="92"/>
      <c r="USA353" s="92"/>
      <c r="USB353" s="92"/>
      <c r="USC353" s="92"/>
      <c r="USD353" s="92"/>
      <c r="USE353" s="92"/>
      <c r="USF353" s="92"/>
      <c r="USG353" s="92"/>
      <c r="USH353" s="92"/>
      <c r="USI353" s="92"/>
      <c r="USJ353" s="92"/>
      <c r="USK353" s="92"/>
      <c r="USL353" s="92"/>
      <c r="USM353" s="92"/>
      <c r="USN353" s="92"/>
      <c r="USO353" s="92"/>
      <c r="USP353" s="92"/>
      <c r="USQ353" s="92"/>
      <c r="USR353" s="92"/>
      <c r="USS353" s="92"/>
      <c r="UST353" s="92"/>
      <c r="USU353" s="92"/>
      <c r="USV353" s="92"/>
      <c r="USW353" s="92"/>
      <c r="USX353" s="92"/>
      <c r="USY353" s="92"/>
      <c r="USZ353" s="92"/>
      <c r="UTA353" s="92"/>
      <c r="UTB353" s="92"/>
      <c r="UTC353" s="92"/>
      <c r="UTD353" s="92"/>
      <c r="UTE353" s="92"/>
      <c r="UTF353" s="92"/>
      <c r="UTG353" s="92"/>
      <c r="UTH353" s="92"/>
      <c r="UTI353" s="92"/>
      <c r="UTJ353" s="92"/>
      <c r="UTK353" s="92"/>
      <c r="UTL353" s="92"/>
      <c r="UTM353" s="92"/>
      <c r="UTN353" s="92"/>
      <c r="UTO353" s="92"/>
      <c r="UTP353" s="92"/>
      <c r="UTQ353" s="92"/>
      <c r="UTR353" s="92"/>
      <c r="UTS353" s="92"/>
      <c r="UTT353" s="92"/>
      <c r="UTU353" s="92"/>
      <c r="UTV353" s="92"/>
      <c r="UTW353" s="92"/>
      <c r="UTX353" s="92"/>
      <c r="UTY353" s="92"/>
      <c r="UTZ353" s="92"/>
      <c r="UUA353" s="92"/>
      <c r="UUB353" s="92"/>
      <c r="UUC353" s="92"/>
      <c r="UUD353" s="92"/>
      <c r="UUE353" s="92"/>
      <c r="UUF353" s="92"/>
      <c r="UUG353" s="92"/>
      <c r="UUH353" s="92"/>
      <c r="UUI353" s="92"/>
      <c r="UUJ353" s="92"/>
      <c r="UUK353" s="92"/>
      <c r="UUL353" s="92"/>
      <c r="UUM353" s="92"/>
      <c r="UUN353" s="92"/>
      <c r="UUO353" s="92"/>
      <c r="UUP353" s="92"/>
      <c r="UUQ353" s="92"/>
      <c r="UUR353" s="92"/>
      <c r="UUS353" s="92"/>
      <c r="UUT353" s="92"/>
      <c r="UUU353" s="92"/>
      <c r="UUV353" s="92"/>
      <c r="UUW353" s="92"/>
      <c r="UUX353" s="92"/>
      <c r="UUY353" s="92"/>
      <c r="UUZ353" s="92"/>
      <c r="UVA353" s="92"/>
      <c r="UVB353" s="92"/>
      <c r="UVC353" s="92"/>
      <c r="UVD353" s="92"/>
      <c r="UVE353" s="92"/>
      <c r="UVF353" s="92"/>
      <c r="UVG353" s="92"/>
      <c r="UVH353" s="92"/>
      <c r="UVI353" s="92"/>
      <c r="UVJ353" s="92"/>
      <c r="UVK353" s="92"/>
      <c r="UVL353" s="92"/>
      <c r="UVM353" s="92"/>
      <c r="UVN353" s="92"/>
      <c r="UVO353" s="92"/>
      <c r="UVP353" s="92"/>
      <c r="UVQ353" s="92"/>
      <c r="UVR353" s="92"/>
      <c r="UVS353" s="92"/>
      <c r="UVT353" s="92"/>
      <c r="UVU353" s="92"/>
      <c r="UVV353" s="92"/>
      <c r="UVW353" s="92"/>
      <c r="UVX353" s="92"/>
      <c r="UVY353" s="92"/>
      <c r="UVZ353" s="92"/>
      <c r="UWA353" s="92"/>
      <c r="UWB353" s="92"/>
      <c r="UWC353" s="92"/>
      <c r="UWD353" s="92"/>
      <c r="UWE353" s="92"/>
      <c r="UWF353" s="92"/>
      <c r="UWG353" s="92"/>
      <c r="UWH353" s="92"/>
      <c r="UWI353" s="92"/>
      <c r="UWJ353" s="92"/>
      <c r="UWK353" s="92"/>
      <c r="UWL353" s="92"/>
      <c r="UWM353" s="92"/>
      <c r="UWN353" s="92"/>
      <c r="UWO353" s="92"/>
      <c r="UWP353" s="92"/>
      <c r="UWQ353" s="92"/>
      <c r="UWR353" s="92"/>
      <c r="UWS353" s="92"/>
      <c r="UWT353" s="92"/>
      <c r="UWU353" s="92"/>
      <c r="UWV353" s="92"/>
      <c r="UWW353" s="92"/>
      <c r="UWX353" s="92"/>
      <c r="UWY353" s="92"/>
      <c r="UWZ353" s="92"/>
      <c r="UXA353" s="92"/>
      <c r="UXB353" s="92"/>
      <c r="UXC353" s="92"/>
      <c r="UXD353" s="92"/>
      <c r="UXE353" s="92"/>
      <c r="UXF353" s="92"/>
      <c r="UXG353" s="92"/>
      <c r="UXH353" s="92"/>
      <c r="UXI353" s="92"/>
      <c r="UXJ353" s="92"/>
      <c r="UXK353" s="92"/>
      <c r="UXL353" s="92"/>
      <c r="UXM353" s="92"/>
      <c r="UXN353" s="92"/>
      <c r="UXO353" s="92"/>
      <c r="UXP353" s="92"/>
      <c r="UXQ353" s="92"/>
      <c r="UXR353" s="92"/>
      <c r="UXS353" s="92"/>
      <c r="UXT353" s="92"/>
      <c r="UXU353" s="92"/>
      <c r="UXV353" s="92"/>
      <c r="UXW353" s="92"/>
      <c r="UXX353" s="92"/>
      <c r="UXY353" s="92"/>
      <c r="UXZ353" s="92"/>
      <c r="UYA353" s="92"/>
      <c r="UYB353" s="92"/>
      <c r="UYC353" s="92"/>
      <c r="UYD353" s="92"/>
      <c r="UYE353" s="92"/>
      <c r="UYF353" s="92"/>
      <c r="UYG353" s="92"/>
      <c r="UYH353" s="92"/>
      <c r="UYI353" s="92"/>
      <c r="UYJ353" s="92"/>
      <c r="UYK353" s="92"/>
      <c r="UYL353" s="92"/>
      <c r="UYM353" s="92"/>
      <c r="UYN353" s="92"/>
      <c r="UYO353" s="92"/>
      <c r="UYP353" s="92"/>
      <c r="UYQ353" s="92"/>
      <c r="UYR353" s="92"/>
      <c r="UYS353" s="92"/>
      <c r="UYT353" s="92"/>
      <c r="UYU353" s="92"/>
      <c r="UYV353" s="92"/>
      <c r="UYW353" s="92"/>
      <c r="UYX353" s="92"/>
      <c r="UYY353" s="92"/>
      <c r="UYZ353" s="92"/>
      <c r="UZA353" s="92"/>
      <c r="UZB353" s="92"/>
      <c r="UZC353" s="92"/>
      <c r="UZD353" s="92"/>
      <c r="UZE353" s="92"/>
      <c r="UZF353" s="92"/>
      <c r="UZG353" s="92"/>
      <c r="UZH353" s="92"/>
      <c r="UZI353" s="92"/>
      <c r="UZJ353" s="92"/>
      <c r="UZK353" s="92"/>
      <c r="UZL353" s="92"/>
      <c r="UZM353" s="92"/>
      <c r="UZN353" s="92"/>
      <c r="UZO353" s="92"/>
      <c r="UZP353" s="92"/>
      <c r="UZQ353" s="92"/>
      <c r="UZR353" s="92"/>
      <c r="UZS353" s="92"/>
      <c r="UZT353" s="92"/>
      <c r="UZU353" s="92"/>
      <c r="UZV353" s="92"/>
      <c r="UZW353" s="92"/>
      <c r="UZX353" s="92"/>
      <c r="UZY353" s="92"/>
      <c r="UZZ353" s="92"/>
      <c r="VAA353" s="92"/>
      <c r="VAB353" s="92"/>
      <c r="VAC353" s="92"/>
      <c r="VAD353" s="92"/>
      <c r="VAE353" s="92"/>
      <c r="VAF353" s="92"/>
      <c r="VAG353" s="92"/>
      <c r="VAH353" s="92"/>
      <c r="VAI353" s="92"/>
      <c r="VAJ353" s="92"/>
      <c r="VAK353" s="92"/>
      <c r="VAL353" s="92"/>
      <c r="VAM353" s="92"/>
      <c r="VAN353" s="92"/>
      <c r="VAO353" s="92"/>
      <c r="VAP353" s="92"/>
      <c r="VAQ353" s="92"/>
      <c r="VAR353" s="92"/>
      <c r="VAS353" s="92"/>
      <c r="VAT353" s="92"/>
      <c r="VAU353" s="92"/>
      <c r="VAV353" s="92"/>
      <c r="VAW353" s="92"/>
      <c r="VAX353" s="92"/>
      <c r="VAY353" s="92"/>
      <c r="VAZ353" s="92"/>
      <c r="VBA353" s="92"/>
      <c r="VBB353" s="92"/>
      <c r="VBC353" s="92"/>
      <c r="VBD353" s="92"/>
      <c r="VBE353" s="92"/>
      <c r="VBF353" s="92"/>
      <c r="VBG353" s="92"/>
      <c r="VBH353" s="92"/>
      <c r="VBI353" s="92"/>
      <c r="VBJ353" s="92"/>
      <c r="VBK353" s="92"/>
      <c r="VBL353" s="92"/>
      <c r="VBM353" s="92"/>
      <c r="VBN353" s="92"/>
      <c r="VBO353" s="92"/>
      <c r="VBP353" s="92"/>
      <c r="VBQ353" s="92"/>
      <c r="VBR353" s="92"/>
      <c r="VBS353" s="92"/>
      <c r="VBT353" s="92"/>
      <c r="VBU353" s="92"/>
      <c r="VBV353" s="92"/>
      <c r="VBW353" s="92"/>
      <c r="VBX353" s="92"/>
      <c r="VBY353" s="92"/>
      <c r="VBZ353" s="92"/>
      <c r="VCA353" s="92"/>
      <c r="VCB353" s="92"/>
      <c r="VCC353" s="92"/>
      <c r="VCD353" s="92"/>
      <c r="VCE353" s="92"/>
      <c r="VCF353" s="92"/>
      <c r="VCG353" s="92"/>
      <c r="VCH353" s="92"/>
      <c r="VCI353" s="92"/>
      <c r="VCJ353" s="92"/>
      <c r="VCK353" s="92"/>
      <c r="VCL353" s="92"/>
      <c r="VCM353" s="92"/>
      <c r="VCN353" s="92"/>
      <c r="VCO353" s="92"/>
      <c r="VCP353" s="92"/>
      <c r="VCQ353" s="92"/>
      <c r="VCR353" s="92"/>
      <c r="VCS353" s="92"/>
      <c r="VCT353" s="92"/>
      <c r="VCU353" s="92"/>
      <c r="VCV353" s="92"/>
      <c r="VCW353" s="92"/>
      <c r="VCX353" s="92"/>
      <c r="VCY353" s="92"/>
      <c r="VCZ353" s="92"/>
      <c r="VDA353" s="92"/>
      <c r="VDB353" s="92"/>
      <c r="VDC353" s="92"/>
      <c r="VDD353" s="92"/>
      <c r="VDE353" s="92"/>
      <c r="VDF353" s="92"/>
      <c r="VDG353" s="92"/>
      <c r="VDH353" s="92"/>
      <c r="VDI353" s="92"/>
      <c r="VDJ353" s="92"/>
      <c r="VDK353" s="92"/>
      <c r="VDL353" s="92"/>
      <c r="VDM353" s="92"/>
      <c r="VDN353" s="92"/>
      <c r="VDO353" s="92"/>
      <c r="VDP353" s="92"/>
      <c r="VDQ353" s="92"/>
      <c r="VDR353" s="92"/>
      <c r="VDS353" s="92"/>
      <c r="VDT353" s="92"/>
      <c r="VDU353" s="92"/>
      <c r="VDV353" s="92"/>
      <c r="VDW353" s="92"/>
      <c r="VDX353" s="92"/>
      <c r="VDY353" s="92"/>
      <c r="VDZ353" s="92"/>
      <c r="VEA353" s="92"/>
      <c r="VEB353" s="92"/>
      <c r="VEC353" s="92"/>
      <c r="VED353" s="92"/>
      <c r="VEE353" s="92"/>
      <c r="VEF353" s="92"/>
      <c r="VEG353" s="92"/>
      <c r="VEH353" s="92"/>
      <c r="VEI353" s="92"/>
      <c r="VEJ353" s="92"/>
      <c r="VEK353" s="92"/>
      <c r="VEL353" s="92"/>
      <c r="VEM353" s="92"/>
      <c r="VEN353" s="92"/>
      <c r="VEO353" s="92"/>
      <c r="VEP353" s="92"/>
      <c r="VEQ353" s="92"/>
      <c r="VER353" s="92"/>
      <c r="VES353" s="92"/>
      <c r="VET353" s="92"/>
      <c r="VEU353" s="92"/>
      <c r="VEV353" s="92"/>
      <c r="VEW353" s="92"/>
      <c r="VEX353" s="92"/>
      <c r="VEY353" s="92"/>
      <c r="VEZ353" s="92"/>
      <c r="VFA353" s="92"/>
      <c r="VFB353" s="92"/>
      <c r="VFC353" s="92"/>
      <c r="VFD353" s="92"/>
      <c r="VFE353" s="92"/>
      <c r="VFF353" s="92"/>
      <c r="VFG353" s="92"/>
      <c r="VFH353" s="92"/>
      <c r="VFI353" s="92"/>
      <c r="VFJ353" s="92"/>
      <c r="VFK353" s="92"/>
      <c r="VFL353" s="92"/>
      <c r="VFM353" s="92"/>
      <c r="VFN353" s="92"/>
      <c r="VFO353" s="92"/>
      <c r="VFP353" s="92"/>
      <c r="VFQ353" s="92"/>
      <c r="VFR353" s="92"/>
      <c r="VFS353" s="92"/>
      <c r="VFT353" s="92"/>
      <c r="VFU353" s="92"/>
      <c r="VFV353" s="92"/>
      <c r="VFW353" s="92"/>
      <c r="VFX353" s="92"/>
      <c r="VFY353" s="92"/>
      <c r="VFZ353" s="92"/>
      <c r="VGA353" s="92"/>
      <c r="VGB353" s="92"/>
      <c r="VGC353" s="92"/>
      <c r="VGD353" s="92"/>
      <c r="VGE353" s="92"/>
      <c r="VGF353" s="92"/>
      <c r="VGG353" s="92"/>
      <c r="VGH353" s="92"/>
      <c r="VGI353" s="92"/>
      <c r="VGJ353" s="92"/>
      <c r="VGK353" s="92"/>
      <c r="VGL353" s="92"/>
      <c r="VGM353" s="92"/>
      <c r="VGN353" s="92"/>
      <c r="VGO353" s="92"/>
      <c r="VGP353" s="92"/>
      <c r="VGQ353" s="92"/>
      <c r="VGR353" s="92"/>
      <c r="VGS353" s="92"/>
      <c r="VGT353" s="92"/>
      <c r="VGU353" s="92"/>
      <c r="VGV353" s="92"/>
      <c r="VGW353" s="92"/>
      <c r="VGX353" s="92"/>
      <c r="VGY353" s="92"/>
      <c r="VGZ353" s="92"/>
      <c r="VHA353" s="92"/>
      <c r="VHB353" s="92"/>
      <c r="VHC353" s="92"/>
      <c r="VHD353" s="92"/>
      <c r="VHE353" s="92"/>
      <c r="VHF353" s="92"/>
      <c r="VHG353" s="92"/>
      <c r="VHH353" s="92"/>
      <c r="VHI353" s="92"/>
      <c r="VHJ353" s="92"/>
      <c r="VHK353" s="92"/>
      <c r="VHL353" s="92"/>
      <c r="VHM353" s="92"/>
      <c r="VHN353" s="92"/>
      <c r="VHO353" s="92"/>
      <c r="VHP353" s="92"/>
      <c r="VHQ353" s="92"/>
      <c r="VHR353" s="92"/>
      <c r="VHS353" s="92"/>
      <c r="VHT353" s="92"/>
      <c r="VHU353" s="92"/>
      <c r="VHV353" s="92"/>
      <c r="VHW353" s="92"/>
      <c r="VHX353" s="92"/>
      <c r="VHY353" s="92"/>
      <c r="VHZ353" s="92"/>
      <c r="VIA353" s="92"/>
      <c r="VIB353" s="92"/>
      <c r="VIC353" s="92"/>
      <c r="VID353" s="92"/>
      <c r="VIE353" s="92"/>
      <c r="VIF353" s="92"/>
      <c r="VIG353" s="92"/>
      <c r="VIH353" s="92"/>
      <c r="VII353" s="92"/>
      <c r="VIJ353" s="92"/>
      <c r="VIK353" s="92"/>
      <c r="VIL353" s="92"/>
      <c r="VIM353" s="92"/>
      <c r="VIN353" s="92"/>
      <c r="VIO353" s="92"/>
      <c r="VIP353" s="92"/>
      <c r="VIQ353" s="92"/>
      <c r="VIR353" s="92"/>
      <c r="VIS353" s="92"/>
      <c r="VIT353" s="92"/>
      <c r="VIU353" s="92"/>
      <c r="VIV353" s="92"/>
      <c r="VIW353" s="92"/>
      <c r="VIX353" s="92"/>
      <c r="VIY353" s="92"/>
      <c r="VIZ353" s="92"/>
      <c r="VJA353" s="92"/>
      <c r="VJB353" s="92"/>
      <c r="VJC353" s="92"/>
      <c r="VJD353" s="92"/>
      <c r="VJE353" s="92"/>
      <c r="VJF353" s="92"/>
      <c r="VJG353" s="92"/>
      <c r="VJH353" s="92"/>
      <c r="VJI353" s="92"/>
      <c r="VJJ353" s="92"/>
      <c r="VJK353" s="92"/>
      <c r="VJL353" s="92"/>
      <c r="VJM353" s="92"/>
      <c r="VJN353" s="92"/>
      <c r="VJO353" s="92"/>
      <c r="VJP353" s="92"/>
      <c r="VJQ353" s="92"/>
      <c r="VJR353" s="92"/>
      <c r="VJS353" s="92"/>
      <c r="VJT353" s="92"/>
      <c r="VJU353" s="92"/>
      <c r="VJV353" s="92"/>
      <c r="VJW353" s="92"/>
      <c r="VJX353" s="92"/>
      <c r="VJY353" s="92"/>
      <c r="VJZ353" s="92"/>
      <c r="VKA353" s="92"/>
      <c r="VKB353" s="92"/>
      <c r="VKC353" s="92"/>
      <c r="VKD353" s="92"/>
      <c r="VKE353" s="92"/>
      <c r="VKF353" s="92"/>
      <c r="VKG353" s="92"/>
      <c r="VKH353" s="92"/>
      <c r="VKI353" s="92"/>
      <c r="VKJ353" s="92"/>
      <c r="VKK353" s="92"/>
      <c r="VKL353" s="92"/>
      <c r="VKM353" s="92"/>
      <c r="VKN353" s="92"/>
      <c r="VKO353" s="92"/>
      <c r="VKP353" s="92"/>
      <c r="VKQ353" s="92"/>
      <c r="VKR353" s="92"/>
      <c r="VKS353" s="92"/>
      <c r="VKT353" s="92"/>
      <c r="VKU353" s="92"/>
      <c r="VKV353" s="92"/>
      <c r="VKW353" s="92"/>
      <c r="VKX353" s="92"/>
      <c r="VKY353" s="92"/>
      <c r="VKZ353" s="92"/>
      <c r="VLA353" s="92"/>
      <c r="VLB353" s="92"/>
      <c r="VLC353" s="92"/>
      <c r="VLD353" s="92"/>
      <c r="VLE353" s="92"/>
      <c r="VLF353" s="92"/>
      <c r="VLG353" s="92"/>
      <c r="VLH353" s="92"/>
      <c r="VLI353" s="92"/>
      <c r="VLJ353" s="92"/>
      <c r="VLK353" s="92"/>
      <c r="VLL353" s="92"/>
      <c r="VLM353" s="92"/>
      <c r="VLN353" s="92"/>
      <c r="VLO353" s="92"/>
      <c r="VLP353" s="92"/>
      <c r="VLQ353" s="92"/>
      <c r="VLR353" s="92"/>
      <c r="VLS353" s="92"/>
      <c r="VLT353" s="92"/>
      <c r="VLU353" s="92"/>
      <c r="VLV353" s="92"/>
      <c r="VLW353" s="92"/>
      <c r="VLX353" s="92"/>
      <c r="VLY353" s="92"/>
      <c r="VLZ353" s="92"/>
      <c r="VMA353" s="92"/>
      <c r="VMB353" s="92"/>
      <c r="VMC353" s="92"/>
      <c r="VMD353" s="92"/>
      <c r="VME353" s="92"/>
      <c r="VMF353" s="92"/>
      <c r="VMG353" s="92"/>
      <c r="VMH353" s="92"/>
      <c r="VMI353" s="92"/>
      <c r="VMJ353" s="92"/>
      <c r="VMK353" s="92"/>
      <c r="VML353" s="92"/>
      <c r="VMM353" s="92"/>
      <c r="VMN353" s="92"/>
      <c r="VMO353" s="92"/>
      <c r="VMP353" s="92"/>
      <c r="VMQ353" s="92"/>
      <c r="VMR353" s="92"/>
      <c r="VMS353" s="92"/>
      <c r="VMT353" s="92"/>
      <c r="VMU353" s="92"/>
      <c r="VMV353" s="92"/>
      <c r="VMW353" s="92"/>
      <c r="VMX353" s="92"/>
      <c r="VMY353" s="92"/>
      <c r="VMZ353" s="92"/>
      <c r="VNA353" s="92"/>
      <c r="VNB353" s="92"/>
      <c r="VNC353" s="92"/>
      <c r="VND353" s="92"/>
      <c r="VNE353" s="92"/>
      <c r="VNF353" s="92"/>
      <c r="VNG353" s="92"/>
      <c r="VNH353" s="92"/>
      <c r="VNI353" s="92"/>
      <c r="VNJ353" s="92"/>
      <c r="VNK353" s="92"/>
      <c r="VNL353" s="92"/>
      <c r="VNM353" s="92"/>
      <c r="VNN353" s="92"/>
      <c r="VNO353" s="92"/>
      <c r="VNP353" s="92"/>
      <c r="VNQ353" s="92"/>
      <c r="VNR353" s="92"/>
      <c r="VNS353" s="92"/>
      <c r="VNT353" s="92"/>
      <c r="VNU353" s="92"/>
      <c r="VNV353" s="92"/>
      <c r="VNW353" s="92"/>
      <c r="VNX353" s="92"/>
      <c r="VNY353" s="92"/>
      <c r="VNZ353" s="92"/>
      <c r="VOA353" s="92"/>
      <c r="VOB353" s="92"/>
      <c r="VOC353" s="92"/>
      <c r="VOD353" s="92"/>
      <c r="VOE353" s="92"/>
      <c r="VOF353" s="92"/>
      <c r="VOG353" s="92"/>
      <c r="VOH353" s="92"/>
      <c r="VOI353" s="92"/>
      <c r="VOJ353" s="92"/>
      <c r="VOK353" s="92"/>
      <c r="VOL353" s="92"/>
      <c r="VOM353" s="92"/>
      <c r="VON353" s="92"/>
      <c r="VOO353" s="92"/>
      <c r="VOP353" s="92"/>
      <c r="VOQ353" s="92"/>
      <c r="VOR353" s="92"/>
      <c r="VOS353" s="92"/>
      <c r="VOT353" s="92"/>
      <c r="VOU353" s="92"/>
      <c r="VOV353" s="92"/>
      <c r="VOW353" s="92"/>
      <c r="VOX353" s="92"/>
      <c r="VOY353" s="92"/>
      <c r="VOZ353" s="92"/>
      <c r="VPA353" s="92"/>
      <c r="VPB353" s="92"/>
      <c r="VPC353" s="92"/>
      <c r="VPD353" s="92"/>
      <c r="VPE353" s="92"/>
      <c r="VPF353" s="92"/>
      <c r="VPG353" s="92"/>
      <c r="VPH353" s="92"/>
      <c r="VPI353" s="92"/>
      <c r="VPJ353" s="92"/>
      <c r="VPK353" s="92"/>
      <c r="VPL353" s="92"/>
      <c r="VPM353" s="92"/>
      <c r="VPN353" s="92"/>
      <c r="VPO353" s="92"/>
      <c r="VPP353" s="92"/>
      <c r="VPQ353" s="92"/>
      <c r="VPR353" s="92"/>
      <c r="VPS353" s="92"/>
      <c r="VPT353" s="92"/>
      <c r="VPU353" s="92"/>
      <c r="VPV353" s="92"/>
      <c r="VPW353" s="92"/>
      <c r="VPX353" s="92"/>
      <c r="VPY353" s="92"/>
      <c r="VPZ353" s="92"/>
      <c r="VQA353" s="92"/>
      <c r="VQB353" s="92"/>
      <c r="VQC353" s="92"/>
      <c r="VQD353" s="92"/>
      <c r="VQE353" s="92"/>
      <c r="VQF353" s="92"/>
      <c r="VQG353" s="92"/>
      <c r="VQH353" s="92"/>
      <c r="VQI353" s="92"/>
      <c r="VQJ353" s="92"/>
      <c r="VQK353" s="92"/>
      <c r="VQL353" s="92"/>
      <c r="VQM353" s="92"/>
      <c r="VQN353" s="92"/>
      <c r="VQO353" s="92"/>
      <c r="VQP353" s="92"/>
      <c r="VQQ353" s="92"/>
      <c r="VQR353" s="92"/>
      <c r="VQS353" s="92"/>
      <c r="VQT353" s="92"/>
      <c r="VQU353" s="92"/>
      <c r="VQV353" s="92"/>
      <c r="VQW353" s="92"/>
      <c r="VQX353" s="92"/>
      <c r="VQY353" s="92"/>
      <c r="VQZ353" s="92"/>
      <c r="VRA353" s="92"/>
      <c r="VRB353" s="92"/>
      <c r="VRC353" s="92"/>
      <c r="VRD353" s="92"/>
      <c r="VRE353" s="92"/>
      <c r="VRF353" s="92"/>
      <c r="VRG353" s="92"/>
      <c r="VRH353" s="92"/>
      <c r="VRI353" s="92"/>
      <c r="VRJ353" s="92"/>
      <c r="VRK353" s="92"/>
      <c r="VRL353" s="92"/>
      <c r="VRM353" s="92"/>
      <c r="VRN353" s="92"/>
      <c r="VRO353" s="92"/>
      <c r="VRP353" s="92"/>
      <c r="VRQ353" s="92"/>
      <c r="VRR353" s="92"/>
      <c r="VRS353" s="92"/>
      <c r="VRT353" s="92"/>
      <c r="VRU353" s="92"/>
      <c r="VRV353" s="92"/>
      <c r="VRW353" s="92"/>
      <c r="VRX353" s="92"/>
      <c r="VRY353" s="92"/>
      <c r="VRZ353" s="92"/>
      <c r="VSA353" s="92"/>
      <c r="VSB353" s="92"/>
      <c r="VSC353" s="92"/>
      <c r="VSD353" s="92"/>
      <c r="VSE353" s="92"/>
      <c r="VSF353" s="92"/>
      <c r="VSG353" s="92"/>
      <c r="VSH353" s="92"/>
      <c r="VSI353" s="92"/>
      <c r="VSJ353" s="92"/>
      <c r="VSK353" s="92"/>
      <c r="VSL353" s="92"/>
      <c r="VSM353" s="92"/>
      <c r="VSN353" s="92"/>
      <c r="VSO353" s="92"/>
      <c r="VSP353" s="92"/>
      <c r="VSQ353" s="92"/>
      <c r="VSR353" s="92"/>
      <c r="VSS353" s="92"/>
      <c r="VST353" s="92"/>
      <c r="VSU353" s="92"/>
      <c r="VSV353" s="92"/>
      <c r="VSW353" s="92"/>
      <c r="VSX353" s="92"/>
      <c r="VSY353" s="92"/>
      <c r="VSZ353" s="92"/>
      <c r="VTA353" s="92"/>
      <c r="VTB353" s="92"/>
      <c r="VTC353" s="92"/>
      <c r="VTD353" s="92"/>
      <c r="VTE353" s="92"/>
      <c r="VTF353" s="92"/>
      <c r="VTG353" s="92"/>
      <c r="VTH353" s="92"/>
      <c r="VTI353" s="92"/>
      <c r="VTJ353" s="92"/>
      <c r="VTK353" s="92"/>
      <c r="VTL353" s="92"/>
      <c r="VTM353" s="92"/>
      <c r="VTN353" s="92"/>
      <c r="VTO353" s="92"/>
      <c r="VTP353" s="92"/>
      <c r="VTQ353" s="92"/>
      <c r="VTR353" s="92"/>
      <c r="VTS353" s="92"/>
      <c r="VTT353" s="92"/>
      <c r="VTU353" s="92"/>
      <c r="VTV353" s="92"/>
      <c r="VTW353" s="92"/>
      <c r="VTX353" s="92"/>
      <c r="VTY353" s="92"/>
      <c r="VTZ353" s="92"/>
      <c r="VUA353" s="92"/>
      <c r="VUB353" s="92"/>
      <c r="VUC353" s="92"/>
      <c r="VUD353" s="92"/>
      <c r="VUE353" s="92"/>
      <c r="VUF353" s="92"/>
      <c r="VUG353" s="92"/>
      <c r="VUH353" s="92"/>
      <c r="VUI353" s="92"/>
      <c r="VUJ353" s="92"/>
      <c r="VUK353" s="92"/>
      <c r="VUL353" s="92"/>
      <c r="VUM353" s="92"/>
      <c r="VUN353" s="92"/>
      <c r="VUO353" s="92"/>
      <c r="VUP353" s="92"/>
      <c r="VUQ353" s="92"/>
      <c r="VUR353" s="92"/>
      <c r="VUS353" s="92"/>
      <c r="VUT353" s="92"/>
      <c r="VUU353" s="92"/>
      <c r="VUV353" s="92"/>
      <c r="VUW353" s="92"/>
      <c r="VUX353" s="92"/>
      <c r="VUY353" s="92"/>
      <c r="VUZ353" s="92"/>
      <c r="VVA353" s="92"/>
      <c r="VVB353" s="92"/>
      <c r="VVC353" s="92"/>
      <c r="VVD353" s="92"/>
      <c r="VVE353" s="92"/>
      <c r="VVF353" s="92"/>
      <c r="VVG353" s="92"/>
      <c r="VVH353" s="92"/>
      <c r="VVI353" s="92"/>
      <c r="VVJ353" s="92"/>
      <c r="VVK353" s="92"/>
      <c r="VVL353" s="92"/>
      <c r="VVM353" s="92"/>
      <c r="VVN353" s="92"/>
      <c r="VVO353" s="92"/>
      <c r="VVP353" s="92"/>
      <c r="VVQ353" s="92"/>
      <c r="VVR353" s="92"/>
      <c r="VVS353" s="92"/>
      <c r="VVT353" s="92"/>
      <c r="VVU353" s="92"/>
      <c r="VVV353" s="92"/>
      <c r="VVW353" s="92"/>
      <c r="VVX353" s="92"/>
      <c r="VVY353" s="92"/>
      <c r="VVZ353" s="92"/>
      <c r="VWA353" s="92"/>
      <c r="VWB353" s="92"/>
      <c r="VWC353" s="92"/>
      <c r="VWD353" s="92"/>
      <c r="VWE353" s="92"/>
      <c r="VWF353" s="92"/>
      <c r="VWG353" s="92"/>
      <c r="VWH353" s="92"/>
      <c r="VWI353" s="92"/>
      <c r="VWJ353" s="92"/>
      <c r="VWK353" s="92"/>
      <c r="VWL353" s="92"/>
      <c r="VWM353" s="92"/>
      <c r="VWN353" s="92"/>
      <c r="VWO353" s="92"/>
      <c r="VWP353" s="92"/>
      <c r="VWQ353" s="92"/>
      <c r="VWR353" s="92"/>
      <c r="VWS353" s="92"/>
      <c r="VWT353" s="92"/>
      <c r="VWU353" s="92"/>
      <c r="VWV353" s="92"/>
      <c r="VWW353" s="92"/>
      <c r="VWX353" s="92"/>
      <c r="VWY353" s="92"/>
      <c r="VWZ353" s="92"/>
      <c r="VXA353" s="92"/>
      <c r="VXB353" s="92"/>
      <c r="VXC353" s="92"/>
      <c r="VXD353" s="92"/>
      <c r="VXE353" s="92"/>
      <c r="VXF353" s="92"/>
      <c r="VXG353" s="92"/>
      <c r="VXH353" s="92"/>
      <c r="VXI353" s="92"/>
      <c r="VXJ353" s="92"/>
      <c r="VXK353" s="92"/>
      <c r="VXL353" s="92"/>
      <c r="VXM353" s="92"/>
      <c r="VXN353" s="92"/>
      <c r="VXO353" s="92"/>
      <c r="VXP353" s="92"/>
      <c r="VXQ353" s="92"/>
      <c r="VXR353" s="92"/>
      <c r="VXS353" s="92"/>
      <c r="VXT353" s="92"/>
      <c r="VXU353" s="92"/>
      <c r="VXV353" s="92"/>
      <c r="VXW353" s="92"/>
      <c r="VXX353" s="92"/>
      <c r="VXY353" s="92"/>
      <c r="VXZ353" s="92"/>
      <c r="VYA353" s="92"/>
      <c r="VYB353" s="92"/>
      <c r="VYC353" s="92"/>
      <c r="VYD353" s="92"/>
      <c r="VYE353" s="92"/>
      <c r="VYF353" s="92"/>
      <c r="VYG353" s="92"/>
      <c r="VYH353" s="92"/>
      <c r="VYI353" s="92"/>
      <c r="VYJ353" s="92"/>
      <c r="VYK353" s="92"/>
      <c r="VYL353" s="92"/>
      <c r="VYM353" s="92"/>
      <c r="VYN353" s="92"/>
      <c r="VYO353" s="92"/>
      <c r="VYP353" s="92"/>
      <c r="VYQ353" s="92"/>
      <c r="VYR353" s="92"/>
      <c r="VYS353" s="92"/>
      <c r="VYT353" s="92"/>
      <c r="VYU353" s="92"/>
      <c r="VYV353" s="92"/>
      <c r="VYW353" s="92"/>
      <c r="VYX353" s="92"/>
      <c r="VYY353" s="92"/>
      <c r="VYZ353" s="92"/>
      <c r="VZA353" s="92"/>
      <c r="VZB353" s="92"/>
      <c r="VZC353" s="92"/>
      <c r="VZD353" s="92"/>
      <c r="VZE353" s="92"/>
      <c r="VZF353" s="92"/>
      <c r="VZG353" s="92"/>
      <c r="VZH353" s="92"/>
      <c r="VZI353" s="92"/>
      <c r="VZJ353" s="92"/>
      <c r="VZK353" s="92"/>
      <c r="VZL353" s="92"/>
      <c r="VZM353" s="92"/>
      <c r="VZN353" s="92"/>
      <c r="VZO353" s="92"/>
      <c r="VZP353" s="92"/>
      <c r="VZQ353" s="92"/>
      <c r="VZR353" s="92"/>
      <c r="VZS353" s="92"/>
      <c r="VZT353" s="92"/>
      <c r="VZU353" s="92"/>
      <c r="VZV353" s="92"/>
      <c r="VZW353" s="92"/>
      <c r="VZX353" s="92"/>
      <c r="VZY353" s="92"/>
      <c r="VZZ353" s="92"/>
      <c r="WAA353" s="92"/>
      <c r="WAB353" s="92"/>
      <c r="WAC353" s="92"/>
      <c r="WAD353" s="92"/>
      <c r="WAE353" s="92"/>
      <c r="WAF353" s="92"/>
      <c r="WAG353" s="92"/>
      <c r="WAH353" s="92"/>
      <c r="WAI353" s="92"/>
      <c r="WAJ353" s="92"/>
      <c r="WAK353" s="92"/>
      <c r="WAL353" s="92"/>
      <c r="WAM353" s="92"/>
      <c r="WAN353" s="92"/>
      <c r="WAO353" s="92"/>
      <c r="WAP353" s="92"/>
      <c r="WAQ353" s="92"/>
      <c r="WAR353" s="92"/>
      <c r="WAS353" s="92"/>
      <c r="WAT353" s="92"/>
      <c r="WAU353" s="92"/>
      <c r="WAV353" s="92"/>
      <c r="WAW353" s="92"/>
      <c r="WAX353" s="92"/>
      <c r="WAY353" s="92"/>
      <c r="WAZ353" s="92"/>
      <c r="WBA353" s="92"/>
      <c r="WBB353" s="92"/>
      <c r="WBC353" s="92"/>
      <c r="WBD353" s="92"/>
      <c r="WBE353" s="92"/>
      <c r="WBF353" s="92"/>
      <c r="WBG353" s="92"/>
      <c r="WBH353" s="92"/>
      <c r="WBI353" s="92"/>
      <c r="WBJ353" s="92"/>
      <c r="WBK353" s="92"/>
      <c r="WBL353" s="92"/>
      <c r="WBM353" s="92"/>
      <c r="WBN353" s="92"/>
      <c r="WBO353" s="92"/>
      <c r="WBP353" s="92"/>
      <c r="WBQ353" s="92"/>
      <c r="WBR353" s="92"/>
      <c r="WBS353" s="92"/>
      <c r="WBT353" s="92"/>
      <c r="WBU353" s="92"/>
      <c r="WBV353" s="92"/>
      <c r="WBW353" s="92"/>
      <c r="WBX353" s="92"/>
      <c r="WBY353" s="92"/>
      <c r="WBZ353" s="92"/>
      <c r="WCA353" s="92"/>
      <c r="WCB353" s="92"/>
      <c r="WCC353" s="92"/>
      <c r="WCD353" s="92"/>
      <c r="WCE353" s="92"/>
      <c r="WCF353" s="92"/>
      <c r="WCG353" s="92"/>
      <c r="WCH353" s="92"/>
      <c r="WCI353" s="92"/>
      <c r="WCJ353" s="92"/>
      <c r="WCK353" s="92"/>
      <c r="WCL353" s="92"/>
      <c r="WCM353" s="92"/>
      <c r="WCN353" s="92"/>
      <c r="WCO353" s="92"/>
      <c r="WCP353" s="92"/>
      <c r="WCQ353" s="92"/>
      <c r="WCR353" s="92"/>
      <c r="WCS353" s="92"/>
      <c r="WCT353" s="92"/>
      <c r="WCU353" s="92"/>
      <c r="WCV353" s="92"/>
      <c r="WCW353" s="92"/>
      <c r="WCX353" s="92"/>
      <c r="WCY353" s="92"/>
      <c r="WCZ353" s="92"/>
      <c r="WDA353" s="92"/>
      <c r="WDB353" s="92"/>
      <c r="WDC353" s="92"/>
      <c r="WDD353" s="92"/>
      <c r="WDE353" s="92"/>
      <c r="WDF353" s="92"/>
      <c r="WDG353" s="92"/>
      <c r="WDH353" s="92"/>
      <c r="WDI353" s="92"/>
      <c r="WDJ353" s="92"/>
      <c r="WDK353" s="92"/>
      <c r="WDL353" s="92"/>
      <c r="WDM353" s="92"/>
      <c r="WDN353" s="92"/>
      <c r="WDO353" s="92"/>
      <c r="WDP353" s="92"/>
      <c r="WDQ353" s="92"/>
      <c r="WDR353" s="92"/>
      <c r="WDS353" s="92"/>
      <c r="WDT353" s="92"/>
      <c r="WDU353" s="92"/>
      <c r="WDV353" s="92"/>
      <c r="WDW353" s="92"/>
      <c r="WDX353" s="92"/>
      <c r="WDY353" s="92"/>
      <c r="WDZ353" s="92"/>
      <c r="WEA353" s="92"/>
      <c r="WEB353" s="92"/>
      <c r="WEC353" s="92"/>
      <c r="WED353" s="92"/>
      <c r="WEE353" s="92"/>
      <c r="WEF353" s="92"/>
      <c r="WEG353" s="92"/>
      <c r="WEH353" s="92"/>
      <c r="WEI353" s="92"/>
      <c r="WEJ353" s="92"/>
      <c r="WEK353" s="92"/>
      <c r="WEL353" s="92"/>
      <c r="WEM353" s="92"/>
      <c r="WEN353" s="92"/>
      <c r="WEO353" s="92"/>
      <c r="WEP353" s="92"/>
      <c r="WEQ353" s="92"/>
      <c r="WER353" s="92"/>
      <c r="WES353" s="92"/>
      <c r="WET353" s="92"/>
      <c r="WEU353" s="92"/>
      <c r="WEV353" s="92"/>
      <c r="WEW353" s="92"/>
      <c r="WEX353" s="92"/>
      <c r="WEY353" s="92"/>
      <c r="WEZ353" s="92"/>
      <c r="WFA353" s="92"/>
      <c r="WFB353" s="92"/>
      <c r="WFC353" s="92"/>
      <c r="WFD353" s="92"/>
      <c r="WFE353" s="92"/>
      <c r="WFF353" s="92"/>
      <c r="WFG353" s="92"/>
      <c r="WFH353" s="92"/>
      <c r="WFI353" s="92"/>
      <c r="WFJ353" s="92"/>
      <c r="WFK353" s="92"/>
      <c r="WFL353" s="92"/>
      <c r="WFM353" s="92"/>
      <c r="WFN353" s="92"/>
      <c r="WFO353" s="92"/>
      <c r="WFP353" s="92"/>
      <c r="WFQ353" s="92"/>
      <c r="WFR353" s="92"/>
      <c r="WFS353" s="92"/>
      <c r="WFT353" s="92"/>
      <c r="WFU353" s="92"/>
      <c r="WFV353" s="92"/>
      <c r="WFW353" s="92"/>
      <c r="WFX353" s="92"/>
      <c r="WFY353" s="92"/>
      <c r="WFZ353" s="92"/>
      <c r="WGA353" s="92"/>
      <c r="WGB353" s="92"/>
      <c r="WGC353" s="92"/>
      <c r="WGD353" s="92"/>
      <c r="WGE353" s="92"/>
      <c r="WGF353" s="92"/>
      <c r="WGG353" s="92"/>
      <c r="WGH353" s="92"/>
      <c r="WGI353" s="92"/>
      <c r="WGJ353" s="92"/>
      <c r="WGK353" s="92"/>
      <c r="WGL353" s="92"/>
      <c r="WGM353" s="92"/>
      <c r="WGN353" s="92"/>
      <c r="WGO353" s="92"/>
      <c r="WGP353" s="92"/>
      <c r="WGQ353" s="92"/>
      <c r="WGR353" s="92"/>
      <c r="WGS353" s="92"/>
      <c r="WGT353" s="92"/>
      <c r="WGU353" s="92"/>
      <c r="WGV353" s="92"/>
      <c r="WGW353" s="92"/>
      <c r="WGX353" s="92"/>
      <c r="WGY353" s="92"/>
      <c r="WGZ353" s="92"/>
      <c r="WHA353" s="92"/>
      <c r="WHB353" s="92"/>
      <c r="WHC353" s="92"/>
      <c r="WHD353" s="92"/>
      <c r="WHE353" s="92"/>
      <c r="WHF353" s="92"/>
      <c r="WHG353" s="92"/>
      <c r="WHH353" s="92"/>
      <c r="WHI353" s="92"/>
      <c r="WHJ353" s="92"/>
      <c r="WHK353" s="92"/>
      <c r="WHL353" s="92"/>
      <c r="WHM353" s="92"/>
      <c r="WHN353" s="92"/>
      <c r="WHO353" s="92"/>
      <c r="WHP353" s="92"/>
      <c r="WHQ353" s="92"/>
      <c r="WHR353" s="92"/>
      <c r="WHS353" s="92"/>
      <c r="WHT353" s="92"/>
      <c r="WHU353" s="92"/>
      <c r="WHV353" s="92"/>
      <c r="WHW353" s="92"/>
      <c r="WHX353" s="92"/>
      <c r="WHY353" s="92"/>
      <c r="WHZ353" s="92"/>
      <c r="WIA353" s="92"/>
      <c r="WIB353" s="92"/>
      <c r="WIC353" s="92"/>
      <c r="WID353" s="92"/>
      <c r="WIE353" s="92"/>
      <c r="WIF353" s="92"/>
      <c r="WIG353" s="92"/>
      <c r="WIH353" s="92"/>
      <c r="WII353" s="92"/>
      <c r="WIJ353" s="92"/>
      <c r="WIK353" s="92"/>
      <c r="WIL353" s="92"/>
      <c r="WIM353" s="92"/>
      <c r="WIN353" s="92"/>
      <c r="WIO353" s="92"/>
      <c r="WIP353" s="92"/>
      <c r="WIQ353" s="92"/>
      <c r="WIR353" s="92"/>
      <c r="WIS353" s="92"/>
      <c r="WIT353" s="92"/>
      <c r="WIU353" s="92"/>
      <c r="WIV353" s="92"/>
      <c r="WIW353" s="92"/>
      <c r="WIX353" s="92"/>
      <c r="WIY353" s="92"/>
      <c r="WIZ353" s="92"/>
      <c r="WJA353" s="92"/>
      <c r="WJB353" s="92"/>
      <c r="WJC353" s="92"/>
      <c r="WJD353" s="92"/>
      <c r="WJE353" s="92"/>
      <c r="WJF353" s="92"/>
      <c r="WJG353" s="92"/>
      <c r="WJH353" s="92"/>
      <c r="WJI353" s="92"/>
      <c r="WJJ353" s="92"/>
      <c r="WJK353" s="92"/>
      <c r="WJL353" s="92"/>
      <c r="WJM353" s="92"/>
      <c r="WJN353" s="92"/>
      <c r="WJO353" s="92"/>
      <c r="WJP353" s="92"/>
      <c r="WJQ353" s="92"/>
      <c r="WJR353" s="92"/>
      <c r="WJS353" s="92"/>
      <c r="WJT353" s="92"/>
      <c r="WJU353" s="92"/>
      <c r="WJV353" s="92"/>
      <c r="WJW353" s="92"/>
      <c r="WJX353" s="92"/>
      <c r="WJY353" s="92"/>
      <c r="WJZ353" s="92"/>
      <c r="WKA353" s="92"/>
      <c r="WKB353" s="92"/>
      <c r="WKC353" s="92"/>
      <c r="WKD353" s="92"/>
      <c r="WKE353" s="92"/>
      <c r="WKF353" s="92"/>
      <c r="WKG353" s="92"/>
      <c r="WKH353" s="92"/>
      <c r="WKI353" s="92"/>
      <c r="WKJ353" s="92"/>
      <c r="WKK353" s="92"/>
      <c r="WKL353" s="92"/>
      <c r="WKM353" s="92"/>
      <c r="WKN353" s="92"/>
      <c r="WKO353" s="92"/>
      <c r="WKP353" s="92"/>
      <c r="WKQ353" s="92"/>
      <c r="WKR353" s="92"/>
      <c r="WKS353" s="92"/>
      <c r="WKT353" s="92"/>
      <c r="WKU353" s="92"/>
      <c r="WKV353" s="92"/>
      <c r="WKW353" s="92"/>
      <c r="WKX353" s="92"/>
      <c r="WKY353" s="92"/>
      <c r="WKZ353" s="92"/>
      <c r="WLA353" s="92"/>
      <c r="WLB353" s="92"/>
      <c r="WLC353" s="92"/>
      <c r="WLD353" s="92"/>
      <c r="WLE353" s="92"/>
      <c r="WLF353" s="92"/>
      <c r="WLG353" s="92"/>
      <c r="WLH353" s="92"/>
      <c r="WLI353" s="92"/>
      <c r="WLJ353" s="92"/>
      <c r="WLK353" s="92"/>
      <c r="WLL353" s="92"/>
      <c r="WLM353" s="92"/>
      <c r="WLN353" s="92"/>
      <c r="WLO353" s="92"/>
      <c r="WLP353" s="92"/>
      <c r="WLQ353" s="92"/>
      <c r="WLR353" s="92"/>
      <c r="WLS353" s="92"/>
      <c r="WLT353" s="92"/>
      <c r="WLU353" s="92"/>
      <c r="WLV353" s="92"/>
      <c r="WLW353" s="92"/>
      <c r="WLX353" s="92"/>
      <c r="WLY353" s="92"/>
      <c r="WLZ353" s="92"/>
      <c r="WMA353" s="92"/>
      <c r="WMB353" s="92"/>
      <c r="WMC353" s="92"/>
      <c r="WMD353" s="92"/>
      <c r="WME353" s="92"/>
      <c r="WMF353" s="92"/>
      <c r="WMG353" s="92"/>
      <c r="WMH353" s="92"/>
      <c r="WMI353" s="92"/>
      <c r="WMJ353" s="92"/>
      <c r="WMK353" s="92"/>
      <c r="WML353" s="92"/>
      <c r="WMM353" s="92"/>
      <c r="WMN353" s="92"/>
      <c r="WMO353" s="92"/>
      <c r="WMP353" s="92"/>
      <c r="WMQ353" s="92"/>
      <c r="WMR353" s="92"/>
      <c r="WMS353" s="92"/>
      <c r="WMT353" s="92"/>
      <c r="WMU353" s="92"/>
      <c r="WMV353" s="92"/>
      <c r="WMW353" s="92"/>
      <c r="WMX353" s="92"/>
      <c r="WMY353" s="92"/>
      <c r="WMZ353" s="92"/>
      <c r="WNA353" s="92"/>
      <c r="WNB353" s="92"/>
      <c r="WNC353" s="92"/>
      <c r="WND353" s="92"/>
      <c r="WNE353" s="92"/>
      <c r="WNF353" s="92"/>
      <c r="WNG353" s="92"/>
      <c r="WNH353" s="92"/>
      <c r="WNI353" s="92"/>
      <c r="WNJ353" s="92"/>
      <c r="WNK353" s="92"/>
      <c r="WNL353" s="92"/>
      <c r="WNM353" s="92"/>
      <c r="WNN353" s="92"/>
      <c r="WNO353" s="92"/>
      <c r="WNP353" s="92"/>
      <c r="WNQ353" s="92"/>
      <c r="WNR353" s="92"/>
      <c r="WNS353" s="92"/>
      <c r="WNT353" s="92"/>
      <c r="WNU353" s="92"/>
      <c r="WNV353" s="92"/>
      <c r="WNW353" s="92"/>
      <c r="WNX353" s="92"/>
      <c r="WNY353" s="92"/>
      <c r="WNZ353" s="92"/>
      <c r="WOA353" s="92"/>
      <c r="WOB353" s="92"/>
      <c r="WOC353" s="92"/>
      <c r="WOD353" s="92"/>
      <c r="WOE353" s="92"/>
      <c r="WOF353" s="92"/>
      <c r="WOG353" s="92"/>
      <c r="WOH353" s="92"/>
      <c r="WOI353" s="92"/>
      <c r="WOJ353" s="92"/>
      <c r="WOK353" s="92"/>
      <c r="WOL353" s="92"/>
      <c r="WOM353" s="92"/>
      <c r="WON353" s="92"/>
      <c r="WOO353" s="92"/>
      <c r="WOP353" s="92"/>
      <c r="WOQ353" s="92"/>
      <c r="WOR353" s="92"/>
      <c r="WOS353" s="92"/>
      <c r="WOT353" s="92"/>
      <c r="WOU353" s="92"/>
      <c r="WOV353" s="92"/>
      <c r="WOW353" s="92"/>
      <c r="WOX353" s="92"/>
      <c r="WOY353" s="92"/>
      <c r="WOZ353" s="92"/>
      <c r="WPA353" s="92"/>
      <c r="WPB353" s="92"/>
      <c r="WPC353" s="92"/>
      <c r="WPD353" s="92"/>
      <c r="WPE353" s="92"/>
      <c r="WPF353" s="92"/>
      <c r="WPG353" s="92"/>
      <c r="WPH353" s="92"/>
      <c r="WPI353" s="92"/>
      <c r="WPJ353" s="92"/>
      <c r="WPK353" s="92"/>
      <c r="WPL353" s="92"/>
      <c r="WPM353" s="92"/>
      <c r="WPN353" s="92"/>
      <c r="WPO353" s="92"/>
      <c r="WPP353" s="92"/>
      <c r="WPQ353" s="92"/>
      <c r="WPR353" s="92"/>
      <c r="WPS353" s="92"/>
      <c r="WPT353" s="92"/>
      <c r="WPU353" s="92"/>
      <c r="WPV353" s="92"/>
      <c r="WPW353" s="92"/>
      <c r="WPX353" s="92"/>
      <c r="WPY353" s="92"/>
      <c r="WPZ353" s="92"/>
      <c r="WQA353" s="92"/>
      <c r="WQB353" s="92"/>
      <c r="WQC353" s="92"/>
      <c r="WQD353" s="92"/>
      <c r="WQE353" s="92"/>
      <c r="WQF353" s="92"/>
      <c r="WQG353" s="92"/>
      <c r="WQH353" s="92"/>
      <c r="WQI353" s="92"/>
      <c r="WQJ353" s="92"/>
      <c r="WQK353" s="92"/>
      <c r="WQL353" s="92"/>
      <c r="WQM353" s="92"/>
      <c r="WQN353" s="92"/>
      <c r="WQO353" s="92"/>
      <c r="WQP353" s="92"/>
      <c r="WQQ353" s="92"/>
      <c r="WQR353" s="92"/>
      <c r="WQS353" s="92"/>
      <c r="WQT353" s="92"/>
      <c r="WQU353" s="92"/>
      <c r="WQV353" s="92"/>
      <c r="WQW353" s="92"/>
      <c r="WQX353" s="92"/>
      <c r="WQY353" s="92"/>
      <c r="WQZ353" s="92"/>
      <c r="WRA353" s="92"/>
      <c r="WRB353" s="92"/>
      <c r="WRC353" s="92"/>
      <c r="WRD353" s="92"/>
      <c r="WRE353" s="92"/>
      <c r="WRF353" s="92"/>
      <c r="WRG353" s="92"/>
      <c r="WRH353" s="92"/>
      <c r="WRI353" s="92"/>
      <c r="WRJ353" s="92"/>
      <c r="WRK353" s="92"/>
      <c r="WRL353" s="92"/>
      <c r="WRM353" s="92"/>
      <c r="WRN353" s="92"/>
      <c r="WRO353" s="92"/>
      <c r="WRP353" s="92"/>
      <c r="WRQ353" s="92"/>
      <c r="WRR353" s="92"/>
      <c r="WRS353" s="92"/>
      <c r="WRT353" s="92"/>
      <c r="WRU353" s="92"/>
      <c r="WRV353" s="92"/>
      <c r="WRW353" s="92"/>
      <c r="WRX353" s="92"/>
      <c r="WRY353" s="92"/>
      <c r="WRZ353" s="92"/>
      <c r="WSA353" s="92"/>
      <c r="WSB353" s="92"/>
      <c r="WSC353" s="92"/>
      <c r="WSD353" s="92"/>
      <c r="WSE353" s="92"/>
      <c r="WSF353" s="92"/>
      <c r="WSG353" s="92"/>
      <c r="WSH353" s="92"/>
      <c r="WSI353" s="92"/>
      <c r="WSJ353" s="92"/>
      <c r="WSK353" s="92"/>
      <c r="WSL353" s="92"/>
      <c r="WSM353" s="92"/>
      <c r="WSN353" s="92"/>
      <c r="WSO353" s="92"/>
      <c r="WSP353" s="92"/>
      <c r="WSQ353" s="92"/>
      <c r="WSR353" s="92"/>
      <c r="WSS353" s="92"/>
      <c r="WST353" s="92"/>
      <c r="WSU353" s="92"/>
      <c r="WSV353" s="92"/>
      <c r="WSW353" s="92"/>
      <c r="WSX353" s="92"/>
      <c r="WSY353" s="92"/>
      <c r="WSZ353" s="92"/>
      <c r="WTA353" s="92"/>
      <c r="WTB353" s="92"/>
      <c r="WTC353" s="92"/>
      <c r="WTD353" s="92"/>
      <c r="WTE353" s="92"/>
      <c r="WTF353" s="92"/>
      <c r="WTG353" s="92"/>
      <c r="WTH353" s="92"/>
      <c r="WTI353" s="92"/>
      <c r="WTJ353" s="92"/>
      <c r="WTK353" s="92"/>
      <c r="WTL353" s="92"/>
      <c r="WTM353" s="92"/>
      <c r="WTN353" s="92"/>
      <c r="WTO353" s="92"/>
      <c r="WTP353" s="92"/>
      <c r="WTQ353" s="92"/>
      <c r="WTR353" s="92"/>
      <c r="WTS353" s="92"/>
      <c r="WTT353" s="92"/>
      <c r="WTU353" s="92"/>
      <c r="WTV353" s="92"/>
      <c r="WTW353" s="92"/>
      <c r="WTX353" s="92"/>
      <c r="WTY353" s="92"/>
      <c r="WTZ353" s="92"/>
      <c r="WUA353" s="92"/>
      <c r="WUB353" s="92"/>
      <c r="WUC353" s="92"/>
      <c r="WUD353" s="92"/>
      <c r="WUE353" s="92"/>
      <c r="WUF353" s="92"/>
      <c r="WUG353" s="92"/>
      <c r="WUH353" s="92"/>
      <c r="WUI353" s="92"/>
      <c r="WUJ353" s="92"/>
      <c r="WUK353" s="92"/>
      <c r="WUL353" s="92"/>
      <c r="WUM353" s="92"/>
      <c r="WUN353" s="92"/>
      <c r="WUO353" s="92"/>
      <c r="WUP353" s="92"/>
      <c r="WUQ353" s="92"/>
      <c r="WUR353" s="92"/>
      <c r="WUS353" s="92"/>
      <c r="WUT353" s="92"/>
      <c r="WUU353" s="92"/>
      <c r="WUV353" s="92"/>
      <c r="WUW353" s="92"/>
      <c r="WUX353" s="92"/>
      <c r="WUY353" s="92"/>
      <c r="WUZ353" s="92"/>
      <c r="WVA353" s="92"/>
      <c r="WVB353" s="92"/>
      <c r="WVC353" s="92"/>
      <c r="WVD353" s="92"/>
      <c r="WVE353" s="92"/>
      <c r="WVF353" s="92"/>
      <c r="WVG353" s="92"/>
      <c r="WVH353" s="92"/>
      <c r="WVI353" s="92"/>
      <c r="WVJ353" s="92"/>
      <c r="WVK353" s="92"/>
      <c r="WVL353" s="92"/>
      <c r="WVM353" s="92"/>
      <c r="WVN353" s="92"/>
      <c r="WVO353" s="92"/>
      <c r="WVP353" s="92"/>
      <c r="WVQ353" s="92"/>
      <c r="WVR353" s="92"/>
      <c r="WVS353" s="92"/>
      <c r="WVT353" s="92"/>
      <c r="WVU353" s="92"/>
      <c r="WVV353" s="92"/>
      <c r="WVW353" s="92"/>
      <c r="WVX353" s="92"/>
      <c r="WVY353" s="92"/>
      <c r="WVZ353" s="92"/>
      <c r="WWA353" s="92"/>
      <c r="WWB353" s="92"/>
      <c r="WWC353" s="92"/>
      <c r="WWD353" s="92"/>
      <c r="WWE353" s="92"/>
      <c r="WWF353" s="92"/>
      <c r="WWG353" s="92"/>
      <c r="WWH353" s="92"/>
      <c r="WWI353" s="92"/>
      <c r="WWJ353" s="92"/>
      <c r="WWK353" s="92"/>
      <c r="WWL353" s="92"/>
      <c r="WWM353" s="92"/>
      <c r="WWN353" s="92"/>
      <c r="WWO353" s="92"/>
      <c r="WWP353" s="92"/>
      <c r="WWQ353" s="92"/>
      <c r="WWR353" s="92"/>
      <c r="WWS353" s="92"/>
      <c r="WWT353" s="92"/>
      <c r="WWU353" s="92"/>
      <c r="WWV353" s="92"/>
      <c r="WWW353" s="92"/>
      <c r="WWX353" s="92"/>
      <c r="WWY353" s="92"/>
      <c r="WWZ353" s="92"/>
      <c r="WXA353" s="92"/>
      <c r="WXB353" s="92"/>
      <c r="WXC353" s="92"/>
      <c r="WXD353" s="92"/>
      <c r="WXE353" s="92"/>
      <c r="WXF353" s="92"/>
      <c r="WXG353" s="92"/>
      <c r="WXH353" s="92"/>
      <c r="WXI353" s="92"/>
      <c r="WXJ353" s="92"/>
      <c r="WXK353" s="92"/>
      <c r="WXL353" s="92"/>
      <c r="WXM353" s="92"/>
      <c r="WXN353" s="92"/>
      <c r="WXO353" s="92"/>
      <c r="WXP353" s="92"/>
      <c r="WXQ353" s="92"/>
      <c r="WXR353" s="92"/>
      <c r="WXS353" s="92"/>
      <c r="WXT353" s="92"/>
      <c r="WXU353" s="92"/>
      <c r="WXV353" s="92"/>
      <c r="WXW353" s="92"/>
      <c r="WXX353" s="92"/>
      <c r="WXY353" s="92"/>
      <c r="WXZ353" s="92"/>
      <c r="WYA353" s="92"/>
      <c r="WYB353" s="92"/>
      <c r="WYC353" s="92"/>
      <c r="WYD353" s="92"/>
      <c r="WYE353" s="92"/>
      <c r="WYF353" s="92"/>
      <c r="WYG353" s="92"/>
      <c r="WYH353" s="92"/>
      <c r="WYI353" s="92"/>
      <c r="WYJ353" s="92"/>
      <c r="WYK353" s="92"/>
      <c r="WYL353" s="92"/>
      <c r="WYM353" s="92"/>
      <c r="WYN353" s="92"/>
      <c r="WYO353" s="92"/>
      <c r="WYP353" s="92"/>
      <c r="WYQ353" s="92"/>
      <c r="WYR353" s="92"/>
      <c r="WYS353" s="92"/>
      <c r="WYT353" s="92"/>
      <c r="WYU353" s="92"/>
      <c r="WYV353" s="92"/>
      <c r="WYW353" s="92"/>
      <c r="WYX353" s="92"/>
      <c r="WYY353" s="92"/>
      <c r="WYZ353" s="92"/>
      <c r="WZA353" s="92"/>
      <c r="WZB353" s="92"/>
      <c r="WZC353" s="92"/>
      <c r="WZD353" s="92"/>
      <c r="WZE353" s="92"/>
      <c r="WZF353" s="92"/>
      <c r="WZG353" s="92"/>
      <c r="WZH353" s="92"/>
      <c r="WZI353" s="92"/>
      <c r="WZJ353" s="92"/>
      <c r="WZK353" s="92"/>
      <c r="WZL353" s="92"/>
      <c r="WZM353" s="92"/>
      <c r="WZN353" s="92"/>
      <c r="WZO353" s="92"/>
      <c r="WZP353" s="92"/>
      <c r="WZQ353" s="92"/>
      <c r="WZR353" s="92"/>
      <c r="WZS353" s="92"/>
      <c r="WZT353" s="92"/>
      <c r="WZU353" s="92"/>
      <c r="WZV353" s="92"/>
      <c r="WZW353" s="92"/>
      <c r="WZX353" s="92"/>
      <c r="WZY353" s="92"/>
      <c r="WZZ353" s="92"/>
      <c r="XAA353" s="92"/>
      <c r="XAB353" s="92"/>
      <c r="XAC353" s="92"/>
      <c r="XAD353" s="92"/>
      <c r="XAE353" s="92"/>
      <c r="XAF353" s="92"/>
      <c r="XAG353" s="92"/>
      <c r="XAH353" s="92"/>
      <c r="XAI353" s="92"/>
      <c r="XAJ353" s="92"/>
      <c r="XAK353" s="92"/>
      <c r="XAL353" s="92"/>
      <c r="XAM353" s="92"/>
      <c r="XAN353" s="92"/>
      <c r="XAO353" s="92"/>
      <c r="XAP353" s="92"/>
      <c r="XAQ353" s="92"/>
      <c r="XAR353" s="92"/>
      <c r="XAS353" s="92"/>
      <c r="XAT353" s="92"/>
      <c r="XAU353" s="92"/>
      <c r="XAV353" s="92"/>
      <c r="XAW353" s="92"/>
      <c r="XAX353" s="92"/>
      <c r="XAY353" s="92"/>
      <c r="XAZ353" s="92"/>
      <c r="XBA353" s="92"/>
      <c r="XBB353" s="92"/>
      <c r="XBC353" s="92"/>
      <c r="XBD353" s="92"/>
      <c r="XBE353" s="92"/>
      <c r="XBF353" s="92"/>
      <c r="XBG353" s="92"/>
      <c r="XBH353" s="92"/>
      <c r="XBI353" s="92"/>
      <c r="XBJ353" s="92"/>
      <c r="XBK353" s="92"/>
      <c r="XBL353" s="92"/>
      <c r="XBM353" s="92"/>
      <c r="XBN353" s="92"/>
      <c r="XBO353" s="92"/>
      <c r="XBP353" s="92"/>
      <c r="XBQ353" s="92"/>
      <c r="XBR353" s="92"/>
      <c r="XBS353" s="92"/>
      <c r="XBT353" s="92"/>
      <c r="XBU353" s="92"/>
      <c r="XBV353" s="92"/>
      <c r="XBW353" s="92"/>
      <c r="XBX353" s="92"/>
      <c r="XBY353" s="92"/>
      <c r="XBZ353" s="92"/>
      <c r="XCA353" s="92"/>
      <c r="XCB353" s="92"/>
      <c r="XCC353" s="92"/>
      <c r="XCD353" s="92"/>
      <c r="XCE353" s="92"/>
      <c r="XCF353" s="92"/>
      <c r="XCG353" s="92"/>
      <c r="XCH353" s="92"/>
      <c r="XCI353" s="92"/>
      <c r="XCJ353" s="92"/>
      <c r="XCK353" s="92"/>
      <c r="XCL353" s="92"/>
      <c r="XCM353" s="92"/>
      <c r="XCN353" s="92"/>
      <c r="XCO353" s="92"/>
      <c r="XCP353" s="92"/>
      <c r="XCQ353" s="92"/>
      <c r="XCR353" s="92"/>
      <c r="XCS353" s="92"/>
      <c r="XCT353" s="92"/>
      <c r="XCU353" s="92"/>
      <c r="XCV353" s="92"/>
      <c r="XCW353" s="92"/>
      <c r="XCX353" s="92"/>
      <c r="XCY353" s="92"/>
      <c r="XCZ353" s="92"/>
      <c r="XDA353" s="92"/>
      <c r="XDB353" s="92"/>
      <c r="XDC353" s="92"/>
      <c r="XDD353" s="92"/>
      <c r="XDE353" s="92"/>
      <c r="XDF353" s="92"/>
      <c r="XDG353" s="92"/>
      <c r="XDH353" s="92"/>
      <c r="XDI353" s="92"/>
      <c r="XDJ353" s="92"/>
      <c r="XDK353" s="92"/>
      <c r="XDL353" s="92"/>
      <c r="XDM353" s="92"/>
      <c r="XDN353" s="92"/>
      <c r="XDO353" s="92"/>
      <c r="XDP353" s="92"/>
      <c r="XDQ353" s="92"/>
      <c r="XDR353" s="92"/>
      <c r="XDS353" s="92"/>
      <c r="XDT353" s="92"/>
      <c r="XDU353" s="92"/>
      <c r="XDV353" s="92"/>
      <c r="XDW353" s="92"/>
      <c r="XDX353" s="92"/>
      <c r="XDY353" s="92"/>
      <c r="XDZ353" s="92"/>
      <c r="XEA353" s="92"/>
      <c r="XEB353" s="92"/>
      <c r="XEC353" s="92"/>
      <c r="XED353" s="92"/>
      <c r="XEE353" s="92"/>
      <c r="XEF353" s="92"/>
      <c r="XEG353" s="92"/>
      <c r="XEH353" s="92"/>
      <c r="XEI353" s="92"/>
      <c r="XEJ353" s="92"/>
      <c r="XEK353" s="92"/>
      <c r="XEL353" s="92"/>
      <c r="XEM353" s="92"/>
      <c r="XEN353" s="92"/>
      <c r="XEO353" s="92"/>
      <c r="XEP353" s="92"/>
      <c r="XEQ353" s="92"/>
      <c r="XER353" s="92"/>
      <c r="XES353" s="92"/>
      <c r="XET353" s="92"/>
      <c r="XEU353" s="92"/>
      <c r="XEV353" s="92"/>
      <c r="XEW353" s="92"/>
      <c r="XEX353" s="92"/>
      <c r="XEY353" s="92"/>
      <c r="XEZ353" s="92"/>
      <c r="XFA353" s="92"/>
      <c r="XFB353" s="92"/>
      <c r="XFC353" s="92"/>
      <c r="XFD353" s="92"/>
    </row>
    <row r="354" s="9" customFormat="1" ht="19.1" hidden="1" customHeight="1" spans="1:1024 1025:16384">
      <c r="A354" s="87"/>
      <c r="B354" s="88"/>
      <c r="C354" s="55">
        <v>46241</v>
      </c>
      <c r="D354" s="54" t="s">
        <v>1830</v>
      </c>
      <c r="E354" s="57" t="s">
        <v>25</v>
      </c>
      <c r="F354" s="58" t="s">
        <v>205</v>
      </c>
      <c r="G354" s="59" t="s">
        <v>481</v>
      </c>
      <c r="H354" s="86" t="s">
        <v>1831</v>
      </c>
      <c r="I354" s="86" t="s">
        <v>29</v>
      </c>
      <c r="J354" s="60" t="str">
        <f t="shared" si="30"/>
        <v>Open File</v>
      </c>
      <c r="K354" s="89" t="s">
        <v>30</v>
      </c>
      <c r="L354" s="86" t="str">
        <f>_xlfn.DISPIMG("ID_ABD47BB3268A4A92BB6F7EFE93F5B2B5",1)</f>
        <v>=DISPIMG("ID_ABD47BB3268A4A92BB6F7EFE93F5B2B5",1)</v>
      </c>
      <c r="M354" s="57" t="str">
        <f t="shared" si="27"/>
        <v>COMPLETED</v>
      </c>
      <c r="N354" s="57" t="s">
        <v>1832</v>
      </c>
      <c r="O354" s="57" t="s">
        <v>1828</v>
      </c>
      <c r="P354" s="57" t="s">
        <v>29</v>
      </c>
      <c r="Q354" s="65" t="str">
        <f t="shared" si="31"/>
        <v>Open File</v>
      </c>
      <c r="R354" s="90">
        <v>46235</v>
      </c>
      <c r="S354" s="91" t="s">
        <v>1833</v>
      </c>
      <c r="T354" s="17">
        <f>IF(AND(D354&lt;&gt;"",RIGHT(D354,3)&lt;&gt;""),IF(COUNTIF($D$6:D354,D354)=1,1,0),0)</f>
        <v>1</v>
      </c>
      <c r="U354" s="17" t="str">
        <f t="shared" si="32"/>
        <v>MK.26.VIII.002_SUB-01_Before</v>
      </c>
      <c r="V354" s="17" t="str">
        <f t="shared" si="33"/>
        <v>MK.26.VIII.002_SUB-01_After</v>
      </c>
      <c r="W354" s="92"/>
      <c r="X354" s="92"/>
      <c r="Y354" s="92"/>
      <c r="Z354" s="92"/>
      <c r="AA354" s="92"/>
      <c r="AB354" s="92"/>
      <c r="AC354" s="92"/>
      <c r="AD354" s="92"/>
      <c r="AE354" s="92"/>
      <c r="AF354" s="92"/>
      <c r="AG354" s="92"/>
      <c r="AH354" s="92"/>
      <c r="AI354" s="92"/>
      <c r="AJ354" s="92"/>
      <c r="AK354" s="92"/>
      <c r="AL354" s="92"/>
      <c r="AM354" s="92"/>
      <c r="AN354" s="92"/>
      <c r="AO354" s="92"/>
      <c r="AP354" s="92"/>
      <c r="AQ354" s="92"/>
      <c r="AR354" s="92"/>
      <c r="AS354" s="92"/>
      <c r="AT354" s="92"/>
      <c r="AU354" s="92"/>
      <c r="AV354" s="92"/>
      <c r="AW354" s="92"/>
      <c r="AX354" s="92"/>
      <c r="AY354" s="92"/>
      <c r="AZ354" s="92"/>
      <c r="BA354" s="92"/>
      <c r="BB354" s="92"/>
      <c r="BC354" s="92"/>
      <c r="BD354" s="92"/>
      <c r="BE354" s="92"/>
      <c r="BF354" s="92"/>
      <c r="BG354" s="92"/>
      <c r="BH354" s="92"/>
      <c r="BI354" s="92"/>
      <c r="BJ354" s="92"/>
      <c r="BK354" s="92"/>
      <c r="BL354" s="92"/>
      <c r="BM354" s="92"/>
      <c r="BN354" s="92"/>
      <c r="BO354" s="92"/>
      <c r="BP354" s="92"/>
      <c r="BQ354" s="92"/>
      <c r="BR354" s="92"/>
      <c r="BS354" s="92"/>
      <c r="BT354" s="92"/>
      <c r="BU354" s="92"/>
      <c r="BV354" s="92"/>
      <c r="BW354" s="92"/>
      <c r="BX354" s="92"/>
      <c r="BY354" s="92"/>
      <c r="BZ354" s="92"/>
      <c r="CA354" s="92"/>
      <c r="CB354" s="92"/>
      <c r="CC354" s="92"/>
      <c r="CD354" s="92"/>
      <c r="CE354" s="92"/>
      <c r="CF354" s="92"/>
      <c r="CG354" s="92"/>
      <c r="CH354" s="92"/>
      <c r="CI354" s="92"/>
      <c r="CJ354" s="92"/>
      <c r="CK354" s="92"/>
      <c r="CL354" s="92"/>
      <c r="CM354" s="92"/>
      <c r="CN354" s="92"/>
      <c r="CO354" s="92"/>
      <c r="CP354" s="92"/>
      <c r="CQ354" s="92"/>
      <c r="CR354" s="92"/>
      <c r="CS354" s="92"/>
      <c r="CT354" s="92"/>
      <c r="CU354" s="92"/>
      <c r="CV354" s="92"/>
      <c r="CW354" s="92"/>
      <c r="CX354" s="92"/>
      <c r="CY354" s="92"/>
      <c r="CZ354" s="92"/>
      <c r="DA354" s="92"/>
      <c r="DB354" s="92"/>
      <c r="DC354" s="92"/>
      <c r="DD354" s="92"/>
      <c r="DE354" s="92"/>
      <c r="DF354" s="92"/>
      <c r="DG354" s="92"/>
      <c r="DH354" s="92"/>
      <c r="DI354" s="92"/>
      <c r="DJ354" s="92"/>
      <c r="DK354" s="92"/>
      <c r="DL354" s="92"/>
      <c r="DM354" s="92"/>
      <c r="DN354" s="92"/>
      <c r="DO354" s="92"/>
      <c r="DP354" s="92"/>
      <c r="DQ354" s="92"/>
      <c r="DR354" s="92"/>
      <c r="DS354" s="92"/>
      <c r="DT354" s="92"/>
      <c r="DU354" s="92"/>
      <c r="DV354" s="92"/>
      <c r="DW354" s="92"/>
      <c r="DX354" s="92"/>
      <c r="DY354" s="92"/>
      <c r="DZ354" s="92"/>
      <c r="EA354" s="92"/>
      <c r="EB354" s="92"/>
      <c r="EC354" s="92"/>
      <c r="ED354" s="92"/>
      <c r="EE354" s="92"/>
      <c r="EF354" s="92"/>
      <c r="EG354" s="92"/>
      <c r="EH354" s="92"/>
      <c r="EI354" s="92"/>
      <c r="EJ354" s="92"/>
      <c r="EK354" s="92"/>
      <c r="EL354" s="92"/>
      <c r="EM354" s="92"/>
      <c r="EN354" s="92"/>
      <c r="EO354" s="92"/>
      <c r="EP354" s="92"/>
      <c r="EQ354" s="92"/>
      <c r="ER354" s="92"/>
      <c r="ES354" s="92"/>
      <c r="ET354" s="92"/>
      <c r="EU354" s="92"/>
      <c r="EV354" s="92"/>
      <c r="EW354" s="92"/>
      <c r="EX354" s="92"/>
      <c r="EY354" s="92"/>
      <c r="EZ354" s="92"/>
      <c r="FA354" s="92"/>
      <c r="FB354" s="92"/>
      <c r="FC354" s="92"/>
      <c r="FD354" s="92"/>
      <c r="FE354" s="92"/>
      <c r="FF354" s="92"/>
      <c r="FG354" s="92"/>
      <c r="FH354" s="92"/>
      <c r="FI354" s="92"/>
      <c r="FJ354" s="92"/>
      <c r="FK354" s="92"/>
      <c r="FL354" s="92"/>
      <c r="FM354" s="92"/>
      <c r="FN354" s="92"/>
      <c r="FO354" s="92"/>
      <c r="FP354" s="92"/>
      <c r="FQ354" s="92"/>
      <c r="FR354" s="92"/>
      <c r="FS354" s="92"/>
      <c r="FT354" s="92"/>
      <c r="FU354" s="92"/>
      <c r="FV354" s="92"/>
      <c r="FW354" s="92"/>
      <c r="FX354" s="92"/>
      <c r="FY354" s="92"/>
      <c r="FZ354" s="92"/>
      <c r="GA354" s="92"/>
      <c r="GB354" s="92"/>
      <c r="GC354" s="92"/>
      <c r="GD354" s="92"/>
      <c r="GE354" s="92"/>
      <c r="GF354" s="92"/>
      <c r="GG354" s="92"/>
      <c r="GH354" s="92"/>
      <c r="GI354" s="92"/>
      <c r="GJ354" s="92"/>
      <c r="GK354" s="92"/>
      <c r="GL354" s="92"/>
      <c r="GM354" s="92"/>
      <c r="GN354" s="92"/>
      <c r="GO354" s="92"/>
      <c r="GP354" s="92"/>
      <c r="GQ354" s="92"/>
      <c r="GR354" s="92"/>
      <c r="GS354" s="92"/>
      <c r="GT354" s="92"/>
      <c r="GU354" s="92"/>
      <c r="GV354" s="92"/>
      <c r="GW354" s="92"/>
      <c r="GX354" s="92"/>
      <c r="GY354" s="92"/>
      <c r="GZ354" s="92"/>
      <c r="HA354" s="92"/>
      <c r="HB354" s="92"/>
      <c r="HC354" s="92"/>
      <c r="HD354" s="92"/>
      <c r="HE354" s="92"/>
      <c r="HF354" s="92"/>
      <c r="HG354" s="92"/>
      <c r="HH354" s="92"/>
      <c r="HI354" s="92"/>
      <c r="HJ354" s="92"/>
      <c r="HK354" s="92"/>
      <c r="HL354" s="92"/>
      <c r="HM354" s="92"/>
      <c r="HN354" s="92"/>
      <c r="HO354" s="92"/>
      <c r="HP354" s="92"/>
      <c r="HQ354" s="92"/>
      <c r="HR354" s="92"/>
      <c r="HS354" s="92"/>
      <c r="HT354" s="92"/>
      <c r="HU354" s="92"/>
      <c r="HV354" s="92"/>
      <c r="HW354" s="92"/>
      <c r="HX354" s="92"/>
      <c r="HY354" s="92"/>
      <c r="HZ354" s="92"/>
      <c r="IA354" s="92"/>
      <c r="IB354" s="92"/>
      <c r="IC354" s="92"/>
      <c r="ID354" s="92"/>
      <c r="IE354" s="92"/>
      <c r="IF354" s="92"/>
      <c r="IG354" s="92"/>
      <c r="IH354" s="92"/>
      <c r="II354" s="92"/>
      <c r="IJ354" s="92"/>
      <c r="IK354" s="92"/>
      <c r="IL354" s="92"/>
      <c r="IM354" s="92"/>
      <c r="IN354" s="92"/>
      <c r="IO354" s="92"/>
      <c r="IP354" s="92"/>
      <c r="IQ354" s="92"/>
      <c r="IR354" s="92"/>
      <c r="IS354" s="92"/>
      <c r="IT354" s="92"/>
      <c r="IU354" s="92"/>
      <c r="IV354" s="92"/>
      <c r="IW354" s="92"/>
      <c r="IX354" s="92"/>
      <c r="IY354" s="92"/>
      <c r="IZ354" s="92"/>
      <c r="JA354" s="92"/>
      <c r="JB354" s="92"/>
      <c r="JC354" s="92"/>
      <c r="JD354" s="92"/>
      <c r="JE354" s="92"/>
      <c r="JF354" s="92"/>
      <c r="JG354" s="92"/>
      <c r="JH354" s="92"/>
      <c r="JI354" s="92"/>
      <c r="JJ354" s="92"/>
      <c r="JK354" s="92"/>
      <c r="JL354" s="92"/>
      <c r="JM354" s="92"/>
      <c r="JN354" s="92"/>
      <c r="JO354" s="92"/>
      <c r="JP354" s="92"/>
      <c r="JQ354" s="92"/>
      <c r="JR354" s="92"/>
      <c r="JS354" s="92"/>
      <c r="JT354" s="92"/>
      <c r="JU354" s="92"/>
      <c r="JV354" s="92"/>
      <c r="JW354" s="92"/>
      <c r="JX354" s="92"/>
      <c r="JY354" s="92"/>
      <c r="JZ354" s="92"/>
      <c r="KA354" s="92"/>
      <c r="KB354" s="92"/>
      <c r="KC354" s="92"/>
      <c r="KD354" s="92"/>
      <c r="KE354" s="92"/>
      <c r="KF354" s="92"/>
      <c r="KG354" s="92"/>
      <c r="KH354" s="92"/>
      <c r="KI354" s="92"/>
      <c r="KJ354" s="92"/>
      <c r="KK354" s="92"/>
      <c r="KL354" s="92"/>
      <c r="KM354" s="92"/>
      <c r="KN354" s="92"/>
      <c r="KO354" s="92"/>
      <c r="KP354" s="92"/>
      <c r="KQ354" s="92"/>
      <c r="KR354" s="92"/>
      <c r="KS354" s="92"/>
      <c r="KT354" s="92"/>
      <c r="KU354" s="92"/>
      <c r="KV354" s="92"/>
      <c r="KW354" s="92"/>
      <c r="KX354" s="92"/>
      <c r="KY354" s="92"/>
      <c r="KZ354" s="92"/>
      <c r="LA354" s="92"/>
      <c r="LB354" s="92"/>
      <c r="LC354" s="92"/>
      <c r="LD354" s="92"/>
      <c r="LE354" s="92"/>
      <c r="LF354" s="92"/>
      <c r="LG354" s="92"/>
      <c r="LH354" s="92"/>
      <c r="LI354" s="92"/>
      <c r="LJ354" s="92"/>
      <c r="LK354" s="92"/>
      <c r="LL354" s="92"/>
      <c r="LM354" s="92"/>
      <c r="LN354" s="92"/>
      <c r="LO354" s="92"/>
      <c r="LP354" s="92"/>
      <c r="LQ354" s="92"/>
      <c r="LR354" s="92"/>
      <c r="LS354" s="92"/>
      <c r="LT354" s="92"/>
      <c r="LU354" s="92"/>
      <c r="LV354" s="92"/>
      <c r="LW354" s="92"/>
      <c r="LX354" s="92"/>
      <c r="LY354" s="92"/>
      <c r="LZ354" s="92"/>
      <c r="MA354" s="92"/>
      <c r="MB354" s="92"/>
      <c r="MC354" s="92"/>
      <c r="MD354" s="92"/>
      <c r="ME354" s="92"/>
      <c r="MF354" s="92"/>
      <c r="MG354" s="92"/>
      <c r="MH354" s="92"/>
      <c r="MI354" s="92"/>
      <c r="MJ354" s="92"/>
      <c r="MK354" s="92"/>
      <c r="ML354" s="92"/>
      <c r="MM354" s="92"/>
      <c r="MN354" s="92"/>
      <c r="MO354" s="92"/>
      <c r="MP354" s="92"/>
      <c r="MQ354" s="92"/>
      <c r="MR354" s="92"/>
      <c r="MS354" s="92"/>
      <c r="MT354" s="92"/>
      <c r="MU354" s="92"/>
      <c r="MV354" s="92"/>
      <c r="MW354" s="92"/>
      <c r="MX354" s="92"/>
      <c r="MY354" s="92"/>
      <c r="MZ354" s="92"/>
      <c r="NA354" s="92"/>
      <c r="NB354" s="92"/>
      <c r="NC354" s="92"/>
      <c r="ND354" s="92"/>
      <c r="NE354" s="92"/>
      <c r="NF354" s="92"/>
      <c r="NG354" s="92"/>
      <c r="NH354" s="92"/>
      <c r="NI354" s="92"/>
      <c r="NJ354" s="92"/>
      <c r="NK354" s="92"/>
      <c r="NL354" s="92"/>
      <c r="NM354" s="92"/>
      <c r="NN354" s="92"/>
      <c r="NO354" s="92"/>
      <c r="NP354" s="92"/>
      <c r="NQ354" s="92"/>
      <c r="NR354" s="92"/>
      <c r="NS354" s="92"/>
      <c r="NT354" s="92"/>
      <c r="NU354" s="92"/>
      <c r="NV354" s="92"/>
      <c r="NW354" s="92"/>
      <c r="NX354" s="92"/>
      <c r="NY354" s="92"/>
      <c r="NZ354" s="92"/>
      <c r="OA354" s="92"/>
      <c r="OB354" s="92"/>
      <c r="OC354" s="92"/>
      <c r="OD354" s="92"/>
      <c r="OE354" s="92"/>
      <c r="OF354" s="92"/>
      <c r="OG354" s="92"/>
      <c r="OH354" s="92"/>
      <c r="OI354" s="92"/>
      <c r="OJ354" s="92"/>
      <c r="OK354" s="92"/>
      <c r="OL354" s="92"/>
      <c r="OM354" s="92"/>
      <c r="ON354" s="92"/>
      <c r="OO354" s="92"/>
      <c r="OP354" s="92"/>
      <c r="OQ354" s="92"/>
      <c r="OR354" s="92"/>
      <c r="OS354" s="92"/>
      <c r="OT354" s="92"/>
      <c r="OU354" s="92"/>
      <c r="OV354" s="92"/>
      <c r="OW354" s="92"/>
      <c r="OX354" s="92"/>
      <c r="OY354" s="92"/>
      <c r="OZ354" s="92"/>
      <c r="PA354" s="92"/>
      <c r="PB354" s="92"/>
      <c r="PC354" s="92"/>
      <c r="PD354" s="92"/>
      <c r="PE354" s="92"/>
      <c r="PF354" s="92"/>
      <c r="PG354" s="92"/>
      <c r="PH354" s="92"/>
      <c r="PI354" s="92"/>
      <c r="PJ354" s="92"/>
      <c r="PK354" s="92"/>
      <c r="PL354" s="92"/>
      <c r="PM354" s="92"/>
      <c r="PN354" s="92"/>
      <c r="PO354" s="92"/>
      <c r="PP354" s="92"/>
      <c r="PQ354" s="92"/>
      <c r="PR354" s="92"/>
      <c r="PS354" s="92"/>
      <c r="PT354" s="92"/>
      <c r="PU354" s="92"/>
      <c r="PV354" s="92"/>
      <c r="PW354" s="92"/>
      <c r="PX354" s="92"/>
      <c r="PY354" s="92"/>
      <c r="PZ354" s="92"/>
      <c r="QA354" s="92"/>
      <c r="QB354" s="92"/>
      <c r="QC354" s="92"/>
      <c r="QD354" s="92"/>
      <c r="QE354" s="92"/>
      <c r="QF354" s="92"/>
      <c r="QG354" s="92"/>
      <c r="QH354" s="92"/>
      <c r="QI354" s="92"/>
      <c r="QJ354" s="92"/>
      <c r="QK354" s="92"/>
      <c r="QL354" s="92"/>
      <c r="QM354" s="92"/>
      <c r="QN354" s="92"/>
      <c r="QO354" s="92"/>
      <c r="QP354" s="92"/>
      <c r="QQ354" s="92"/>
      <c r="QR354" s="92"/>
      <c r="QS354" s="92"/>
      <c r="QT354" s="92"/>
      <c r="QU354" s="92"/>
      <c r="QV354" s="92"/>
      <c r="QW354" s="92"/>
      <c r="QX354" s="92"/>
      <c r="QY354" s="92"/>
      <c r="QZ354" s="92"/>
      <c r="RA354" s="92"/>
      <c r="RB354" s="92"/>
      <c r="RC354" s="92"/>
      <c r="RD354" s="92"/>
      <c r="RE354" s="92"/>
      <c r="RF354" s="92"/>
      <c r="RG354" s="92"/>
      <c r="RH354" s="92"/>
      <c r="RI354" s="92"/>
      <c r="RJ354" s="92"/>
      <c r="RK354" s="92"/>
      <c r="RL354" s="92"/>
      <c r="RM354" s="92"/>
      <c r="RN354" s="92"/>
      <c r="RO354" s="92"/>
      <c r="RP354" s="92"/>
      <c r="RQ354" s="92"/>
      <c r="RR354" s="92"/>
      <c r="RS354" s="92"/>
      <c r="RT354" s="92"/>
      <c r="RU354" s="92"/>
      <c r="RV354" s="92"/>
      <c r="RW354" s="92"/>
      <c r="RX354" s="92"/>
      <c r="RY354" s="92"/>
      <c r="RZ354" s="92"/>
      <c r="SA354" s="92"/>
      <c r="SB354" s="92"/>
      <c r="SC354" s="92"/>
      <c r="SD354" s="92"/>
      <c r="SE354" s="92"/>
      <c r="SF354" s="92"/>
      <c r="SG354" s="92"/>
      <c r="SH354" s="92"/>
      <c r="SI354" s="92"/>
      <c r="SJ354" s="92"/>
      <c r="SK354" s="92"/>
      <c r="SL354" s="92"/>
      <c r="SM354" s="92"/>
      <c r="SN354" s="92"/>
      <c r="SO354" s="92"/>
      <c r="SP354" s="92"/>
      <c r="SQ354" s="92"/>
      <c r="SR354" s="92"/>
      <c r="SS354" s="92"/>
      <c r="ST354" s="92"/>
      <c r="SU354" s="92"/>
      <c r="SV354" s="92"/>
      <c r="SW354" s="92"/>
      <c r="SX354" s="92"/>
      <c r="SY354" s="92"/>
      <c r="SZ354" s="92"/>
      <c r="TA354" s="92"/>
      <c r="TB354" s="92"/>
      <c r="TC354" s="92"/>
      <c r="TD354" s="92"/>
      <c r="TE354" s="92"/>
      <c r="TF354" s="92"/>
      <c r="TG354" s="92"/>
      <c r="TH354" s="92"/>
      <c r="TI354" s="92"/>
      <c r="TJ354" s="92"/>
      <c r="TK354" s="92"/>
      <c r="TL354" s="92"/>
      <c r="TM354" s="92"/>
      <c r="TN354" s="92"/>
      <c r="TO354" s="92"/>
      <c r="TP354" s="92"/>
      <c r="TQ354" s="92"/>
      <c r="TR354" s="92"/>
      <c r="TS354" s="92"/>
      <c r="TT354" s="92"/>
      <c r="TU354" s="92"/>
      <c r="TV354" s="92"/>
      <c r="TW354" s="92"/>
      <c r="TX354" s="92"/>
      <c r="TY354" s="92"/>
      <c r="TZ354" s="92"/>
      <c r="UA354" s="92"/>
      <c r="UB354" s="92"/>
      <c r="UC354" s="92"/>
      <c r="UD354" s="92"/>
      <c r="UE354" s="92"/>
      <c r="UF354" s="92"/>
      <c r="UG354" s="92"/>
      <c r="UH354" s="92"/>
      <c r="UI354" s="92"/>
      <c r="UJ354" s="92"/>
      <c r="UK354" s="92"/>
      <c r="UL354" s="92"/>
      <c r="UM354" s="92"/>
      <c r="UN354" s="92"/>
      <c r="UO354" s="92"/>
      <c r="UP354" s="92"/>
      <c r="UQ354" s="92"/>
      <c r="UR354" s="92"/>
      <c r="US354" s="92"/>
      <c r="UT354" s="92"/>
      <c r="UU354" s="92"/>
      <c r="UV354" s="92"/>
      <c r="UW354" s="92"/>
      <c r="UX354" s="92"/>
      <c r="UY354" s="92"/>
      <c r="UZ354" s="92"/>
      <c r="VA354" s="92"/>
      <c r="VB354" s="92"/>
      <c r="VC354" s="92"/>
      <c r="VD354" s="92"/>
      <c r="VE354" s="92"/>
      <c r="VF354" s="92"/>
      <c r="VG354" s="92"/>
      <c r="VH354" s="92"/>
      <c r="VI354" s="92"/>
      <c r="VJ354" s="92"/>
      <c r="VK354" s="92"/>
      <c r="VL354" s="92"/>
      <c r="VM354" s="92"/>
      <c r="VN354" s="92"/>
      <c r="VO354" s="92"/>
      <c r="VP354" s="92"/>
      <c r="VQ354" s="92"/>
      <c r="VR354" s="92"/>
      <c r="VS354" s="92"/>
      <c r="VT354" s="92"/>
      <c r="VU354" s="92"/>
      <c r="VV354" s="92"/>
      <c r="VW354" s="92"/>
      <c r="VX354" s="92"/>
      <c r="VY354" s="92"/>
      <c r="VZ354" s="92"/>
      <c r="WA354" s="92"/>
      <c r="WB354" s="92"/>
      <c r="WC354" s="92"/>
      <c r="WD354" s="92"/>
      <c r="WE354" s="92"/>
      <c r="WF354" s="92"/>
      <c r="WG354" s="92"/>
      <c r="WH354" s="92"/>
      <c r="WI354" s="92"/>
      <c r="WJ354" s="92"/>
      <c r="WK354" s="92"/>
      <c r="WL354" s="92"/>
      <c r="WM354" s="92"/>
      <c r="WN354" s="92"/>
      <c r="WO354" s="92"/>
      <c r="WP354" s="92"/>
      <c r="WQ354" s="92"/>
      <c r="WR354" s="92"/>
      <c r="WS354" s="92"/>
      <c r="WT354" s="92"/>
      <c r="WU354" s="92"/>
      <c r="WV354" s="92"/>
      <c r="WW354" s="92"/>
      <c r="WX354" s="92"/>
      <c r="WY354" s="92"/>
      <c r="WZ354" s="92"/>
      <c r="XA354" s="92"/>
      <c r="XB354" s="92"/>
      <c r="XC354" s="92"/>
      <c r="XD354" s="92"/>
      <c r="XE354" s="92"/>
      <c r="XF354" s="92"/>
      <c r="XG354" s="92"/>
      <c r="XH354" s="92"/>
      <c r="XI354" s="92"/>
      <c r="XJ354" s="92"/>
      <c r="XK354" s="92"/>
      <c r="XL354" s="92"/>
      <c r="XM354" s="92"/>
      <c r="XN354" s="92"/>
      <c r="XO354" s="92"/>
      <c r="XP354" s="92"/>
      <c r="XQ354" s="92"/>
      <c r="XR354" s="92"/>
      <c r="XS354" s="92"/>
      <c r="XT354" s="92"/>
      <c r="XU354" s="92"/>
      <c r="XV354" s="92"/>
      <c r="XW354" s="92"/>
      <c r="XX354" s="92"/>
      <c r="XY354" s="92"/>
      <c r="XZ354" s="92"/>
      <c r="YA354" s="92"/>
      <c r="YB354" s="92"/>
      <c r="YC354" s="92"/>
      <c r="YD354" s="92"/>
      <c r="YE354" s="92"/>
      <c r="YF354" s="92"/>
      <c r="YG354" s="92"/>
      <c r="YH354" s="92"/>
      <c r="YI354" s="92"/>
      <c r="YJ354" s="92"/>
      <c r="YK354" s="92"/>
      <c r="YL354" s="92"/>
      <c r="YM354" s="92"/>
      <c r="YN354" s="92"/>
      <c r="YO354" s="92"/>
      <c r="YP354" s="92"/>
      <c r="YQ354" s="92"/>
      <c r="YR354" s="92"/>
      <c r="YS354" s="92"/>
      <c r="YT354" s="92"/>
      <c r="YU354" s="92"/>
      <c r="YV354" s="92"/>
      <c r="YW354" s="92"/>
      <c r="YX354" s="92"/>
      <c r="YY354" s="92"/>
      <c r="YZ354" s="92"/>
      <c r="ZA354" s="92"/>
      <c r="ZB354" s="92"/>
      <c r="ZC354" s="92"/>
      <c r="ZD354" s="92"/>
      <c r="ZE354" s="92"/>
      <c r="ZF354" s="92"/>
      <c r="ZG354" s="92"/>
      <c r="ZH354" s="92"/>
      <c r="ZI354" s="92"/>
      <c r="ZJ354" s="92"/>
      <c r="ZK354" s="92"/>
      <c r="ZL354" s="92"/>
      <c r="ZM354" s="92"/>
      <c r="ZN354" s="92"/>
      <c r="ZO354" s="92"/>
      <c r="ZP354" s="92"/>
      <c r="ZQ354" s="92"/>
      <c r="ZR354" s="92"/>
      <c r="ZS354" s="92"/>
      <c r="ZT354" s="92"/>
      <c r="ZU354" s="92"/>
      <c r="ZV354" s="92"/>
      <c r="ZW354" s="92"/>
      <c r="ZX354" s="92"/>
      <c r="ZY354" s="92"/>
      <c r="ZZ354" s="92"/>
      <c r="AAA354" s="92"/>
      <c r="AAB354" s="92"/>
      <c r="AAC354" s="92"/>
      <c r="AAD354" s="92"/>
      <c r="AAE354" s="92"/>
      <c r="AAF354" s="92"/>
      <c r="AAG354" s="92"/>
      <c r="AAH354" s="92"/>
      <c r="AAI354" s="92"/>
      <c r="AAJ354" s="92"/>
      <c r="AAK354" s="92"/>
      <c r="AAL354" s="92"/>
      <c r="AAM354" s="92"/>
      <c r="AAN354" s="92"/>
      <c r="AAO354" s="92"/>
      <c r="AAP354" s="92"/>
      <c r="AAQ354" s="92"/>
      <c r="AAR354" s="92"/>
      <c r="AAS354" s="92"/>
      <c r="AAT354" s="92"/>
      <c r="AAU354" s="92"/>
      <c r="AAV354" s="92"/>
      <c r="AAW354" s="92"/>
      <c r="AAX354" s="92"/>
      <c r="AAY354" s="92"/>
      <c r="AAZ354" s="92"/>
      <c r="ABA354" s="92"/>
      <c r="ABB354" s="92"/>
      <c r="ABC354" s="92"/>
      <c r="ABD354" s="92"/>
      <c r="ABE354" s="92"/>
      <c r="ABF354" s="92"/>
      <c r="ABG354" s="92"/>
      <c r="ABH354" s="92"/>
      <c r="ABI354" s="92"/>
      <c r="ABJ354" s="92"/>
      <c r="ABK354" s="92"/>
      <c r="ABL354" s="92"/>
      <c r="ABM354" s="92"/>
      <c r="ABN354" s="92"/>
      <c r="ABO354" s="92"/>
      <c r="ABP354" s="92"/>
      <c r="ABQ354" s="92"/>
      <c r="ABR354" s="92"/>
      <c r="ABS354" s="92"/>
      <c r="ABT354" s="92"/>
      <c r="ABU354" s="92"/>
      <c r="ABV354" s="92"/>
      <c r="ABW354" s="92"/>
      <c r="ABX354" s="92"/>
      <c r="ABY354" s="92"/>
      <c r="ABZ354" s="92"/>
      <c r="ACA354" s="92"/>
      <c r="ACB354" s="92"/>
      <c r="ACC354" s="92"/>
      <c r="ACD354" s="92"/>
      <c r="ACE354" s="92"/>
      <c r="ACF354" s="92"/>
      <c r="ACG354" s="92"/>
      <c r="ACH354" s="92"/>
      <c r="ACI354" s="92"/>
      <c r="ACJ354" s="92"/>
      <c r="ACK354" s="92"/>
      <c r="ACL354" s="92"/>
      <c r="ACM354" s="92"/>
      <c r="ACN354" s="92"/>
      <c r="ACO354" s="92"/>
      <c r="ACP354" s="92"/>
      <c r="ACQ354" s="92"/>
      <c r="ACR354" s="92"/>
      <c r="ACS354" s="92"/>
      <c r="ACT354" s="92"/>
      <c r="ACU354" s="92"/>
      <c r="ACV354" s="92"/>
      <c r="ACW354" s="92"/>
      <c r="ACX354" s="92"/>
      <c r="ACY354" s="92"/>
      <c r="ACZ354" s="92"/>
      <c r="ADA354" s="92"/>
      <c r="ADB354" s="92"/>
      <c r="ADC354" s="92"/>
      <c r="ADD354" s="92"/>
      <c r="ADE354" s="92"/>
      <c r="ADF354" s="92"/>
      <c r="ADG354" s="92"/>
      <c r="ADH354" s="92"/>
      <c r="ADI354" s="92"/>
      <c r="ADJ354" s="92"/>
      <c r="ADK354" s="92"/>
      <c r="ADL354" s="92"/>
      <c r="ADM354" s="92"/>
      <c r="ADN354" s="92"/>
      <c r="ADO354" s="92"/>
      <c r="ADP354" s="92"/>
      <c r="ADQ354" s="92"/>
      <c r="ADR354" s="92"/>
      <c r="ADS354" s="92"/>
      <c r="ADT354" s="92"/>
      <c r="ADU354" s="92"/>
      <c r="ADV354" s="92"/>
      <c r="ADW354" s="92"/>
      <c r="ADX354" s="92"/>
      <c r="ADY354" s="92"/>
      <c r="ADZ354" s="92"/>
      <c r="AEA354" s="92"/>
      <c r="AEB354" s="92"/>
      <c r="AEC354" s="92"/>
      <c r="AED354" s="92"/>
      <c r="AEE354" s="92"/>
      <c r="AEF354" s="92"/>
      <c r="AEG354" s="92"/>
      <c r="AEH354" s="92"/>
      <c r="AEI354" s="92"/>
      <c r="AEJ354" s="92"/>
      <c r="AEK354" s="92"/>
      <c r="AEL354" s="92"/>
      <c r="AEM354" s="92"/>
      <c r="AEN354" s="92"/>
      <c r="AEO354" s="92"/>
      <c r="AEP354" s="92"/>
      <c r="AEQ354" s="92"/>
      <c r="AER354" s="92"/>
      <c r="AES354" s="92"/>
      <c r="AET354" s="92"/>
      <c r="AEU354" s="92"/>
      <c r="AEV354" s="92"/>
      <c r="AEW354" s="92"/>
      <c r="AEX354" s="92"/>
      <c r="AEY354" s="92"/>
      <c r="AEZ354" s="92"/>
      <c r="AFA354" s="92"/>
      <c r="AFB354" s="92"/>
      <c r="AFC354" s="92"/>
      <c r="AFD354" s="92"/>
      <c r="AFE354" s="92"/>
      <c r="AFF354" s="92"/>
      <c r="AFG354" s="92"/>
      <c r="AFH354" s="92"/>
      <c r="AFI354" s="92"/>
      <c r="AFJ354" s="92"/>
      <c r="AFK354" s="92"/>
      <c r="AFL354" s="92"/>
      <c r="AFM354" s="92"/>
      <c r="AFN354" s="92"/>
      <c r="AFO354" s="92"/>
      <c r="AFP354" s="92"/>
      <c r="AFQ354" s="92"/>
      <c r="AFR354" s="92"/>
      <c r="AFS354" s="92"/>
      <c r="AFT354" s="92"/>
      <c r="AFU354" s="92"/>
      <c r="AFV354" s="92"/>
      <c r="AFW354" s="92"/>
      <c r="AFX354" s="92"/>
      <c r="AFY354" s="92"/>
      <c r="AFZ354" s="92"/>
      <c r="AGA354" s="92"/>
      <c r="AGB354" s="92"/>
      <c r="AGC354" s="92"/>
      <c r="AGD354" s="92"/>
      <c r="AGE354" s="92"/>
      <c r="AGF354" s="92"/>
      <c r="AGG354" s="92"/>
      <c r="AGH354" s="92"/>
      <c r="AGI354" s="92"/>
      <c r="AGJ354" s="92"/>
      <c r="AGK354" s="92"/>
      <c r="AGL354" s="92"/>
      <c r="AGM354" s="92"/>
      <c r="AGN354" s="92"/>
      <c r="AGO354" s="92"/>
      <c r="AGP354" s="92"/>
      <c r="AGQ354" s="92"/>
      <c r="AGR354" s="92"/>
      <c r="AGS354" s="92"/>
      <c r="AGT354" s="92"/>
      <c r="AGU354" s="92"/>
      <c r="AGV354" s="92"/>
      <c r="AGW354" s="92"/>
      <c r="AGX354" s="92"/>
      <c r="AGY354" s="92"/>
      <c r="AGZ354" s="92"/>
      <c r="AHA354" s="92"/>
      <c r="AHB354" s="92"/>
      <c r="AHC354" s="92"/>
      <c r="AHD354" s="92"/>
      <c r="AHE354" s="92"/>
      <c r="AHF354" s="92"/>
      <c r="AHG354" s="92"/>
      <c r="AHH354" s="92"/>
      <c r="AHI354" s="92"/>
      <c r="AHJ354" s="92"/>
      <c r="AHK354" s="92"/>
      <c r="AHL354" s="92"/>
      <c r="AHM354" s="92"/>
      <c r="AHN354" s="92"/>
      <c r="AHO354" s="92"/>
      <c r="AHP354" s="92"/>
      <c r="AHQ354" s="92"/>
      <c r="AHR354" s="92"/>
      <c r="AHS354" s="92"/>
      <c r="AHT354" s="92"/>
      <c r="AHU354" s="92"/>
      <c r="AHV354" s="92"/>
      <c r="AHW354" s="92"/>
      <c r="AHX354" s="92"/>
      <c r="AHY354" s="92"/>
      <c r="AHZ354" s="92"/>
      <c r="AIA354" s="92"/>
      <c r="AIB354" s="92"/>
      <c r="AIC354" s="92"/>
      <c r="AID354" s="92"/>
      <c r="AIE354" s="92"/>
      <c r="AIF354" s="92"/>
      <c r="AIG354" s="92"/>
      <c r="AIH354" s="92"/>
      <c r="AII354" s="92"/>
      <c r="AIJ354" s="92"/>
      <c r="AIK354" s="92"/>
      <c r="AIL354" s="92"/>
      <c r="AIM354" s="92"/>
      <c r="AIN354" s="92"/>
      <c r="AIO354" s="92"/>
      <c r="AIP354" s="92"/>
      <c r="AIQ354" s="92"/>
      <c r="AIR354" s="92"/>
      <c r="AIS354" s="92"/>
      <c r="AIT354" s="92"/>
      <c r="AIU354" s="92"/>
      <c r="AIV354" s="92"/>
      <c r="AIW354" s="92"/>
      <c r="AIX354" s="92"/>
      <c r="AIY354" s="92"/>
      <c r="AIZ354" s="92"/>
      <c r="AJA354" s="92"/>
      <c r="AJB354" s="92"/>
      <c r="AJC354" s="92"/>
      <c r="AJD354" s="92"/>
      <c r="AJE354" s="92"/>
      <c r="AJF354" s="92"/>
      <c r="AJG354" s="92"/>
      <c r="AJH354" s="92"/>
      <c r="AJI354" s="92"/>
      <c r="AJJ354" s="92"/>
      <c r="AJK354" s="92"/>
      <c r="AJL354" s="92"/>
      <c r="AJM354" s="92"/>
      <c r="AJN354" s="92"/>
      <c r="AJO354" s="92"/>
      <c r="AJP354" s="92"/>
      <c r="AJQ354" s="92"/>
      <c r="AJR354" s="92"/>
      <c r="AJS354" s="92"/>
      <c r="AJT354" s="92"/>
      <c r="AJU354" s="92"/>
      <c r="AJV354" s="92"/>
      <c r="AJW354" s="92"/>
      <c r="AJX354" s="92"/>
      <c r="AJY354" s="92"/>
      <c r="AJZ354" s="92"/>
      <c r="AKA354" s="92"/>
      <c r="AKB354" s="92"/>
      <c r="AKC354" s="92"/>
      <c r="AKD354" s="92"/>
      <c r="AKE354" s="92"/>
      <c r="AKF354" s="92"/>
      <c r="AKG354" s="92"/>
      <c r="AKH354" s="92"/>
      <c r="AKI354" s="92"/>
      <c r="AKJ354" s="92"/>
      <c r="AKK354" s="92"/>
      <c r="AKL354" s="92"/>
      <c r="AKM354" s="92"/>
      <c r="AKN354" s="92"/>
      <c r="AKO354" s="92"/>
      <c r="AKP354" s="92"/>
      <c r="AKQ354" s="92"/>
      <c r="AKR354" s="92"/>
      <c r="AKS354" s="92"/>
      <c r="AKT354" s="92"/>
      <c r="AKU354" s="92"/>
      <c r="AKV354" s="92"/>
      <c r="AKW354" s="92"/>
      <c r="AKX354" s="92"/>
      <c r="AKY354" s="92"/>
      <c r="AKZ354" s="92"/>
      <c r="ALA354" s="92"/>
      <c r="ALB354" s="92"/>
      <c r="ALC354" s="92"/>
      <c r="ALD354" s="92"/>
      <c r="ALE354" s="92"/>
      <c r="ALF354" s="92"/>
      <c r="ALG354" s="92"/>
      <c r="ALH354" s="92"/>
      <c r="ALI354" s="92"/>
      <c r="ALJ354" s="92"/>
      <c r="ALK354" s="92"/>
      <c r="ALL354" s="92"/>
      <c r="ALM354" s="92"/>
      <c r="ALN354" s="92"/>
      <c r="ALO354" s="92"/>
      <c r="ALP354" s="92"/>
      <c r="ALQ354" s="92"/>
      <c r="ALR354" s="92"/>
      <c r="ALS354" s="92"/>
      <c r="ALT354" s="92"/>
      <c r="ALU354" s="92"/>
      <c r="ALV354" s="92"/>
      <c r="ALW354" s="92"/>
      <c r="ALX354" s="92"/>
      <c r="ALY354" s="92"/>
      <c r="ALZ354" s="92"/>
      <c r="AMA354" s="92"/>
      <c r="AMB354" s="92"/>
      <c r="AMC354" s="92"/>
      <c r="AMD354" s="92"/>
      <c r="AME354" s="92"/>
      <c r="AMF354" s="92"/>
      <c r="AMG354" s="92"/>
      <c r="AMH354" s="92"/>
      <c r="AMI354" s="92"/>
      <c r="AMJ354" s="92"/>
      <c r="AMK354" s="92"/>
      <c r="AML354" s="92"/>
      <c r="AMM354" s="92"/>
      <c r="AMN354" s="92"/>
      <c r="AMO354" s="92"/>
      <c r="AMP354" s="92"/>
      <c r="AMQ354" s="92"/>
      <c r="AMR354" s="92"/>
      <c r="AMS354" s="92"/>
      <c r="AMT354" s="92"/>
      <c r="AMU354" s="92"/>
      <c r="AMV354" s="92"/>
      <c r="AMW354" s="92"/>
      <c r="AMX354" s="92"/>
      <c r="AMY354" s="92"/>
      <c r="AMZ354" s="92"/>
      <c r="ANA354" s="92"/>
      <c r="ANB354" s="92"/>
      <c r="ANC354" s="92"/>
      <c r="AND354" s="92"/>
      <c r="ANE354" s="92"/>
      <c r="ANF354" s="92"/>
      <c r="ANG354" s="92"/>
      <c r="ANH354" s="92"/>
      <c r="ANI354" s="92"/>
      <c r="ANJ354" s="92"/>
      <c r="ANK354" s="92"/>
      <c r="ANL354" s="92"/>
      <c r="ANM354" s="92"/>
      <c r="ANN354" s="92"/>
      <c r="ANO354" s="92"/>
      <c r="ANP354" s="92"/>
      <c r="ANQ354" s="92"/>
      <c r="ANR354" s="92"/>
      <c r="ANS354" s="92"/>
      <c r="ANT354" s="92"/>
      <c r="ANU354" s="92"/>
      <c r="ANV354" s="92"/>
      <c r="ANW354" s="92"/>
      <c r="ANX354" s="92"/>
      <c r="ANY354" s="92"/>
      <c r="ANZ354" s="92"/>
      <c r="AOA354" s="92"/>
      <c r="AOB354" s="92"/>
      <c r="AOC354" s="92"/>
      <c r="AOD354" s="92"/>
      <c r="AOE354" s="92"/>
      <c r="AOF354" s="92"/>
      <c r="AOG354" s="92"/>
      <c r="AOH354" s="92"/>
      <c r="AOI354" s="92"/>
      <c r="AOJ354" s="92"/>
      <c r="AOK354" s="92"/>
      <c r="AOL354" s="92"/>
      <c r="AOM354" s="92"/>
      <c r="AON354" s="92"/>
      <c r="AOO354" s="92"/>
      <c r="AOP354" s="92"/>
      <c r="AOQ354" s="92"/>
      <c r="AOR354" s="92"/>
      <c r="AOS354" s="92"/>
      <c r="AOT354" s="92"/>
      <c r="AOU354" s="92"/>
      <c r="AOV354" s="92"/>
      <c r="AOW354" s="92"/>
      <c r="AOX354" s="92"/>
      <c r="AOY354" s="92"/>
      <c r="AOZ354" s="92"/>
      <c r="APA354" s="92"/>
      <c r="APB354" s="92"/>
      <c r="APC354" s="92"/>
      <c r="APD354" s="92"/>
      <c r="APE354" s="92"/>
      <c r="APF354" s="92"/>
      <c r="APG354" s="92"/>
      <c r="APH354" s="92"/>
      <c r="API354" s="92"/>
      <c r="APJ354" s="92"/>
      <c r="APK354" s="92"/>
      <c r="APL354" s="92"/>
      <c r="APM354" s="92"/>
      <c r="APN354" s="92"/>
      <c r="APO354" s="92"/>
      <c r="APP354" s="92"/>
      <c r="APQ354" s="92"/>
      <c r="APR354" s="92"/>
      <c r="APS354" s="92"/>
      <c r="APT354" s="92"/>
      <c r="APU354" s="92"/>
      <c r="APV354" s="92"/>
      <c r="APW354" s="92"/>
      <c r="APX354" s="92"/>
      <c r="APY354" s="92"/>
      <c r="APZ354" s="92"/>
      <c r="AQA354" s="92"/>
      <c r="AQB354" s="92"/>
      <c r="AQC354" s="92"/>
      <c r="AQD354" s="92"/>
      <c r="AQE354" s="92"/>
      <c r="AQF354" s="92"/>
      <c r="AQG354" s="92"/>
      <c r="AQH354" s="92"/>
      <c r="AQI354" s="92"/>
      <c r="AQJ354" s="92"/>
      <c r="AQK354" s="92"/>
      <c r="AQL354" s="92"/>
      <c r="AQM354" s="92"/>
      <c r="AQN354" s="92"/>
      <c r="AQO354" s="92"/>
      <c r="AQP354" s="92"/>
      <c r="AQQ354" s="92"/>
      <c r="AQR354" s="92"/>
      <c r="AQS354" s="92"/>
      <c r="AQT354" s="92"/>
      <c r="AQU354" s="92"/>
      <c r="AQV354" s="92"/>
      <c r="AQW354" s="92"/>
      <c r="AQX354" s="92"/>
      <c r="AQY354" s="92"/>
      <c r="AQZ354" s="92"/>
      <c r="ARA354" s="92"/>
      <c r="ARB354" s="92"/>
      <c r="ARC354" s="92"/>
      <c r="ARD354" s="92"/>
      <c r="ARE354" s="92"/>
      <c r="ARF354" s="92"/>
      <c r="ARG354" s="92"/>
      <c r="ARH354" s="92"/>
      <c r="ARI354" s="92"/>
      <c r="ARJ354" s="92"/>
      <c r="ARK354" s="92"/>
      <c r="ARL354" s="92"/>
      <c r="ARM354" s="92"/>
      <c r="ARN354" s="92"/>
      <c r="ARO354" s="92"/>
      <c r="ARP354" s="92"/>
      <c r="ARQ354" s="92"/>
      <c r="ARR354" s="92"/>
      <c r="ARS354" s="92"/>
      <c r="ART354" s="92"/>
      <c r="ARU354" s="92"/>
      <c r="ARV354" s="92"/>
      <c r="ARW354" s="92"/>
      <c r="ARX354" s="92"/>
      <c r="ARY354" s="92"/>
      <c r="ARZ354" s="92"/>
      <c r="ASA354" s="92"/>
      <c r="ASB354" s="92"/>
      <c r="ASC354" s="92"/>
      <c r="ASD354" s="92"/>
      <c r="ASE354" s="92"/>
      <c r="ASF354" s="92"/>
      <c r="ASG354" s="92"/>
      <c r="ASH354" s="92"/>
      <c r="ASI354" s="92"/>
      <c r="ASJ354" s="92"/>
      <c r="ASK354" s="92"/>
      <c r="ASL354" s="92"/>
      <c r="ASM354" s="92"/>
      <c r="ASN354" s="92"/>
      <c r="ASO354" s="92"/>
      <c r="ASP354" s="92"/>
      <c r="ASQ354" s="92"/>
      <c r="ASR354" s="92"/>
      <c r="ASS354" s="92"/>
      <c r="AST354" s="92"/>
      <c r="ASU354" s="92"/>
      <c r="ASV354" s="92"/>
      <c r="ASW354" s="92"/>
      <c r="ASX354" s="92"/>
      <c r="ASY354" s="92"/>
      <c r="ASZ354" s="92"/>
      <c r="ATA354" s="92"/>
      <c r="ATB354" s="92"/>
      <c r="ATC354" s="92"/>
      <c r="ATD354" s="92"/>
      <c r="ATE354" s="92"/>
      <c r="ATF354" s="92"/>
      <c r="ATG354" s="92"/>
      <c r="ATH354" s="92"/>
      <c r="ATI354" s="92"/>
      <c r="ATJ354" s="92"/>
      <c r="ATK354" s="92"/>
      <c r="ATL354" s="92"/>
      <c r="ATM354" s="92"/>
      <c r="ATN354" s="92"/>
      <c r="ATO354" s="92"/>
      <c r="ATP354" s="92"/>
      <c r="ATQ354" s="92"/>
      <c r="ATR354" s="92"/>
      <c r="ATS354" s="92"/>
      <c r="ATT354" s="92"/>
      <c r="ATU354" s="92"/>
      <c r="ATV354" s="92"/>
      <c r="ATW354" s="92"/>
      <c r="ATX354" s="92"/>
      <c r="ATY354" s="92"/>
      <c r="ATZ354" s="92"/>
      <c r="AUA354" s="92"/>
      <c r="AUB354" s="92"/>
      <c r="AUC354" s="92"/>
      <c r="AUD354" s="92"/>
      <c r="AUE354" s="92"/>
      <c r="AUF354" s="92"/>
      <c r="AUG354" s="92"/>
      <c r="AUH354" s="92"/>
      <c r="AUI354" s="92"/>
      <c r="AUJ354" s="92"/>
      <c r="AUK354" s="92"/>
      <c r="AUL354" s="92"/>
      <c r="AUM354" s="92"/>
      <c r="AUN354" s="92"/>
      <c r="AUO354" s="92"/>
      <c r="AUP354" s="92"/>
      <c r="AUQ354" s="92"/>
      <c r="AUR354" s="92"/>
      <c r="AUS354" s="92"/>
      <c r="AUT354" s="92"/>
      <c r="AUU354" s="92"/>
      <c r="AUV354" s="92"/>
      <c r="AUW354" s="92"/>
      <c r="AUX354" s="92"/>
      <c r="AUY354" s="92"/>
      <c r="AUZ354" s="92"/>
      <c r="AVA354" s="92"/>
      <c r="AVB354" s="92"/>
      <c r="AVC354" s="92"/>
      <c r="AVD354" s="92"/>
      <c r="AVE354" s="92"/>
      <c r="AVF354" s="92"/>
      <c r="AVG354" s="92"/>
      <c r="AVH354" s="92"/>
      <c r="AVI354" s="92"/>
      <c r="AVJ354" s="92"/>
      <c r="AVK354" s="92"/>
      <c r="AVL354" s="92"/>
      <c r="AVM354" s="92"/>
      <c r="AVN354" s="92"/>
      <c r="AVO354" s="92"/>
      <c r="AVP354" s="92"/>
      <c r="AVQ354" s="92"/>
      <c r="AVR354" s="92"/>
      <c r="AVS354" s="92"/>
      <c r="AVT354" s="92"/>
      <c r="AVU354" s="92"/>
      <c r="AVV354" s="92"/>
      <c r="AVW354" s="92"/>
      <c r="AVX354" s="92"/>
      <c r="AVY354" s="92"/>
      <c r="AVZ354" s="92"/>
      <c r="AWA354" s="92"/>
      <c r="AWB354" s="92"/>
      <c r="AWC354" s="92"/>
      <c r="AWD354" s="92"/>
      <c r="AWE354" s="92"/>
      <c r="AWF354" s="92"/>
      <c r="AWG354" s="92"/>
      <c r="AWH354" s="92"/>
      <c r="AWI354" s="92"/>
      <c r="AWJ354" s="92"/>
      <c r="AWK354" s="92"/>
      <c r="AWL354" s="92"/>
      <c r="AWM354" s="92"/>
      <c r="AWN354" s="92"/>
      <c r="AWO354" s="92"/>
      <c r="AWP354" s="92"/>
      <c r="AWQ354" s="92"/>
      <c r="AWR354" s="92"/>
      <c r="AWS354" s="92"/>
      <c r="AWT354" s="92"/>
      <c r="AWU354" s="92"/>
      <c r="AWV354" s="92"/>
      <c r="AWW354" s="92"/>
      <c r="AWX354" s="92"/>
      <c r="AWY354" s="92"/>
      <c r="AWZ354" s="92"/>
      <c r="AXA354" s="92"/>
      <c r="AXB354" s="92"/>
      <c r="AXC354" s="92"/>
      <c r="AXD354" s="92"/>
      <c r="AXE354" s="92"/>
      <c r="AXF354" s="92"/>
      <c r="AXG354" s="92"/>
      <c r="AXH354" s="92"/>
      <c r="AXI354" s="92"/>
      <c r="AXJ354" s="92"/>
      <c r="AXK354" s="92"/>
      <c r="AXL354" s="92"/>
      <c r="AXM354" s="92"/>
      <c r="AXN354" s="92"/>
      <c r="AXO354" s="92"/>
      <c r="AXP354" s="92"/>
      <c r="AXQ354" s="92"/>
      <c r="AXR354" s="92"/>
      <c r="AXS354" s="92"/>
      <c r="AXT354" s="92"/>
      <c r="AXU354" s="92"/>
      <c r="AXV354" s="92"/>
      <c r="AXW354" s="92"/>
      <c r="AXX354" s="92"/>
      <c r="AXY354" s="92"/>
      <c r="AXZ354" s="92"/>
      <c r="AYA354" s="92"/>
      <c r="AYB354" s="92"/>
      <c r="AYC354" s="92"/>
      <c r="AYD354" s="92"/>
      <c r="AYE354" s="92"/>
      <c r="AYF354" s="92"/>
      <c r="AYG354" s="92"/>
      <c r="AYH354" s="92"/>
      <c r="AYI354" s="92"/>
      <c r="AYJ354" s="92"/>
      <c r="AYK354" s="92"/>
      <c r="AYL354" s="92"/>
      <c r="AYM354" s="92"/>
      <c r="AYN354" s="92"/>
      <c r="AYO354" s="92"/>
      <c r="AYP354" s="92"/>
      <c r="AYQ354" s="92"/>
      <c r="AYR354" s="92"/>
      <c r="AYS354" s="92"/>
      <c r="AYT354" s="92"/>
      <c r="AYU354" s="92"/>
      <c r="AYV354" s="92"/>
      <c r="AYW354" s="92"/>
      <c r="AYX354" s="92"/>
      <c r="AYY354" s="92"/>
      <c r="AYZ354" s="92"/>
      <c r="AZA354" s="92"/>
      <c r="AZB354" s="92"/>
      <c r="AZC354" s="92"/>
      <c r="AZD354" s="92"/>
      <c r="AZE354" s="92"/>
      <c r="AZF354" s="92"/>
      <c r="AZG354" s="92"/>
      <c r="AZH354" s="92"/>
      <c r="AZI354" s="92"/>
      <c r="AZJ354" s="92"/>
      <c r="AZK354" s="92"/>
      <c r="AZL354" s="92"/>
      <c r="AZM354" s="92"/>
      <c r="AZN354" s="92"/>
      <c r="AZO354" s="92"/>
      <c r="AZP354" s="92"/>
      <c r="AZQ354" s="92"/>
      <c r="AZR354" s="92"/>
      <c r="AZS354" s="92"/>
      <c r="AZT354" s="92"/>
      <c r="AZU354" s="92"/>
      <c r="AZV354" s="92"/>
      <c r="AZW354" s="92"/>
      <c r="AZX354" s="92"/>
      <c r="AZY354" s="92"/>
      <c r="AZZ354" s="92"/>
      <c r="BAA354" s="92"/>
      <c r="BAB354" s="92"/>
      <c r="BAC354" s="92"/>
      <c r="BAD354" s="92"/>
      <c r="BAE354" s="92"/>
      <c r="BAF354" s="92"/>
      <c r="BAG354" s="92"/>
      <c r="BAH354" s="92"/>
      <c r="BAI354" s="92"/>
      <c r="BAJ354" s="92"/>
      <c r="BAK354" s="92"/>
      <c r="BAL354" s="92"/>
      <c r="BAM354" s="92"/>
      <c r="BAN354" s="92"/>
      <c r="BAO354" s="92"/>
      <c r="BAP354" s="92"/>
      <c r="BAQ354" s="92"/>
      <c r="BAR354" s="92"/>
      <c r="BAS354" s="92"/>
      <c r="BAT354" s="92"/>
      <c r="BAU354" s="92"/>
      <c r="BAV354" s="92"/>
      <c r="BAW354" s="92"/>
      <c r="BAX354" s="92"/>
      <c r="BAY354" s="92"/>
      <c r="BAZ354" s="92"/>
      <c r="BBA354" s="92"/>
      <c r="BBB354" s="92"/>
      <c r="BBC354" s="92"/>
      <c r="BBD354" s="92"/>
      <c r="BBE354" s="92"/>
      <c r="BBF354" s="92"/>
      <c r="BBG354" s="92"/>
      <c r="BBH354" s="92"/>
      <c r="BBI354" s="92"/>
      <c r="BBJ354" s="92"/>
      <c r="BBK354" s="92"/>
      <c r="BBL354" s="92"/>
      <c r="BBM354" s="92"/>
      <c r="BBN354" s="92"/>
      <c r="BBO354" s="92"/>
      <c r="BBP354" s="92"/>
      <c r="BBQ354" s="92"/>
      <c r="BBR354" s="92"/>
      <c r="BBS354" s="92"/>
      <c r="BBT354" s="92"/>
      <c r="BBU354" s="92"/>
      <c r="BBV354" s="92"/>
      <c r="BBW354" s="92"/>
      <c r="BBX354" s="92"/>
      <c r="BBY354" s="92"/>
      <c r="BBZ354" s="92"/>
      <c r="BCA354" s="92"/>
      <c r="BCB354" s="92"/>
      <c r="BCC354" s="92"/>
      <c r="BCD354" s="92"/>
      <c r="BCE354" s="92"/>
      <c r="BCF354" s="92"/>
      <c r="BCG354" s="92"/>
      <c r="BCH354" s="92"/>
      <c r="BCI354" s="92"/>
      <c r="BCJ354" s="92"/>
      <c r="BCK354" s="92"/>
      <c r="BCL354" s="92"/>
      <c r="BCM354" s="92"/>
      <c r="BCN354" s="92"/>
      <c r="BCO354" s="92"/>
      <c r="BCP354" s="92"/>
      <c r="BCQ354" s="92"/>
      <c r="BCR354" s="92"/>
      <c r="BCS354" s="92"/>
      <c r="BCT354" s="92"/>
      <c r="BCU354" s="92"/>
      <c r="BCV354" s="92"/>
      <c r="BCW354" s="92"/>
      <c r="BCX354" s="92"/>
      <c r="BCY354" s="92"/>
      <c r="BCZ354" s="92"/>
      <c r="BDA354" s="92"/>
      <c r="BDB354" s="92"/>
      <c r="BDC354" s="92"/>
      <c r="BDD354" s="92"/>
      <c r="BDE354" s="92"/>
      <c r="BDF354" s="92"/>
      <c r="BDG354" s="92"/>
      <c r="BDH354" s="92"/>
      <c r="BDI354" s="92"/>
      <c r="BDJ354" s="92"/>
      <c r="BDK354" s="92"/>
      <c r="BDL354" s="92"/>
      <c r="BDM354" s="92"/>
      <c r="BDN354" s="92"/>
      <c r="BDO354" s="92"/>
      <c r="BDP354" s="92"/>
      <c r="BDQ354" s="92"/>
      <c r="BDR354" s="92"/>
      <c r="BDS354" s="92"/>
      <c r="BDT354" s="92"/>
      <c r="BDU354" s="92"/>
      <c r="BDV354" s="92"/>
      <c r="BDW354" s="92"/>
      <c r="BDX354" s="92"/>
      <c r="BDY354" s="92"/>
      <c r="BDZ354" s="92"/>
      <c r="BEA354" s="92"/>
      <c r="BEB354" s="92"/>
      <c r="BEC354" s="92"/>
      <c r="BED354" s="92"/>
      <c r="BEE354" s="92"/>
      <c r="BEF354" s="92"/>
      <c r="BEG354" s="92"/>
      <c r="BEH354" s="92"/>
      <c r="BEI354" s="92"/>
      <c r="BEJ354" s="92"/>
      <c r="BEK354" s="92"/>
      <c r="BEL354" s="92"/>
      <c r="BEM354" s="92"/>
      <c r="BEN354" s="92"/>
      <c r="BEO354" s="92"/>
      <c r="BEP354" s="92"/>
      <c r="BEQ354" s="92"/>
      <c r="BER354" s="92"/>
      <c r="BES354" s="92"/>
      <c r="BET354" s="92"/>
      <c r="BEU354" s="92"/>
      <c r="BEV354" s="92"/>
      <c r="BEW354" s="92"/>
      <c r="BEX354" s="92"/>
      <c r="BEY354" s="92"/>
      <c r="BEZ354" s="92"/>
      <c r="BFA354" s="92"/>
      <c r="BFB354" s="92"/>
      <c r="BFC354" s="92"/>
      <c r="BFD354" s="92"/>
      <c r="BFE354" s="92"/>
      <c r="BFF354" s="92"/>
      <c r="BFG354" s="92"/>
      <c r="BFH354" s="92"/>
      <c r="BFI354" s="92"/>
      <c r="BFJ354" s="92"/>
      <c r="BFK354" s="92"/>
      <c r="BFL354" s="92"/>
      <c r="BFM354" s="92"/>
      <c r="BFN354" s="92"/>
      <c r="BFO354" s="92"/>
      <c r="BFP354" s="92"/>
      <c r="BFQ354" s="92"/>
      <c r="BFR354" s="92"/>
      <c r="BFS354" s="92"/>
      <c r="BFT354" s="92"/>
      <c r="BFU354" s="92"/>
      <c r="BFV354" s="92"/>
      <c r="BFW354" s="92"/>
      <c r="BFX354" s="92"/>
      <c r="BFY354" s="92"/>
      <c r="BFZ354" s="92"/>
      <c r="BGA354" s="92"/>
      <c r="BGB354" s="92"/>
      <c r="BGC354" s="92"/>
      <c r="BGD354" s="92"/>
      <c r="BGE354" s="92"/>
      <c r="BGF354" s="92"/>
      <c r="BGG354" s="92"/>
      <c r="BGH354" s="92"/>
      <c r="BGI354" s="92"/>
      <c r="BGJ354" s="92"/>
      <c r="BGK354" s="92"/>
      <c r="BGL354" s="92"/>
      <c r="BGM354" s="92"/>
      <c r="BGN354" s="92"/>
      <c r="BGO354" s="92"/>
      <c r="BGP354" s="92"/>
      <c r="BGQ354" s="92"/>
      <c r="BGR354" s="92"/>
      <c r="BGS354" s="92"/>
      <c r="BGT354" s="92"/>
      <c r="BGU354" s="92"/>
      <c r="BGV354" s="92"/>
      <c r="BGW354" s="92"/>
      <c r="BGX354" s="92"/>
      <c r="BGY354" s="92"/>
      <c r="BGZ354" s="92"/>
      <c r="BHA354" s="92"/>
      <c r="BHB354" s="92"/>
      <c r="BHC354" s="92"/>
      <c r="BHD354" s="92"/>
      <c r="BHE354" s="92"/>
      <c r="BHF354" s="92"/>
      <c r="BHG354" s="92"/>
      <c r="BHH354" s="92"/>
      <c r="BHI354" s="92"/>
      <c r="BHJ354" s="92"/>
      <c r="BHK354" s="92"/>
      <c r="BHL354" s="92"/>
      <c r="BHM354" s="92"/>
      <c r="BHN354" s="92"/>
      <c r="BHO354" s="92"/>
      <c r="BHP354" s="92"/>
      <c r="BHQ354" s="92"/>
      <c r="BHR354" s="92"/>
      <c r="BHS354" s="92"/>
      <c r="BHT354" s="92"/>
      <c r="BHU354" s="92"/>
      <c r="BHV354" s="92"/>
      <c r="BHW354" s="92"/>
      <c r="BHX354" s="92"/>
      <c r="BHY354" s="92"/>
      <c r="BHZ354" s="92"/>
      <c r="BIA354" s="92"/>
      <c r="BIB354" s="92"/>
      <c r="BIC354" s="92"/>
      <c r="BID354" s="92"/>
      <c r="BIE354" s="92"/>
      <c r="BIF354" s="92"/>
      <c r="BIG354" s="92"/>
      <c r="BIH354" s="92"/>
      <c r="BII354" s="92"/>
      <c r="BIJ354" s="92"/>
      <c r="BIK354" s="92"/>
      <c r="BIL354" s="92"/>
      <c r="BIM354" s="92"/>
      <c r="BIN354" s="92"/>
      <c r="BIO354" s="92"/>
      <c r="BIP354" s="92"/>
      <c r="BIQ354" s="92"/>
      <c r="BIR354" s="92"/>
      <c r="BIS354" s="92"/>
      <c r="BIT354" s="92"/>
      <c r="BIU354" s="92"/>
      <c r="BIV354" s="92"/>
      <c r="BIW354" s="92"/>
      <c r="BIX354" s="92"/>
      <c r="BIY354" s="92"/>
      <c r="BIZ354" s="92"/>
      <c r="BJA354" s="92"/>
      <c r="BJB354" s="92"/>
      <c r="BJC354" s="92"/>
      <c r="BJD354" s="92"/>
      <c r="BJE354" s="92"/>
      <c r="BJF354" s="92"/>
      <c r="BJG354" s="92"/>
      <c r="BJH354" s="92"/>
      <c r="BJI354" s="92"/>
      <c r="BJJ354" s="92"/>
      <c r="BJK354" s="92"/>
      <c r="BJL354" s="92"/>
      <c r="BJM354" s="92"/>
      <c r="BJN354" s="92"/>
      <c r="BJO354" s="92"/>
      <c r="BJP354" s="92"/>
      <c r="BJQ354" s="92"/>
      <c r="BJR354" s="92"/>
      <c r="BJS354" s="92"/>
      <c r="BJT354" s="92"/>
      <c r="BJU354" s="92"/>
      <c r="BJV354" s="92"/>
      <c r="BJW354" s="92"/>
      <c r="BJX354" s="92"/>
      <c r="BJY354" s="92"/>
      <c r="BJZ354" s="92"/>
      <c r="BKA354" s="92"/>
      <c r="BKB354" s="92"/>
      <c r="BKC354" s="92"/>
      <c r="BKD354" s="92"/>
      <c r="BKE354" s="92"/>
      <c r="BKF354" s="92"/>
      <c r="BKG354" s="92"/>
      <c r="BKH354" s="92"/>
      <c r="BKI354" s="92"/>
      <c r="BKJ354" s="92"/>
      <c r="BKK354" s="92"/>
      <c r="BKL354" s="92"/>
      <c r="BKM354" s="92"/>
      <c r="BKN354" s="92"/>
      <c r="BKO354" s="92"/>
      <c r="BKP354" s="92"/>
      <c r="BKQ354" s="92"/>
      <c r="BKR354" s="92"/>
      <c r="BKS354" s="92"/>
      <c r="BKT354" s="92"/>
      <c r="BKU354" s="92"/>
      <c r="BKV354" s="92"/>
      <c r="BKW354" s="92"/>
      <c r="BKX354" s="92"/>
      <c r="BKY354" s="92"/>
      <c r="BKZ354" s="92"/>
      <c r="BLA354" s="92"/>
      <c r="BLB354" s="92"/>
      <c r="BLC354" s="92"/>
      <c r="BLD354" s="92"/>
      <c r="BLE354" s="92"/>
      <c r="BLF354" s="92"/>
      <c r="BLG354" s="92"/>
      <c r="BLH354" s="92"/>
      <c r="BLI354" s="92"/>
      <c r="BLJ354" s="92"/>
      <c r="BLK354" s="92"/>
      <c r="BLL354" s="92"/>
      <c r="BLM354" s="92"/>
      <c r="BLN354" s="92"/>
      <c r="BLO354" s="92"/>
      <c r="BLP354" s="92"/>
      <c r="BLQ354" s="92"/>
      <c r="BLR354" s="92"/>
      <c r="BLS354" s="92"/>
      <c r="BLT354" s="92"/>
      <c r="BLU354" s="92"/>
      <c r="BLV354" s="92"/>
      <c r="BLW354" s="92"/>
      <c r="BLX354" s="92"/>
      <c r="BLY354" s="92"/>
      <c r="BLZ354" s="92"/>
      <c r="BMA354" s="92"/>
      <c r="BMB354" s="92"/>
      <c r="BMC354" s="92"/>
      <c r="BMD354" s="92"/>
      <c r="BME354" s="92"/>
      <c r="BMF354" s="92"/>
      <c r="BMG354" s="92"/>
      <c r="BMH354" s="92"/>
      <c r="BMI354" s="92"/>
      <c r="BMJ354" s="92"/>
      <c r="BMK354" s="92"/>
      <c r="BML354" s="92"/>
      <c r="BMM354" s="92"/>
      <c r="BMN354" s="92"/>
      <c r="BMO354" s="92"/>
      <c r="BMP354" s="92"/>
      <c r="BMQ354" s="92"/>
      <c r="BMR354" s="92"/>
      <c r="BMS354" s="92"/>
      <c r="BMT354" s="92"/>
      <c r="BMU354" s="92"/>
      <c r="BMV354" s="92"/>
      <c r="BMW354" s="92"/>
      <c r="BMX354" s="92"/>
      <c r="BMY354" s="92"/>
      <c r="BMZ354" s="92"/>
      <c r="BNA354" s="92"/>
      <c r="BNB354" s="92"/>
      <c r="BNC354" s="92"/>
      <c r="BND354" s="92"/>
      <c r="BNE354" s="92"/>
      <c r="BNF354" s="92"/>
      <c r="BNG354" s="92"/>
      <c r="BNH354" s="92"/>
      <c r="BNI354" s="92"/>
      <c r="BNJ354" s="92"/>
      <c r="BNK354" s="92"/>
      <c r="BNL354" s="92"/>
      <c r="BNM354" s="92"/>
      <c r="BNN354" s="92"/>
      <c r="BNO354" s="92"/>
      <c r="BNP354" s="92"/>
      <c r="BNQ354" s="92"/>
      <c r="BNR354" s="92"/>
      <c r="BNS354" s="92"/>
      <c r="BNT354" s="92"/>
      <c r="BNU354" s="92"/>
      <c r="BNV354" s="92"/>
      <c r="BNW354" s="92"/>
      <c r="BNX354" s="92"/>
      <c r="BNY354" s="92"/>
      <c r="BNZ354" s="92"/>
      <c r="BOA354" s="92"/>
      <c r="BOB354" s="92"/>
      <c r="BOC354" s="92"/>
      <c r="BOD354" s="92"/>
      <c r="BOE354" s="92"/>
      <c r="BOF354" s="92"/>
      <c r="BOG354" s="92"/>
      <c r="BOH354" s="92"/>
      <c r="BOI354" s="92"/>
      <c r="BOJ354" s="92"/>
      <c r="BOK354" s="92"/>
      <c r="BOL354" s="92"/>
      <c r="BOM354" s="92"/>
      <c r="BON354" s="92"/>
      <c r="BOO354" s="92"/>
      <c r="BOP354" s="92"/>
      <c r="BOQ354" s="92"/>
      <c r="BOR354" s="92"/>
      <c r="BOS354" s="92"/>
      <c r="BOT354" s="92"/>
      <c r="BOU354" s="92"/>
      <c r="BOV354" s="92"/>
      <c r="BOW354" s="92"/>
      <c r="BOX354" s="92"/>
      <c r="BOY354" s="92"/>
      <c r="BOZ354" s="92"/>
      <c r="BPA354" s="92"/>
      <c r="BPB354" s="92"/>
      <c r="BPC354" s="92"/>
      <c r="BPD354" s="92"/>
      <c r="BPE354" s="92"/>
      <c r="BPF354" s="92"/>
      <c r="BPG354" s="92"/>
      <c r="BPH354" s="92"/>
      <c r="BPI354" s="92"/>
      <c r="BPJ354" s="92"/>
      <c r="BPK354" s="92"/>
      <c r="BPL354" s="92"/>
      <c r="BPM354" s="92"/>
      <c r="BPN354" s="92"/>
      <c r="BPO354" s="92"/>
      <c r="BPP354" s="92"/>
      <c r="BPQ354" s="92"/>
      <c r="BPR354" s="92"/>
      <c r="BPS354" s="92"/>
      <c r="BPT354" s="92"/>
      <c r="BPU354" s="92"/>
      <c r="BPV354" s="92"/>
      <c r="BPW354" s="92"/>
      <c r="BPX354" s="92"/>
      <c r="BPY354" s="92"/>
      <c r="BPZ354" s="92"/>
      <c r="BQA354" s="92"/>
      <c r="BQB354" s="92"/>
      <c r="BQC354" s="92"/>
      <c r="BQD354" s="92"/>
      <c r="BQE354" s="92"/>
      <c r="BQF354" s="92"/>
      <c r="BQG354" s="92"/>
      <c r="BQH354" s="92"/>
      <c r="BQI354" s="92"/>
      <c r="BQJ354" s="92"/>
      <c r="BQK354" s="92"/>
      <c r="BQL354" s="92"/>
      <c r="BQM354" s="92"/>
      <c r="BQN354" s="92"/>
      <c r="BQO354" s="92"/>
      <c r="BQP354" s="92"/>
      <c r="BQQ354" s="92"/>
      <c r="BQR354" s="92"/>
      <c r="BQS354" s="92"/>
      <c r="BQT354" s="92"/>
      <c r="BQU354" s="92"/>
      <c r="BQV354" s="92"/>
      <c r="BQW354" s="92"/>
      <c r="BQX354" s="92"/>
      <c r="BQY354" s="92"/>
      <c r="BQZ354" s="92"/>
      <c r="BRA354" s="92"/>
      <c r="BRB354" s="92"/>
      <c r="BRC354" s="92"/>
      <c r="BRD354" s="92"/>
      <c r="BRE354" s="92"/>
      <c r="BRF354" s="92"/>
      <c r="BRG354" s="92"/>
      <c r="BRH354" s="92"/>
      <c r="BRI354" s="92"/>
      <c r="BRJ354" s="92"/>
      <c r="BRK354" s="92"/>
      <c r="BRL354" s="92"/>
      <c r="BRM354" s="92"/>
      <c r="BRN354" s="92"/>
      <c r="BRO354" s="92"/>
      <c r="BRP354" s="92"/>
      <c r="BRQ354" s="92"/>
      <c r="BRR354" s="92"/>
      <c r="BRS354" s="92"/>
      <c r="BRT354" s="92"/>
      <c r="BRU354" s="92"/>
      <c r="BRV354" s="92"/>
      <c r="BRW354" s="92"/>
      <c r="BRX354" s="92"/>
      <c r="BRY354" s="92"/>
      <c r="BRZ354" s="92"/>
      <c r="BSA354" s="92"/>
      <c r="BSB354" s="92"/>
      <c r="BSC354" s="92"/>
      <c r="BSD354" s="92"/>
      <c r="BSE354" s="92"/>
      <c r="BSF354" s="92"/>
      <c r="BSG354" s="92"/>
      <c r="BSH354" s="92"/>
      <c r="BSI354" s="92"/>
      <c r="BSJ354" s="92"/>
      <c r="BSK354" s="92"/>
      <c r="BSL354" s="92"/>
      <c r="BSM354" s="92"/>
      <c r="BSN354" s="92"/>
      <c r="BSO354" s="92"/>
      <c r="BSP354" s="92"/>
      <c r="BSQ354" s="92"/>
      <c r="BSR354" s="92"/>
      <c r="BSS354" s="92"/>
      <c r="BST354" s="92"/>
      <c r="BSU354" s="92"/>
      <c r="BSV354" s="92"/>
      <c r="BSW354" s="92"/>
      <c r="BSX354" s="92"/>
      <c r="BSY354" s="92"/>
      <c r="BSZ354" s="92"/>
      <c r="BTA354" s="92"/>
      <c r="BTB354" s="92"/>
      <c r="BTC354" s="92"/>
      <c r="BTD354" s="92"/>
      <c r="BTE354" s="92"/>
      <c r="BTF354" s="92"/>
      <c r="BTG354" s="92"/>
      <c r="BTH354" s="92"/>
      <c r="BTI354" s="92"/>
      <c r="BTJ354" s="92"/>
      <c r="BTK354" s="92"/>
      <c r="BTL354" s="92"/>
      <c r="BTM354" s="92"/>
      <c r="BTN354" s="92"/>
      <c r="BTO354" s="92"/>
      <c r="BTP354" s="92"/>
      <c r="BTQ354" s="92"/>
      <c r="BTR354" s="92"/>
      <c r="BTS354" s="92"/>
      <c r="BTT354" s="92"/>
      <c r="BTU354" s="92"/>
      <c r="BTV354" s="92"/>
      <c r="BTW354" s="92"/>
      <c r="BTX354" s="92"/>
      <c r="BTY354" s="92"/>
      <c r="BTZ354" s="92"/>
      <c r="BUA354" s="92"/>
      <c r="BUB354" s="92"/>
      <c r="BUC354" s="92"/>
      <c r="BUD354" s="92"/>
      <c r="BUE354" s="92"/>
      <c r="BUF354" s="92"/>
      <c r="BUG354" s="92"/>
      <c r="BUH354" s="92"/>
      <c r="BUI354" s="92"/>
      <c r="BUJ354" s="92"/>
      <c r="BUK354" s="92"/>
      <c r="BUL354" s="92"/>
      <c r="BUM354" s="92"/>
      <c r="BUN354" s="92"/>
      <c r="BUO354" s="92"/>
      <c r="BUP354" s="92"/>
      <c r="BUQ354" s="92"/>
      <c r="BUR354" s="92"/>
      <c r="BUS354" s="92"/>
      <c r="BUT354" s="92"/>
      <c r="BUU354" s="92"/>
      <c r="BUV354" s="92"/>
      <c r="BUW354" s="92"/>
      <c r="BUX354" s="92"/>
      <c r="BUY354" s="92"/>
      <c r="BUZ354" s="92"/>
      <c r="BVA354" s="92"/>
      <c r="BVB354" s="92"/>
      <c r="BVC354" s="92"/>
      <c r="BVD354" s="92"/>
      <c r="BVE354" s="92"/>
      <c r="BVF354" s="92"/>
      <c r="BVG354" s="92"/>
      <c r="BVH354" s="92"/>
      <c r="BVI354" s="92"/>
      <c r="BVJ354" s="92"/>
      <c r="BVK354" s="92"/>
      <c r="BVL354" s="92"/>
      <c r="BVM354" s="92"/>
      <c r="BVN354" s="92"/>
      <c r="BVO354" s="92"/>
      <c r="BVP354" s="92"/>
      <c r="BVQ354" s="92"/>
      <c r="BVR354" s="92"/>
      <c r="BVS354" s="92"/>
      <c r="BVT354" s="92"/>
      <c r="BVU354" s="92"/>
      <c r="BVV354" s="92"/>
      <c r="BVW354" s="92"/>
      <c r="BVX354" s="92"/>
      <c r="BVY354" s="92"/>
      <c r="BVZ354" s="92"/>
      <c r="BWA354" s="92"/>
      <c r="BWB354" s="92"/>
      <c r="BWC354" s="92"/>
      <c r="BWD354" s="92"/>
      <c r="BWE354" s="92"/>
      <c r="BWF354" s="92"/>
      <c r="BWG354" s="92"/>
      <c r="BWH354" s="92"/>
      <c r="BWI354" s="92"/>
      <c r="BWJ354" s="92"/>
      <c r="BWK354" s="92"/>
      <c r="BWL354" s="92"/>
      <c r="BWM354" s="92"/>
      <c r="BWN354" s="92"/>
      <c r="BWO354" s="92"/>
      <c r="BWP354" s="92"/>
      <c r="BWQ354" s="92"/>
      <c r="BWR354" s="92"/>
      <c r="BWS354" s="92"/>
      <c r="BWT354" s="92"/>
      <c r="BWU354" s="92"/>
      <c r="BWV354" s="92"/>
      <c r="BWW354" s="92"/>
      <c r="BWX354" s="92"/>
      <c r="BWY354" s="92"/>
      <c r="BWZ354" s="92"/>
      <c r="BXA354" s="92"/>
      <c r="BXB354" s="92"/>
      <c r="BXC354" s="92"/>
      <c r="BXD354" s="92"/>
      <c r="BXE354" s="92"/>
      <c r="BXF354" s="92"/>
      <c r="BXG354" s="92"/>
      <c r="BXH354" s="92"/>
      <c r="BXI354" s="92"/>
      <c r="BXJ354" s="92"/>
      <c r="BXK354" s="92"/>
      <c r="BXL354" s="92"/>
      <c r="BXM354" s="92"/>
      <c r="BXN354" s="92"/>
      <c r="BXO354" s="92"/>
      <c r="BXP354" s="92"/>
      <c r="BXQ354" s="92"/>
      <c r="BXR354" s="92"/>
      <c r="BXS354" s="92"/>
      <c r="BXT354" s="92"/>
      <c r="BXU354" s="92"/>
      <c r="BXV354" s="92"/>
      <c r="BXW354" s="92"/>
      <c r="BXX354" s="92"/>
      <c r="BXY354" s="92"/>
      <c r="BXZ354" s="92"/>
      <c r="BYA354" s="92"/>
      <c r="BYB354" s="92"/>
      <c r="BYC354" s="92"/>
      <c r="BYD354" s="92"/>
      <c r="BYE354" s="92"/>
      <c r="BYF354" s="92"/>
      <c r="BYG354" s="92"/>
      <c r="BYH354" s="92"/>
      <c r="BYI354" s="92"/>
      <c r="BYJ354" s="92"/>
      <c r="BYK354" s="92"/>
      <c r="BYL354" s="92"/>
      <c r="BYM354" s="92"/>
      <c r="BYN354" s="92"/>
      <c r="BYO354" s="92"/>
      <c r="BYP354" s="92"/>
      <c r="BYQ354" s="92"/>
      <c r="BYR354" s="92"/>
      <c r="BYS354" s="92"/>
      <c r="BYT354" s="92"/>
      <c r="BYU354" s="92"/>
      <c r="BYV354" s="92"/>
      <c r="BYW354" s="92"/>
      <c r="BYX354" s="92"/>
      <c r="BYY354" s="92"/>
      <c r="BYZ354" s="92"/>
      <c r="BZA354" s="92"/>
      <c r="BZB354" s="92"/>
      <c r="BZC354" s="92"/>
      <c r="BZD354" s="92"/>
      <c r="BZE354" s="92"/>
      <c r="BZF354" s="92"/>
      <c r="BZG354" s="92"/>
      <c r="BZH354" s="92"/>
      <c r="BZI354" s="92"/>
      <c r="BZJ354" s="92"/>
      <c r="BZK354" s="92"/>
      <c r="BZL354" s="92"/>
      <c r="BZM354" s="92"/>
      <c r="BZN354" s="92"/>
      <c r="BZO354" s="92"/>
      <c r="BZP354" s="92"/>
      <c r="BZQ354" s="92"/>
      <c r="BZR354" s="92"/>
      <c r="BZS354" s="92"/>
      <c r="BZT354" s="92"/>
      <c r="BZU354" s="92"/>
      <c r="BZV354" s="92"/>
      <c r="BZW354" s="92"/>
      <c r="BZX354" s="92"/>
      <c r="BZY354" s="92"/>
      <c r="BZZ354" s="92"/>
      <c r="CAA354" s="92"/>
      <c r="CAB354" s="92"/>
      <c r="CAC354" s="92"/>
      <c r="CAD354" s="92"/>
      <c r="CAE354" s="92"/>
      <c r="CAF354" s="92"/>
      <c r="CAG354" s="92"/>
      <c r="CAH354" s="92"/>
      <c r="CAI354" s="92"/>
      <c r="CAJ354" s="92"/>
      <c r="CAK354" s="92"/>
      <c r="CAL354" s="92"/>
      <c r="CAM354" s="92"/>
      <c r="CAN354" s="92"/>
      <c r="CAO354" s="92"/>
      <c r="CAP354" s="92"/>
      <c r="CAQ354" s="92"/>
      <c r="CAR354" s="92"/>
      <c r="CAS354" s="92"/>
      <c r="CAT354" s="92"/>
      <c r="CAU354" s="92"/>
      <c r="CAV354" s="92"/>
      <c r="CAW354" s="92"/>
      <c r="CAX354" s="92"/>
      <c r="CAY354" s="92"/>
      <c r="CAZ354" s="92"/>
      <c r="CBA354" s="92"/>
      <c r="CBB354" s="92"/>
      <c r="CBC354" s="92"/>
      <c r="CBD354" s="92"/>
      <c r="CBE354" s="92"/>
      <c r="CBF354" s="92"/>
      <c r="CBG354" s="92"/>
      <c r="CBH354" s="92"/>
      <c r="CBI354" s="92"/>
      <c r="CBJ354" s="92"/>
      <c r="CBK354" s="92"/>
      <c r="CBL354" s="92"/>
      <c r="CBM354" s="92"/>
      <c r="CBN354" s="92"/>
      <c r="CBO354" s="92"/>
      <c r="CBP354" s="92"/>
      <c r="CBQ354" s="92"/>
      <c r="CBR354" s="92"/>
      <c r="CBS354" s="92"/>
      <c r="CBT354" s="92"/>
      <c r="CBU354" s="92"/>
      <c r="CBV354" s="92"/>
      <c r="CBW354" s="92"/>
      <c r="CBX354" s="92"/>
      <c r="CBY354" s="92"/>
      <c r="CBZ354" s="92"/>
      <c r="CCA354" s="92"/>
      <c r="CCB354" s="92"/>
      <c r="CCC354" s="92"/>
      <c r="CCD354" s="92"/>
      <c r="CCE354" s="92"/>
      <c r="CCF354" s="92"/>
      <c r="CCG354" s="92"/>
      <c r="CCH354" s="92"/>
      <c r="CCI354" s="92"/>
      <c r="CCJ354" s="92"/>
      <c r="CCK354" s="92"/>
      <c r="CCL354" s="92"/>
      <c r="CCM354" s="92"/>
      <c r="CCN354" s="92"/>
      <c r="CCO354" s="92"/>
      <c r="CCP354" s="92"/>
      <c r="CCQ354" s="92"/>
      <c r="CCR354" s="92"/>
      <c r="CCS354" s="92"/>
      <c r="CCT354" s="92"/>
      <c r="CCU354" s="92"/>
      <c r="CCV354" s="92"/>
      <c r="CCW354" s="92"/>
      <c r="CCX354" s="92"/>
      <c r="CCY354" s="92"/>
      <c r="CCZ354" s="92"/>
      <c r="CDA354" s="92"/>
      <c r="CDB354" s="92"/>
      <c r="CDC354" s="92"/>
      <c r="CDD354" s="92"/>
      <c r="CDE354" s="92"/>
      <c r="CDF354" s="92"/>
      <c r="CDG354" s="92"/>
      <c r="CDH354" s="92"/>
      <c r="CDI354" s="92"/>
      <c r="CDJ354" s="92"/>
      <c r="CDK354" s="92"/>
      <c r="CDL354" s="92"/>
      <c r="CDM354" s="92"/>
      <c r="CDN354" s="92"/>
      <c r="CDO354" s="92"/>
      <c r="CDP354" s="92"/>
      <c r="CDQ354" s="92"/>
      <c r="CDR354" s="92"/>
      <c r="CDS354" s="92"/>
      <c r="CDT354" s="92"/>
      <c r="CDU354" s="92"/>
      <c r="CDV354" s="92"/>
      <c r="CDW354" s="92"/>
      <c r="CDX354" s="92"/>
      <c r="CDY354" s="92"/>
      <c r="CDZ354" s="92"/>
      <c r="CEA354" s="92"/>
      <c r="CEB354" s="92"/>
      <c r="CEC354" s="92"/>
      <c r="CED354" s="92"/>
      <c r="CEE354" s="92"/>
      <c r="CEF354" s="92"/>
      <c r="CEG354" s="92"/>
      <c r="CEH354" s="92"/>
      <c r="CEI354" s="92"/>
      <c r="CEJ354" s="92"/>
      <c r="CEK354" s="92"/>
      <c r="CEL354" s="92"/>
      <c r="CEM354" s="92"/>
      <c r="CEN354" s="92"/>
      <c r="CEO354" s="92"/>
      <c r="CEP354" s="92"/>
      <c r="CEQ354" s="92"/>
      <c r="CER354" s="92"/>
      <c r="CES354" s="92"/>
      <c r="CET354" s="92"/>
      <c r="CEU354" s="92"/>
      <c r="CEV354" s="92"/>
      <c r="CEW354" s="92"/>
      <c r="CEX354" s="92"/>
      <c r="CEY354" s="92"/>
      <c r="CEZ354" s="92"/>
      <c r="CFA354" s="92"/>
      <c r="CFB354" s="92"/>
      <c r="CFC354" s="92"/>
      <c r="CFD354" s="92"/>
      <c r="CFE354" s="92"/>
      <c r="CFF354" s="92"/>
      <c r="CFG354" s="92"/>
      <c r="CFH354" s="92"/>
      <c r="CFI354" s="92"/>
      <c r="CFJ354" s="92"/>
      <c r="CFK354" s="92"/>
      <c r="CFL354" s="92"/>
      <c r="CFM354" s="92"/>
      <c r="CFN354" s="92"/>
      <c r="CFO354" s="92"/>
      <c r="CFP354" s="92"/>
      <c r="CFQ354" s="92"/>
      <c r="CFR354" s="92"/>
      <c r="CFS354" s="92"/>
      <c r="CFT354" s="92"/>
      <c r="CFU354" s="92"/>
      <c r="CFV354" s="92"/>
      <c r="CFW354" s="92"/>
      <c r="CFX354" s="92"/>
      <c r="CFY354" s="92"/>
      <c r="CFZ354" s="92"/>
      <c r="CGA354" s="92"/>
      <c r="CGB354" s="92"/>
      <c r="CGC354" s="92"/>
      <c r="CGD354" s="92"/>
      <c r="CGE354" s="92"/>
      <c r="CGF354" s="92"/>
      <c r="CGG354" s="92"/>
      <c r="CGH354" s="92"/>
      <c r="CGI354" s="92"/>
      <c r="CGJ354" s="92"/>
      <c r="CGK354" s="92"/>
      <c r="CGL354" s="92"/>
      <c r="CGM354" s="92"/>
      <c r="CGN354" s="92"/>
      <c r="CGO354" s="92"/>
      <c r="CGP354" s="92"/>
      <c r="CGQ354" s="92"/>
      <c r="CGR354" s="92"/>
      <c r="CGS354" s="92"/>
      <c r="CGT354" s="92"/>
      <c r="CGU354" s="92"/>
      <c r="CGV354" s="92"/>
      <c r="CGW354" s="92"/>
      <c r="CGX354" s="92"/>
      <c r="CGY354" s="92"/>
      <c r="CGZ354" s="92"/>
      <c r="CHA354" s="92"/>
      <c r="CHB354" s="92"/>
      <c r="CHC354" s="92"/>
      <c r="CHD354" s="92"/>
      <c r="CHE354" s="92"/>
      <c r="CHF354" s="92"/>
      <c r="CHG354" s="92"/>
      <c r="CHH354" s="92"/>
      <c r="CHI354" s="92"/>
      <c r="CHJ354" s="92"/>
      <c r="CHK354" s="92"/>
      <c r="CHL354" s="92"/>
      <c r="CHM354" s="92"/>
      <c r="CHN354" s="92"/>
      <c r="CHO354" s="92"/>
      <c r="CHP354" s="92"/>
      <c r="CHQ354" s="92"/>
      <c r="CHR354" s="92"/>
      <c r="CHS354" s="92"/>
      <c r="CHT354" s="92"/>
      <c r="CHU354" s="92"/>
      <c r="CHV354" s="92"/>
      <c r="CHW354" s="92"/>
      <c r="CHX354" s="92"/>
      <c r="CHY354" s="92"/>
      <c r="CHZ354" s="92"/>
      <c r="CIA354" s="92"/>
      <c r="CIB354" s="92"/>
      <c r="CIC354" s="92"/>
      <c r="CID354" s="92"/>
      <c r="CIE354" s="92"/>
      <c r="CIF354" s="92"/>
      <c r="CIG354" s="92"/>
      <c r="CIH354" s="92"/>
      <c r="CII354" s="92"/>
      <c r="CIJ354" s="92"/>
      <c r="CIK354" s="92"/>
      <c r="CIL354" s="92"/>
      <c r="CIM354" s="92"/>
      <c r="CIN354" s="92"/>
      <c r="CIO354" s="92"/>
      <c r="CIP354" s="92"/>
      <c r="CIQ354" s="92"/>
      <c r="CIR354" s="92"/>
      <c r="CIS354" s="92"/>
      <c r="CIT354" s="92"/>
      <c r="CIU354" s="92"/>
      <c r="CIV354" s="92"/>
      <c r="CIW354" s="92"/>
      <c r="CIX354" s="92"/>
      <c r="CIY354" s="92"/>
      <c r="CIZ354" s="92"/>
      <c r="CJA354" s="92"/>
      <c r="CJB354" s="92"/>
      <c r="CJC354" s="92"/>
      <c r="CJD354" s="92"/>
      <c r="CJE354" s="92"/>
      <c r="CJF354" s="92"/>
      <c r="CJG354" s="92"/>
      <c r="CJH354" s="92"/>
      <c r="CJI354" s="92"/>
      <c r="CJJ354" s="92"/>
      <c r="CJK354" s="92"/>
      <c r="CJL354" s="92"/>
      <c r="CJM354" s="92"/>
      <c r="CJN354" s="92"/>
      <c r="CJO354" s="92"/>
      <c r="CJP354" s="92"/>
      <c r="CJQ354" s="92"/>
      <c r="CJR354" s="92"/>
      <c r="CJS354" s="92"/>
      <c r="CJT354" s="92"/>
      <c r="CJU354" s="92"/>
      <c r="CJV354" s="92"/>
      <c r="CJW354" s="92"/>
      <c r="CJX354" s="92"/>
      <c r="CJY354" s="92"/>
      <c r="CJZ354" s="92"/>
      <c r="CKA354" s="92"/>
      <c r="CKB354" s="92"/>
      <c r="CKC354" s="92"/>
      <c r="CKD354" s="92"/>
      <c r="CKE354" s="92"/>
      <c r="CKF354" s="92"/>
      <c r="CKG354" s="92"/>
      <c r="CKH354" s="92"/>
      <c r="CKI354" s="92"/>
      <c r="CKJ354" s="92"/>
      <c r="CKK354" s="92"/>
      <c r="CKL354" s="92"/>
      <c r="CKM354" s="92"/>
      <c r="CKN354" s="92"/>
      <c r="CKO354" s="92"/>
      <c r="CKP354" s="92"/>
      <c r="CKQ354" s="92"/>
      <c r="CKR354" s="92"/>
      <c r="CKS354" s="92"/>
      <c r="CKT354" s="92"/>
      <c r="CKU354" s="92"/>
      <c r="CKV354" s="92"/>
      <c r="CKW354" s="92"/>
      <c r="CKX354" s="92"/>
      <c r="CKY354" s="92"/>
      <c r="CKZ354" s="92"/>
      <c r="CLA354" s="92"/>
      <c r="CLB354" s="92"/>
      <c r="CLC354" s="92"/>
      <c r="CLD354" s="92"/>
      <c r="CLE354" s="92"/>
      <c r="CLF354" s="92"/>
      <c r="CLG354" s="92"/>
      <c r="CLH354" s="92"/>
      <c r="CLI354" s="92"/>
      <c r="CLJ354" s="92"/>
      <c r="CLK354" s="92"/>
      <c r="CLL354" s="92"/>
      <c r="CLM354" s="92"/>
      <c r="CLN354" s="92"/>
      <c r="CLO354" s="92"/>
      <c r="CLP354" s="92"/>
      <c r="CLQ354" s="92"/>
      <c r="CLR354" s="92"/>
      <c r="CLS354" s="92"/>
      <c r="CLT354" s="92"/>
      <c r="CLU354" s="92"/>
      <c r="CLV354" s="92"/>
      <c r="CLW354" s="92"/>
      <c r="CLX354" s="92"/>
      <c r="CLY354" s="92"/>
      <c r="CLZ354" s="92"/>
      <c r="CMA354" s="92"/>
      <c r="CMB354" s="92"/>
      <c r="CMC354" s="92"/>
      <c r="CMD354" s="92"/>
      <c r="CME354" s="92"/>
      <c r="CMF354" s="92"/>
      <c r="CMG354" s="92"/>
      <c r="CMH354" s="92"/>
      <c r="CMI354" s="92"/>
      <c r="CMJ354" s="92"/>
      <c r="CMK354" s="92"/>
      <c r="CML354" s="92"/>
      <c r="CMM354" s="92"/>
      <c r="CMN354" s="92"/>
      <c r="CMO354" s="92"/>
      <c r="CMP354" s="92"/>
      <c r="CMQ354" s="92"/>
      <c r="CMR354" s="92"/>
      <c r="CMS354" s="92"/>
      <c r="CMT354" s="92"/>
      <c r="CMU354" s="92"/>
      <c r="CMV354" s="92"/>
      <c r="CMW354" s="92"/>
      <c r="CMX354" s="92"/>
      <c r="CMY354" s="92"/>
      <c r="CMZ354" s="92"/>
      <c r="CNA354" s="92"/>
      <c r="CNB354" s="92"/>
      <c r="CNC354" s="92"/>
      <c r="CND354" s="92"/>
      <c r="CNE354" s="92"/>
      <c r="CNF354" s="92"/>
      <c r="CNG354" s="92"/>
      <c r="CNH354" s="92"/>
      <c r="CNI354" s="92"/>
      <c r="CNJ354" s="92"/>
      <c r="CNK354" s="92"/>
      <c r="CNL354" s="92"/>
      <c r="CNM354" s="92"/>
      <c r="CNN354" s="92"/>
      <c r="CNO354" s="92"/>
      <c r="CNP354" s="92"/>
      <c r="CNQ354" s="92"/>
      <c r="CNR354" s="92"/>
      <c r="CNS354" s="92"/>
      <c r="CNT354" s="92"/>
      <c r="CNU354" s="92"/>
      <c r="CNV354" s="92"/>
      <c r="CNW354" s="92"/>
      <c r="CNX354" s="92"/>
      <c r="CNY354" s="92"/>
      <c r="CNZ354" s="92"/>
      <c r="COA354" s="92"/>
      <c r="COB354" s="92"/>
      <c r="COC354" s="92"/>
      <c r="COD354" s="92"/>
      <c r="COE354" s="92"/>
      <c r="COF354" s="92"/>
      <c r="COG354" s="92"/>
      <c r="COH354" s="92"/>
      <c r="COI354" s="92"/>
      <c r="COJ354" s="92"/>
      <c r="COK354" s="92"/>
      <c r="COL354" s="92"/>
      <c r="COM354" s="92"/>
      <c r="CON354" s="92"/>
      <c r="COO354" s="92"/>
      <c r="COP354" s="92"/>
      <c r="COQ354" s="92"/>
      <c r="COR354" s="92"/>
      <c r="COS354" s="92"/>
      <c r="COT354" s="92"/>
      <c r="COU354" s="92"/>
      <c r="COV354" s="92"/>
      <c r="COW354" s="92"/>
      <c r="COX354" s="92"/>
      <c r="COY354" s="92"/>
      <c r="COZ354" s="92"/>
      <c r="CPA354" s="92"/>
      <c r="CPB354" s="92"/>
      <c r="CPC354" s="92"/>
      <c r="CPD354" s="92"/>
      <c r="CPE354" s="92"/>
      <c r="CPF354" s="92"/>
      <c r="CPG354" s="92"/>
      <c r="CPH354" s="92"/>
      <c r="CPI354" s="92"/>
      <c r="CPJ354" s="92"/>
      <c r="CPK354" s="92"/>
      <c r="CPL354" s="92"/>
      <c r="CPM354" s="92"/>
      <c r="CPN354" s="92"/>
      <c r="CPO354" s="92"/>
      <c r="CPP354" s="92"/>
      <c r="CPQ354" s="92"/>
      <c r="CPR354" s="92"/>
      <c r="CPS354" s="92"/>
      <c r="CPT354" s="92"/>
      <c r="CPU354" s="92"/>
      <c r="CPV354" s="92"/>
      <c r="CPW354" s="92"/>
      <c r="CPX354" s="92"/>
      <c r="CPY354" s="92"/>
      <c r="CPZ354" s="92"/>
      <c r="CQA354" s="92"/>
      <c r="CQB354" s="92"/>
      <c r="CQC354" s="92"/>
      <c r="CQD354" s="92"/>
      <c r="CQE354" s="92"/>
      <c r="CQF354" s="92"/>
      <c r="CQG354" s="92"/>
      <c r="CQH354" s="92"/>
      <c r="CQI354" s="92"/>
      <c r="CQJ354" s="92"/>
      <c r="CQK354" s="92"/>
      <c r="CQL354" s="92"/>
      <c r="CQM354" s="92"/>
      <c r="CQN354" s="92"/>
      <c r="CQO354" s="92"/>
      <c r="CQP354" s="92"/>
      <c r="CQQ354" s="92"/>
      <c r="CQR354" s="92"/>
      <c r="CQS354" s="92"/>
      <c r="CQT354" s="92"/>
      <c r="CQU354" s="92"/>
      <c r="CQV354" s="92"/>
      <c r="CQW354" s="92"/>
      <c r="CQX354" s="92"/>
      <c r="CQY354" s="92"/>
      <c r="CQZ354" s="92"/>
      <c r="CRA354" s="92"/>
      <c r="CRB354" s="92"/>
      <c r="CRC354" s="92"/>
      <c r="CRD354" s="92"/>
      <c r="CRE354" s="92"/>
      <c r="CRF354" s="92"/>
      <c r="CRG354" s="92"/>
      <c r="CRH354" s="92"/>
      <c r="CRI354" s="92"/>
      <c r="CRJ354" s="92"/>
      <c r="CRK354" s="92"/>
      <c r="CRL354" s="92"/>
      <c r="CRM354" s="92"/>
      <c r="CRN354" s="92"/>
      <c r="CRO354" s="92"/>
      <c r="CRP354" s="92"/>
      <c r="CRQ354" s="92"/>
      <c r="CRR354" s="92"/>
      <c r="CRS354" s="92"/>
      <c r="CRT354" s="92"/>
      <c r="CRU354" s="92"/>
      <c r="CRV354" s="92"/>
      <c r="CRW354" s="92"/>
      <c r="CRX354" s="92"/>
      <c r="CRY354" s="92"/>
      <c r="CRZ354" s="92"/>
      <c r="CSA354" s="92"/>
      <c r="CSB354" s="92"/>
      <c r="CSC354" s="92"/>
      <c r="CSD354" s="92"/>
      <c r="CSE354" s="92"/>
      <c r="CSF354" s="92"/>
      <c r="CSG354" s="92"/>
      <c r="CSH354" s="92"/>
      <c r="CSI354" s="92"/>
      <c r="CSJ354" s="92"/>
      <c r="CSK354" s="92"/>
      <c r="CSL354" s="92"/>
      <c r="CSM354" s="92"/>
      <c r="CSN354" s="92"/>
      <c r="CSO354" s="92"/>
      <c r="CSP354" s="92"/>
      <c r="CSQ354" s="92"/>
      <c r="CSR354" s="92"/>
      <c r="CSS354" s="92"/>
      <c r="CST354" s="92"/>
      <c r="CSU354" s="92"/>
      <c r="CSV354" s="92"/>
      <c r="CSW354" s="92"/>
      <c r="CSX354" s="92"/>
      <c r="CSY354" s="92"/>
      <c r="CSZ354" s="92"/>
      <c r="CTA354" s="92"/>
      <c r="CTB354" s="92"/>
      <c r="CTC354" s="92"/>
      <c r="CTD354" s="92"/>
      <c r="CTE354" s="92"/>
      <c r="CTF354" s="92"/>
      <c r="CTG354" s="92"/>
      <c r="CTH354" s="92"/>
      <c r="CTI354" s="92"/>
      <c r="CTJ354" s="92"/>
      <c r="CTK354" s="92"/>
      <c r="CTL354" s="92"/>
      <c r="CTM354" s="92"/>
      <c r="CTN354" s="92"/>
      <c r="CTO354" s="92"/>
      <c r="CTP354" s="92"/>
      <c r="CTQ354" s="92"/>
      <c r="CTR354" s="92"/>
      <c r="CTS354" s="92"/>
      <c r="CTT354" s="92"/>
      <c r="CTU354" s="92"/>
      <c r="CTV354" s="92"/>
      <c r="CTW354" s="92"/>
      <c r="CTX354" s="92"/>
      <c r="CTY354" s="92"/>
      <c r="CTZ354" s="92"/>
      <c r="CUA354" s="92"/>
      <c r="CUB354" s="92"/>
      <c r="CUC354" s="92"/>
      <c r="CUD354" s="92"/>
      <c r="CUE354" s="92"/>
      <c r="CUF354" s="92"/>
      <c r="CUG354" s="92"/>
      <c r="CUH354" s="92"/>
      <c r="CUI354" s="92"/>
      <c r="CUJ354" s="92"/>
      <c r="CUK354" s="92"/>
      <c r="CUL354" s="92"/>
      <c r="CUM354" s="92"/>
      <c r="CUN354" s="92"/>
      <c r="CUO354" s="92"/>
      <c r="CUP354" s="92"/>
      <c r="CUQ354" s="92"/>
      <c r="CUR354" s="92"/>
      <c r="CUS354" s="92"/>
      <c r="CUT354" s="92"/>
      <c r="CUU354" s="92"/>
      <c r="CUV354" s="92"/>
      <c r="CUW354" s="92"/>
      <c r="CUX354" s="92"/>
      <c r="CUY354" s="92"/>
      <c r="CUZ354" s="92"/>
      <c r="CVA354" s="92"/>
      <c r="CVB354" s="92"/>
      <c r="CVC354" s="92"/>
      <c r="CVD354" s="92"/>
      <c r="CVE354" s="92"/>
      <c r="CVF354" s="92"/>
      <c r="CVG354" s="92"/>
      <c r="CVH354" s="92"/>
      <c r="CVI354" s="92"/>
      <c r="CVJ354" s="92"/>
      <c r="CVK354" s="92"/>
      <c r="CVL354" s="92"/>
      <c r="CVM354" s="92"/>
      <c r="CVN354" s="92"/>
      <c r="CVO354" s="92"/>
      <c r="CVP354" s="92"/>
      <c r="CVQ354" s="92"/>
      <c r="CVR354" s="92"/>
      <c r="CVS354" s="92"/>
      <c r="CVT354" s="92"/>
      <c r="CVU354" s="92"/>
      <c r="CVV354" s="92"/>
      <c r="CVW354" s="92"/>
      <c r="CVX354" s="92"/>
      <c r="CVY354" s="92"/>
      <c r="CVZ354" s="92"/>
      <c r="CWA354" s="92"/>
      <c r="CWB354" s="92"/>
      <c r="CWC354" s="92"/>
      <c r="CWD354" s="92"/>
      <c r="CWE354" s="92"/>
      <c r="CWF354" s="92"/>
      <c r="CWG354" s="92"/>
      <c r="CWH354" s="92"/>
      <c r="CWI354" s="92"/>
      <c r="CWJ354" s="92"/>
      <c r="CWK354" s="92"/>
      <c r="CWL354" s="92"/>
      <c r="CWM354" s="92"/>
      <c r="CWN354" s="92"/>
      <c r="CWO354" s="92"/>
      <c r="CWP354" s="92"/>
      <c r="CWQ354" s="92"/>
      <c r="CWR354" s="92"/>
      <c r="CWS354" s="92"/>
      <c r="CWT354" s="92"/>
      <c r="CWU354" s="92"/>
      <c r="CWV354" s="92"/>
      <c r="CWW354" s="92"/>
      <c r="CWX354" s="92"/>
      <c r="CWY354" s="92"/>
      <c r="CWZ354" s="92"/>
      <c r="CXA354" s="92"/>
      <c r="CXB354" s="92"/>
      <c r="CXC354" s="92"/>
      <c r="CXD354" s="92"/>
      <c r="CXE354" s="92"/>
      <c r="CXF354" s="92"/>
      <c r="CXG354" s="92"/>
      <c r="CXH354" s="92"/>
      <c r="CXI354" s="92"/>
      <c r="CXJ354" s="92"/>
      <c r="CXK354" s="92"/>
      <c r="CXL354" s="92"/>
      <c r="CXM354" s="92"/>
      <c r="CXN354" s="92"/>
      <c r="CXO354" s="92"/>
      <c r="CXP354" s="92"/>
      <c r="CXQ354" s="92"/>
      <c r="CXR354" s="92"/>
      <c r="CXS354" s="92"/>
      <c r="CXT354" s="92"/>
      <c r="CXU354" s="92"/>
      <c r="CXV354" s="92"/>
      <c r="CXW354" s="92"/>
      <c r="CXX354" s="92"/>
      <c r="CXY354" s="92"/>
      <c r="CXZ354" s="92"/>
      <c r="CYA354" s="92"/>
      <c r="CYB354" s="92"/>
      <c r="CYC354" s="92"/>
      <c r="CYD354" s="92"/>
      <c r="CYE354" s="92"/>
      <c r="CYF354" s="92"/>
      <c r="CYG354" s="92"/>
      <c r="CYH354" s="92"/>
      <c r="CYI354" s="92"/>
      <c r="CYJ354" s="92"/>
      <c r="CYK354" s="92"/>
      <c r="CYL354" s="92"/>
      <c r="CYM354" s="92"/>
      <c r="CYN354" s="92"/>
      <c r="CYO354" s="92"/>
      <c r="CYP354" s="92"/>
      <c r="CYQ354" s="92"/>
      <c r="CYR354" s="92"/>
      <c r="CYS354" s="92"/>
      <c r="CYT354" s="92"/>
      <c r="CYU354" s="92"/>
      <c r="CYV354" s="92"/>
      <c r="CYW354" s="92"/>
      <c r="CYX354" s="92"/>
      <c r="CYY354" s="92"/>
      <c r="CYZ354" s="92"/>
      <c r="CZA354" s="92"/>
      <c r="CZB354" s="92"/>
      <c r="CZC354" s="92"/>
      <c r="CZD354" s="92"/>
      <c r="CZE354" s="92"/>
      <c r="CZF354" s="92"/>
      <c r="CZG354" s="92"/>
      <c r="CZH354" s="92"/>
      <c r="CZI354" s="92"/>
      <c r="CZJ354" s="92"/>
      <c r="CZK354" s="92"/>
      <c r="CZL354" s="92"/>
      <c r="CZM354" s="92"/>
      <c r="CZN354" s="92"/>
      <c r="CZO354" s="92"/>
      <c r="CZP354" s="92"/>
      <c r="CZQ354" s="92"/>
      <c r="CZR354" s="92"/>
      <c r="CZS354" s="92"/>
      <c r="CZT354" s="92"/>
      <c r="CZU354" s="92"/>
      <c r="CZV354" s="92"/>
      <c r="CZW354" s="92"/>
      <c r="CZX354" s="92"/>
      <c r="CZY354" s="92"/>
      <c r="CZZ354" s="92"/>
      <c r="DAA354" s="92"/>
      <c r="DAB354" s="92"/>
      <c r="DAC354" s="92"/>
      <c r="DAD354" s="92"/>
      <c r="DAE354" s="92"/>
      <c r="DAF354" s="92"/>
      <c r="DAG354" s="92"/>
      <c r="DAH354" s="92"/>
      <c r="DAI354" s="92"/>
      <c r="DAJ354" s="92"/>
      <c r="DAK354" s="92"/>
      <c r="DAL354" s="92"/>
      <c r="DAM354" s="92"/>
      <c r="DAN354" s="92"/>
      <c r="DAO354" s="92"/>
      <c r="DAP354" s="92"/>
      <c r="DAQ354" s="92"/>
      <c r="DAR354" s="92"/>
      <c r="DAS354" s="92"/>
      <c r="DAT354" s="92"/>
      <c r="DAU354" s="92"/>
      <c r="DAV354" s="92"/>
      <c r="DAW354" s="92"/>
      <c r="DAX354" s="92"/>
      <c r="DAY354" s="92"/>
      <c r="DAZ354" s="92"/>
      <c r="DBA354" s="92"/>
      <c r="DBB354" s="92"/>
      <c r="DBC354" s="92"/>
      <c r="DBD354" s="92"/>
      <c r="DBE354" s="92"/>
      <c r="DBF354" s="92"/>
      <c r="DBG354" s="92"/>
      <c r="DBH354" s="92"/>
      <c r="DBI354" s="92"/>
      <c r="DBJ354" s="92"/>
      <c r="DBK354" s="92"/>
      <c r="DBL354" s="92"/>
      <c r="DBM354" s="92"/>
      <c r="DBN354" s="92"/>
      <c r="DBO354" s="92"/>
      <c r="DBP354" s="92"/>
      <c r="DBQ354" s="92"/>
      <c r="DBR354" s="92"/>
      <c r="DBS354" s="92"/>
      <c r="DBT354" s="92"/>
      <c r="DBU354" s="92"/>
      <c r="DBV354" s="92"/>
      <c r="DBW354" s="92"/>
      <c r="DBX354" s="92"/>
      <c r="DBY354" s="92"/>
      <c r="DBZ354" s="92"/>
      <c r="DCA354" s="92"/>
      <c r="DCB354" s="92"/>
      <c r="DCC354" s="92"/>
      <c r="DCD354" s="92"/>
      <c r="DCE354" s="92"/>
      <c r="DCF354" s="92"/>
      <c r="DCG354" s="92"/>
      <c r="DCH354" s="92"/>
      <c r="DCI354" s="92"/>
      <c r="DCJ354" s="92"/>
      <c r="DCK354" s="92"/>
      <c r="DCL354" s="92"/>
      <c r="DCM354" s="92"/>
      <c r="DCN354" s="92"/>
      <c r="DCO354" s="92"/>
      <c r="DCP354" s="92"/>
      <c r="DCQ354" s="92"/>
      <c r="DCR354" s="92"/>
      <c r="DCS354" s="92"/>
      <c r="DCT354" s="92"/>
      <c r="DCU354" s="92"/>
      <c r="DCV354" s="92"/>
      <c r="DCW354" s="92"/>
      <c r="DCX354" s="92"/>
      <c r="DCY354" s="92"/>
      <c r="DCZ354" s="92"/>
      <c r="DDA354" s="92"/>
      <c r="DDB354" s="92"/>
      <c r="DDC354" s="92"/>
      <c r="DDD354" s="92"/>
      <c r="DDE354" s="92"/>
      <c r="DDF354" s="92"/>
      <c r="DDG354" s="92"/>
      <c r="DDH354" s="92"/>
      <c r="DDI354" s="92"/>
      <c r="DDJ354" s="92"/>
      <c r="DDK354" s="92"/>
      <c r="DDL354" s="92"/>
      <c r="DDM354" s="92"/>
      <c r="DDN354" s="92"/>
      <c r="DDO354" s="92"/>
      <c r="DDP354" s="92"/>
      <c r="DDQ354" s="92"/>
      <c r="DDR354" s="92"/>
      <c r="DDS354" s="92"/>
      <c r="DDT354" s="92"/>
      <c r="DDU354" s="92"/>
      <c r="DDV354" s="92"/>
      <c r="DDW354" s="92"/>
      <c r="DDX354" s="92"/>
      <c r="DDY354" s="92"/>
      <c r="DDZ354" s="92"/>
      <c r="DEA354" s="92"/>
      <c r="DEB354" s="92"/>
      <c r="DEC354" s="92"/>
      <c r="DED354" s="92"/>
      <c r="DEE354" s="92"/>
      <c r="DEF354" s="92"/>
      <c r="DEG354" s="92"/>
      <c r="DEH354" s="92"/>
      <c r="DEI354" s="92"/>
      <c r="DEJ354" s="92"/>
      <c r="DEK354" s="92"/>
      <c r="DEL354" s="92"/>
      <c r="DEM354" s="92"/>
      <c r="DEN354" s="92"/>
      <c r="DEO354" s="92"/>
      <c r="DEP354" s="92"/>
      <c r="DEQ354" s="92"/>
      <c r="DER354" s="92"/>
      <c r="DES354" s="92"/>
      <c r="DET354" s="92"/>
      <c r="DEU354" s="92"/>
      <c r="DEV354" s="92"/>
      <c r="DEW354" s="92"/>
      <c r="DEX354" s="92"/>
      <c r="DEY354" s="92"/>
      <c r="DEZ354" s="92"/>
      <c r="DFA354" s="92"/>
      <c r="DFB354" s="92"/>
      <c r="DFC354" s="92"/>
      <c r="DFD354" s="92"/>
      <c r="DFE354" s="92"/>
      <c r="DFF354" s="92"/>
      <c r="DFG354" s="92"/>
      <c r="DFH354" s="92"/>
      <c r="DFI354" s="92"/>
      <c r="DFJ354" s="92"/>
      <c r="DFK354" s="92"/>
      <c r="DFL354" s="92"/>
      <c r="DFM354" s="92"/>
      <c r="DFN354" s="92"/>
      <c r="DFO354" s="92"/>
      <c r="DFP354" s="92"/>
      <c r="DFQ354" s="92"/>
      <c r="DFR354" s="92"/>
      <c r="DFS354" s="92"/>
      <c r="DFT354" s="92"/>
      <c r="DFU354" s="92"/>
      <c r="DFV354" s="92"/>
      <c r="DFW354" s="92"/>
      <c r="DFX354" s="92"/>
      <c r="DFY354" s="92"/>
      <c r="DFZ354" s="92"/>
      <c r="DGA354" s="92"/>
      <c r="DGB354" s="92"/>
      <c r="DGC354" s="92"/>
      <c r="DGD354" s="92"/>
      <c r="DGE354" s="92"/>
      <c r="DGF354" s="92"/>
      <c r="DGG354" s="92"/>
      <c r="DGH354" s="92"/>
      <c r="DGI354" s="92"/>
      <c r="DGJ354" s="92"/>
      <c r="DGK354" s="92"/>
      <c r="DGL354" s="92"/>
      <c r="DGM354" s="92"/>
      <c r="DGN354" s="92"/>
      <c r="DGO354" s="92"/>
      <c r="DGP354" s="92"/>
      <c r="DGQ354" s="92"/>
      <c r="DGR354" s="92"/>
      <c r="DGS354" s="92"/>
      <c r="DGT354" s="92"/>
      <c r="DGU354" s="92"/>
      <c r="DGV354" s="92"/>
      <c r="DGW354" s="92"/>
      <c r="DGX354" s="92"/>
      <c r="DGY354" s="92"/>
      <c r="DGZ354" s="92"/>
      <c r="DHA354" s="92"/>
      <c r="DHB354" s="92"/>
      <c r="DHC354" s="92"/>
      <c r="DHD354" s="92"/>
      <c r="DHE354" s="92"/>
      <c r="DHF354" s="92"/>
      <c r="DHG354" s="92"/>
      <c r="DHH354" s="92"/>
      <c r="DHI354" s="92"/>
      <c r="DHJ354" s="92"/>
      <c r="DHK354" s="92"/>
      <c r="DHL354" s="92"/>
      <c r="DHM354" s="92"/>
      <c r="DHN354" s="92"/>
      <c r="DHO354" s="92"/>
      <c r="DHP354" s="92"/>
      <c r="DHQ354" s="92"/>
      <c r="DHR354" s="92"/>
      <c r="DHS354" s="92"/>
      <c r="DHT354" s="92"/>
      <c r="DHU354" s="92"/>
      <c r="DHV354" s="92"/>
      <c r="DHW354" s="92"/>
      <c r="DHX354" s="92"/>
      <c r="DHY354" s="92"/>
      <c r="DHZ354" s="92"/>
      <c r="DIA354" s="92"/>
      <c r="DIB354" s="92"/>
      <c r="DIC354" s="92"/>
      <c r="DID354" s="92"/>
      <c r="DIE354" s="92"/>
      <c r="DIF354" s="92"/>
      <c r="DIG354" s="92"/>
      <c r="DIH354" s="92"/>
      <c r="DII354" s="92"/>
      <c r="DIJ354" s="92"/>
      <c r="DIK354" s="92"/>
      <c r="DIL354" s="92"/>
      <c r="DIM354" s="92"/>
      <c r="DIN354" s="92"/>
      <c r="DIO354" s="92"/>
      <c r="DIP354" s="92"/>
      <c r="DIQ354" s="92"/>
      <c r="DIR354" s="92"/>
      <c r="DIS354" s="92"/>
      <c r="DIT354" s="92"/>
      <c r="DIU354" s="92"/>
      <c r="DIV354" s="92"/>
      <c r="DIW354" s="92"/>
      <c r="DIX354" s="92"/>
      <c r="DIY354" s="92"/>
      <c r="DIZ354" s="92"/>
      <c r="DJA354" s="92"/>
      <c r="DJB354" s="92"/>
      <c r="DJC354" s="92"/>
      <c r="DJD354" s="92"/>
      <c r="DJE354" s="92"/>
      <c r="DJF354" s="92"/>
      <c r="DJG354" s="92"/>
      <c r="DJH354" s="92"/>
      <c r="DJI354" s="92"/>
      <c r="DJJ354" s="92"/>
      <c r="DJK354" s="92"/>
      <c r="DJL354" s="92"/>
      <c r="DJM354" s="92"/>
      <c r="DJN354" s="92"/>
      <c r="DJO354" s="92"/>
      <c r="DJP354" s="92"/>
      <c r="DJQ354" s="92"/>
      <c r="DJR354" s="92"/>
      <c r="DJS354" s="92"/>
      <c r="DJT354" s="92"/>
      <c r="DJU354" s="92"/>
      <c r="DJV354" s="92"/>
      <c r="DJW354" s="92"/>
      <c r="DJX354" s="92"/>
      <c r="DJY354" s="92"/>
      <c r="DJZ354" s="92"/>
      <c r="DKA354" s="92"/>
      <c r="DKB354" s="92"/>
      <c r="DKC354" s="92"/>
      <c r="DKD354" s="92"/>
      <c r="DKE354" s="92"/>
      <c r="DKF354" s="92"/>
      <c r="DKG354" s="92"/>
      <c r="DKH354" s="92"/>
      <c r="DKI354" s="92"/>
      <c r="DKJ354" s="92"/>
      <c r="DKK354" s="92"/>
      <c r="DKL354" s="92"/>
      <c r="DKM354" s="92"/>
      <c r="DKN354" s="92"/>
      <c r="DKO354" s="92"/>
      <c r="DKP354" s="92"/>
      <c r="DKQ354" s="92"/>
      <c r="DKR354" s="92"/>
      <c r="DKS354" s="92"/>
      <c r="DKT354" s="92"/>
      <c r="DKU354" s="92"/>
      <c r="DKV354" s="92"/>
      <c r="DKW354" s="92"/>
      <c r="DKX354" s="92"/>
      <c r="DKY354" s="92"/>
      <c r="DKZ354" s="92"/>
      <c r="DLA354" s="92"/>
      <c r="DLB354" s="92"/>
      <c r="DLC354" s="92"/>
      <c r="DLD354" s="92"/>
      <c r="DLE354" s="92"/>
      <c r="DLF354" s="92"/>
      <c r="DLG354" s="92"/>
      <c r="DLH354" s="92"/>
      <c r="DLI354" s="92"/>
      <c r="DLJ354" s="92"/>
      <c r="DLK354" s="92"/>
      <c r="DLL354" s="92"/>
      <c r="DLM354" s="92"/>
      <c r="DLN354" s="92"/>
      <c r="DLO354" s="92"/>
      <c r="DLP354" s="92"/>
      <c r="DLQ354" s="92"/>
      <c r="DLR354" s="92"/>
      <c r="DLS354" s="92"/>
      <c r="DLT354" s="92"/>
      <c r="DLU354" s="92"/>
      <c r="DLV354" s="92"/>
      <c r="DLW354" s="92"/>
      <c r="DLX354" s="92"/>
      <c r="DLY354" s="92"/>
      <c r="DLZ354" s="92"/>
      <c r="DMA354" s="92"/>
      <c r="DMB354" s="92"/>
      <c r="DMC354" s="92"/>
      <c r="DMD354" s="92"/>
      <c r="DME354" s="92"/>
      <c r="DMF354" s="92"/>
      <c r="DMG354" s="92"/>
      <c r="DMH354" s="92"/>
      <c r="DMI354" s="92"/>
      <c r="DMJ354" s="92"/>
      <c r="DMK354" s="92"/>
      <c r="DML354" s="92"/>
      <c r="DMM354" s="92"/>
      <c r="DMN354" s="92"/>
      <c r="DMO354" s="92"/>
      <c r="DMP354" s="92"/>
      <c r="DMQ354" s="92"/>
      <c r="DMR354" s="92"/>
      <c r="DMS354" s="92"/>
      <c r="DMT354" s="92"/>
      <c r="DMU354" s="92"/>
      <c r="DMV354" s="92"/>
      <c r="DMW354" s="92"/>
      <c r="DMX354" s="92"/>
      <c r="DMY354" s="92"/>
      <c r="DMZ354" s="92"/>
      <c r="DNA354" s="92"/>
      <c r="DNB354" s="92"/>
      <c r="DNC354" s="92"/>
      <c r="DND354" s="92"/>
      <c r="DNE354" s="92"/>
      <c r="DNF354" s="92"/>
      <c r="DNG354" s="92"/>
      <c r="DNH354" s="92"/>
      <c r="DNI354" s="92"/>
      <c r="DNJ354" s="92"/>
      <c r="DNK354" s="92"/>
      <c r="DNL354" s="92"/>
      <c r="DNM354" s="92"/>
      <c r="DNN354" s="92"/>
      <c r="DNO354" s="92"/>
      <c r="DNP354" s="92"/>
      <c r="DNQ354" s="92"/>
      <c r="DNR354" s="92"/>
      <c r="DNS354" s="92"/>
      <c r="DNT354" s="92"/>
      <c r="DNU354" s="92"/>
      <c r="DNV354" s="92"/>
      <c r="DNW354" s="92"/>
      <c r="DNX354" s="92"/>
      <c r="DNY354" s="92"/>
      <c r="DNZ354" s="92"/>
      <c r="DOA354" s="92"/>
      <c r="DOB354" s="92"/>
      <c r="DOC354" s="92"/>
      <c r="DOD354" s="92"/>
      <c r="DOE354" s="92"/>
      <c r="DOF354" s="92"/>
      <c r="DOG354" s="92"/>
      <c r="DOH354" s="92"/>
      <c r="DOI354" s="92"/>
      <c r="DOJ354" s="92"/>
      <c r="DOK354" s="92"/>
      <c r="DOL354" s="92"/>
      <c r="DOM354" s="92"/>
      <c r="DON354" s="92"/>
      <c r="DOO354" s="92"/>
      <c r="DOP354" s="92"/>
      <c r="DOQ354" s="92"/>
      <c r="DOR354" s="92"/>
      <c r="DOS354" s="92"/>
      <c r="DOT354" s="92"/>
      <c r="DOU354" s="92"/>
      <c r="DOV354" s="92"/>
      <c r="DOW354" s="92"/>
      <c r="DOX354" s="92"/>
      <c r="DOY354" s="92"/>
      <c r="DOZ354" s="92"/>
      <c r="DPA354" s="92"/>
      <c r="DPB354" s="92"/>
      <c r="DPC354" s="92"/>
      <c r="DPD354" s="92"/>
      <c r="DPE354" s="92"/>
      <c r="DPF354" s="92"/>
      <c r="DPG354" s="92"/>
      <c r="DPH354" s="92"/>
      <c r="DPI354" s="92"/>
      <c r="DPJ354" s="92"/>
      <c r="DPK354" s="92"/>
      <c r="DPL354" s="92"/>
      <c r="DPM354" s="92"/>
      <c r="DPN354" s="92"/>
      <c r="DPO354" s="92"/>
      <c r="DPP354" s="92"/>
      <c r="DPQ354" s="92"/>
      <c r="DPR354" s="92"/>
      <c r="DPS354" s="92"/>
      <c r="DPT354" s="92"/>
      <c r="DPU354" s="92"/>
      <c r="DPV354" s="92"/>
      <c r="DPW354" s="92"/>
      <c r="DPX354" s="92"/>
      <c r="DPY354" s="92"/>
      <c r="DPZ354" s="92"/>
      <c r="DQA354" s="92"/>
      <c r="DQB354" s="92"/>
      <c r="DQC354" s="92"/>
      <c r="DQD354" s="92"/>
      <c r="DQE354" s="92"/>
      <c r="DQF354" s="92"/>
      <c r="DQG354" s="92"/>
      <c r="DQH354" s="92"/>
      <c r="DQI354" s="92"/>
      <c r="DQJ354" s="92"/>
      <c r="DQK354" s="92"/>
      <c r="DQL354" s="92"/>
      <c r="DQM354" s="92"/>
      <c r="DQN354" s="92"/>
      <c r="DQO354" s="92"/>
      <c r="DQP354" s="92"/>
      <c r="DQQ354" s="92"/>
      <c r="DQR354" s="92"/>
      <c r="DQS354" s="92"/>
      <c r="DQT354" s="92"/>
      <c r="DQU354" s="92"/>
      <c r="DQV354" s="92"/>
      <c r="DQW354" s="92"/>
      <c r="DQX354" s="92"/>
      <c r="DQY354" s="92"/>
      <c r="DQZ354" s="92"/>
      <c r="DRA354" s="92"/>
      <c r="DRB354" s="92"/>
      <c r="DRC354" s="92"/>
      <c r="DRD354" s="92"/>
      <c r="DRE354" s="92"/>
      <c r="DRF354" s="92"/>
      <c r="DRG354" s="92"/>
      <c r="DRH354" s="92"/>
      <c r="DRI354" s="92"/>
      <c r="DRJ354" s="92"/>
      <c r="DRK354" s="92"/>
      <c r="DRL354" s="92"/>
      <c r="DRM354" s="92"/>
      <c r="DRN354" s="92"/>
      <c r="DRO354" s="92"/>
      <c r="DRP354" s="92"/>
      <c r="DRQ354" s="92"/>
      <c r="DRR354" s="92"/>
      <c r="DRS354" s="92"/>
      <c r="DRT354" s="92"/>
      <c r="DRU354" s="92"/>
      <c r="DRV354" s="92"/>
      <c r="DRW354" s="92"/>
      <c r="DRX354" s="92"/>
      <c r="DRY354" s="92"/>
      <c r="DRZ354" s="92"/>
      <c r="DSA354" s="92"/>
      <c r="DSB354" s="92"/>
      <c r="DSC354" s="92"/>
      <c r="DSD354" s="92"/>
      <c r="DSE354" s="92"/>
      <c r="DSF354" s="92"/>
      <c r="DSG354" s="92"/>
      <c r="DSH354" s="92"/>
      <c r="DSI354" s="92"/>
      <c r="DSJ354" s="92"/>
      <c r="DSK354" s="92"/>
      <c r="DSL354" s="92"/>
      <c r="DSM354" s="92"/>
      <c r="DSN354" s="92"/>
      <c r="DSO354" s="92"/>
      <c r="DSP354" s="92"/>
      <c r="DSQ354" s="92"/>
      <c r="DSR354" s="92"/>
      <c r="DSS354" s="92"/>
      <c r="DST354" s="92"/>
      <c r="DSU354" s="92"/>
      <c r="DSV354" s="92"/>
      <c r="DSW354" s="92"/>
      <c r="DSX354" s="92"/>
      <c r="DSY354" s="92"/>
      <c r="DSZ354" s="92"/>
      <c r="DTA354" s="92"/>
      <c r="DTB354" s="92"/>
      <c r="DTC354" s="92"/>
      <c r="DTD354" s="92"/>
      <c r="DTE354" s="92"/>
      <c r="DTF354" s="92"/>
      <c r="DTG354" s="92"/>
      <c r="DTH354" s="92"/>
      <c r="DTI354" s="92"/>
      <c r="DTJ354" s="92"/>
      <c r="DTK354" s="92"/>
      <c r="DTL354" s="92"/>
      <c r="DTM354" s="92"/>
      <c r="DTN354" s="92"/>
      <c r="DTO354" s="92"/>
      <c r="DTP354" s="92"/>
      <c r="DTQ354" s="92"/>
      <c r="DTR354" s="92"/>
      <c r="DTS354" s="92"/>
      <c r="DTT354" s="92"/>
      <c r="DTU354" s="92"/>
      <c r="DTV354" s="92"/>
      <c r="DTW354" s="92"/>
      <c r="DTX354" s="92"/>
      <c r="DTY354" s="92"/>
      <c r="DTZ354" s="92"/>
      <c r="DUA354" s="92"/>
      <c r="DUB354" s="92"/>
      <c r="DUC354" s="92"/>
      <c r="DUD354" s="92"/>
      <c r="DUE354" s="92"/>
      <c r="DUF354" s="92"/>
      <c r="DUG354" s="92"/>
      <c r="DUH354" s="92"/>
      <c r="DUI354" s="92"/>
      <c r="DUJ354" s="92"/>
      <c r="DUK354" s="92"/>
      <c r="DUL354" s="92"/>
      <c r="DUM354" s="92"/>
      <c r="DUN354" s="92"/>
      <c r="DUO354" s="92"/>
      <c r="DUP354" s="92"/>
      <c r="DUQ354" s="92"/>
      <c r="DUR354" s="92"/>
      <c r="DUS354" s="92"/>
      <c r="DUT354" s="92"/>
      <c r="DUU354" s="92"/>
      <c r="DUV354" s="92"/>
      <c r="DUW354" s="92"/>
      <c r="DUX354" s="92"/>
      <c r="DUY354" s="92"/>
      <c r="DUZ354" s="92"/>
      <c r="DVA354" s="92"/>
      <c r="DVB354" s="92"/>
      <c r="DVC354" s="92"/>
      <c r="DVD354" s="92"/>
      <c r="DVE354" s="92"/>
      <c r="DVF354" s="92"/>
      <c r="DVG354" s="92"/>
      <c r="DVH354" s="92"/>
      <c r="DVI354" s="92"/>
      <c r="DVJ354" s="92"/>
      <c r="DVK354" s="92"/>
      <c r="DVL354" s="92"/>
      <c r="DVM354" s="92"/>
      <c r="DVN354" s="92"/>
      <c r="DVO354" s="92"/>
      <c r="DVP354" s="92"/>
      <c r="DVQ354" s="92"/>
      <c r="DVR354" s="92"/>
      <c r="DVS354" s="92"/>
      <c r="DVT354" s="92"/>
      <c r="DVU354" s="92"/>
      <c r="DVV354" s="92"/>
      <c r="DVW354" s="92"/>
      <c r="DVX354" s="92"/>
      <c r="DVY354" s="92"/>
      <c r="DVZ354" s="92"/>
      <c r="DWA354" s="92"/>
      <c r="DWB354" s="92"/>
      <c r="DWC354" s="92"/>
      <c r="DWD354" s="92"/>
      <c r="DWE354" s="92"/>
      <c r="DWF354" s="92"/>
      <c r="DWG354" s="92"/>
      <c r="DWH354" s="92"/>
      <c r="DWI354" s="92"/>
      <c r="DWJ354" s="92"/>
      <c r="DWK354" s="92"/>
      <c r="DWL354" s="92"/>
      <c r="DWM354" s="92"/>
      <c r="DWN354" s="92"/>
      <c r="DWO354" s="92"/>
      <c r="DWP354" s="92"/>
      <c r="DWQ354" s="92"/>
      <c r="DWR354" s="92"/>
      <c r="DWS354" s="92"/>
      <c r="DWT354" s="92"/>
      <c r="DWU354" s="92"/>
      <c r="DWV354" s="92"/>
      <c r="DWW354" s="92"/>
      <c r="DWX354" s="92"/>
      <c r="DWY354" s="92"/>
      <c r="DWZ354" s="92"/>
      <c r="DXA354" s="92"/>
      <c r="DXB354" s="92"/>
      <c r="DXC354" s="92"/>
      <c r="DXD354" s="92"/>
      <c r="DXE354" s="92"/>
      <c r="DXF354" s="92"/>
      <c r="DXG354" s="92"/>
      <c r="DXH354" s="92"/>
      <c r="DXI354" s="92"/>
      <c r="DXJ354" s="92"/>
      <c r="DXK354" s="92"/>
      <c r="DXL354" s="92"/>
      <c r="DXM354" s="92"/>
      <c r="DXN354" s="92"/>
      <c r="DXO354" s="92"/>
      <c r="DXP354" s="92"/>
      <c r="DXQ354" s="92"/>
      <c r="DXR354" s="92"/>
      <c r="DXS354" s="92"/>
      <c r="DXT354" s="92"/>
      <c r="DXU354" s="92"/>
      <c r="DXV354" s="92"/>
      <c r="DXW354" s="92"/>
      <c r="DXX354" s="92"/>
      <c r="DXY354" s="92"/>
      <c r="DXZ354" s="92"/>
      <c r="DYA354" s="92"/>
      <c r="DYB354" s="92"/>
      <c r="DYC354" s="92"/>
      <c r="DYD354" s="92"/>
      <c r="DYE354" s="92"/>
      <c r="DYF354" s="92"/>
      <c r="DYG354" s="92"/>
      <c r="DYH354" s="92"/>
      <c r="DYI354" s="92"/>
      <c r="DYJ354" s="92"/>
      <c r="DYK354" s="92"/>
      <c r="DYL354" s="92"/>
      <c r="DYM354" s="92"/>
      <c r="DYN354" s="92"/>
      <c r="DYO354" s="92"/>
      <c r="DYP354" s="92"/>
      <c r="DYQ354" s="92"/>
      <c r="DYR354" s="92"/>
      <c r="DYS354" s="92"/>
      <c r="DYT354" s="92"/>
      <c r="DYU354" s="92"/>
      <c r="DYV354" s="92"/>
      <c r="DYW354" s="92"/>
      <c r="DYX354" s="92"/>
      <c r="DYY354" s="92"/>
      <c r="DYZ354" s="92"/>
      <c r="DZA354" s="92"/>
      <c r="DZB354" s="92"/>
      <c r="DZC354" s="92"/>
      <c r="DZD354" s="92"/>
      <c r="DZE354" s="92"/>
      <c r="DZF354" s="92"/>
      <c r="DZG354" s="92"/>
      <c r="DZH354" s="92"/>
      <c r="DZI354" s="92"/>
      <c r="DZJ354" s="92"/>
      <c r="DZK354" s="92"/>
      <c r="DZL354" s="92"/>
      <c r="DZM354" s="92"/>
      <c r="DZN354" s="92"/>
      <c r="DZO354" s="92"/>
      <c r="DZP354" s="92"/>
      <c r="DZQ354" s="92"/>
      <c r="DZR354" s="92"/>
      <c r="DZS354" s="92"/>
      <c r="DZT354" s="92"/>
      <c r="DZU354" s="92"/>
      <c r="DZV354" s="92"/>
      <c r="DZW354" s="92"/>
      <c r="DZX354" s="92"/>
      <c r="DZY354" s="92"/>
      <c r="DZZ354" s="92"/>
      <c r="EAA354" s="92"/>
      <c r="EAB354" s="92"/>
      <c r="EAC354" s="92"/>
      <c r="EAD354" s="92"/>
      <c r="EAE354" s="92"/>
      <c r="EAF354" s="92"/>
      <c r="EAG354" s="92"/>
      <c r="EAH354" s="92"/>
      <c r="EAI354" s="92"/>
      <c r="EAJ354" s="92"/>
      <c r="EAK354" s="92"/>
      <c r="EAL354" s="92"/>
      <c r="EAM354" s="92"/>
      <c r="EAN354" s="92"/>
      <c r="EAO354" s="92"/>
      <c r="EAP354" s="92"/>
      <c r="EAQ354" s="92"/>
      <c r="EAR354" s="92"/>
      <c r="EAS354" s="92"/>
      <c r="EAT354" s="92"/>
      <c r="EAU354" s="92"/>
      <c r="EAV354" s="92"/>
      <c r="EAW354" s="92"/>
      <c r="EAX354" s="92"/>
      <c r="EAY354" s="92"/>
      <c r="EAZ354" s="92"/>
      <c r="EBA354" s="92"/>
      <c r="EBB354" s="92"/>
      <c r="EBC354" s="92"/>
      <c r="EBD354" s="92"/>
      <c r="EBE354" s="92"/>
      <c r="EBF354" s="92"/>
      <c r="EBG354" s="92"/>
      <c r="EBH354" s="92"/>
      <c r="EBI354" s="92"/>
      <c r="EBJ354" s="92"/>
      <c r="EBK354" s="92"/>
      <c r="EBL354" s="92"/>
      <c r="EBM354" s="92"/>
      <c r="EBN354" s="92"/>
      <c r="EBO354" s="92"/>
      <c r="EBP354" s="92"/>
      <c r="EBQ354" s="92"/>
      <c r="EBR354" s="92"/>
      <c r="EBS354" s="92"/>
      <c r="EBT354" s="92"/>
      <c r="EBU354" s="92"/>
      <c r="EBV354" s="92"/>
      <c r="EBW354" s="92"/>
      <c r="EBX354" s="92"/>
      <c r="EBY354" s="92"/>
      <c r="EBZ354" s="92"/>
      <c r="ECA354" s="92"/>
      <c r="ECB354" s="92"/>
      <c r="ECC354" s="92"/>
      <c r="ECD354" s="92"/>
      <c r="ECE354" s="92"/>
      <c r="ECF354" s="92"/>
      <c r="ECG354" s="92"/>
      <c r="ECH354" s="92"/>
      <c r="ECI354" s="92"/>
      <c r="ECJ354" s="92"/>
      <c r="ECK354" s="92"/>
      <c r="ECL354" s="92"/>
      <c r="ECM354" s="92"/>
      <c r="ECN354" s="92"/>
      <c r="ECO354" s="92"/>
      <c r="ECP354" s="92"/>
      <c r="ECQ354" s="92"/>
      <c r="ECR354" s="92"/>
      <c r="ECS354" s="92"/>
      <c r="ECT354" s="92"/>
      <c r="ECU354" s="92"/>
      <c r="ECV354" s="92"/>
      <c r="ECW354" s="92"/>
      <c r="ECX354" s="92"/>
      <c r="ECY354" s="92"/>
      <c r="ECZ354" s="92"/>
      <c r="EDA354" s="92"/>
      <c r="EDB354" s="92"/>
      <c r="EDC354" s="92"/>
      <c r="EDD354" s="92"/>
      <c r="EDE354" s="92"/>
      <c r="EDF354" s="92"/>
      <c r="EDG354" s="92"/>
      <c r="EDH354" s="92"/>
      <c r="EDI354" s="92"/>
      <c r="EDJ354" s="92"/>
      <c r="EDK354" s="92"/>
      <c r="EDL354" s="92"/>
      <c r="EDM354" s="92"/>
      <c r="EDN354" s="92"/>
      <c r="EDO354" s="92"/>
      <c r="EDP354" s="92"/>
      <c r="EDQ354" s="92"/>
      <c r="EDR354" s="92"/>
      <c r="EDS354" s="92"/>
      <c r="EDT354" s="92"/>
      <c r="EDU354" s="92"/>
      <c r="EDV354" s="92"/>
      <c r="EDW354" s="92"/>
      <c r="EDX354" s="92"/>
      <c r="EDY354" s="92"/>
      <c r="EDZ354" s="92"/>
      <c r="EEA354" s="92"/>
      <c r="EEB354" s="92"/>
      <c r="EEC354" s="92"/>
      <c r="EED354" s="92"/>
      <c r="EEE354" s="92"/>
      <c r="EEF354" s="92"/>
      <c r="EEG354" s="92"/>
      <c r="EEH354" s="92"/>
      <c r="EEI354" s="92"/>
      <c r="EEJ354" s="92"/>
      <c r="EEK354" s="92"/>
      <c r="EEL354" s="92"/>
      <c r="EEM354" s="92"/>
      <c r="EEN354" s="92"/>
      <c r="EEO354" s="92"/>
      <c r="EEP354" s="92"/>
      <c r="EEQ354" s="92"/>
      <c r="EER354" s="92"/>
      <c r="EES354" s="92"/>
      <c r="EET354" s="92"/>
      <c r="EEU354" s="92"/>
      <c r="EEV354" s="92"/>
      <c r="EEW354" s="92"/>
      <c r="EEX354" s="92"/>
      <c r="EEY354" s="92"/>
      <c r="EEZ354" s="92"/>
      <c r="EFA354" s="92"/>
      <c r="EFB354" s="92"/>
      <c r="EFC354" s="92"/>
      <c r="EFD354" s="92"/>
      <c r="EFE354" s="92"/>
      <c r="EFF354" s="92"/>
      <c r="EFG354" s="92"/>
      <c r="EFH354" s="92"/>
      <c r="EFI354" s="92"/>
      <c r="EFJ354" s="92"/>
      <c r="EFK354" s="92"/>
      <c r="EFL354" s="92"/>
      <c r="EFM354" s="92"/>
      <c r="EFN354" s="92"/>
      <c r="EFO354" s="92"/>
      <c r="EFP354" s="92"/>
      <c r="EFQ354" s="92"/>
      <c r="EFR354" s="92"/>
      <c r="EFS354" s="92"/>
      <c r="EFT354" s="92"/>
      <c r="EFU354" s="92"/>
      <c r="EFV354" s="92"/>
      <c r="EFW354" s="92"/>
      <c r="EFX354" s="92"/>
      <c r="EFY354" s="92"/>
      <c r="EFZ354" s="92"/>
      <c r="EGA354" s="92"/>
      <c r="EGB354" s="92"/>
      <c r="EGC354" s="92"/>
      <c r="EGD354" s="92"/>
      <c r="EGE354" s="92"/>
      <c r="EGF354" s="92"/>
      <c r="EGG354" s="92"/>
      <c r="EGH354" s="92"/>
      <c r="EGI354" s="92"/>
      <c r="EGJ354" s="92"/>
      <c r="EGK354" s="92"/>
      <c r="EGL354" s="92"/>
      <c r="EGM354" s="92"/>
      <c r="EGN354" s="92"/>
      <c r="EGO354" s="92"/>
      <c r="EGP354" s="92"/>
      <c r="EGQ354" s="92"/>
      <c r="EGR354" s="92"/>
      <c r="EGS354" s="92"/>
      <c r="EGT354" s="92"/>
      <c r="EGU354" s="92"/>
      <c r="EGV354" s="92"/>
      <c r="EGW354" s="92"/>
      <c r="EGX354" s="92"/>
      <c r="EGY354" s="92"/>
      <c r="EGZ354" s="92"/>
      <c r="EHA354" s="92"/>
      <c r="EHB354" s="92"/>
      <c r="EHC354" s="92"/>
      <c r="EHD354" s="92"/>
      <c r="EHE354" s="92"/>
      <c r="EHF354" s="92"/>
      <c r="EHG354" s="92"/>
      <c r="EHH354" s="92"/>
      <c r="EHI354" s="92"/>
      <c r="EHJ354" s="92"/>
      <c r="EHK354" s="92"/>
      <c r="EHL354" s="92"/>
      <c r="EHM354" s="92"/>
      <c r="EHN354" s="92"/>
      <c r="EHO354" s="92"/>
      <c r="EHP354" s="92"/>
      <c r="EHQ354" s="92"/>
      <c r="EHR354" s="92"/>
      <c r="EHS354" s="92"/>
      <c r="EHT354" s="92"/>
      <c r="EHU354" s="92"/>
      <c r="EHV354" s="92"/>
      <c r="EHW354" s="92"/>
      <c r="EHX354" s="92"/>
      <c r="EHY354" s="92"/>
      <c r="EHZ354" s="92"/>
      <c r="EIA354" s="92"/>
      <c r="EIB354" s="92"/>
      <c r="EIC354" s="92"/>
      <c r="EID354" s="92"/>
      <c r="EIE354" s="92"/>
      <c r="EIF354" s="92"/>
      <c r="EIG354" s="92"/>
      <c r="EIH354" s="92"/>
      <c r="EII354" s="92"/>
      <c r="EIJ354" s="92"/>
      <c r="EIK354" s="92"/>
      <c r="EIL354" s="92"/>
      <c r="EIM354" s="92"/>
      <c r="EIN354" s="92"/>
      <c r="EIO354" s="92"/>
      <c r="EIP354" s="92"/>
      <c r="EIQ354" s="92"/>
      <c r="EIR354" s="92"/>
      <c r="EIS354" s="92"/>
      <c r="EIT354" s="92"/>
      <c r="EIU354" s="92"/>
      <c r="EIV354" s="92"/>
      <c r="EIW354" s="92"/>
      <c r="EIX354" s="92"/>
      <c r="EIY354" s="92"/>
      <c r="EIZ354" s="92"/>
      <c r="EJA354" s="92"/>
      <c r="EJB354" s="92"/>
      <c r="EJC354" s="92"/>
      <c r="EJD354" s="92"/>
      <c r="EJE354" s="92"/>
      <c r="EJF354" s="92"/>
      <c r="EJG354" s="92"/>
      <c r="EJH354" s="92"/>
      <c r="EJI354" s="92"/>
      <c r="EJJ354" s="92"/>
      <c r="EJK354" s="92"/>
      <c r="EJL354" s="92"/>
      <c r="EJM354" s="92"/>
      <c r="EJN354" s="92"/>
      <c r="EJO354" s="92"/>
      <c r="EJP354" s="92"/>
      <c r="EJQ354" s="92"/>
      <c r="EJR354" s="92"/>
      <c r="EJS354" s="92"/>
      <c r="EJT354" s="92"/>
      <c r="EJU354" s="92"/>
      <c r="EJV354" s="92"/>
      <c r="EJW354" s="92"/>
      <c r="EJX354" s="92"/>
      <c r="EJY354" s="92"/>
      <c r="EJZ354" s="92"/>
      <c r="EKA354" s="92"/>
      <c r="EKB354" s="92"/>
      <c r="EKC354" s="92"/>
      <c r="EKD354" s="92"/>
      <c r="EKE354" s="92"/>
      <c r="EKF354" s="92"/>
      <c r="EKG354" s="92"/>
      <c r="EKH354" s="92"/>
      <c r="EKI354" s="92"/>
      <c r="EKJ354" s="92"/>
      <c r="EKK354" s="92"/>
      <c r="EKL354" s="92"/>
      <c r="EKM354" s="92"/>
      <c r="EKN354" s="92"/>
      <c r="EKO354" s="92"/>
      <c r="EKP354" s="92"/>
      <c r="EKQ354" s="92"/>
      <c r="EKR354" s="92"/>
      <c r="EKS354" s="92"/>
      <c r="EKT354" s="92"/>
      <c r="EKU354" s="92"/>
      <c r="EKV354" s="92"/>
      <c r="EKW354" s="92"/>
      <c r="EKX354" s="92"/>
      <c r="EKY354" s="92"/>
      <c r="EKZ354" s="92"/>
      <c r="ELA354" s="92"/>
      <c r="ELB354" s="92"/>
      <c r="ELC354" s="92"/>
      <c r="ELD354" s="92"/>
      <c r="ELE354" s="92"/>
      <c r="ELF354" s="92"/>
      <c r="ELG354" s="92"/>
      <c r="ELH354" s="92"/>
      <c r="ELI354" s="92"/>
      <c r="ELJ354" s="92"/>
      <c r="ELK354" s="92"/>
      <c r="ELL354" s="92"/>
      <c r="ELM354" s="92"/>
      <c r="ELN354" s="92"/>
      <c r="ELO354" s="92"/>
      <c r="ELP354" s="92"/>
      <c r="ELQ354" s="92"/>
      <c r="ELR354" s="92"/>
      <c r="ELS354" s="92"/>
      <c r="ELT354" s="92"/>
      <c r="ELU354" s="92"/>
      <c r="ELV354" s="92"/>
      <c r="ELW354" s="92"/>
      <c r="ELX354" s="92"/>
      <c r="ELY354" s="92"/>
      <c r="ELZ354" s="92"/>
      <c r="EMA354" s="92"/>
      <c r="EMB354" s="92"/>
      <c r="EMC354" s="92"/>
      <c r="EMD354" s="92"/>
      <c r="EME354" s="92"/>
      <c r="EMF354" s="92"/>
      <c r="EMG354" s="92"/>
      <c r="EMH354" s="92"/>
      <c r="EMI354" s="92"/>
      <c r="EMJ354" s="92"/>
      <c r="EMK354" s="92"/>
      <c r="EML354" s="92"/>
      <c r="EMM354" s="92"/>
      <c r="EMN354" s="92"/>
      <c r="EMO354" s="92"/>
      <c r="EMP354" s="92"/>
      <c r="EMQ354" s="92"/>
      <c r="EMR354" s="92"/>
      <c r="EMS354" s="92"/>
      <c r="EMT354" s="92"/>
      <c r="EMU354" s="92"/>
      <c r="EMV354" s="92"/>
      <c r="EMW354" s="92"/>
      <c r="EMX354" s="92"/>
      <c r="EMY354" s="92"/>
      <c r="EMZ354" s="92"/>
      <c r="ENA354" s="92"/>
      <c r="ENB354" s="92"/>
      <c r="ENC354" s="92"/>
      <c r="END354" s="92"/>
      <c r="ENE354" s="92"/>
      <c r="ENF354" s="92"/>
      <c r="ENG354" s="92"/>
      <c r="ENH354" s="92"/>
      <c r="ENI354" s="92"/>
      <c r="ENJ354" s="92"/>
      <c r="ENK354" s="92"/>
      <c r="ENL354" s="92"/>
      <c r="ENM354" s="92"/>
      <c r="ENN354" s="92"/>
      <c r="ENO354" s="92"/>
      <c r="ENP354" s="92"/>
      <c r="ENQ354" s="92"/>
      <c r="ENR354" s="92"/>
      <c r="ENS354" s="92"/>
      <c r="ENT354" s="92"/>
      <c r="ENU354" s="92"/>
      <c r="ENV354" s="92"/>
      <c r="ENW354" s="92"/>
      <c r="ENX354" s="92"/>
      <c r="ENY354" s="92"/>
      <c r="ENZ354" s="92"/>
      <c r="EOA354" s="92"/>
      <c r="EOB354" s="92"/>
      <c r="EOC354" s="92"/>
      <c r="EOD354" s="92"/>
      <c r="EOE354" s="92"/>
      <c r="EOF354" s="92"/>
      <c r="EOG354" s="92"/>
      <c r="EOH354" s="92"/>
      <c r="EOI354" s="92"/>
      <c r="EOJ354" s="92"/>
      <c r="EOK354" s="92"/>
      <c r="EOL354" s="92"/>
      <c r="EOM354" s="92"/>
      <c r="EON354" s="92"/>
      <c r="EOO354" s="92"/>
      <c r="EOP354" s="92"/>
      <c r="EOQ354" s="92"/>
      <c r="EOR354" s="92"/>
      <c r="EOS354" s="92"/>
      <c r="EOT354" s="92"/>
      <c r="EOU354" s="92"/>
      <c r="EOV354" s="92"/>
      <c r="EOW354" s="92"/>
      <c r="EOX354" s="92"/>
      <c r="EOY354" s="92"/>
      <c r="EOZ354" s="92"/>
      <c r="EPA354" s="92"/>
      <c r="EPB354" s="92"/>
      <c r="EPC354" s="92"/>
      <c r="EPD354" s="92"/>
      <c r="EPE354" s="92"/>
      <c r="EPF354" s="92"/>
      <c r="EPG354" s="92"/>
      <c r="EPH354" s="92"/>
      <c r="EPI354" s="92"/>
      <c r="EPJ354" s="92"/>
      <c r="EPK354" s="92"/>
      <c r="EPL354" s="92"/>
      <c r="EPM354" s="92"/>
      <c r="EPN354" s="92"/>
      <c r="EPO354" s="92"/>
      <c r="EPP354" s="92"/>
      <c r="EPQ354" s="92"/>
      <c r="EPR354" s="92"/>
      <c r="EPS354" s="92"/>
      <c r="EPT354" s="92"/>
      <c r="EPU354" s="92"/>
      <c r="EPV354" s="92"/>
      <c r="EPW354" s="92"/>
      <c r="EPX354" s="92"/>
      <c r="EPY354" s="92"/>
      <c r="EPZ354" s="92"/>
      <c r="EQA354" s="92"/>
      <c r="EQB354" s="92"/>
      <c r="EQC354" s="92"/>
      <c r="EQD354" s="92"/>
      <c r="EQE354" s="92"/>
      <c r="EQF354" s="92"/>
      <c r="EQG354" s="92"/>
      <c r="EQH354" s="92"/>
      <c r="EQI354" s="92"/>
      <c r="EQJ354" s="92"/>
      <c r="EQK354" s="92"/>
      <c r="EQL354" s="92"/>
      <c r="EQM354" s="92"/>
      <c r="EQN354" s="92"/>
      <c r="EQO354" s="92"/>
      <c r="EQP354" s="92"/>
      <c r="EQQ354" s="92"/>
      <c r="EQR354" s="92"/>
      <c r="EQS354" s="92"/>
      <c r="EQT354" s="92"/>
      <c r="EQU354" s="92"/>
      <c r="EQV354" s="92"/>
      <c r="EQW354" s="92"/>
      <c r="EQX354" s="92"/>
      <c r="EQY354" s="92"/>
      <c r="EQZ354" s="92"/>
      <c r="ERA354" s="92"/>
      <c r="ERB354" s="92"/>
      <c r="ERC354" s="92"/>
      <c r="ERD354" s="92"/>
      <c r="ERE354" s="92"/>
      <c r="ERF354" s="92"/>
      <c r="ERG354" s="92"/>
      <c r="ERH354" s="92"/>
      <c r="ERI354" s="92"/>
      <c r="ERJ354" s="92"/>
      <c r="ERK354" s="92"/>
      <c r="ERL354" s="92"/>
      <c r="ERM354" s="92"/>
      <c r="ERN354" s="92"/>
      <c r="ERO354" s="92"/>
      <c r="ERP354" s="92"/>
      <c r="ERQ354" s="92"/>
      <c r="ERR354" s="92"/>
      <c r="ERS354" s="92"/>
      <c r="ERT354" s="92"/>
      <c r="ERU354" s="92"/>
      <c r="ERV354" s="92"/>
      <c r="ERW354" s="92"/>
      <c r="ERX354" s="92"/>
      <c r="ERY354" s="92"/>
      <c r="ERZ354" s="92"/>
      <c r="ESA354" s="92"/>
      <c r="ESB354" s="92"/>
      <c r="ESC354" s="92"/>
      <c r="ESD354" s="92"/>
      <c r="ESE354" s="92"/>
      <c r="ESF354" s="92"/>
      <c r="ESG354" s="92"/>
      <c r="ESH354" s="92"/>
      <c r="ESI354" s="92"/>
      <c r="ESJ354" s="92"/>
      <c r="ESK354" s="92"/>
      <c r="ESL354" s="92"/>
      <c r="ESM354" s="92"/>
      <c r="ESN354" s="92"/>
      <c r="ESO354" s="92"/>
      <c r="ESP354" s="92"/>
      <c r="ESQ354" s="92"/>
      <c r="ESR354" s="92"/>
      <c r="ESS354" s="92"/>
      <c r="EST354" s="92"/>
      <c r="ESU354" s="92"/>
      <c r="ESV354" s="92"/>
      <c r="ESW354" s="92"/>
      <c r="ESX354" s="92"/>
      <c r="ESY354" s="92"/>
      <c r="ESZ354" s="92"/>
      <c r="ETA354" s="92"/>
      <c r="ETB354" s="92"/>
      <c r="ETC354" s="92"/>
      <c r="ETD354" s="92"/>
      <c r="ETE354" s="92"/>
      <c r="ETF354" s="92"/>
      <c r="ETG354" s="92"/>
      <c r="ETH354" s="92"/>
      <c r="ETI354" s="92"/>
      <c r="ETJ354" s="92"/>
      <c r="ETK354" s="92"/>
      <c r="ETL354" s="92"/>
      <c r="ETM354" s="92"/>
      <c r="ETN354" s="92"/>
      <c r="ETO354" s="92"/>
      <c r="ETP354" s="92"/>
      <c r="ETQ354" s="92"/>
      <c r="ETR354" s="92"/>
      <c r="ETS354" s="92"/>
      <c r="ETT354" s="92"/>
      <c r="ETU354" s="92"/>
      <c r="ETV354" s="92"/>
      <c r="ETW354" s="92"/>
      <c r="ETX354" s="92"/>
      <c r="ETY354" s="92"/>
      <c r="ETZ354" s="92"/>
      <c r="EUA354" s="92"/>
      <c r="EUB354" s="92"/>
      <c r="EUC354" s="92"/>
      <c r="EUD354" s="92"/>
      <c r="EUE354" s="92"/>
      <c r="EUF354" s="92"/>
      <c r="EUG354" s="92"/>
      <c r="EUH354" s="92"/>
      <c r="EUI354" s="92"/>
      <c r="EUJ354" s="92"/>
      <c r="EUK354" s="92"/>
      <c r="EUL354" s="92"/>
      <c r="EUM354" s="92"/>
      <c r="EUN354" s="92"/>
      <c r="EUO354" s="92"/>
      <c r="EUP354" s="92"/>
      <c r="EUQ354" s="92"/>
      <c r="EUR354" s="92"/>
      <c r="EUS354" s="92"/>
      <c r="EUT354" s="92"/>
      <c r="EUU354" s="92"/>
      <c r="EUV354" s="92"/>
      <c r="EUW354" s="92"/>
      <c r="EUX354" s="92"/>
      <c r="EUY354" s="92"/>
      <c r="EUZ354" s="92"/>
      <c r="EVA354" s="92"/>
      <c r="EVB354" s="92"/>
      <c r="EVC354" s="92"/>
      <c r="EVD354" s="92"/>
      <c r="EVE354" s="92"/>
      <c r="EVF354" s="92"/>
      <c r="EVG354" s="92"/>
      <c r="EVH354" s="92"/>
      <c r="EVI354" s="92"/>
      <c r="EVJ354" s="92"/>
      <c r="EVK354" s="92"/>
      <c r="EVL354" s="92"/>
      <c r="EVM354" s="92"/>
      <c r="EVN354" s="92"/>
      <c r="EVO354" s="92"/>
      <c r="EVP354" s="92"/>
      <c r="EVQ354" s="92"/>
      <c r="EVR354" s="92"/>
      <c r="EVS354" s="92"/>
      <c r="EVT354" s="92"/>
      <c r="EVU354" s="92"/>
      <c r="EVV354" s="92"/>
      <c r="EVW354" s="92"/>
      <c r="EVX354" s="92"/>
      <c r="EVY354" s="92"/>
      <c r="EVZ354" s="92"/>
      <c r="EWA354" s="92"/>
      <c r="EWB354" s="92"/>
      <c r="EWC354" s="92"/>
      <c r="EWD354" s="92"/>
      <c r="EWE354" s="92"/>
      <c r="EWF354" s="92"/>
      <c r="EWG354" s="92"/>
      <c r="EWH354" s="92"/>
      <c r="EWI354" s="92"/>
      <c r="EWJ354" s="92"/>
      <c r="EWK354" s="92"/>
      <c r="EWL354" s="92"/>
      <c r="EWM354" s="92"/>
      <c r="EWN354" s="92"/>
      <c r="EWO354" s="92"/>
      <c r="EWP354" s="92"/>
      <c r="EWQ354" s="92"/>
      <c r="EWR354" s="92"/>
      <c r="EWS354" s="92"/>
      <c r="EWT354" s="92"/>
      <c r="EWU354" s="92"/>
      <c r="EWV354" s="92"/>
      <c r="EWW354" s="92"/>
      <c r="EWX354" s="92"/>
      <c r="EWY354" s="92"/>
      <c r="EWZ354" s="92"/>
      <c r="EXA354" s="92"/>
      <c r="EXB354" s="92"/>
      <c r="EXC354" s="92"/>
      <c r="EXD354" s="92"/>
      <c r="EXE354" s="92"/>
      <c r="EXF354" s="92"/>
      <c r="EXG354" s="92"/>
      <c r="EXH354" s="92"/>
      <c r="EXI354" s="92"/>
      <c r="EXJ354" s="92"/>
      <c r="EXK354" s="92"/>
      <c r="EXL354" s="92"/>
      <c r="EXM354" s="92"/>
      <c r="EXN354" s="92"/>
      <c r="EXO354" s="92"/>
      <c r="EXP354" s="92"/>
      <c r="EXQ354" s="92"/>
      <c r="EXR354" s="92"/>
      <c r="EXS354" s="92"/>
      <c r="EXT354" s="92"/>
      <c r="EXU354" s="92"/>
      <c r="EXV354" s="92"/>
      <c r="EXW354" s="92"/>
      <c r="EXX354" s="92"/>
      <c r="EXY354" s="92"/>
      <c r="EXZ354" s="92"/>
      <c r="EYA354" s="92"/>
      <c r="EYB354" s="92"/>
      <c r="EYC354" s="92"/>
      <c r="EYD354" s="92"/>
      <c r="EYE354" s="92"/>
      <c r="EYF354" s="92"/>
      <c r="EYG354" s="92"/>
      <c r="EYH354" s="92"/>
      <c r="EYI354" s="92"/>
      <c r="EYJ354" s="92"/>
      <c r="EYK354" s="92"/>
      <c r="EYL354" s="92"/>
      <c r="EYM354" s="92"/>
      <c r="EYN354" s="92"/>
      <c r="EYO354" s="92"/>
      <c r="EYP354" s="92"/>
      <c r="EYQ354" s="92"/>
      <c r="EYR354" s="92"/>
      <c r="EYS354" s="92"/>
      <c r="EYT354" s="92"/>
      <c r="EYU354" s="92"/>
      <c r="EYV354" s="92"/>
      <c r="EYW354" s="92"/>
      <c r="EYX354" s="92"/>
      <c r="EYY354" s="92"/>
      <c r="EYZ354" s="92"/>
      <c r="EZA354" s="92"/>
      <c r="EZB354" s="92"/>
      <c r="EZC354" s="92"/>
      <c r="EZD354" s="92"/>
      <c r="EZE354" s="92"/>
      <c r="EZF354" s="92"/>
      <c r="EZG354" s="92"/>
      <c r="EZH354" s="92"/>
      <c r="EZI354" s="92"/>
      <c r="EZJ354" s="92"/>
      <c r="EZK354" s="92"/>
      <c r="EZL354" s="92"/>
      <c r="EZM354" s="92"/>
      <c r="EZN354" s="92"/>
      <c r="EZO354" s="92"/>
      <c r="EZP354" s="92"/>
      <c r="EZQ354" s="92"/>
      <c r="EZR354" s="92"/>
      <c r="EZS354" s="92"/>
      <c r="EZT354" s="92"/>
      <c r="EZU354" s="92"/>
      <c r="EZV354" s="92"/>
      <c r="EZW354" s="92"/>
      <c r="EZX354" s="92"/>
      <c r="EZY354" s="92"/>
      <c r="EZZ354" s="92"/>
      <c r="FAA354" s="92"/>
      <c r="FAB354" s="92"/>
      <c r="FAC354" s="92"/>
      <c r="FAD354" s="92"/>
      <c r="FAE354" s="92"/>
      <c r="FAF354" s="92"/>
      <c r="FAG354" s="92"/>
      <c r="FAH354" s="92"/>
      <c r="FAI354" s="92"/>
      <c r="FAJ354" s="92"/>
      <c r="FAK354" s="92"/>
      <c r="FAL354" s="92"/>
      <c r="FAM354" s="92"/>
      <c r="FAN354" s="92"/>
      <c r="FAO354" s="92"/>
      <c r="FAP354" s="92"/>
      <c r="FAQ354" s="92"/>
      <c r="FAR354" s="92"/>
      <c r="FAS354" s="92"/>
      <c r="FAT354" s="92"/>
      <c r="FAU354" s="92"/>
      <c r="FAV354" s="92"/>
      <c r="FAW354" s="92"/>
      <c r="FAX354" s="92"/>
      <c r="FAY354" s="92"/>
      <c r="FAZ354" s="92"/>
      <c r="FBA354" s="92"/>
      <c r="FBB354" s="92"/>
      <c r="FBC354" s="92"/>
      <c r="FBD354" s="92"/>
      <c r="FBE354" s="92"/>
      <c r="FBF354" s="92"/>
      <c r="FBG354" s="92"/>
      <c r="FBH354" s="92"/>
      <c r="FBI354" s="92"/>
      <c r="FBJ354" s="92"/>
      <c r="FBK354" s="92"/>
      <c r="FBL354" s="92"/>
      <c r="FBM354" s="92"/>
      <c r="FBN354" s="92"/>
      <c r="FBO354" s="92"/>
      <c r="FBP354" s="92"/>
      <c r="FBQ354" s="92"/>
      <c r="FBR354" s="92"/>
      <c r="FBS354" s="92"/>
      <c r="FBT354" s="92"/>
      <c r="FBU354" s="92"/>
      <c r="FBV354" s="92"/>
      <c r="FBW354" s="92"/>
      <c r="FBX354" s="92"/>
      <c r="FBY354" s="92"/>
      <c r="FBZ354" s="92"/>
      <c r="FCA354" s="92"/>
      <c r="FCB354" s="92"/>
      <c r="FCC354" s="92"/>
      <c r="FCD354" s="92"/>
      <c r="FCE354" s="92"/>
      <c r="FCF354" s="92"/>
      <c r="FCG354" s="92"/>
      <c r="FCH354" s="92"/>
      <c r="FCI354" s="92"/>
      <c r="FCJ354" s="92"/>
      <c r="FCK354" s="92"/>
      <c r="FCL354" s="92"/>
      <c r="FCM354" s="92"/>
      <c r="FCN354" s="92"/>
      <c r="FCO354" s="92"/>
      <c r="FCP354" s="92"/>
      <c r="FCQ354" s="92"/>
      <c r="FCR354" s="92"/>
      <c r="FCS354" s="92"/>
      <c r="FCT354" s="92"/>
      <c r="FCU354" s="92"/>
      <c r="FCV354" s="92"/>
      <c r="FCW354" s="92"/>
      <c r="FCX354" s="92"/>
      <c r="FCY354" s="92"/>
      <c r="FCZ354" s="92"/>
      <c r="FDA354" s="92"/>
      <c r="FDB354" s="92"/>
      <c r="FDC354" s="92"/>
      <c r="FDD354" s="92"/>
      <c r="FDE354" s="92"/>
      <c r="FDF354" s="92"/>
      <c r="FDG354" s="92"/>
      <c r="FDH354" s="92"/>
      <c r="FDI354" s="92"/>
      <c r="FDJ354" s="92"/>
      <c r="FDK354" s="92"/>
      <c r="FDL354" s="92"/>
      <c r="FDM354" s="92"/>
      <c r="FDN354" s="92"/>
      <c r="FDO354" s="92"/>
      <c r="FDP354" s="92"/>
      <c r="FDQ354" s="92"/>
      <c r="FDR354" s="92"/>
      <c r="FDS354" s="92"/>
      <c r="FDT354" s="92"/>
      <c r="FDU354" s="92"/>
      <c r="FDV354" s="92"/>
      <c r="FDW354" s="92"/>
      <c r="FDX354" s="92"/>
      <c r="FDY354" s="92"/>
      <c r="FDZ354" s="92"/>
      <c r="FEA354" s="92"/>
      <c r="FEB354" s="92"/>
      <c r="FEC354" s="92"/>
      <c r="FED354" s="92"/>
      <c r="FEE354" s="92"/>
      <c r="FEF354" s="92"/>
      <c r="FEG354" s="92"/>
      <c r="FEH354" s="92"/>
      <c r="FEI354" s="92"/>
      <c r="FEJ354" s="92"/>
      <c r="FEK354" s="92"/>
      <c r="FEL354" s="92"/>
      <c r="FEM354" s="92"/>
      <c r="FEN354" s="92"/>
      <c r="FEO354" s="92"/>
      <c r="FEP354" s="92"/>
      <c r="FEQ354" s="92"/>
      <c r="FER354" s="92"/>
      <c r="FES354" s="92"/>
      <c r="FET354" s="92"/>
      <c r="FEU354" s="92"/>
      <c r="FEV354" s="92"/>
      <c r="FEW354" s="92"/>
      <c r="FEX354" s="92"/>
      <c r="FEY354" s="92"/>
      <c r="FEZ354" s="92"/>
      <c r="FFA354" s="92"/>
      <c r="FFB354" s="92"/>
      <c r="FFC354" s="92"/>
      <c r="FFD354" s="92"/>
      <c r="FFE354" s="92"/>
      <c r="FFF354" s="92"/>
      <c r="FFG354" s="92"/>
      <c r="FFH354" s="92"/>
      <c r="FFI354" s="92"/>
      <c r="FFJ354" s="92"/>
      <c r="FFK354" s="92"/>
      <c r="FFL354" s="92"/>
      <c r="FFM354" s="92"/>
      <c r="FFN354" s="92"/>
      <c r="FFO354" s="92"/>
      <c r="FFP354" s="92"/>
      <c r="FFQ354" s="92"/>
      <c r="FFR354" s="92"/>
      <c r="FFS354" s="92"/>
      <c r="FFT354" s="92"/>
      <c r="FFU354" s="92"/>
      <c r="FFV354" s="92"/>
      <c r="FFW354" s="92"/>
      <c r="FFX354" s="92"/>
      <c r="FFY354" s="92"/>
      <c r="FFZ354" s="92"/>
      <c r="FGA354" s="92"/>
      <c r="FGB354" s="92"/>
      <c r="FGC354" s="92"/>
      <c r="FGD354" s="92"/>
      <c r="FGE354" s="92"/>
      <c r="FGF354" s="92"/>
      <c r="FGG354" s="92"/>
      <c r="FGH354" s="92"/>
      <c r="FGI354" s="92"/>
      <c r="FGJ354" s="92"/>
      <c r="FGK354" s="92"/>
      <c r="FGL354" s="92"/>
      <c r="FGM354" s="92"/>
      <c r="FGN354" s="92"/>
      <c r="FGO354" s="92"/>
      <c r="FGP354" s="92"/>
      <c r="FGQ354" s="92"/>
      <c r="FGR354" s="92"/>
      <c r="FGS354" s="92"/>
      <c r="FGT354" s="92"/>
      <c r="FGU354" s="92"/>
      <c r="FGV354" s="92"/>
      <c r="FGW354" s="92"/>
      <c r="FGX354" s="92"/>
      <c r="FGY354" s="92"/>
      <c r="FGZ354" s="92"/>
      <c r="FHA354" s="92"/>
      <c r="FHB354" s="92"/>
      <c r="FHC354" s="92"/>
      <c r="FHD354" s="92"/>
      <c r="FHE354" s="92"/>
      <c r="FHF354" s="92"/>
      <c r="FHG354" s="92"/>
      <c r="FHH354" s="92"/>
      <c r="FHI354" s="92"/>
      <c r="FHJ354" s="92"/>
      <c r="FHK354" s="92"/>
      <c r="FHL354" s="92"/>
      <c r="FHM354" s="92"/>
      <c r="FHN354" s="92"/>
      <c r="FHO354" s="92"/>
      <c r="FHP354" s="92"/>
      <c r="FHQ354" s="92"/>
      <c r="FHR354" s="92"/>
      <c r="FHS354" s="92"/>
      <c r="FHT354" s="92"/>
      <c r="FHU354" s="92"/>
      <c r="FHV354" s="92"/>
      <c r="FHW354" s="92"/>
      <c r="FHX354" s="92"/>
      <c r="FHY354" s="92"/>
      <c r="FHZ354" s="92"/>
      <c r="FIA354" s="92"/>
      <c r="FIB354" s="92"/>
      <c r="FIC354" s="92"/>
      <c r="FID354" s="92"/>
      <c r="FIE354" s="92"/>
      <c r="FIF354" s="92"/>
      <c r="FIG354" s="92"/>
      <c r="FIH354" s="92"/>
      <c r="FII354" s="92"/>
      <c r="FIJ354" s="92"/>
      <c r="FIK354" s="92"/>
      <c r="FIL354" s="92"/>
      <c r="FIM354" s="92"/>
      <c r="FIN354" s="92"/>
      <c r="FIO354" s="92"/>
      <c r="FIP354" s="92"/>
      <c r="FIQ354" s="92"/>
      <c r="FIR354" s="92"/>
      <c r="FIS354" s="92"/>
      <c r="FIT354" s="92"/>
      <c r="FIU354" s="92"/>
      <c r="FIV354" s="92"/>
      <c r="FIW354" s="92"/>
      <c r="FIX354" s="92"/>
      <c r="FIY354" s="92"/>
      <c r="FIZ354" s="92"/>
      <c r="FJA354" s="92"/>
      <c r="FJB354" s="92"/>
      <c r="FJC354" s="92"/>
      <c r="FJD354" s="92"/>
      <c r="FJE354" s="92"/>
      <c r="FJF354" s="92"/>
      <c r="FJG354" s="92"/>
      <c r="FJH354" s="92"/>
      <c r="FJI354" s="92"/>
      <c r="FJJ354" s="92"/>
      <c r="FJK354" s="92"/>
      <c r="FJL354" s="92"/>
      <c r="FJM354" s="92"/>
      <c r="FJN354" s="92"/>
      <c r="FJO354" s="92"/>
      <c r="FJP354" s="92"/>
      <c r="FJQ354" s="92"/>
      <c r="FJR354" s="92"/>
      <c r="FJS354" s="92"/>
      <c r="FJT354" s="92"/>
      <c r="FJU354" s="92"/>
      <c r="FJV354" s="92"/>
      <c r="FJW354" s="92"/>
      <c r="FJX354" s="92"/>
      <c r="FJY354" s="92"/>
      <c r="FJZ354" s="92"/>
      <c r="FKA354" s="92"/>
      <c r="FKB354" s="92"/>
      <c r="FKC354" s="92"/>
      <c r="FKD354" s="92"/>
      <c r="FKE354" s="92"/>
      <c r="FKF354" s="92"/>
      <c r="FKG354" s="92"/>
      <c r="FKH354" s="92"/>
      <c r="FKI354" s="92"/>
      <c r="FKJ354" s="92"/>
      <c r="FKK354" s="92"/>
      <c r="FKL354" s="92"/>
      <c r="FKM354" s="92"/>
      <c r="FKN354" s="92"/>
      <c r="FKO354" s="92"/>
      <c r="FKP354" s="92"/>
      <c r="FKQ354" s="92"/>
      <c r="FKR354" s="92"/>
      <c r="FKS354" s="92"/>
      <c r="FKT354" s="92"/>
      <c r="FKU354" s="92"/>
      <c r="FKV354" s="92"/>
      <c r="FKW354" s="92"/>
      <c r="FKX354" s="92"/>
      <c r="FKY354" s="92"/>
      <c r="FKZ354" s="92"/>
      <c r="FLA354" s="92"/>
      <c r="FLB354" s="92"/>
      <c r="FLC354" s="92"/>
      <c r="FLD354" s="92"/>
      <c r="FLE354" s="92"/>
      <c r="FLF354" s="92"/>
      <c r="FLG354" s="92"/>
      <c r="FLH354" s="92"/>
      <c r="FLI354" s="92"/>
      <c r="FLJ354" s="92"/>
      <c r="FLK354" s="92"/>
      <c r="FLL354" s="92"/>
      <c r="FLM354" s="92"/>
      <c r="FLN354" s="92"/>
      <c r="FLO354" s="92"/>
      <c r="FLP354" s="92"/>
      <c r="FLQ354" s="92"/>
      <c r="FLR354" s="92"/>
      <c r="FLS354" s="92"/>
      <c r="FLT354" s="92"/>
      <c r="FLU354" s="92"/>
      <c r="FLV354" s="92"/>
      <c r="FLW354" s="92"/>
      <c r="FLX354" s="92"/>
      <c r="FLY354" s="92"/>
      <c r="FLZ354" s="92"/>
      <c r="FMA354" s="92"/>
      <c r="FMB354" s="92"/>
      <c r="FMC354" s="92"/>
      <c r="FMD354" s="92"/>
      <c r="FME354" s="92"/>
      <c r="FMF354" s="92"/>
      <c r="FMG354" s="92"/>
      <c r="FMH354" s="92"/>
      <c r="FMI354" s="92"/>
      <c r="FMJ354" s="92"/>
      <c r="FMK354" s="92"/>
      <c r="FML354" s="92"/>
      <c r="FMM354" s="92"/>
      <c r="FMN354" s="92"/>
      <c r="FMO354" s="92"/>
      <c r="FMP354" s="92"/>
      <c r="FMQ354" s="92"/>
      <c r="FMR354" s="92"/>
      <c r="FMS354" s="92"/>
      <c r="FMT354" s="92"/>
      <c r="FMU354" s="92"/>
      <c r="FMV354" s="92"/>
      <c r="FMW354" s="92"/>
      <c r="FMX354" s="92"/>
      <c r="FMY354" s="92"/>
      <c r="FMZ354" s="92"/>
      <c r="FNA354" s="92"/>
      <c r="FNB354" s="92"/>
      <c r="FNC354" s="92"/>
      <c r="FND354" s="92"/>
      <c r="FNE354" s="92"/>
      <c r="FNF354" s="92"/>
      <c r="FNG354" s="92"/>
      <c r="FNH354" s="92"/>
      <c r="FNI354" s="92"/>
      <c r="FNJ354" s="92"/>
      <c r="FNK354" s="92"/>
      <c r="FNL354" s="92"/>
      <c r="FNM354" s="92"/>
      <c r="FNN354" s="92"/>
      <c r="FNO354" s="92"/>
      <c r="FNP354" s="92"/>
      <c r="FNQ354" s="92"/>
      <c r="FNR354" s="92"/>
      <c r="FNS354" s="92"/>
      <c r="FNT354" s="92"/>
      <c r="FNU354" s="92"/>
      <c r="FNV354" s="92"/>
      <c r="FNW354" s="92"/>
      <c r="FNX354" s="92"/>
      <c r="FNY354" s="92"/>
      <c r="FNZ354" s="92"/>
      <c r="FOA354" s="92"/>
      <c r="FOB354" s="92"/>
      <c r="FOC354" s="92"/>
      <c r="FOD354" s="92"/>
      <c r="FOE354" s="92"/>
      <c r="FOF354" s="92"/>
      <c r="FOG354" s="92"/>
      <c r="FOH354" s="92"/>
      <c r="FOI354" s="92"/>
      <c r="FOJ354" s="92"/>
      <c r="FOK354" s="92"/>
      <c r="FOL354" s="92"/>
      <c r="FOM354" s="92"/>
      <c r="FON354" s="92"/>
      <c r="FOO354" s="92"/>
      <c r="FOP354" s="92"/>
      <c r="FOQ354" s="92"/>
      <c r="FOR354" s="92"/>
      <c r="FOS354" s="92"/>
      <c r="FOT354" s="92"/>
      <c r="FOU354" s="92"/>
      <c r="FOV354" s="92"/>
      <c r="FOW354" s="92"/>
      <c r="FOX354" s="92"/>
      <c r="FOY354" s="92"/>
      <c r="FOZ354" s="92"/>
      <c r="FPA354" s="92"/>
      <c r="FPB354" s="92"/>
      <c r="FPC354" s="92"/>
      <c r="FPD354" s="92"/>
      <c r="FPE354" s="92"/>
      <c r="FPF354" s="92"/>
      <c r="FPG354" s="92"/>
      <c r="FPH354" s="92"/>
      <c r="FPI354" s="92"/>
      <c r="FPJ354" s="92"/>
      <c r="FPK354" s="92"/>
      <c r="FPL354" s="92"/>
      <c r="FPM354" s="92"/>
      <c r="FPN354" s="92"/>
      <c r="FPO354" s="92"/>
      <c r="FPP354" s="92"/>
      <c r="FPQ354" s="92"/>
      <c r="FPR354" s="92"/>
      <c r="FPS354" s="92"/>
      <c r="FPT354" s="92"/>
      <c r="FPU354" s="92"/>
      <c r="FPV354" s="92"/>
      <c r="FPW354" s="92"/>
      <c r="FPX354" s="92"/>
      <c r="FPY354" s="92"/>
      <c r="FPZ354" s="92"/>
      <c r="FQA354" s="92"/>
      <c r="FQB354" s="92"/>
      <c r="FQC354" s="92"/>
      <c r="FQD354" s="92"/>
      <c r="FQE354" s="92"/>
      <c r="FQF354" s="92"/>
      <c r="FQG354" s="92"/>
      <c r="FQH354" s="92"/>
      <c r="FQI354" s="92"/>
      <c r="FQJ354" s="92"/>
      <c r="FQK354" s="92"/>
      <c r="FQL354" s="92"/>
      <c r="FQM354" s="92"/>
      <c r="FQN354" s="92"/>
      <c r="FQO354" s="92"/>
      <c r="FQP354" s="92"/>
      <c r="FQQ354" s="92"/>
      <c r="FQR354" s="92"/>
      <c r="FQS354" s="92"/>
      <c r="FQT354" s="92"/>
      <c r="FQU354" s="92"/>
      <c r="FQV354" s="92"/>
      <c r="FQW354" s="92"/>
      <c r="FQX354" s="92"/>
      <c r="FQY354" s="92"/>
      <c r="FQZ354" s="92"/>
      <c r="FRA354" s="92"/>
      <c r="FRB354" s="92"/>
      <c r="FRC354" s="92"/>
      <c r="FRD354" s="92"/>
      <c r="FRE354" s="92"/>
      <c r="FRF354" s="92"/>
      <c r="FRG354" s="92"/>
      <c r="FRH354" s="92"/>
      <c r="FRI354" s="92"/>
      <c r="FRJ354" s="92"/>
      <c r="FRK354" s="92"/>
      <c r="FRL354" s="92"/>
      <c r="FRM354" s="92"/>
      <c r="FRN354" s="92"/>
      <c r="FRO354" s="92"/>
      <c r="FRP354" s="92"/>
      <c r="FRQ354" s="92"/>
      <c r="FRR354" s="92"/>
      <c r="FRS354" s="92"/>
      <c r="FRT354" s="92"/>
      <c r="FRU354" s="92"/>
      <c r="FRV354" s="92"/>
      <c r="FRW354" s="92"/>
      <c r="FRX354" s="92"/>
      <c r="FRY354" s="92"/>
      <c r="FRZ354" s="92"/>
      <c r="FSA354" s="92"/>
      <c r="FSB354" s="92"/>
      <c r="FSC354" s="92"/>
      <c r="FSD354" s="92"/>
      <c r="FSE354" s="92"/>
      <c r="FSF354" s="92"/>
      <c r="FSG354" s="92"/>
      <c r="FSH354" s="92"/>
      <c r="FSI354" s="92"/>
      <c r="FSJ354" s="92"/>
      <c r="FSK354" s="92"/>
      <c r="FSL354" s="92"/>
      <c r="FSM354" s="92"/>
      <c r="FSN354" s="92"/>
      <c r="FSO354" s="92"/>
      <c r="FSP354" s="92"/>
      <c r="FSQ354" s="92"/>
      <c r="FSR354" s="92"/>
      <c r="FSS354" s="92"/>
      <c r="FST354" s="92"/>
      <c r="FSU354" s="92"/>
      <c r="FSV354" s="92"/>
      <c r="FSW354" s="92"/>
      <c r="FSX354" s="92"/>
      <c r="FSY354" s="92"/>
      <c r="FSZ354" s="92"/>
      <c r="FTA354" s="92"/>
      <c r="FTB354" s="92"/>
      <c r="FTC354" s="92"/>
      <c r="FTD354" s="92"/>
      <c r="FTE354" s="92"/>
      <c r="FTF354" s="92"/>
      <c r="FTG354" s="92"/>
      <c r="FTH354" s="92"/>
      <c r="FTI354" s="92"/>
      <c r="FTJ354" s="92"/>
      <c r="FTK354" s="92"/>
      <c r="FTL354" s="92"/>
      <c r="FTM354" s="92"/>
      <c r="FTN354" s="92"/>
      <c r="FTO354" s="92"/>
      <c r="FTP354" s="92"/>
      <c r="FTQ354" s="92"/>
      <c r="FTR354" s="92"/>
      <c r="FTS354" s="92"/>
      <c r="FTT354" s="92"/>
      <c r="FTU354" s="92"/>
      <c r="FTV354" s="92"/>
      <c r="FTW354" s="92"/>
      <c r="FTX354" s="92"/>
      <c r="FTY354" s="92"/>
      <c r="FTZ354" s="92"/>
      <c r="FUA354" s="92"/>
      <c r="FUB354" s="92"/>
      <c r="FUC354" s="92"/>
      <c r="FUD354" s="92"/>
      <c r="FUE354" s="92"/>
      <c r="FUF354" s="92"/>
      <c r="FUG354" s="92"/>
      <c r="FUH354" s="92"/>
      <c r="FUI354" s="92"/>
      <c r="FUJ354" s="92"/>
      <c r="FUK354" s="92"/>
      <c r="FUL354" s="92"/>
      <c r="FUM354" s="92"/>
      <c r="FUN354" s="92"/>
      <c r="FUO354" s="92"/>
      <c r="FUP354" s="92"/>
      <c r="FUQ354" s="92"/>
      <c r="FUR354" s="92"/>
      <c r="FUS354" s="92"/>
      <c r="FUT354" s="92"/>
      <c r="FUU354" s="92"/>
      <c r="FUV354" s="92"/>
      <c r="FUW354" s="92"/>
      <c r="FUX354" s="92"/>
      <c r="FUY354" s="92"/>
      <c r="FUZ354" s="92"/>
      <c r="FVA354" s="92"/>
      <c r="FVB354" s="92"/>
      <c r="FVC354" s="92"/>
      <c r="FVD354" s="92"/>
      <c r="FVE354" s="92"/>
      <c r="FVF354" s="92"/>
      <c r="FVG354" s="92"/>
      <c r="FVH354" s="92"/>
      <c r="FVI354" s="92"/>
      <c r="FVJ354" s="92"/>
      <c r="FVK354" s="92"/>
      <c r="FVL354" s="92"/>
      <c r="FVM354" s="92"/>
      <c r="FVN354" s="92"/>
      <c r="FVO354" s="92"/>
      <c r="FVP354" s="92"/>
      <c r="FVQ354" s="92"/>
      <c r="FVR354" s="92"/>
      <c r="FVS354" s="92"/>
      <c r="FVT354" s="92"/>
      <c r="FVU354" s="92"/>
      <c r="FVV354" s="92"/>
      <c r="FVW354" s="92"/>
      <c r="FVX354" s="92"/>
      <c r="FVY354" s="92"/>
      <c r="FVZ354" s="92"/>
      <c r="FWA354" s="92"/>
      <c r="FWB354" s="92"/>
      <c r="FWC354" s="92"/>
      <c r="FWD354" s="92"/>
      <c r="FWE354" s="92"/>
      <c r="FWF354" s="92"/>
      <c r="FWG354" s="92"/>
      <c r="FWH354" s="92"/>
      <c r="FWI354" s="92"/>
      <c r="FWJ354" s="92"/>
      <c r="FWK354" s="92"/>
      <c r="FWL354" s="92"/>
      <c r="FWM354" s="92"/>
      <c r="FWN354" s="92"/>
      <c r="FWO354" s="92"/>
      <c r="FWP354" s="92"/>
      <c r="FWQ354" s="92"/>
      <c r="FWR354" s="92"/>
      <c r="FWS354" s="92"/>
      <c r="FWT354" s="92"/>
      <c r="FWU354" s="92"/>
      <c r="FWV354" s="92"/>
      <c r="FWW354" s="92"/>
      <c r="FWX354" s="92"/>
      <c r="FWY354" s="92"/>
      <c r="FWZ354" s="92"/>
      <c r="FXA354" s="92"/>
      <c r="FXB354" s="92"/>
      <c r="FXC354" s="92"/>
      <c r="FXD354" s="92"/>
      <c r="FXE354" s="92"/>
      <c r="FXF354" s="92"/>
      <c r="FXG354" s="92"/>
      <c r="FXH354" s="92"/>
      <c r="FXI354" s="92"/>
      <c r="FXJ354" s="92"/>
      <c r="FXK354" s="92"/>
      <c r="FXL354" s="92"/>
      <c r="FXM354" s="92"/>
      <c r="FXN354" s="92"/>
      <c r="FXO354" s="92"/>
      <c r="FXP354" s="92"/>
      <c r="FXQ354" s="92"/>
      <c r="FXR354" s="92"/>
      <c r="FXS354" s="92"/>
      <c r="FXT354" s="92"/>
      <c r="FXU354" s="92"/>
      <c r="FXV354" s="92"/>
      <c r="FXW354" s="92"/>
      <c r="FXX354" s="92"/>
      <c r="FXY354" s="92"/>
      <c r="FXZ354" s="92"/>
      <c r="FYA354" s="92"/>
      <c r="FYB354" s="92"/>
      <c r="FYC354" s="92"/>
      <c r="FYD354" s="92"/>
      <c r="FYE354" s="92"/>
      <c r="FYF354" s="92"/>
      <c r="FYG354" s="92"/>
      <c r="FYH354" s="92"/>
      <c r="FYI354" s="92"/>
      <c r="FYJ354" s="92"/>
      <c r="FYK354" s="92"/>
      <c r="FYL354" s="92"/>
      <c r="FYM354" s="92"/>
      <c r="FYN354" s="92"/>
      <c r="FYO354" s="92"/>
      <c r="FYP354" s="92"/>
      <c r="FYQ354" s="92"/>
      <c r="FYR354" s="92"/>
      <c r="FYS354" s="92"/>
      <c r="FYT354" s="92"/>
      <c r="FYU354" s="92"/>
      <c r="FYV354" s="92"/>
      <c r="FYW354" s="92"/>
      <c r="FYX354" s="92"/>
      <c r="FYY354" s="92"/>
      <c r="FYZ354" s="92"/>
      <c r="FZA354" s="92"/>
      <c r="FZB354" s="92"/>
      <c r="FZC354" s="92"/>
      <c r="FZD354" s="92"/>
      <c r="FZE354" s="92"/>
      <c r="FZF354" s="92"/>
      <c r="FZG354" s="92"/>
      <c r="FZH354" s="92"/>
      <c r="FZI354" s="92"/>
      <c r="FZJ354" s="92"/>
      <c r="FZK354" s="92"/>
      <c r="FZL354" s="92"/>
      <c r="FZM354" s="92"/>
      <c r="FZN354" s="92"/>
      <c r="FZO354" s="92"/>
      <c r="FZP354" s="92"/>
      <c r="FZQ354" s="92"/>
      <c r="FZR354" s="92"/>
      <c r="FZS354" s="92"/>
      <c r="FZT354" s="92"/>
      <c r="FZU354" s="92"/>
      <c r="FZV354" s="92"/>
      <c r="FZW354" s="92"/>
      <c r="FZX354" s="92"/>
      <c r="FZY354" s="92"/>
      <c r="FZZ354" s="92"/>
      <c r="GAA354" s="92"/>
      <c r="GAB354" s="92"/>
      <c r="GAC354" s="92"/>
      <c r="GAD354" s="92"/>
      <c r="GAE354" s="92"/>
      <c r="GAF354" s="92"/>
      <c r="GAG354" s="92"/>
      <c r="GAH354" s="92"/>
      <c r="GAI354" s="92"/>
      <c r="GAJ354" s="92"/>
      <c r="GAK354" s="92"/>
      <c r="GAL354" s="92"/>
      <c r="GAM354" s="92"/>
      <c r="GAN354" s="92"/>
      <c r="GAO354" s="92"/>
      <c r="GAP354" s="92"/>
      <c r="GAQ354" s="92"/>
      <c r="GAR354" s="92"/>
      <c r="GAS354" s="92"/>
      <c r="GAT354" s="92"/>
      <c r="GAU354" s="92"/>
      <c r="GAV354" s="92"/>
      <c r="GAW354" s="92"/>
      <c r="GAX354" s="92"/>
      <c r="GAY354" s="92"/>
      <c r="GAZ354" s="92"/>
      <c r="GBA354" s="92"/>
      <c r="GBB354" s="92"/>
      <c r="GBC354" s="92"/>
      <c r="GBD354" s="92"/>
      <c r="GBE354" s="92"/>
      <c r="GBF354" s="92"/>
      <c r="GBG354" s="92"/>
      <c r="GBH354" s="92"/>
      <c r="GBI354" s="92"/>
      <c r="GBJ354" s="92"/>
      <c r="GBK354" s="92"/>
      <c r="GBL354" s="92"/>
      <c r="GBM354" s="92"/>
      <c r="GBN354" s="92"/>
      <c r="GBO354" s="92"/>
      <c r="GBP354" s="92"/>
      <c r="GBQ354" s="92"/>
      <c r="GBR354" s="92"/>
      <c r="GBS354" s="92"/>
      <c r="GBT354" s="92"/>
      <c r="GBU354" s="92"/>
      <c r="GBV354" s="92"/>
      <c r="GBW354" s="92"/>
      <c r="GBX354" s="92"/>
      <c r="GBY354" s="92"/>
      <c r="GBZ354" s="92"/>
      <c r="GCA354" s="92"/>
      <c r="GCB354" s="92"/>
      <c r="GCC354" s="92"/>
      <c r="GCD354" s="92"/>
      <c r="GCE354" s="92"/>
      <c r="GCF354" s="92"/>
      <c r="GCG354" s="92"/>
      <c r="GCH354" s="92"/>
      <c r="GCI354" s="92"/>
      <c r="GCJ354" s="92"/>
      <c r="GCK354" s="92"/>
      <c r="GCL354" s="92"/>
      <c r="GCM354" s="92"/>
      <c r="GCN354" s="92"/>
      <c r="GCO354" s="92"/>
      <c r="GCP354" s="92"/>
      <c r="GCQ354" s="92"/>
      <c r="GCR354" s="92"/>
      <c r="GCS354" s="92"/>
      <c r="GCT354" s="92"/>
      <c r="GCU354" s="92"/>
      <c r="GCV354" s="92"/>
      <c r="GCW354" s="92"/>
      <c r="GCX354" s="92"/>
      <c r="GCY354" s="92"/>
      <c r="GCZ354" s="92"/>
      <c r="GDA354" s="92"/>
      <c r="GDB354" s="92"/>
      <c r="GDC354" s="92"/>
      <c r="GDD354" s="92"/>
      <c r="GDE354" s="92"/>
      <c r="GDF354" s="92"/>
      <c r="GDG354" s="92"/>
      <c r="GDH354" s="92"/>
      <c r="GDI354" s="92"/>
      <c r="GDJ354" s="92"/>
      <c r="GDK354" s="92"/>
      <c r="GDL354" s="92"/>
      <c r="GDM354" s="92"/>
      <c r="GDN354" s="92"/>
      <c r="GDO354" s="92"/>
      <c r="GDP354" s="92"/>
      <c r="GDQ354" s="92"/>
      <c r="GDR354" s="92"/>
      <c r="GDS354" s="92"/>
      <c r="GDT354" s="92"/>
      <c r="GDU354" s="92"/>
      <c r="GDV354" s="92"/>
      <c r="GDW354" s="92"/>
      <c r="GDX354" s="92"/>
      <c r="GDY354" s="92"/>
      <c r="GDZ354" s="92"/>
      <c r="GEA354" s="92"/>
      <c r="GEB354" s="92"/>
      <c r="GEC354" s="92"/>
      <c r="GED354" s="92"/>
      <c r="GEE354" s="92"/>
      <c r="GEF354" s="92"/>
      <c r="GEG354" s="92"/>
      <c r="GEH354" s="92"/>
      <c r="GEI354" s="92"/>
      <c r="GEJ354" s="92"/>
      <c r="GEK354" s="92"/>
      <c r="GEL354" s="92"/>
      <c r="GEM354" s="92"/>
      <c r="GEN354" s="92"/>
      <c r="GEO354" s="92"/>
      <c r="GEP354" s="92"/>
      <c r="GEQ354" s="92"/>
      <c r="GER354" s="92"/>
      <c r="GES354" s="92"/>
      <c r="GET354" s="92"/>
      <c r="GEU354" s="92"/>
      <c r="GEV354" s="92"/>
      <c r="GEW354" s="92"/>
      <c r="GEX354" s="92"/>
      <c r="GEY354" s="92"/>
      <c r="GEZ354" s="92"/>
      <c r="GFA354" s="92"/>
      <c r="GFB354" s="92"/>
      <c r="GFC354" s="92"/>
      <c r="GFD354" s="92"/>
      <c r="GFE354" s="92"/>
      <c r="GFF354" s="92"/>
      <c r="GFG354" s="92"/>
      <c r="GFH354" s="92"/>
      <c r="GFI354" s="92"/>
      <c r="GFJ354" s="92"/>
      <c r="GFK354" s="92"/>
      <c r="GFL354" s="92"/>
      <c r="GFM354" s="92"/>
      <c r="GFN354" s="92"/>
      <c r="GFO354" s="92"/>
      <c r="GFP354" s="92"/>
      <c r="GFQ354" s="92"/>
      <c r="GFR354" s="92"/>
      <c r="GFS354" s="92"/>
      <c r="GFT354" s="92"/>
      <c r="GFU354" s="92"/>
      <c r="GFV354" s="92"/>
      <c r="GFW354" s="92"/>
      <c r="GFX354" s="92"/>
      <c r="GFY354" s="92"/>
      <c r="GFZ354" s="92"/>
      <c r="GGA354" s="92"/>
      <c r="GGB354" s="92"/>
      <c r="GGC354" s="92"/>
      <c r="GGD354" s="92"/>
      <c r="GGE354" s="92"/>
      <c r="GGF354" s="92"/>
      <c r="GGG354" s="92"/>
      <c r="GGH354" s="92"/>
      <c r="GGI354" s="92"/>
      <c r="GGJ354" s="92"/>
      <c r="GGK354" s="92"/>
      <c r="GGL354" s="92"/>
      <c r="GGM354" s="92"/>
      <c r="GGN354" s="92"/>
      <c r="GGO354" s="92"/>
      <c r="GGP354" s="92"/>
      <c r="GGQ354" s="92"/>
      <c r="GGR354" s="92"/>
      <c r="GGS354" s="92"/>
      <c r="GGT354" s="92"/>
      <c r="GGU354" s="92"/>
      <c r="GGV354" s="92"/>
      <c r="GGW354" s="92"/>
      <c r="GGX354" s="92"/>
      <c r="GGY354" s="92"/>
      <c r="GGZ354" s="92"/>
      <c r="GHA354" s="92"/>
      <c r="GHB354" s="92"/>
      <c r="GHC354" s="92"/>
      <c r="GHD354" s="92"/>
      <c r="GHE354" s="92"/>
      <c r="GHF354" s="92"/>
      <c r="GHG354" s="92"/>
      <c r="GHH354" s="92"/>
      <c r="GHI354" s="92"/>
      <c r="GHJ354" s="92"/>
      <c r="GHK354" s="92"/>
      <c r="GHL354" s="92"/>
      <c r="GHM354" s="92"/>
      <c r="GHN354" s="92"/>
      <c r="GHO354" s="92"/>
      <c r="GHP354" s="92"/>
      <c r="GHQ354" s="92"/>
      <c r="GHR354" s="92"/>
      <c r="GHS354" s="92"/>
      <c r="GHT354" s="92"/>
      <c r="GHU354" s="92"/>
      <c r="GHV354" s="92"/>
      <c r="GHW354" s="92"/>
      <c r="GHX354" s="92"/>
      <c r="GHY354" s="92"/>
      <c r="GHZ354" s="92"/>
      <c r="GIA354" s="92"/>
      <c r="GIB354" s="92"/>
      <c r="GIC354" s="92"/>
      <c r="GID354" s="92"/>
      <c r="GIE354" s="92"/>
      <c r="GIF354" s="92"/>
      <c r="GIG354" s="92"/>
      <c r="GIH354" s="92"/>
      <c r="GII354" s="92"/>
      <c r="GIJ354" s="92"/>
      <c r="GIK354" s="92"/>
      <c r="GIL354" s="92"/>
      <c r="GIM354" s="92"/>
      <c r="GIN354" s="92"/>
      <c r="GIO354" s="92"/>
      <c r="GIP354" s="92"/>
      <c r="GIQ354" s="92"/>
      <c r="GIR354" s="92"/>
      <c r="GIS354" s="92"/>
      <c r="GIT354" s="92"/>
      <c r="GIU354" s="92"/>
      <c r="GIV354" s="92"/>
      <c r="GIW354" s="92"/>
      <c r="GIX354" s="92"/>
      <c r="GIY354" s="92"/>
      <c r="GIZ354" s="92"/>
      <c r="GJA354" s="92"/>
      <c r="GJB354" s="92"/>
      <c r="GJC354" s="92"/>
      <c r="GJD354" s="92"/>
      <c r="GJE354" s="92"/>
      <c r="GJF354" s="92"/>
      <c r="GJG354" s="92"/>
      <c r="GJH354" s="92"/>
      <c r="GJI354" s="92"/>
      <c r="GJJ354" s="92"/>
      <c r="GJK354" s="92"/>
      <c r="GJL354" s="92"/>
      <c r="GJM354" s="92"/>
      <c r="GJN354" s="92"/>
      <c r="GJO354" s="92"/>
      <c r="GJP354" s="92"/>
      <c r="GJQ354" s="92"/>
      <c r="GJR354" s="92"/>
      <c r="GJS354" s="92"/>
      <c r="GJT354" s="92"/>
      <c r="GJU354" s="92"/>
      <c r="GJV354" s="92"/>
      <c r="GJW354" s="92"/>
      <c r="GJX354" s="92"/>
      <c r="GJY354" s="92"/>
      <c r="GJZ354" s="92"/>
      <c r="GKA354" s="92"/>
      <c r="GKB354" s="92"/>
      <c r="GKC354" s="92"/>
      <c r="GKD354" s="92"/>
      <c r="GKE354" s="92"/>
      <c r="GKF354" s="92"/>
      <c r="GKG354" s="92"/>
      <c r="GKH354" s="92"/>
      <c r="GKI354" s="92"/>
      <c r="GKJ354" s="92"/>
      <c r="GKK354" s="92"/>
      <c r="GKL354" s="92"/>
      <c r="GKM354" s="92"/>
      <c r="GKN354" s="92"/>
      <c r="GKO354" s="92"/>
      <c r="GKP354" s="92"/>
      <c r="GKQ354" s="92"/>
      <c r="GKR354" s="92"/>
      <c r="GKS354" s="92"/>
      <c r="GKT354" s="92"/>
      <c r="GKU354" s="92"/>
      <c r="GKV354" s="92"/>
      <c r="GKW354" s="92"/>
      <c r="GKX354" s="92"/>
      <c r="GKY354" s="92"/>
      <c r="GKZ354" s="92"/>
      <c r="GLA354" s="92"/>
      <c r="GLB354" s="92"/>
      <c r="GLC354" s="92"/>
      <c r="GLD354" s="92"/>
      <c r="GLE354" s="92"/>
      <c r="GLF354" s="92"/>
      <c r="GLG354" s="92"/>
      <c r="GLH354" s="92"/>
      <c r="GLI354" s="92"/>
      <c r="GLJ354" s="92"/>
      <c r="GLK354" s="92"/>
      <c r="GLL354" s="92"/>
      <c r="GLM354" s="92"/>
      <c r="GLN354" s="92"/>
      <c r="GLO354" s="92"/>
      <c r="GLP354" s="92"/>
      <c r="GLQ354" s="92"/>
      <c r="GLR354" s="92"/>
      <c r="GLS354" s="92"/>
      <c r="GLT354" s="92"/>
      <c r="GLU354" s="92"/>
      <c r="GLV354" s="92"/>
      <c r="GLW354" s="92"/>
      <c r="GLX354" s="92"/>
      <c r="GLY354" s="92"/>
      <c r="GLZ354" s="92"/>
      <c r="GMA354" s="92"/>
      <c r="GMB354" s="92"/>
      <c r="GMC354" s="92"/>
      <c r="GMD354" s="92"/>
      <c r="GME354" s="92"/>
      <c r="GMF354" s="92"/>
      <c r="GMG354" s="92"/>
      <c r="GMH354" s="92"/>
      <c r="GMI354" s="92"/>
      <c r="GMJ354" s="92"/>
      <c r="GMK354" s="92"/>
      <c r="GML354" s="92"/>
      <c r="GMM354" s="92"/>
      <c r="GMN354" s="92"/>
      <c r="GMO354" s="92"/>
      <c r="GMP354" s="92"/>
      <c r="GMQ354" s="92"/>
      <c r="GMR354" s="92"/>
      <c r="GMS354" s="92"/>
      <c r="GMT354" s="92"/>
      <c r="GMU354" s="92"/>
      <c r="GMV354" s="92"/>
      <c r="GMW354" s="92"/>
      <c r="GMX354" s="92"/>
      <c r="GMY354" s="92"/>
      <c r="GMZ354" s="92"/>
      <c r="GNA354" s="92"/>
      <c r="GNB354" s="92"/>
      <c r="GNC354" s="92"/>
      <c r="GND354" s="92"/>
      <c r="GNE354" s="92"/>
      <c r="GNF354" s="92"/>
      <c r="GNG354" s="92"/>
      <c r="GNH354" s="92"/>
      <c r="GNI354" s="92"/>
      <c r="GNJ354" s="92"/>
      <c r="GNK354" s="92"/>
      <c r="GNL354" s="92"/>
      <c r="GNM354" s="92"/>
      <c r="GNN354" s="92"/>
      <c r="GNO354" s="92"/>
      <c r="GNP354" s="92"/>
      <c r="GNQ354" s="92"/>
      <c r="GNR354" s="92"/>
      <c r="GNS354" s="92"/>
      <c r="GNT354" s="92"/>
      <c r="GNU354" s="92"/>
      <c r="GNV354" s="92"/>
      <c r="GNW354" s="92"/>
      <c r="GNX354" s="92"/>
      <c r="GNY354" s="92"/>
      <c r="GNZ354" s="92"/>
      <c r="GOA354" s="92"/>
      <c r="GOB354" s="92"/>
      <c r="GOC354" s="92"/>
      <c r="GOD354" s="92"/>
      <c r="GOE354" s="92"/>
      <c r="GOF354" s="92"/>
      <c r="GOG354" s="92"/>
      <c r="GOH354" s="92"/>
      <c r="GOI354" s="92"/>
      <c r="GOJ354" s="92"/>
      <c r="GOK354" s="92"/>
      <c r="GOL354" s="92"/>
      <c r="GOM354" s="92"/>
      <c r="GON354" s="92"/>
      <c r="GOO354" s="92"/>
      <c r="GOP354" s="92"/>
      <c r="GOQ354" s="92"/>
      <c r="GOR354" s="92"/>
      <c r="GOS354" s="92"/>
      <c r="GOT354" s="92"/>
      <c r="GOU354" s="92"/>
      <c r="GOV354" s="92"/>
      <c r="GOW354" s="92"/>
      <c r="GOX354" s="92"/>
      <c r="GOY354" s="92"/>
      <c r="GOZ354" s="92"/>
      <c r="GPA354" s="92"/>
      <c r="GPB354" s="92"/>
      <c r="GPC354" s="92"/>
      <c r="GPD354" s="92"/>
      <c r="GPE354" s="92"/>
      <c r="GPF354" s="92"/>
      <c r="GPG354" s="92"/>
      <c r="GPH354" s="92"/>
      <c r="GPI354" s="92"/>
      <c r="GPJ354" s="92"/>
      <c r="GPK354" s="92"/>
      <c r="GPL354" s="92"/>
      <c r="GPM354" s="92"/>
      <c r="GPN354" s="92"/>
      <c r="GPO354" s="92"/>
      <c r="GPP354" s="92"/>
      <c r="GPQ354" s="92"/>
      <c r="GPR354" s="92"/>
      <c r="GPS354" s="92"/>
      <c r="GPT354" s="92"/>
      <c r="GPU354" s="92"/>
      <c r="GPV354" s="92"/>
      <c r="GPW354" s="92"/>
      <c r="GPX354" s="92"/>
      <c r="GPY354" s="92"/>
      <c r="GPZ354" s="92"/>
      <c r="GQA354" s="92"/>
      <c r="GQB354" s="92"/>
      <c r="GQC354" s="92"/>
      <c r="GQD354" s="92"/>
      <c r="GQE354" s="92"/>
      <c r="GQF354" s="92"/>
      <c r="GQG354" s="92"/>
      <c r="GQH354" s="92"/>
      <c r="GQI354" s="92"/>
      <c r="GQJ354" s="92"/>
      <c r="GQK354" s="92"/>
      <c r="GQL354" s="92"/>
      <c r="GQM354" s="92"/>
      <c r="GQN354" s="92"/>
      <c r="GQO354" s="92"/>
      <c r="GQP354" s="92"/>
      <c r="GQQ354" s="92"/>
      <c r="GQR354" s="92"/>
      <c r="GQS354" s="92"/>
      <c r="GQT354" s="92"/>
      <c r="GQU354" s="92"/>
      <c r="GQV354" s="92"/>
      <c r="GQW354" s="92"/>
      <c r="GQX354" s="92"/>
      <c r="GQY354" s="92"/>
      <c r="GQZ354" s="92"/>
      <c r="GRA354" s="92"/>
      <c r="GRB354" s="92"/>
      <c r="GRC354" s="92"/>
      <c r="GRD354" s="92"/>
      <c r="GRE354" s="92"/>
      <c r="GRF354" s="92"/>
      <c r="GRG354" s="92"/>
      <c r="GRH354" s="92"/>
      <c r="GRI354" s="92"/>
      <c r="GRJ354" s="92"/>
      <c r="GRK354" s="92"/>
      <c r="GRL354" s="92"/>
      <c r="GRM354" s="92"/>
      <c r="GRN354" s="92"/>
      <c r="GRO354" s="92"/>
      <c r="GRP354" s="92"/>
      <c r="GRQ354" s="92"/>
      <c r="GRR354" s="92"/>
      <c r="GRS354" s="92"/>
      <c r="GRT354" s="92"/>
      <c r="GRU354" s="92"/>
      <c r="GRV354" s="92"/>
      <c r="GRW354" s="92"/>
      <c r="GRX354" s="92"/>
      <c r="GRY354" s="92"/>
      <c r="GRZ354" s="92"/>
      <c r="GSA354" s="92"/>
      <c r="GSB354" s="92"/>
      <c r="GSC354" s="92"/>
      <c r="GSD354" s="92"/>
      <c r="GSE354" s="92"/>
      <c r="GSF354" s="92"/>
      <c r="GSG354" s="92"/>
      <c r="GSH354" s="92"/>
      <c r="GSI354" s="92"/>
      <c r="GSJ354" s="92"/>
      <c r="GSK354" s="92"/>
      <c r="GSL354" s="92"/>
      <c r="GSM354" s="92"/>
      <c r="GSN354" s="92"/>
      <c r="GSO354" s="92"/>
      <c r="GSP354" s="92"/>
      <c r="GSQ354" s="92"/>
      <c r="GSR354" s="92"/>
      <c r="GSS354" s="92"/>
      <c r="GST354" s="92"/>
      <c r="GSU354" s="92"/>
      <c r="GSV354" s="92"/>
      <c r="GSW354" s="92"/>
      <c r="GSX354" s="92"/>
      <c r="GSY354" s="92"/>
      <c r="GSZ354" s="92"/>
      <c r="GTA354" s="92"/>
      <c r="GTB354" s="92"/>
      <c r="GTC354" s="92"/>
      <c r="GTD354" s="92"/>
      <c r="GTE354" s="92"/>
      <c r="GTF354" s="92"/>
      <c r="GTG354" s="92"/>
      <c r="GTH354" s="92"/>
      <c r="GTI354" s="92"/>
      <c r="GTJ354" s="92"/>
      <c r="GTK354" s="92"/>
      <c r="GTL354" s="92"/>
      <c r="GTM354" s="92"/>
      <c r="GTN354" s="92"/>
      <c r="GTO354" s="92"/>
      <c r="GTP354" s="92"/>
      <c r="GTQ354" s="92"/>
      <c r="GTR354" s="92"/>
      <c r="GTS354" s="92"/>
      <c r="GTT354" s="92"/>
      <c r="GTU354" s="92"/>
      <c r="GTV354" s="92"/>
      <c r="GTW354" s="92"/>
      <c r="GTX354" s="92"/>
      <c r="GTY354" s="92"/>
      <c r="GTZ354" s="92"/>
      <c r="GUA354" s="92"/>
      <c r="GUB354" s="92"/>
      <c r="GUC354" s="92"/>
      <c r="GUD354" s="92"/>
      <c r="GUE354" s="92"/>
      <c r="GUF354" s="92"/>
      <c r="GUG354" s="92"/>
      <c r="GUH354" s="92"/>
      <c r="GUI354" s="92"/>
      <c r="GUJ354" s="92"/>
      <c r="GUK354" s="92"/>
      <c r="GUL354" s="92"/>
      <c r="GUM354" s="92"/>
      <c r="GUN354" s="92"/>
      <c r="GUO354" s="92"/>
      <c r="GUP354" s="92"/>
      <c r="GUQ354" s="92"/>
      <c r="GUR354" s="92"/>
      <c r="GUS354" s="92"/>
      <c r="GUT354" s="92"/>
      <c r="GUU354" s="92"/>
      <c r="GUV354" s="92"/>
      <c r="GUW354" s="92"/>
      <c r="GUX354" s="92"/>
      <c r="GUY354" s="92"/>
      <c r="GUZ354" s="92"/>
      <c r="GVA354" s="92"/>
      <c r="GVB354" s="92"/>
      <c r="GVC354" s="92"/>
      <c r="GVD354" s="92"/>
      <c r="GVE354" s="92"/>
      <c r="GVF354" s="92"/>
      <c r="GVG354" s="92"/>
      <c r="GVH354" s="92"/>
      <c r="GVI354" s="92"/>
      <c r="GVJ354" s="92"/>
      <c r="GVK354" s="92"/>
      <c r="GVL354" s="92"/>
      <c r="GVM354" s="92"/>
      <c r="GVN354" s="92"/>
      <c r="GVO354" s="92"/>
      <c r="GVP354" s="92"/>
      <c r="GVQ354" s="92"/>
      <c r="GVR354" s="92"/>
      <c r="GVS354" s="92"/>
      <c r="GVT354" s="92"/>
      <c r="GVU354" s="92"/>
      <c r="GVV354" s="92"/>
      <c r="GVW354" s="92"/>
      <c r="GVX354" s="92"/>
      <c r="GVY354" s="92"/>
      <c r="GVZ354" s="92"/>
      <c r="GWA354" s="92"/>
      <c r="GWB354" s="92"/>
      <c r="GWC354" s="92"/>
      <c r="GWD354" s="92"/>
      <c r="GWE354" s="92"/>
      <c r="GWF354" s="92"/>
      <c r="GWG354" s="92"/>
      <c r="GWH354" s="92"/>
      <c r="GWI354" s="92"/>
      <c r="GWJ354" s="92"/>
      <c r="GWK354" s="92"/>
      <c r="GWL354" s="92"/>
      <c r="GWM354" s="92"/>
      <c r="GWN354" s="92"/>
      <c r="GWO354" s="92"/>
      <c r="GWP354" s="92"/>
      <c r="GWQ354" s="92"/>
      <c r="GWR354" s="92"/>
      <c r="GWS354" s="92"/>
      <c r="GWT354" s="92"/>
      <c r="GWU354" s="92"/>
      <c r="GWV354" s="92"/>
      <c r="GWW354" s="92"/>
      <c r="GWX354" s="92"/>
      <c r="GWY354" s="92"/>
      <c r="GWZ354" s="92"/>
      <c r="GXA354" s="92"/>
      <c r="GXB354" s="92"/>
      <c r="GXC354" s="92"/>
      <c r="GXD354" s="92"/>
      <c r="GXE354" s="92"/>
      <c r="GXF354" s="92"/>
      <c r="GXG354" s="92"/>
      <c r="GXH354" s="92"/>
      <c r="GXI354" s="92"/>
      <c r="GXJ354" s="92"/>
      <c r="GXK354" s="92"/>
      <c r="GXL354" s="92"/>
      <c r="GXM354" s="92"/>
      <c r="GXN354" s="92"/>
      <c r="GXO354" s="92"/>
      <c r="GXP354" s="92"/>
      <c r="GXQ354" s="92"/>
      <c r="GXR354" s="92"/>
      <c r="GXS354" s="92"/>
      <c r="GXT354" s="92"/>
      <c r="GXU354" s="92"/>
      <c r="GXV354" s="92"/>
      <c r="GXW354" s="92"/>
      <c r="GXX354" s="92"/>
      <c r="GXY354" s="92"/>
      <c r="GXZ354" s="92"/>
      <c r="GYA354" s="92"/>
      <c r="GYB354" s="92"/>
      <c r="GYC354" s="92"/>
      <c r="GYD354" s="92"/>
      <c r="GYE354" s="92"/>
      <c r="GYF354" s="92"/>
      <c r="GYG354" s="92"/>
      <c r="GYH354" s="92"/>
      <c r="GYI354" s="92"/>
      <c r="GYJ354" s="92"/>
      <c r="GYK354" s="92"/>
      <c r="GYL354" s="92"/>
      <c r="GYM354" s="92"/>
      <c r="GYN354" s="92"/>
      <c r="GYO354" s="92"/>
      <c r="GYP354" s="92"/>
      <c r="GYQ354" s="92"/>
      <c r="GYR354" s="92"/>
      <c r="GYS354" s="92"/>
      <c r="GYT354" s="92"/>
      <c r="GYU354" s="92"/>
      <c r="GYV354" s="92"/>
      <c r="GYW354" s="92"/>
      <c r="GYX354" s="92"/>
      <c r="GYY354" s="92"/>
      <c r="GYZ354" s="92"/>
      <c r="GZA354" s="92"/>
      <c r="GZB354" s="92"/>
      <c r="GZC354" s="92"/>
      <c r="GZD354" s="92"/>
      <c r="GZE354" s="92"/>
      <c r="GZF354" s="92"/>
      <c r="GZG354" s="92"/>
      <c r="GZH354" s="92"/>
      <c r="GZI354" s="92"/>
      <c r="GZJ354" s="92"/>
      <c r="GZK354" s="92"/>
      <c r="GZL354" s="92"/>
      <c r="GZM354" s="92"/>
      <c r="GZN354" s="92"/>
      <c r="GZO354" s="92"/>
      <c r="GZP354" s="92"/>
      <c r="GZQ354" s="92"/>
      <c r="GZR354" s="92"/>
      <c r="GZS354" s="92"/>
      <c r="GZT354" s="92"/>
      <c r="GZU354" s="92"/>
      <c r="GZV354" s="92"/>
      <c r="GZW354" s="92"/>
      <c r="GZX354" s="92"/>
      <c r="GZY354" s="92"/>
      <c r="GZZ354" s="92"/>
      <c r="HAA354" s="92"/>
      <c r="HAB354" s="92"/>
      <c r="HAC354" s="92"/>
      <c r="HAD354" s="92"/>
      <c r="HAE354" s="92"/>
      <c r="HAF354" s="92"/>
      <c r="HAG354" s="92"/>
      <c r="HAH354" s="92"/>
      <c r="HAI354" s="92"/>
      <c r="HAJ354" s="92"/>
      <c r="HAK354" s="92"/>
      <c r="HAL354" s="92"/>
      <c r="HAM354" s="92"/>
      <c r="HAN354" s="92"/>
      <c r="HAO354" s="92"/>
      <c r="HAP354" s="92"/>
      <c r="HAQ354" s="92"/>
      <c r="HAR354" s="92"/>
      <c r="HAS354" s="92"/>
      <c r="HAT354" s="92"/>
      <c r="HAU354" s="92"/>
      <c r="HAV354" s="92"/>
      <c r="HAW354" s="92"/>
      <c r="HAX354" s="92"/>
      <c r="HAY354" s="92"/>
      <c r="HAZ354" s="92"/>
      <c r="HBA354" s="92"/>
      <c r="HBB354" s="92"/>
      <c r="HBC354" s="92"/>
      <c r="HBD354" s="92"/>
      <c r="HBE354" s="92"/>
      <c r="HBF354" s="92"/>
      <c r="HBG354" s="92"/>
      <c r="HBH354" s="92"/>
      <c r="HBI354" s="92"/>
      <c r="HBJ354" s="92"/>
      <c r="HBK354" s="92"/>
      <c r="HBL354" s="92"/>
      <c r="HBM354" s="92"/>
      <c r="HBN354" s="92"/>
      <c r="HBO354" s="92"/>
      <c r="HBP354" s="92"/>
      <c r="HBQ354" s="92"/>
      <c r="HBR354" s="92"/>
      <c r="HBS354" s="92"/>
      <c r="HBT354" s="92"/>
      <c r="HBU354" s="92"/>
      <c r="HBV354" s="92"/>
      <c r="HBW354" s="92"/>
      <c r="HBX354" s="92"/>
      <c r="HBY354" s="92"/>
      <c r="HBZ354" s="92"/>
      <c r="HCA354" s="92"/>
      <c r="HCB354" s="92"/>
      <c r="HCC354" s="92"/>
      <c r="HCD354" s="92"/>
      <c r="HCE354" s="92"/>
      <c r="HCF354" s="92"/>
      <c r="HCG354" s="92"/>
      <c r="HCH354" s="92"/>
      <c r="HCI354" s="92"/>
      <c r="HCJ354" s="92"/>
      <c r="HCK354" s="92"/>
      <c r="HCL354" s="92"/>
      <c r="HCM354" s="92"/>
      <c r="HCN354" s="92"/>
      <c r="HCO354" s="92"/>
      <c r="HCP354" s="92"/>
      <c r="HCQ354" s="92"/>
      <c r="HCR354" s="92"/>
      <c r="HCS354" s="92"/>
      <c r="HCT354" s="92"/>
      <c r="HCU354" s="92"/>
      <c r="HCV354" s="92"/>
      <c r="HCW354" s="92"/>
      <c r="HCX354" s="92"/>
      <c r="HCY354" s="92"/>
      <c r="HCZ354" s="92"/>
      <c r="HDA354" s="92"/>
      <c r="HDB354" s="92"/>
      <c r="HDC354" s="92"/>
      <c r="HDD354" s="92"/>
      <c r="HDE354" s="92"/>
      <c r="HDF354" s="92"/>
      <c r="HDG354" s="92"/>
      <c r="HDH354" s="92"/>
      <c r="HDI354" s="92"/>
      <c r="HDJ354" s="92"/>
      <c r="HDK354" s="92"/>
      <c r="HDL354" s="92"/>
      <c r="HDM354" s="92"/>
      <c r="HDN354" s="92"/>
      <c r="HDO354" s="92"/>
      <c r="HDP354" s="92"/>
      <c r="HDQ354" s="92"/>
      <c r="HDR354" s="92"/>
      <c r="HDS354" s="92"/>
      <c r="HDT354" s="92"/>
      <c r="HDU354" s="92"/>
      <c r="HDV354" s="92"/>
      <c r="HDW354" s="92"/>
      <c r="HDX354" s="92"/>
      <c r="HDY354" s="92"/>
      <c r="HDZ354" s="92"/>
      <c r="HEA354" s="92"/>
      <c r="HEB354" s="92"/>
      <c r="HEC354" s="92"/>
      <c r="HED354" s="92"/>
      <c r="HEE354" s="92"/>
      <c r="HEF354" s="92"/>
      <c r="HEG354" s="92"/>
      <c r="HEH354" s="92"/>
      <c r="HEI354" s="92"/>
      <c r="HEJ354" s="92"/>
      <c r="HEK354" s="92"/>
      <c r="HEL354" s="92"/>
      <c r="HEM354" s="92"/>
      <c r="HEN354" s="92"/>
      <c r="HEO354" s="92"/>
      <c r="HEP354" s="92"/>
      <c r="HEQ354" s="92"/>
      <c r="HER354" s="92"/>
      <c r="HES354" s="92"/>
      <c r="HET354" s="92"/>
      <c r="HEU354" s="92"/>
      <c r="HEV354" s="92"/>
      <c r="HEW354" s="92"/>
      <c r="HEX354" s="92"/>
      <c r="HEY354" s="92"/>
      <c r="HEZ354" s="92"/>
      <c r="HFA354" s="92"/>
      <c r="HFB354" s="92"/>
      <c r="HFC354" s="92"/>
      <c r="HFD354" s="92"/>
      <c r="HFE354" s="92"/>
      <c r="HFF354" s="92"/>
      <c r="HFG354" s="92"/>
      <c r="HFH354" s="92"/>
      <c r="HFI354" s="92"/>
      <c r="HFJ354" s="92"/>
      <c r="HFK354" s="92"/>
      <c r="HFL354" s="92"/>
      <c r="HFM354" s="92"/>
      <c r="HFN354" s="92"/>
      <c r="HFO354" s="92"/>
      <c r="HFP354" s="92"/>
      <c r="HFQ354" s="92"/>
      <c r="HFR354" s="92"/>
      <c r="HFS354" s="92"/>
      <c r="HFT354" s="92"/>
      <c r="HFU354" s="92"/>
      <c r="HFV354" s="92"/>
      <c r="HFW354" s="92"/>
      <c r="HFX354" s="92"/>
      <c r="HFY354" s="92"/>
      <c r="HFZ354" s="92"/>
      <c r="HGA354" s="92"/>
      <c r="HGB354" s="92"/>
      <c r="HGC354" s="92"/>
      <c r="HGD354" s="92"/>
      <c r="HGE354" s="92"/>
      <c r="HGF354" s="92"/>
      <c r="HGG354" s="92"/>
      <c r="HGH354" s="92"/>
      <c r="HGI354" s="92"/>
      <c r="HGJ354" s="92"/>
      <c r="HGK354" s="92"/>
      <c r="HGL354" s="92"/>
      <c r="HGM354" s="92"/>
      <c r="HGN354" s="92"/>
      <c r="HGO354" s="92"/>
      <c r="HGP354" s="92"/>
      <c r="HGQ354" s="92"/>
      <c r="HGR354" s="92"/>
      <c r="HGS354" s="92"/>
      <c r="HGT354" s="92"/>
      <c r="HGU354" s="92"/>
      <c r="HGV354" s="92"/>
      <c r="HGW354" s="92"/>
      <c r="HGX354" s="92"/>
      <c r="HGY354" s="92"/>
      <c r="HGZ354" s="92"/>
      <c r="HHA354" s="92"/>
      <c r="HHB354" s="92"/>
      <c r="HHC354" s="92"/>
      <c r="HHD354" s="92"/>
      <c r="HHE354" s="92"/>
      <c r="HHF354" s="92"/>
      <c r="HHG354" s="92"/>
      <c r="HHH354" s="92"/>
      <c r="HHI354" s="92"/>
      <c r="HHJ354" s="92"/>
      <c r="HHK354" s="92"/>
      <c r="HHL354" s="92"/>
      <c r="HHM354" s="92"/>
      <c r="HHN354" s="92"/>
      <c r="HHO354" s="92"/>
      <c r="HHP354" s="92"/>
      <c r="HHQ354" s="92"/>
      <c r="HHR354" s="92"/>
      <c r="HHS354" s="92"/>
      <c r="HHT354" s="92"/>
      <c r="HHU354" s="92"/>
      <c r="HHV354" s="92"/>
      <c r="HHW354" s="92"/>
      <c r="HHX354" s="92"/>
      <c r="HHY354" s="92"/>
      <c r="HHZ354" s="92"/>
      <c r="HIA354" s="92"/>
      <c r="HIB354" s="92"/>
      <c r="HIC354" s="92"/>
      <c r="HID354" s="92"/>
      <c r="HIE354" s="92"/>
      <c r="HIF354" s="92"/>
      <c r="HIG354" s="92"/>
      <c r="HIH354" s="92"/>
      <c r="HII354" s="92"/>
      <c r="HIJ354" s="92"/>
      <c r="HIK354" s="92"/>
      <c r="HIL354" s="92"/>
      <c r="HIM354" s="92"/>
      <c r="HIN354" s="92"/>
      <c r="HIO354" s="92"/>
      <c r="HIP354" s="92"/>
      <c r="HIQ354" s="92"/>
      <c r="HIR354" s="92"/>
      <c r="HIS354" s="92"/>
      <c r="HIT354" s="92"/>
      <c r="HIU354" s="92"/>
      <c r="HIV354" s="92"/>
      <c r="HIW354" s="92"/>
      <c r="HIX354" s="92"/>
      <c r="HIY354" s="92"/>
      <c r="HIZ354" s="92"/>
      <c r="HJA354" s="92"/>
      <c r="HJB354" s="92"/>
      <c r="HJC354" s="92"/>
      <c r="HJD354" s="92"/>
      <c r="HJE354" s="92"/>
      <c r="HJF354" s="92"/>
      <c r="HJG354" s="92"/>
      <c r="HJH354" s="92"/>
      <c r="HJI354" s="92"/>
      <c r="HJJ354" s="92"/>
      <c r="HJK354" s="92"/>
      <c r="HJL354" s="92"/>
      <c r="HJM354" s="92"/>
      <c r="HJN354" s="92"/>
      <c r="HJO354" s="92"/>
      <c r="HJP354" s="92"/>
      <c r="HJQ354" s="92"/>
      <c r="HJR354" s="92"/>
      <c r="HJS354" s="92"/>
      <c r="HJT354" s="92"/>
      <c r="HJU354" s="92"/>
      <c r="HJV354" s="92"/>
      <c r="HJW354" s="92"/>
      <c r="HJX354" s="92"/>
      <c r="HJY354" s="92"/>
      <c r="HJZ354" s="92"/>
      <c r="HKA354" s="92"/>
      <c r="HKB354" s="92"/>
      <c r="HKC354" s="92"/>
      <c r="HKD354" s="92"/>
      <c r="HKE354" s="92"/>
      <c r="HKF354" s="92"/>
      <c r="HKG354" s="92"/>
      <c r="HKH354" s="92"/>
      <c r="HKI354" s="92"/>
      <c r="HKJ354" s="92"/>
      <c r="HKK354" s="92"/>
      <c r="HKL354" s="92"/>
      <c r="HKM354" s="92"/>
      <c r="HKN354" s="92"/>
      <c r="HKO354" s="92"/>
      <c r="HKP354" s="92"/>
      <c r="HKQ354" s="92"/>
      <c r="HKR354" s="92"/>
      <c r="HKS354" s="92"/>
      <c r="HKT354" s="92"/>
      <c r="HKU354" s="92"/>
      <c r="HKV354" s="92"/>
      <c r="HKW354" s="92"/>
      <c r="HKX354" s="92"/>
      <c r="HKY354" s="92"/>
      <c r="HKZ354" s="92"/>
      <c r="HLA354" s="92"/>
      <c r="HLB354" s="92"/>
      <c r="HLC354" s="92"/>
      <c r="HLD354" s="92"/>
      <c r="HLE354" s="92"/>
      <c r="HLF354" s="92"/>
      <c r="HLG354" s="92"/>
      <c r="HLH354" s="92"/>
      <c r="HLI354" s="92"/>
      <c r="HLJ354" s="92"/>
      <c r="HLK354" s="92"/>
      <c r="HLL354" s="92"/>
      <c r="HLM354" s="92"/>
      <c r="HLN354" s="92"/>
      <c r="HLO354" s="92"/>
      <c r="HLP354" s="92"/>
      <c r="HLQ354" s="92"/>
      <c r="HLR354" s="92"/>
      <c r="HLS354" s="92"/>
      <c r="HLT354" s="92"/>
      <c r="HLU354" s="92"/>
      <c r="HLV354" s="92"/>
      <c r="HLW354" s="92"/>
      <c r="HLX354" s="92"/>
      <c r="HLY354" s="92"/>
      <c r="HLZ354" s="92"/>
      <c r="HMA354" s="92"/>
      <c r="HMB354" s="92"/>
      <c r="HMC354" s="92"/>
      <c r="HMD354" s="92"/>
      <c r="HME354" s="92"/>
      <c r="HMF354" s="92"/>
      <c r="HMG354" s="92"/>
      <c r="HMH354" s="92"/>
      <c r="HMI354" s="92"/>
      <c r="HMJ354" s="92"/>
      <c r="HMK354" s="92"/>
      <c r="HML354" s="92"/>
      <c r="HMM354" s="92"/>
      <c r="HMN354" s="92"/>
      <c r="HMO354" s="92"/>
      <c r="HMP354" s="92"/>
      <c r="HMQ354" s="92"/>
      <c r="HMR354" s="92"/>
      <c r="HMS354" s="92"/>
      <c r="HMT354" s="92"/>
      <c r="HMU354" s="92"/>
      <c r="HMV354" s="92"/>
      <c r="HMW354" s="92"/>
      <c r="HMX354" s="92"/>
      <c r="HMY354" s="92"/>
      <c r="HMZ354" s="92"/>
      <c r="HNA354" s="92"/>
      <c r="HNB354" s="92"/>
      <c r="HNC354" s="92"/>
      <c r="HND354" s="92"/>
      <c r="HNE354" s="92"/>
      <c r="HNF354" s="92"/>
      <c r="HNG354" s="92"/>
      <c r="HNH354" s="92"/>
      <c r="HNI354" s="92"/>
      <c r="HNJ354" s="92"/>
      <c r="HNK354" s="92"/>
      <c r="HNL354" s="92"/>
      <c r="HNM354" s="92"/>
      <c r="HNN354" s="92"/>
      <c r="HNO354" s="92"/>
      <c r="HNP354" s="92"/>
      <c r="HNQ354" s="92"/>
      <c r="HNR354" s="92"/>
      <c r="HNS354" s="92"/>
      <c r="HNT354" s="92"/>
      <c r="HNU354" s="92"/>
      <c r="HNV354" s="92"/>
      <c r="HNW354" s="92"/>
      <c r="HNX354" s="92"/>
      <c r="HNY354" s="92"/>
      <c r="HNZ354" s="92"/>
      <c r="HOA354" s="92"/>
      <c r="HOB354" s="92"/>
      <c r="HOC354" s="92"/>
      <c r="HOD354" s="92"/>
      <c r="HOE354" s="92"/>
      <c r="HOF354" s="92"/>
      <c r="HOG354" s="92"/>
      <c r="HOH354" s="92"/>
      <c r="HOI354" s="92"/>
      <c r="HOJ354" s="92"/>
      <c r="HOK354" s="92"/>
      <c r="HOL354" s="92"/>
      <c r="HOM354" s="92"/>
      <c r="HON354" s="92"/>
      <c r="HOO354" s="92"/>
      <c r="HOP354" s="92"/>
      <c r="HOQ354" s="92"/>
      <c r="HOR354" s="92"/>
      <c r="HOS354" s="92"/>
      <c r="HOT354" s="92"/>
      <c r="HOU354" s="92"/>
      <c r="HOV354" s="92"/>
      <c r="HOW354" s="92"/>
      <c r="HOX354" s="92"/>
      <c r="HOY354" s="92"/>
      <c r="HOZ354" s="92"/>
      <c r="HPA354" s="92"/>
      <c r="HPB354" s="92"/>
      <c r="HPC354" s="92"/>
      <c r="HPD354" s="92"/>
      <c r="HPE354" s="92"/>
      <c r="HPF354" s="92"/>
      <c r="HPG354" s="92"/>
      <c r="HPH354" s="92"/>
      <c r="HPI354" s="92"/>
      <c r="HPJ354" s="92"/>
      <c r="HPK354" s="92"/>
      <c r="HPL354" s="92"/>
      <c r="HPM354" s="92"/>
      <c r="HPN354" s="92"/>
      <c r="HPO354" s="92"/>
      <c r="HPP354" s="92"/>
      <c r="HPQ354" s="92"/>
      <c r="HPR354" s="92"/>
      <c r="HPS354" s="92"/>
      <c r="HPT354" s="92"/>
      <c r="HPU354" s="92"/>
      <c r="HPV354" s="92"/>
      <c r="HPW354" s="92"/>
      <c r="HPX354" s="92"/>
      <c r="HPY354" s="92"/>
      <c r="HPZ354" s="92"/>
      <c r="HQA354" s="92"/>
      <c r="HQB354" s="92"/>
      <c r="HQC354" s="92"/>
      <c r="HQD354" s="92"/>
      <c r="HQE354" s="92"/>
      <c r="HQF354" s="92"/>
      <c r="HQG354" s="92"/>
      <c r="HQH354" s="92"/>
      <c r="HQI354" s="92"/>
      <c r="HQJ354" s="92"/>
      <c r="HQK354" s="92"/>
      <c r="HQL354" s="92"/>
      <c r="HQM354" s="92"/>
      <c r="HQN354" s="92"/>
      <c r="HQO354" s="92"/>
      <c r="HQP354" s="92"/>
      <c r="HQQ354" s="92"/>
      <c r="HQR354" s="92"/>
      <c r="HQS354" s="92"/>
      <c r="HQT354" s="92"/>
      <c r="HQU354" s="92"/>
      <c r="HQV354" s="92"/>
      <c r="HQW354" s="92"/>
      <c r="HQX354" s="92"/>
      <c r="HQY354" s="92"/>
      <c r="HQZ354" s="92"/>
      <c r="HRA354" s="92"/>
      <c r="HRB354" s="92"/>
      <c r="HRC354" s="92"/>
      <c r="HRD354" s="92"/>
      <c r="HRE354" s="92"/>
      <c r="HRF354" s="92"/>
      <c r="HRG354" s="92"/>
      <c r="HRH354" s="92"/>
      <c r="HRI354" s="92"/>
      <c r="HRJ354" s="92"/>
      <c r="HRK354" s="92"/>
      <c r="HRL354" s="92"/>
      <c r="HRM354" s="92"/>
      <c r="HRN354" s="92"/>
      <c r="HRO354" s="92"/>
      <c r="HRP354" s="92"/>
      <c r="HRQ354" s="92"/>
      <c r="HRR354" s="92"/>
      <c r="HRS354" s="92"/>
      <c r="HRT354" s="92"/>
      <c r="HRU354" s="92"/>
      <c r="HRV354" s="92"/>
      <c r="HRW354" s="92"/>
      <c r="HRX354" s="92"/>
      <c r="HRY354" s="92"/>
      <c r="HRZ354" s="92"/>
      <c r="HSA354" s="92"/>
      <c r="HSB354" s="92"/>
      <c r="HSC354" s="92"/>
      <c r="HSD354" s="92"/>
      <c r="HSE354" s="92"/>
      <c r="HSF354" s="92"/>
      <c r="HSG354" s="92"/>
      <c r="HSH354" s="92"/>
      <c r="HSI354" s="92"/>
      <c r="HSJ354" s="92"/>
      <c r="HSK354" s="92"/>
      <c r="HSL354" s="92"/>
      <c r="HSM354" s="92"/>
      <c r="HSN354" s="92"/>
      <c r="HSO354" s="92"/>
      <c r="HSP354" s="92"/>
      <c r="HSQ354" s="92"/>
      <c r="HSR354" s="92"/>
      <c r="HSS354" s="92"/>
      <c r="HST354" s="92"/>
      <c r="HSU354" s="92"/>
      <c r="HSV354" s="92"/>
      <c r="HSW354" s="92"/>
      <c r="HSX354" s="92"/>
      <c r="HSY354" s="92"/>
      <c r="HSZ354" s="92"/>
      <c r="HTA354" s="92"/>
      <c r="HTB354" s="92"/>
      <c r="HTC354" s="92"/>
      <c r="HTD354" s="92"/>
      <c r="HTE354" s="92"/>
      <c r="HTF354" s="92"/>
      <c r="HTG354" s="92"/>
      <c r="HTH354" s="92"/>
      <c r="HTI354" s="92"/>
      <c r="HTJ354" s="92"/>
      <c r="HTK354" s="92"/>
      <c r="HTL354" s="92"/>
      <c r="HTM354" s="92"/>
      <c r="HTN354" s="92"/>
      <c r="HTO354" s="92"/>
      <c r="HTP354" s="92"/>
      <c r="HTQ354" s="92"/>
      <c r="HTR354" s="92"/>
      <c r="HTS354" s="92"/>
      <c r="HTT354" s="92"/>
      <c r="HTU354" s="92"/>
      <c r="HTV354" s="92"/>
      <c r="HTW354" s="92"/>
      <c r="HTX354" s="92"/>
      <c r="HTY354" s="92"/>
      <c r="HTZ354" s="92"/>
      <c r="HUA354" s="92"/>
      <c r="HUB354" s="92"/>
      <c r="HUC354" s="92"/>
      <c r="HUD354" s="92"/>
      <c r="HUE354" s="92"/>
      <c r="HUF354" s="92"/>
      <c r="HUG354" s="92"/>
      <c r="HUH354" s="92"/>
      <c r="HUI354" s="92"/>
      <c r="HUJ354" s="92"/>
      <c r="HUK354" s="92"/>
      <c r="HUL354" s="92"/>
      <c r="HUM354" s="92"/>
      <c r="HUN354" s="92"/>
      <c r="HUO354" s="92"/>
      <c r="HUP354" s="92"/>
      <c r="HUQ354" s="92"/>
      <c r="HUR354" s="92"/>
      <c r="HUS354" s="92"/>
      <c r="HUT354" s="92"/>
      <c r="HUU354" s="92"/>
      <c r="HUV354" s="92"/>
      <c r="HUW354" s="92"/>
      <c r="HUX354" s="92"/>
      <c r="HUY354" s="92"/>
      <c r="HUZ354" s="92"/>
      <c r="HVA354" s="92"/>
      <c r="HVB354" s="92"/>
      <c r="HVC354" s="92"/>
      <c r="HVD354" s="92"/>
      <c r="HVE354" s="92"/>
      <c r="HVF354" s="92"/>
      <c r="HVG354" s="92"/>
      <c r="HVH354" s="92"/>
      <c r="HVI354" s="92"/>
      <c r="HVJ354" s="92"/>
      <c r="HVK354" s="92"/>
      <c r="HVL354" s="92"/>
      <c r="HVM354" s="92"/>
      <c r="HVN354" s="92"/>
      <c r="HVO354" s="92"/>
      <c r="HVP354" s="92"/>
      <c r="HVQ354" s="92"/>
      <c r="HVR354" s="92"/>
      <c r="HVS354" s="92"/>
      <c r="HVT354" s="92"/>
      <c r="HVU354" s="92"/>
      <c r="HVV354" s="92"/>
      <c r="HVW354" s="92"/>
      <c r="HVX354" s="92"/>
      <c r="HVY354" s="92"/>
      <c r="HVZ354" s="92"/>
      <c r="HWA354" s="92"/>
      <c r="HWB354" s="92"/>
      <c r="HWC354" s="92"/>
      <c r="HWD354" s="92"/>
      <c r="HWE354" s="92"/>
      <c r="HWF354" s="92"/>
      <c r="HWG354" s="92"/>
      <c r="HWH354" s="92"/>
      <c r="HWI354" s="92"/>
      <c r="HWJ354" s="92"/>
      <c r="HWK354" s="92"/>
      <c r="HWL354" s="92"/>
      <c r="HWM354" s="92"/>
      <c r="HWN354" s="92"/>
      <c r="HWO354" s="92"/>
      <c r="HWP354" s="92"/>
      <c r="HWQ354" s="92"/>
      <c r="HWR354" s="92"/>
      <c r="HWS354" s="92"/>
      <c r="HWT354" s="92"/>
      <c r="HWU354" s="92"/>
      <c r="HWV354" s="92"/>
      <c r="HWW354" s="92"/>
      <c r="HWX354" s="92"/>
      <c r="HWY354" s="92"/>
      <c r="HWZ354" s="92"/>
      <c r="HXA354" s="92"/>
      <c r="HXB354" s="92"/>
      <c r="HXC354" s="92"/>
      <c r="HXD354" s="92"/>
      <c r="HXE354" s="92"/>
      <c r="HXF354" s="92"/>
      <c r="HXG354" s="92"/>
      <c r="HXH354" s="92"/>
      <c r="HXI354" s="92"/>
      <c r="HXJ354" s="92"/>
      <c r="HXK354" s="92"/>
      <c r="HXL354" s="92"/>
      <c r="HXM354" s="92"/>
      <c r="HXN354" s="92"/>
      <c r="HXO354" s="92"/>
      <c r="HXP354" s="92"/>
      <c r="HXQ354" s="92"/>
      <c r="HXR354" s="92"/>
      <c r="HXS354" s="92"/>
      <c r="HXT354" s="92"/>
      <c r="HXU354" s="92"/>
      <c r="HXV354" s="92"/>
      <c r="HXW354" s="92"/>
      <c r="HXX354" s="92"/>
      <c r="HXY354" s="92"/>
      <c r="HXZ354" s="92"/>
      <c r="HYA354" s="92"/>
      <c r="HYB354" s="92"/>
      <c r="HYC354" s="92"/>
      <c r="HYD354" s="92"/>
      <c r="HYE354" s="92"/>
      <c r="HYF354" s="92"/>
      <c r="HYG354" s="92"/>
      <c r="HYH354" s="92"/>
      <c r="HYI354" s="92"/>
      <c r="HYJ354" s="92"/>
      <c r="HYK354" s="92"/>
      <c r="HYL354" s="92"/>
      <c r="HYM354" s="92"/>
      <c r="HYN354" s="92"/>
      <c r="HYO354" s="92"/>
      <c r="HYP354" s="92"/>
      <c r="HYQ354" s="92"/>
      <c r="HYR354" s="92"/>
      <c r="HYS354" s="92"/>
      <c r="HYT354" s="92"/>
      <c r="HYU354" s="92"/>
      <c r="HYV354" s="92"/>
      <c r="HYW354" s="92"/>
      <c r="HYX354" s="92"/>
      <c r="HYY354" s="92"/>
      <c r="HYZ354" s="92"/>
      <c r="HZA354" s="92"/>
      <c r="HZB354" s="92"/>
      <c r="HZC354" s="92"/>
      <c r="HZD354" s="92"/>
      <c r="HZE354" s="92"/>
      <c r="HZF354" s="92"/>
      <c r="HZG354" s="92"/>
      <c r="HZH354" s="92"/>
      <c r="HZI354" s="92"/>
      <c r="HZJ354" s="92"/>
      <c r="HZK354" s="92"/>
      <c r="HZL354" s="92"/>
      <c r="HZM354" s="92"/>
      <c r="HZN354" s="92"/>
      <c r="HZO354" s="92"/>
      <c r="HZP354" s="92"/>
      <c r="HZQ354" s="92"/>
      <c r="HZR354" s="92"/>
      <c r="HZS354" s="92"/>
      <c r="HZT354" s="92"/>
      <c r="HZU354" s="92"/>
      <c r="HZV354" s="92"/>
      <c r="HZW354" s="92"/>
      <c r="HZX354" s="92"/>
      <c r="HZY354" s="92"/>
      <c r="HZZ354" s="92"/>
      <c r="IAA354" s="92"/>
      <c r="IAB354" s="92"/>
      <c r="IAC354" s="92"/>
      <c r="IAD354" s="92"/>
      <c r="IAE354" s="92"/>
      <c r="IAF354" s="92"/>
      <c r="IAG354" s="92"/>
      <c r="IAH354" s="92"/>
      <c r="IAI354" s="92"/>
      <c r="IAJ354" s="92"/>
      <c r="IAK354" s="92"/>
      <c r="IAL354" s="92"/>
      <c r="IAM354" s="92"/>
      <c r="IAN354" s="92"/>
      <c r="IAO354" s="92"/>
      <c r="IAP354" s="92"/>
      <c r="IAQ354" s="92"/>
      <c r="IAR354" s="92"/>
      <c r="IAS354" s="92"/>
      <c r="IAT354" s="92"/>
      <c r="IAU354" s="92"/>
      <c r="IAV354" s="92"/>
      <c r="IAW354" s="92"/>
      <c r="IAX354" s="92"/>
      <c r="IAY354" s="92"/>
      <c r="IAZ354" s="92"/>
      <c r="IBA354" s="92"/>
      <c r="IBB354" s="92"/>
      <c r="IBC354" s="92"/>
      <c r="IBD354" s="92"/>
      <c r="IBE354" s="92"/>
      <c r="IBF354" s="92"/>
      <c r="IBG354" s="92"/>
      <c r="IBH354" s="92"/>
      <c r="IBI354" s="92"/>
      <c r="IBJ354" s="92"/>
      <c r="IBK354" s="92"/>
      <c r="IBL354" s="92"/>
      <c r="IBM354" s="92"/>
      <c r="IBN354" s="92"/>
      <c r="IBO354" s="92"/>
      <c r="IBP354" s="92"/>
      <c r="IBQ354" s="92"/>
      <c r="IBR354" s="92"/>
      <c r="IBS354" s="92"/>
      <c r="IBT354" s="92"/>
      <c r="IBU354" s="92"/>
      <c r="IBV354" s="92"/>
      <c r="IBW354" s="92"/>
      <c r="IBX354" s="92"/>
      <c r="IBY354" s="92"/>
      <c r="IBZ354" s="92"/>
      <c r="ICA354" s="92"/>
      <c r="ICB354" s="92"/>
      <c r="ICC354" s="92"/>
      <c r="ICD354" s="92"/>
      <c r="ICE354" s="92"/>
      <c r="ICF354" s="92"/>
      <c r="ICG354" s="92"/>
      <c r="ICH354" s="92"/>
      <c r="ICI354" s="92"/>
      <c r="ICJ354" s="92"/>
      <c r="ICK354" s="92"/>
      <c r="ICL354" s="92"/>
      <c r="ICM354" s="92"/>
      <c r="ICN354" s="92"/>
      <c r="ICO354" s="92"/>
      <c r="ICP354" s="92"/>
      <c r="ICQ354" s="92"/>
      <c r="ICR354" s="92"/>
      <c r="ICS354" s="92"/>
      <c r="ICT354" s="92"/>
      <c r="ICU354" s="92"/>
      <c r="ICV354" s="92"/>
      <c r="ICW354" s="92"/>
      <c r="ICX354" s="92"/>
      <c r="ICY354" s="92"/>
      <c r="ICZ354" s="92"/>
      <c r="IDA354" s="92"/>
      <c r="IDB354" s="92"/>
      <c r="IDC354" s="92"/>
      <c r="IDD354" s="92"/>
      <c r="IDE354" s="92"/>
      <c r="IDF354" s="92"/>
      <c r="IDG354" s="92"/>
      <c r="IDH354" s="92"/>
      <c r="IDI354" s="92"/>
      <c r="IDJ354" s="92"/>
      <c r="IDK354" s="92"/>
      <c r="IDL354" s="92"/>
      <c r="IDM354" s="92"/>
      <c r="IDN354" s="92"/>
      <c r="IDO354" s="92"/>
      <c r="IDP354" s="92"/>
      <c r="IDQ354" s="92"/>
      <c r="IDR354" s="92"/>
      <c r="IDS354" s="92"/>
      <c r="IDT354" s="92"/>
      <c r="IDU354" s="92"/>
      <c r="IDV354" s="92"/>
      <c r="IDW354" s="92"/>
      <c r="IDX354" s="92"/>
      <c r="IDY354" s="92"/>
      <c r="IDZ354" s="92"/>
      <c r="IEA354" s="92"/>
      <c r="IEB354" s="92"/>
      <c r="IEC354" s="92"/>
      <c r="IED354" s="92"/>
      <c r="IEE354" s="92"/>
      <c r="IEF354" s="92"/>
      <c r="IEG354" s="92"/>
      <c r="IEH354" s="92"/>
      <c r="IEI354" s="92"/>
      <c r="IEJ354" s="92"/>
      <c r="IEK354" s="92"/>
      <c r="IEL354" s="92"/>
      <c r="IEM354" s="92"/>
      <c r="IEN354" s="92"/>
      <c r="IEO354" s="92"/>
      <c r="IEP354" s="92"/>
      <c r="IEQ354" s="92"/>
      <c r="IER354" s="92"/>
      <c r="IES354" s="92"/>
      <c r="IET354" s="92"/>
      <c r="IEU354" s="92"/>
      <c r="IEV354" s="92"/>
      <c r="IEW354" s="92"/>
      <c r="IEX354" s="92"/>
      <c r="IEY354" s="92"/>
      <c r="IEZ354" s="92"/>
      <c r="IFA354" s="92"/>
      <c r="IFB354" s="92"/>
      <c r="IFC354" s="92"/>
      <c r="IFD354" s="92"/>
      <c r="IFE354" s="92"/>
      <c r="IFF354" s="92"/>
      <c r="IFG354" s="92"/>
      <c r="IFH354" s="92"/>
      <c r="IFI354" s="92"/>
      <c r="IFJ354" s="92"/>
      <c r="IFK354" s="92"/>
      <c r="IFL354" s="92"/>
      <c r="IFM354" s="92"/>
      <c r="IFN354" s="92"/>
      <c r="IFO354" s="92"/>
      <c r="IFP354" s="92"/>
      <c r="IFQ354" s="92"/>
      <c r="IFR354" s="92"/>
      <c r="IFS354" s="92"/>
      <c r="IFT354" s="92"/>
      <c r="IFU354" s="92"/>
      <c r="IFV354" s="92"/>
      <c r="IFW354" s="92"/>
      <c r="IFX354" s="92"/>
      <c r="IFY354" s="92"/>
      <c r="IFZ354" s="92"/>
      <c r="IGA354" s="92"/>
      <c r="IGB354" s="92"/>
      <c r="IGC354" s="92"/>
      <c r="IGD354" s="92"/>
      <c r="IGE354" s="92"/>
      <c r="IGF354" s="92"/>
      <c r="IGG354" s="92"/>
      <c r="IGH354" s="92"/>
      <c r="IGI354" s="92"/>
      <c r="IGJ354" s="92"/>
      <c r="IGK354" s="92"/>
      <c r="IGL354" s="92"/>
      <c r="IGM354" s="92"/>
      <c r="IGN354" s="92"/>
      <c r="IGO354" s="92"/>
      <c r="IGP354" s="92"/>
      <c r="IGQ354" s="92"/>
      <c r="IGR354" s="92"/>
      <c r="IGS354" s="92"/>
      <c r="IGT354" s="92"/>
      <c r="IGU354" s="92"/>
      <c r="IGV354" s="92"/>
      <c r="IGW354" s="92"/>
      <c r="IGX354" s="92"/>
      <c r="IGY354" s="92"/>
      <c r="IGZ354" s="92"/>
      <c r="IHA354" s="92"/>
      <c r="IHB354" s="92"/>
      <c r="IHC354" s="92"/>
      <c r="IHD354" s="92"/>
      <c r="IHE354" s="92"/>
      <c r="IHF354" s="92"/>
      <c r="IHG354" s="92"/>
      <c r="IHH354" s="92"/>
      <c r="IHI354" s="92"/>
      <c r="IHJ354" s="92"/>
      <c r="IHK354" s="92"/>
      <c r="IHL354" s="92"/>
      <c r="IHM354" s="92"/>
      <c r="IHN354" s="92"/>
      <c r="IHO354" s="92"/>
      <c r="IHP354" s="92"/>
      <c r="IHQ354" s="92"/>
      <c r="IHR354" s="92"/>
      <c r="IHS354" s="92"/>
      <c r="IHT354" s="92"/>
      <c r="IHU354" s="92"/>
      <c r="IHV354" s="92"/>
      <c r="IHW354" s="92"/>
      <c r="IHX354" s="92"/>
      <c r="IHY354" s="92"/>
      <c r="IHZ354" s="92"/>
      <c r="IIA354" s="92"/>
      <c r="IIB354" s="92"/>
      <c r="IIC354" s="92"/>
      <c r="IID354" s="92"/>
      <c r="IIE354" s="92"/>
      <c r="IIF354" s="92"/>
      <c r="IIG354" s="92"/>
      <c r="IIH354" s="92"/>
      <c r="III354" s="92"/>
      <c r="IIJ354" s="92"/>
      <c r="IIK354" s="92"/>
      <c r="IIL354" s="92"/>
      <c r="IIM354" s="92"/>
      <c r="IIN354" s="92"/>
      <c r="IIO354" s="92"/>
      <c r="IIP354" s="92"/>
      <c r="IIQ354" s="92"/>
      <c r="IIR354" s="92"/>
      <c r="IIS354" s="92"/>
      <c r="IIT354" s="92"/>
      <c r="IIU354" s="92"/>
      <c r="IIV354" s="92"/>
      <c r="IIW354" s="92"/>
      <c r="IIX354" s="92"/>
      <c r="IIY354" s="92"/>
      <c r="IIZ354" s="92"/>
      <c r="IJA354" s="92"/>
      <c r="IJB354" s="92"/>
      <c r="IJC354" s="92"/>
      <c r="IJD354" s="92"/>
      <c r="IJE354" s="92"/>
      <c r="IJF354" s="92"/>
      <c r="IJG354" s="92"/>
      <c r="IJH354" s="92"/>
      <c r="IJI354" s="92"/>
      <c r="IJJ354" s="92"/>
      <c r="IJK354" s="92"/>
      <c r="IJL354" s="92"/>
      <c r="IJM354" s="92"/>
      <c r="IJN354" s="92"/>
      <c r="IJO354" s="92"/>
      <c r="IJP354" s="92"/>
      <c r="IJQ354" s="92"/>
      <c r="IJR354" s="92"/>
      <c r="IJS354" s="92"/>
      <c r="IJT354" s="92"/>
      <c r="IJU354" s="92"/>
      <c r="IJV354" s="92"/>
      <c r="IJW354" s="92"/>
      <c r="IJX354" s="92"/>
      <c r="IJY354" s="92"/>
      <c r="IJZ354" s="92"/>
      <c r="IKA354" s="92"/>
      <c r="IKB354" s="92"/>
      <c r="IKC354" s="92"/>
      <c r="IKD354" s="92"/>
      <c r="IKE354" s="92"/>
      <c r="IKF354" s="92"/>
      <c r="IKG354" s="92"/>
      <c r="IKH354" s="92"/>
      <c r="IKI354" s="92"/>
      <c r="IKJ354" s="92"/>
      <c r="IKK354" s="92"/>
      <c r="IKL354" s="92"/>
      <c r="IKM354" s="92"/>
      <c r="IKN354" s="92"/>
      <c r="IKO354" s="92"/>
      <c r="IKP354" s="92"/>
      <c r="IKQ354" s="92"/>
      <c r="IKR354" s="92"/>
      <c r="IKS354" s="92"/>
      <c r="IKT354" s="92"/>
      <c r="IKU354" s="92"/>
      <c r="IKV354" s="92"/>
      <c r="IKW354" s="92"/>
      <c r="IKX354" s="92"/>
      <c r="IKY354" s="92"/>
      <c r="IKZ354" s="92"/>
      <c r="ILA354" s="92"/>
      <c r="ILB354" s="92"/>
      <c r="ILC354" s="92"/>
      <c r="ILD354" s="92"/>
      <c r="ILE354" s="92"/>
      <c r="ILF354" s="92"/>
      <c r="ILG354" s="92"/>
      <c r="ILH354" s="92"/>
      <c r="ILI354" s="92"/>
      <c r="ILJ354" s="92"/>
      <c r="ILK354" s="92"/>
      <c r="ILL354" s="92"/>
      <c r="ILM354" s="92"/>
      <c r="ILN354" s="92"/>
      <c r="ILO354" s="92"/>
      <c r="ILP354" s="92"/>
      <c r="ILQ354" s="92"/>
      <c r="ILR354" s="92"/>
      <c r="ILS354" s="92"/>
      <c r="ILT354" s="92"/>
      <c r="ILU354" s="92"/>
      <c r="ILV354" s="92"/>
      <c r="ILW354" s="92"/>
      <c r="ILX354" s="92"/>
      <c r="ILY354" s="92"/>
      <c r="ILZ354" s="92"/>
      <c r="IMA354" s="92"/>
      <c r="IMB354" s="92"/>
      <c r="IMC354" s="92"/>
      <c r="IMD354" s="92"/>
      <c r="IME354" s="92"/>
      <c r="IMF354" s="92"/>
      <c r="IMG354" s="92"/>
      <c r="IMH354" s="92"/>
      <c r="IMI354" s="92"/>
      <c r="IMJ354" s="92"/>
      <c r="IMK354" s="92"/>
      <c r="IML354" s="92"/>
      <c r="IMM354" s="92"/>
      <c r="IMN354" s="92"/>
      <c r="IMO354" s="92"/>
      <c r="IMP354" s="92"/>
      <c r="IMQ354" s="92"/>
      <c r="IMR354" s="92"/>
      <c r="IMS354" s="92"/>
      <c r="IMT354" s="92"/>
      <c r="IMU354" s="92"/>
      <c r="IMV354" s="92"/>
      <c r="IMW354" s="92"/>
      <c r="IMX354" s="92"/>
      <c r="IMY354" s="92"/>
      <c r="IMZ354" s="92"/>
      <c r="INA354" s="92"/>
      <c r="INB354" s="92"/>
      <c r="INC354" s="92"/>
      <c r="IND354" s="92"/>
      <c r="INE354" s="92"/>
      <c r="INF354" s="92"/>
      <c r="ING354" s="92"/>
      <c r="INH354" s="92"/>
      <c r="INI354" s="92"/>
      <c r="INJ354" s="92"/>
      <c r="INK354" s="92"/>
      <c r="INL354" s="92"/>
      <c r="INM354" s="92"/>
      <c r="INN354" s="92"/>
      <c r="INO354" s="92"/>
      <c r="INP354" s="92"/>
      <c r="INQ354" s="92"/>
      <c r="INR354" s="92"/>
      <c r="INS354" s="92"/>
      <c r="INT354" s="92"/>
      <c r="INU354" s="92"/>
      <c r="INV354" s="92"/>
      <c r="INW354" s="92"/>
      <c r="INX354" s="92"/>
      <c r="INY354" s="92"/>
      <c r="INZ354" s="92"/>
      <c r="IOA354" s="92"/>
      <c r="IOB354" s="92"/>
      <c r="IOC354" s="92"/>
      <c r="IOD354" s="92"/>
      <c r="IOE354" s="92"/>
      <c r="IOF354" s="92"/>
      <c r="IOG354" s="92"/>
      <c r="IOH354" s="92"/>
      <c r="IOI354" s="92"/>
      <c r="IOJ354" s="92"/>
      <c r="IOK354" s="92"/>
      <c r="IOL354" s="92"/>
      <c r="IOM354" s="92"/>
      <c r="ION354" s="92"/>
      <c r="IOO354" s="92"/>
      <c r="IOP354" s="92"/>
      <c r="IOQ354" s="92"/>
      <c r="IOR354" s="92"/>
      <c r="IOS354" s="92"/>
      <c r="IOT354" s="92"/>
      <c r="IOU354" s="92"/>
      <c r="IOV354" s="92"/>
      <c r="IOW354" s="92"/>
      <c r="IOX354" s="92"/>
      <c r="IOY354" s="92"/>
      <c r="IOZ354" s="92"/>
      <c r="IPA354" s="92"/>
      <c r="IPB354" s="92"/>
      <c r="IPC354" s="92"/>
      <c r="IPD354" s="92"/>
      <c r="IPE354" s="92"/>
      <c r="IPF354" s="92"/>
      <c r="IPG354" s="92"/>
      <c r="IPH354" s="92"/>
      <c r="IPI354" s="92"/>
      <c r="IPJ354" s="92"/>
      <c r="IPK354" s="92"/>
      <c r="IPL354" s="92"/>
      <c r="IPM354" s="92"/>
      <c r="IPN354" s="92"/>
      <c r="IPO354" s="92"/>
      <c r="IPP354" s="92"/>
      <c r="IPQ354" s="92"/>
      <c r="IPR354" s="92"/>
      <c r="IPS354" s="92"/>
      <c r="IPT354" s="92"/>
      <c r="IPU354" s="92"/>
      <c r="IPV354" s="92"/>
      <c r="IPW354" s="92"/>
      <c r="IPX354" s="92"/>
      <c r="IPY354" s="92"/>
      <c r="IPZ354" s="92"/>
      <c r="IQA354" s="92"/>
      <c r="IQB354" s="92"/>
      <c r="IQC354" s="92"/>
      <c r="IQD354" s="92"/>
      <c r="IQE354" s="92"/>
      <c r="IQF354" s="92"/>
      <c r="IQG354" s="92"/>
      <c r="IQH354" s="92"/>
      <c r="IQI354" s="92"/>
      <c r="IQJ354" s="92"/>
      <c r="IQK354" s="92"/>
      <c r="IQL354" s="92"/>
      <c r="IQM354" s="92"/>
      <c r="IQN354" s="92"/>
      <c r="IQO354" s="92"/>
      <c r="IQP354" s="92"/>
      <c r="IQQ354" s="92"/>
      <c r="IQR354" s="92"/>
      <c r="IQS354" s="92"/>
      <c r="IQT354" s="92"/>
      <c r="IQU354" s="92"/>
      <c r="IQV354" s="92"/>
      <c r="IQW354" s="92"/>
      <c r="IQX354" s="92"/>
      <c r="IQY354" s="92"/>
      <c r="IQZ354" s="92"/>
      <c r="IRA354" s="92"/>
      <c r="IRB354" s="92"/>
      <c r="IRC354" s="92"/>
      <c r="IRD354" s="92"/>
      <c r="IRE354" s="92"/>
      <c r="IRF354" s="92"/>
      <c r="IRG354" s="92"/>
      <c r="IRH354" s="92"/>
      <c r="IRI354" s="92"/>
      <c r="IRJ354" s="92"/>
      <c r="IRK354" s="92"/>
      <c r="IRL354" s="92"/>
      <c r="IRM354" s="92"/>
      <c r="IRN354" s="92"/>
      <c r="IRO354" s="92"/>
      <c r="IRP354" s="92"/>
      <c r="IRQ354" s="92"/>
      <c r="IRR354" s="92"/>
      <c r="IRS354" s="92"/>
      <c r="IRT354" s="92"/>
      <c r="IRU354" s="92"/>
      <c r="IRV354" s="92"/>
      <c r="IRW354" s="92"/>
      <c r="IRX354" s="92"/>
      <c r="IRY354" s="92"/>
      <c r="IRZ354" s="92"/>
      <c r="ISA354" s="92"/>
      <c r="ISB354" s="92"/>
      <c r="ISC354" s="92"/>
      <c r="ISD354" s="92"/>
      <c r="ISE354" s="92"/>
      <c r="ISF354" s="92"/>
      <c r="ISG354" s="92"/>
      <c r="ISH354" s="92"/>
      <c r="ISI354" s="92"/>
      <c r="ISJ354" s="92"/>
      <c r="ISK354" s="92"/>
      <c r="ISL354" s="92"/>
      <c r="ISM354" s="92"/>
      <c r="ISN354" s="92"/>
      <c r="ISO354" s="92"/>
      <c r="ISP354" s="92"/>
      <c r="ISQ354" s="92"/>
      <c r="ISR354" s="92"/>
      <c r="ISS354" s="92"/>
      <c r="IST354" s="92"/>
      <c r="ISU354" s="92"/>
      <c r="ISV354" s="92"/>
      <c r="ISW354" s="92"/>
      <c r="ISX354" s="92"/>
      <c r="ISY354" s="92"/>
      <c r="ISZ354" s="92"/>
      <c r="ITA354" s="92"/>
      <c r="ITB354" s="92"/>
      <c r="ITC354" s="92"/>
      <c r="ITD354" s="92"/>
      <c r="ITE354" s="92"/>
      <c r="ITF354" s="92"/>
      <c r="ITG354" s="92"/>
      <c r="ITH354" s="92"/>
      <c r="ITI354" s="92"/>
      <c r="ITJ354" s="92"/>
      <c r="ITK354" s="92"/>
      <c r="ITL354" s="92"/>
      <c r="ITM354" s="92"/>
      <c r="ITN354" s="92"/>
      <c r="ITO354" s="92"/>
      <c r="ITP354" s="92"/>
      <c r="ITQ354" s="92"/>
      <c r="ITR354" s="92"/>
      <c r="ITS354" s="92"/>
      <c r="ITT354" s="92"/>
      <c r="ITU354" s="92"/>
      <c r="ITV354" s="92"/>
      <c r="ITW354" s="92"/>
      <c r="ITX354" s="92"/>
      <c r="ITY354" s="92"/>
      <c r="ITZ354" s="92"/>
      <c r="IUA354" s="92"/>
      <c r="IUB354" s="92"/>
      <c r="IUC354" s="92"/>
      <c r="IUD354" s="92"/>
      <c r="IUE354" s="92"/>
      <c r="IUF354" s="92"/>
      <c r="IUG354" s="92"/>
      <c r="IUH354" s="92"/>
      <c r="IUI354" s="92"/>
      <c r="IUJ354" s="92"/>
      <c r="IUK354" s="92"/>
      <c r="IUL354" s="92"/>
      <c r="IUM354" s="92"/>
      <c r="IUN354" s="92"/>
      <c r="IUO354" s="92"/>
      <c r="IUP354" s="92"/>
      <c r="IUQ354" s="92"/>
      <c r="IUR354" s="92"/>
      <c r="IUS354" s="92"/>
      <c r="IUT354" s="92"/>
      <c r="IUU354" s="92"/>
      <c r="IUV354" s="92"/>
      <c r="IUW354" s="92"/>
      <c r="IUX354" s="92"/>
      <c r="IUY354" s="92"/>
      <c r="IUZ354" s="92"/>
      <c r="IVA354" s="92"/>
      <c r="IVB354" s="92"/>
      <c r="IVC354" s="92"/>
      <c r="IVD354" s="92"/>
      <c r="IVE354" s="92"/>
      <c r="IVF354" s="92"/>
      <c r="IVG354" s="92"/>
      <c r="IVH354" s="92"/>
      <c r="IVI354" s="92"/>
      <c r="IVJ354" s="92"/>
      <c r="IVK354" s="92"/>
      <c r="IVL354" s="92"/>
      <c r="IVM354" s="92"/>
      <c r="IVN354" s="92"/>
      <c r="IVO354" s="92"/>
      <c r="IVP354" s="92"/>
      <c r="IVQ354" s="92"/>
      <c r="IVR354" s="92"/>
      <c r="IVS354" s="92"/>
      <c r="IVT354" s="92"/>
      <c r="IVU354" s="92"/>
      <c r="IVV354" s="92"/>
      <c r="IVW354" s="92"/>
      <c r="IVX354" s="92"/>
      <c r="IVY354" s="92"/>
      <c r="IVZ354" s="92"/>
      <c r="IWA354" s="92"/>
      <c r="IWB354" s="92"/>
      <c r="IWC354" s="92"/>
      <c r="IWD354" s="92"/>
      <c r="IWE354" s="92"/>
      <c r="IWF354" s="92"/>
      <c r="IWG354" s="92"/>
      <c r="IWH354" s="92"/>
      <c r="IWI354" s="92"/>
      <c r="IWJ354" s="92"/>
      <c r="IWK354" s="92"/>
      <c r="IWL354" s="92"/>
      <c r="IWM354" s="92"/>
      <c r="IWN354" s="92"/>
      <c r="IWO354" s="92"/>
      <c r="IWP354" s="92"/>
      <c r="IWQ354" s="92"/>
      <c r="IWR354" s="92"/>
      <c r="IWS354" s="92"/>
      <c r="IWT354" s="92"/>
      <c r="IWU354" s="92"/>
      <c r="IWV354" s="92"/>
      <c r="IWW354" s="92"/>
      <c r="IWX354" s="92"/>
      <c r="IWY354" s="92"/>
      <c r="IWZ354" s="92"/>
      <c r="IXA354" s="92"/>
      <c r="IXB354" s="92"/>
      <c r="IXC354" s="92"/>
      <c r="IXD354" s="92"/>
      <c r="IXE354" s="92"/>
      <c r="IXF354" s="92"/>
      <c r="IXG354" s="92"/>
      <c r="IXH354" s="92"/>
      <c r="IXI354" s="92"/>
      <c r="IXJ354" s="92"/>
      <c r="IXK354" s="92"/>
      <c r="IXL354" s="92"/>
      <c r="IXM354" s="92"/>
      <c r="IXN354" s="92"/>
      <c r="IXO354" s="92"/>
      <c r="IXP354" s="92"/>
      <c r="IXQ354" s="92"/>
      <c r="IXR354" s="92"/>
      <c r="IXS354" s="92"/>
      <c r="IXT354" s="92"/>
      <c r="IXU354" s="92"/>
      <c r="IXV354" s="92"/>
      <c r="IXW354" s="92"/>
      <c r="IXX354" s="92"/>
      <c r="IXY354" s="92"/>
      <c r="IXZ354" s="92"/>
      <c r="IYA354" s="92"/>
      <c r="IYB354" s="92"/>
      <c r="IYC354" s="92"/>
      <c r="IYD354" s="92"/>
      <c r="IYE354" s="92"/>
      <c r="IYF354" s="92"/>
      <c r="IYG354" s="92"/>
      <c r="IYH354" s="92"/>
      <c r="IYI354" s="92"/>
      <c r="IYJ354" s="92"/>
      <c r="IYK354" s="92"/>
      <c r="IYL354" s="92"/>
      <c r="IYM354" s="92"/>
      <c r="IYN354" s="92"/>
      <c r="IYO354" s="92"/>
      <c r="IYP354" s="92"/>
      <c r="IYQ354" s="92"/>
      <c r="IYR354" s="92"/>
      <c r="IYS354" s="92"/>
      <c r="IYT354" s="92"/>
      <c r="IYU354" s="92"/>
      <c r="IYV354" s="92"/>
      <c r="IYW354" s="92"/>
      <c r="IYX354" s="92"/>
      <c r="IYY354" s="92"/>
      <c r="IYZ354" s="92"/>
      <c r="IZA354" s="92"/>
      <c r="IZB354" s="92"/>
      <c r="IZC354" s="92"/>
      <c r="IZD354" s="92"/>
      <c r="IZE354" s="92"/>
      <c r="IZF354" s="92"/>
      <c r="IZG354" s="92"/>
      <c r="IZH354" s="92"/>
      <c r="IZI354" s="92"/>
      <c r="IZJ354" s="92"/>
      <c r="IZK354" s="92"/>
      <c r="IZL354" s="92"/>
      <c r="IZM354" s="92"/>
      <c r="IZN354" s="92"/>
      <c r="IZO354" s="92"/>
      <c r="IZP354" s="92"/>
      <c r="IZQ354" s="92"/>
      <c r="IZR354" s="92"/>
      <c r="IZS354" s="92"/>
      <c r="IZT354" s="92"/>
      <c r="IZU354" s="92"/>
      <c r="IZV354" s="92"/>
      <c r="IZW354" s="92"/>
      <c r="IZX354" s="92"/>
      <c r="IZY354" s="92"/>
      <c r="IZZ354" s="92"/>
      <c r="JAA354" s="92"/>
      <c r="JAB354" s="92"/>
      <c r="JAC354" s="92"/>
      <c r="JAD354" s="92"/>
      <c r="JAE354" s="92"/>
      <c r="JAF354" s="92"/>
      <c r="JAG354" s="92"/>
      <c r="JAH354" s="92"/>
      <c r="JAI354" s="92"/>
      <c r="JAJ354" s="92"/>
      <c r="JAK354" s="92"/>
      <c r="JAL354" s="92"/>
      <c r="JAM354" s="92"/>
      <c r="JAN354" s="92"/>
      <c r="JAO354" s="92"/>
      <c r="JAP354" s="92"/>
      <c r="JAQ354" s="92"/>
      <c r="JAR354" s="92"/>
      <c r="JAS354" s="92"/>
      <c r="JAT354" s="92"/>
      <c r="JAU354" s="92"/>
      <c r="JAV354" s="92"/>
      <c r="JAW354" s="92"/>
      <c r="JAX354" s="92"/>
      <c r="JAY354" s="92"/>
      <c r="JAZ354" s="92"/>
      <c r="JBA354" s="92"/>
      <c r="JBB354" s="92"/>
      <c r="JBC354" s="92"/>
      <c r="JBD354" s="92"/>
      <c r="JBE354" s="92"/>
      <c r="JBF354" s="92"/>
      <c r="JBG354" s="92"/>
      <c r="JBH354" s="92"/>
      <c r="JBI354" s="92"/>
      <c r="JBJ354" s="92"/>
      <c r="JBK354" s="92"/>
      <c r="JBL354" s="92"/>
      <c r="JBM354" s="92"/>
      <c r="JBN354" s="92"/>
      <c r="JBO354" s="92"/>
      <c r="JBP354" s="92"/>
      <c r="JBQ354" s="92"/>
      <c r="JBR354" s="92"/>
      <c r="JBS354" s="92"/>
      <c r="JBT354" s="92"/>
      <c r="JBU354" s="92"/>
      <c r="JBV354" s="92"/>
      <c r="JBW354" s="92"/>
      <c r="JBX354" s="92"/>
      <c r="JBY354" s="92"/>
      <c r="JBZ354" s="92"/>
      <c r="JCA354" s="92"/>
      <c r="JCB354" s="92"/>
      <c r="JCC354" s="92"/>
      <c r="JCD354" s="92"/>
      <c r="JCE354" s="92"/>
      <c r="JCF354" s="92"/>
      <c r="JCG354" s="92"/>
      <c r="JCH354" s="92"/>
      <c r="JCI354" s="92"/>
      <c r="JCJ354" s="92"/>
      <c r="JCK354" s="92"/>
      <c r="JCL354" s="92"/>
      <c r="JCM354" s="92"/>
      <c r="JCN354" s="92"/>
      <c r="JCO354" s="92"/>
      <c r="JCP354" s="92"/>
      <c r="JCQ354" s="92"/>
      <c r="JCR354" s="92"/>
      <c r="JCS354" s="92"/>
      <c r="JCT354" s="92"/>
      <c r="JCU354" s="92"/>
      <c r="JCV354" s="92"/>
      <c r="JCW354" s="92"/>
      <c r="JCX354" s="92"/>
      <c r="JCY354" s="92"/>
      <c r="JCZ354" s="92"/>
      <c r="JDA354" s="92"/>
      <c r="JDB354" s="92"/>
      <c r="JDC354" s="92"/>
      <c r="JDD354" s="92"/>
      <c r="JDE354" s="92"/>
      <c r="JDF354" s="92"/>
      <c r="JDG354" s="92"/>
      <c r="JDH354" s="92"/>
      <c r="JDI354" s="92"/>
      <c r="JDJ354" s="92"/>
      <c r="JDK354" s="92"/>
      <c r="JDL354" s="92"/>
      <c r="JDM354" s="92"/>
      <c r="JDN354" s="92"/>
      <c r="JDO354" s="92"/>
      <c r="JDP354" s="92"/>
      <c r="JDQ354" s="92"/>
      <c r="JDR354" s="92"/>
      <c r="JDS354" s="92"/>
      <c r="JDT354" s="92"/>
      <c r="JDU354" s="92"/>
      <c r="JDV354" s="92"/>
      <c r="JDW354" s="92"/>
      <c r="JDX354" s="92"/>
      <c r="JDY354" s="92"/>
      <c r="JDZ354" s="92"/>
      <c r="JEA354" s="92"/>
      <c r="JEB354" s="92"/>
      <c r="JEC354" s="92"/>
      <c r="JED354" s="92"/>
      <c r="JEE354" s="92"/>
      <c r="JEF354" s="92"/>
      <c r="JEG354" s="92"/>
      <c r="JEH354" s="92"/>
      <c r="JEI354" s="92"/>
      <c r="JEJ354" s="92"/>
      <c r="JEK354" s="92"/>
      <c r="JEL354" s="92"/>
      <c r="JEM354" s="92"/>
      <c r="JEN354" s="92"/>
      <c r="JEO354" s="92"/>
      <c r="JEP354" s="92"/>
      <c r="JEQ354" s="92"/>
      <c r="JER354" s="92"/>
      <c r="JES354" s="92"/>
      <c r="JET354" s="92"/>
      <c r="JEU354" s="92"/>
      <c r="JEV354" s="92"/>
      <c r="JEW354" s="92"/>
      <c r="JEX354" s="92"/>
      <c r="JEY354" s="92"/>
      <c r="JEZ354" s="92"/>
      <c r="JFA354" s="92"/>
      <c r="JFB354" s="92"/>
      <c r="JFC354" s="92"/>
      <c r="JFD354" s="92"/>
      <c r="JFE354" s="92"/>
      <c r="JFF354" s="92"/>
      <c r="JFG354" s="92"/>
      <c r="JFH354" s="92"/>
      <c r="JFI354" s="92"/>
      <c r="JFJ354" s="92"/>
      <c r="JFK354" s="92"/>
      <c r="JFL354" s="92"/>
      <c r="JFM354" s="92"/>
      <c r="JFN354" s="92"/>
      <c r="JFO354" s="92"/>
      <c r="JFP354" s="92"/>
      <c r="JFQ354" s="92"/>
      <c r="JFR354" s="92"/>
      <c r="JFS354" s="92"/>
      <c r="JFT354" s="92"/>
      <c r="JFU354" s="92"/>
      <c r="JFV354" s="92"/>
      <c r="JFW354" s="92"/>
      <c r="JFX354" s="92"/>
      <c r="JFY354" s="92"/>
      <c r="JFZ354" s="92"/>
      <c r="JGA354" s="92"/>
      <c r="JGB354" s="92"/>
      <c r="JGC354" s="92"/>
      <c r="JGD354" s="92"/>
      <c r="JGE354" s="92"/>
      <c r="JGF354" s="92"/>
      <c r="JGG354" s="92"/>
      <c r="JGH354" s="92"/>
      <c r="JGI354" s="92"/>
      <c r="JGJ354" s="92"/>
      <c r="JGK354" s="92"/>
      <c r="JGL354" s="92"/>
      <c r="JGM354" s="92"/>
      <c r="JGN354" s="92"/>
      <c r="JGO354" s="92"/>
      <c r="JGP354" s="92"/>
      <c r="JGQ354" s="92"/>
      <c r="JGR354" s="92"/>
      <c r="JGS354" s="92"/>
      <c r="JGT354" s="92"/>
      <c r="JGU354" s="92"/>
      <c r="JGV354" s="92"/>
      <c r="JGW354" s="92"/>
      <c r="JGX354" s="92"/>
      <c r="JGY354" s="92"/>
      <c r="JGZ354" s="92"/>
      <c r="JHA354" s="92"/>
      <c r="JHB354" s="92"/>
      <c r="JHC354" s="92"/>
      <c r="JHD354" s="92"/>
      <c r="JHE354" s="92"/>
      <c r="JHF354" s="92"/>
      <c r="JHG354" s="92"/>
      <c r="JHH354" s="92"/>
      <c r="JHI354" s="92"/>
      <c r="JHJ354" s="92"/>
      <c r="JHK354" s="92"/>
      <c r="JHL354" s="92"/>
      <c r="JHM354" s="92"/>
      <c r="JHN354" s="92"/>
      <c r="JHO354" s="92"/>
      <c r="JHP354" s="92"/>
      <c r="JHQ354" s="92"/>
      <c r="JHR354" s="92"/>
      <c r="JHS354" s="92"/>
      <c r="JHT354" s="92"/>
      <c r="JHU354" s="92"/>
      <c r="JHV354" s="92"/>
      <c r="JHW354" s="92"/>
      <c r="JHX354" s="92"/>
      <c r="JHY354" s="92"/>
      <c r="JHZ354" s="92"/>
      <c r="JIA354" s="92"/>
      <c r="JIB354" s="92"/>
      <c r="JIC354" s="92"/>
      <c r="JID354" s="92"/>
      <c r="JIE354" s="92"/>
      <c r="JIF354" s="92"/>
      <c r="JIG354" s="92"/>
      <c r="JIH354" s="92"/>
      <c r="JII354" s="92"/>
      <c r="JIJ354" s="92"/>
      <c r="JIK354" s="92"/>
      <c r="JIL354" s="92"/>
      <c r="JIM354" s="92"/>
      <c r="JIN354" s="92"/>
      <c r="JIO354" s="92"/>
      <c r="JIP354" s="92"/>
      <c r="JIQ354" s="92"/>
      <c r="JIR354" s="92"/>
      <c r="JIS354" s="92"/>
      <c r="JIT354" s="92"/>
      <c r="JIU354" s="92"/>
      <c r="JIV354" s="92"/>
      <c r="JIW354" s="92"/>
      <c r="JIX354" s="92"/>
      <c r="JIY354" s="92"/>
      <c r="JIZ354" s="92"/>
      <c r="JJA354" s="92"/>
      <c r="JJB354" s="92"/>
      <c r="JJC354" s="92"/>
      <c r="JJD354" s="92"/>
      <c r="JJE354" s="92"/>
      <c r="JJF354" s="92"/>
      <c r="JJG354" s="92"/>
      <c r="JJH354" s="92"/>
      <c r="JJI354" s="92"/>
      <c r="JJJ354" s="92"/>
      <c r="JJK354" s="92"/>
      <c r="JJL354" s="92"/>
      <c r="JJM354" s="92"/>
      <c r="JJN354" s="92"/>
      <c r="JJO354" s="92"/>
      <c r="JJP354" s="92"/>
      <c r="JJQ354" s="92"/>
      <c r="JJR354" s="92"/>
      <c r="JJS354" s="92"/>
      <c r="JJT354" s="92"/>
      <c r="JJU354" s="92"/>
      <c r="JJV354" s="92"/>
      <c r="JJW354" s="92"/>
      <c r="JJX354" s="92"/>
      <c r="JJY354" s="92"/>
      <c r="JJZ354" s="92"/>
      <c r="JKA354" s="92"/>
      <c r="JKB354" s="92"/>
      <c r="JKC354" s="92"/>
      <c r="JKD354" s="92"/>
      <c r="JKE354" s="92"/>
      <c r="JKF354" s="92"/>
      <c r="JKG354" s="92"/>
      <c r="JKH354" s="92"/>
      <c r="JKI354" s="92"/>
      <c r="JKJ354" s="92"/>
      <c r="JKK354" s="92"/>
      <c r="JKL354" s="92"/>
      <c r="JKM354" s="92"/>
      <c r="JKN354" s="92"/>
      <c r="JKO354" s="92"/>
      <c r="JKP354" s="92"/>
      <c r="JKQ354" s="92"/>
      <c r="JKR354" s="92"/>
      <c r="JKS354" s="92"/>
      <c r="JKT354" s="92"/>
      <c r="JKU354" s="92"/>
      <c r="JKV354" s="92"/>
      <c r="JKW354" s="92"/>
      <c r="JKX354" s="92"/>
      <c r="JKY354" s="92"/>
      <c r="JKZ354" s="92"/>
      <c r="JLA354" s="92"/>
      <c r="JLB354" s="92"/>
      <c r="JLC354" s="92"/>
      <c r="JLD354" s="92"/>
      <c r="JLE354" s="92"/>
      <c r="JLF354" s="92"/>
      <c r="JLG354" s="92"/>
      <c r="JLH354" s="92"/>
      <c r="JLI354" s="92"/>
      <c r="JLJ354" s="92"/>
      <c r="JLK354" s="92"/>
      <c r="JLL354" s="92"/>
      <c r="JLM354" s="92"/>
      <c r="JLN354" s="92"/>
      <c r="JLO354" s="92"/>
      <c r="JLP354" s="92"/>
      <c r="JLQ354" s="92"/>
      <c r="JLR354" s="92"/>
      <c r="JLS354" s="92"/>
      <c r="JLT354" s="92"/>
      <c r="JLU354" s="92"/>
      <c r="JLV354" s="92"/>
      <c r="JLW354" s="92"/>
      <c r="JLX354" s="92"/>
      <c r="JLY354" s="92"/>
      <c r="JLZ354" s="92"/>
      <c r="JMA354" s="92"/>
      <c r="JMB354" s="92"/>
      <c r="JMC354" s="92"/>
      <c r="JMD354" s="92"/>
      <c r="JME354" s="92"/>
      <c r="JMF354" s="92"/>
      <c r="JMG354" s="92"/>
      <c r="JMH354" s="92"/>
      <c r="JMI354" s="92"/>
      <c r="JMJ354" s="92"/>
      <c r="JMK354" s="92"/>
      <c r="JML354" s="92"/>
      <c r="JMM354" s="92"/>
      <c r="JMN354" s="92"/>
      <c r="JMO354" s="92"/>
      <c r="JMP354" s="92"/>
      <c r="JMQ354" s="92"/>
      <c r="JMR354" s="92"/>
      <c r="JMS354" s="92"/>
      <c r="JMT354" s="92"/>
      <c r="JMU354" s="92"/>
      <c r="JMV354" s="92"/>
      <c r="JMW354" s="92"/>
      <c r="JMX354" s="92"/>
      <c r="JMY354" s="92"/>
      <c r="JMZ354" s="92"/>
      <c r="JNA354" s="92"/>
      <c r="JNB354" s="92"/>
      <c r="JNC354" s="92"/>
      <c r="JND354" s="92"/>
      <c r="JNE354" s="92"/>
      <c r="JNF354" s="92"/>
      <c r="JNG354" s="92"/>
      <c r="JNH354" s="92"/>
      <c r="JNI354" s="92"/>
      <c r="JNJ354" s="92"/>
      <c r="JNK354" s="92"/>
      <c r="JNL354" s="92"/>
      <c r="JNM354" s="92"/>
      <c r="JNN354" s="92"/>
      <c r="JNO354" s="92"/>
      <c r="JNP354" s="92"/>
      <c r="JNQ354" s="92"/>
      <c r="JNR354" s="92"/>
      <c r="JNS354" s="92"/>
      <c r="JNT354" s="92"/>
      <c r="JNU354" s="92"/>
      <c r="JNV354" s="92"/>
      <c r="JNW354" s="92"/>
      <c r="JNX354" s="92"/>
      <c r="JNY354" s="92"/>
      <c r="JNZ354" s="92"/>
      <c r="JOA354" s="92"/>
      <c r="JOB354" s="92"/>
      <c r="JOC354" s="92"/>
      <c r="JOD354" s="92"/>
      <c r="JOE354" s="92"/>
      <c r="JOF354" s="92"/>
      <c r="JOG354" s="92"/>
      <c r="JOH354" s="92"/>
      <c r="JOI354" s="92"/>
      <c r="JOJ354" s="92"/>
      <c r="JOK354" s="92"/>
      <c r="JOL354" s="92"/>
      <c r="JOM354" s="92"/>
      <c r="JON354" s="92"/>
      <c r="JOO354" s="92"/>
      <c r="JOP354" s="92"/>
      <c r="JOQ354" s="92"/>
      <c r="JOR354" s="92"/>
      <c r="JOS354" s="92"/>
      <c r="JOT354" s="92"/>
      <c r="JOU354" s="92"/>
      <c r="JOV354" s="92"/>
      <c r="JOW354" s="92"/>
      <c r="JOX354" s="92"/>
      <c r="JOY354" s="92"/>
      <c r="JOZ354" s="92"/>
      <c r="JPA354" s="92"/>
      <c r="JPB354" s="92"/>
      <c r="JPC354" s="92"/>
      <c r="JPD354" s="92"/>
      <c r="JPE354" s="92"/>
      <c r="JPF354" s="92"/>
      <c r="JPG354" s="92"/>
      <c r="JPH354" s="92"/>
      <c r="JPI354" s="92"/>
      <c r="JPJ354" s="92"/>
      <c r="JPK354" s="92"/>
      <c r="JPL354" s="92"/>
      <c r="JPM354" s="92"/>
      <c r="JPN354" s="92"/>
      <c r="JPO354" s="92"/>
      <c r="JPP354" s="92"/>
      <c r="JPQ354" s="92"/>
      <c r="JPR354" s="92"/>
      <c r="JPS354" s="92"/>
      <c r="JPT354" s="92"/>
      <c r="JPU354" s="92"/>
      <c r="JPV354" s="92"/>
      <c r="JPW354" s="92"/>
      <c r="JPX354" s="92"/>
      <c r="JPY354" s="92"/>
      <c r="JPZ354" s="92"/>
      <c r="JQA354" s="92"/>
      <c r="JQB354" s="92"/>
      <c r="JQC354" s="92"/>
      <c r="JQD354" s="92"/>
      <c r="JQE354" s="92"/>
      <c r="JQF354" s="92"/>
      <c r="JQG354" s="92"/>
      <c r="JQH354" s="92"/>
      <c r="JQI354" s="92"/>
      <c r="JQJ354" s="92"/>
      <c r="JQK354" s="92"/>
      <c r="JQL354" s="92"/>
      <c r="JQM354" s="92"/>
      <c r="JQN354" s="92"/>
      <c r="JQO354" s="92"/>
      <c r="JQP354" s="92"/>
      <c r="JQQ354" s="92"/>
      <c r="JQR354" s="92"/>
      <c r="JQS354" s="92"/>
      <c r="JQT354" s="92"/>
      <c r="JQU354" s="92"/>
      <c r="JQV354" s="92"/>
      <c r="JQW354" s="92"/>
      <c r="JQX354" s="92"/>
      <c r="JQY354" s="92"/>
      <c r="JQZ354" s="92"/>
      <c r="JRA354" s="92"/>
      <c r="JRB354" s="92"/>
      <c r="JRC354" s="92"/>
      <c r="JRD354" s="92"/>
      <c r="JRE354" s="92"/>
      <c r="JRF354" s="92"/>
      <c r="JRG354" s="92"/>
      <c r="JRH354" s="92"/>
      <c r="JRI354" s="92"/>
      <c r="JRJ354" s="92"/>
      <c r="JRK354" s="92"/>
      <c r="JRL354" s="92"/>
      <c r="JRM354" s="92"/>
      <c r="JRN354" s="92"/>
      <c r="JRO354" s="92"/>
      <c r="JRP354" s="92"/>
      <c r="JRQ354" s="92"/>
      <c r="JRR354" s="92"/>
      <c r="JRS354" s="92"/>
      <c r="JRT354" s="92"/>
      <c r="JRU354" s="92"/>
      <c r="JRV354" s="92"/>
      <c r="JRW354" s="92"/>
      <c r="JRX354" s="92"/>
      <c r="JRY354" s="92"/>
      <c r="JRZ354" s="92"/>
      <c r="JSA354" s="92"/>
      <c r="JSB354" s="92"/>
      <c r="JSC354" s="92"/>
      <c r="JSD354" s="92"/>
      <c r="JSE354" s="92"/>
      <c r="JSF354" s="92"/>
      <c r="JSG354" s="92"/>
      <c r="JSH354" s="92"/>
      <c r="JSI354" s="92"/>
      <c r="JSJ354" s="92"/>
      <c r="JSK354" s="92"/>
      <c r="JSL354" s="92"/>
      <c r="JSM354" s="92"/>
      <c r="JSN354" s="92"/>
      <c r="JSO354" s="92"/>
      <c r="JSP354" s="92"/>
      <c r="JSQ354" s="92"/>
      <c r="JSR354" s="92"/>
      <c r="JSS354" s="92"/>
      <c r="JST354" s="92"/>
      <c r="JSU354" s="92"/>
      <c r="JSV354" s="92"/>
      <c r="JSW354" s="92"/>
      <c r="JSX354" s="92"/>
      <c r="JSY354" s="92"/>
      <c r="JSZ354" s="92"/>
      <c r="JTA354" s="92"/>
      <c r="JTB354" s="92"/>
      <c r="JTC354" s="92"/>
      <c r="JTD354" s="92"/>
      <c r="JTE354" s="92"/>
      <c r="JTF354" s="92"/>
      <c r="JTG354" s="92"/>
      <c r="JTH354" s="92"/>
      <c r="JTI354" s="92"/>
      <c r="JTJ354" s="92"/>
      <c r="JTK354" s="92"/>
      <c r="JTL354" s="92"/>
      <c r="JTM354" s="92"/>
      <c r="JTN354" s="92"/>
      <c r="JTO354" s="92"/>
      <c r="JTP354" s="92"/>
      <c r="JTQ354" s="92"/>
      <c r="JTR354" s="92"/>
      <c r="JTS354" s="92"/>
      <c r="JTT354" s="92"/>
      <c r="JTU354" s="92"/>
      <c r="JTV354" s="92"/>
      <c r="JTW354" s="92"/>
      <c r="JTX354" s="92"/>
      <c r="JTY354" s="92"/>
      <c r="JTZ354" s="92"/>
      <c r="JUA354" s="92"/>
      <c r="JUB354" s="92"/>
      <c r="JUC354" s="92"/>
      <c r="JUD354" s="92"/>
      <c r="JUE354" s="92"/>
      <c r="JUF354" s="92"/>
      <c r="JUG354" s="92"/>
      <c r="JUH354" s="92"/>
      <c r="JUI354" s="92"/>
      <c r="JUJ354" s="92"/>
      <c r="JUK354" s="92"/>
      <c r="JUL354" s="92"/>
      <c r="JUM354" s="92"/>
      <c r="JUN354" s="92"/>
      <c r="JUO354" s="92"/>
      <c r="JUP354" s="92"/>
      <c r="JUQ354" s="92"/>
      <c r="JUR354" s="92"/>
      <c r="JUS354" s="92"/>
      <c r="JUT354" s="92"/>
      <c r="JUU354" s="92"/>
      <c r="JUV354" s="92"/>
      <c r="JUW354" s="92"/>
      <c r="JUX354" s="92"/>
      <c r="JUY354" s="92"/>
      <c r="JUZ354" s="92"/>
      <c r="JVA354" s="92"/>
      <c r="JVB354" s="92"/>
      <c r="JVC354" s="92"/>
      <c r="JVD354" s="92"/>
      <c r="JVE354" s="92"/>
      <c r="JVF354" s="92"/>
      <c r="JVG354" s="92"/>
      <c r="JVH354" s="92"/>
      <c r="JVI354" s="92"/>
      <c r="JVJ354" s="92"/>
      <c r="JVK354" s="92"/>
      <c r="JVL354" s="92"/>
      <c r="JVM354" s="92"/>
      <c r="JVN354" s="92"/>
      <c r="JVO354" s="92"/>
      <c r="JVP354" s="92"/>
      <c r="JVQ354" s="92"/>
      <c r="JVR354" s="92"/>
      <c r="JVS354" s="92"/>
      <c r="JVT354" s="92"/>
      <c r="JVU354" s="92"/>
      <c r="JVV354" s="92"/>
      <c r="JVW354" s="92"/>
      <c r="JVX354" s="92"/>
      <c r="JVY354" s="92"/>
      <c r="JVZ354" s="92"/>
      <c r="JWA354" s="92"/>
      <c r="JWB354" s="92"/>
      <c r="JWC354" s="92"/>
      <c r="JWD354" s="92"/>
      <c r="JWE354" s="92"/>
      <c r="JWF354" s="92"/>
      <c r="JWG354" s="92"/>
      <c r="JWH354" s="92"/>
      <c r="JWI354" s="92"/>
      <c r="JWJ354" s="92"/>
      <c r="JWK354" s="92"/>
      <c r="JWL354" s="92"/>
      <c r="JWM354" s="92"/>
      <c r="JWN354" s="92"/>
      <c r="JWO354" s="92"/>
      <c r="JWP354" s="92"/>
      <c r="JWQ354" s="92"/>
      <c r="JWR354" s="92"/>
      <c r="JWS354" s="92"/>
      <c r="JWT354" s="92"/>
      <c r="JWU354" s="92"/>
      <c r="JWV354" s="92"/>
      <c r="JWW354" s="92"/>
      <c r="JWX354" s="92"/>
      <c r="JWY354" s="92"/>
      <c r="JWZ354" s="92"/>
      <c r="JXA354" s="92"/>
      <c r="JXB354" s="92"/>
      <c r="JXC354" s="92"/>
      <c r="JXD354" s="92"/>
      <c r="JXE354" s="92"/>
      <c r="JXF354" s="92"/>
      <c r="JXG354" s="92"/>
      <c r="JXH354" s="92"/>
      <c r="JXI354" s="92"/>
      <c r="JXJ354" s="92"/>
      <c r="JXK354" s="92"/>
      <c r="JXL354" s="92"/>
      <c r="JXM354" s="92"/>
      <c r="JXN354" s="92"/>
      <c r="JXO354" s="92"/>
      <c r="JXP354" s="92"/>
      <c r="JXQ354" s="92"/>
      <c r="JXR354" s="92"/>
      <c r="JXS354" s="92"/>
      <c r="JXT354" s="92"/>
      <c r="JXU354" s="92"/>
      <c r="JXV354" s="92"/>
      <c r="JXW354" s="92"/>
      <c r="JXX354" s="92"/>
      <c r="JXY354" s="92"/>
      <c r="JXZ354" s="92"/>
      <c r="JYA354" s="92"/>
      <c r="JYB354" s="92"/>
      <c r="JYC354" s="92"/>
      <c r="JYD354" s="92"/>
      <c r="JYE354" s="92"/>
      <c r="JYF354" s="92"/>
      <c r="JYG354" s="92"/>
      <c r="JYH354" s="92"/>
      <c r="JYI354" s="92"/>
      <c r="JYJ354" s="92"/>
      <c r="JYK354" s="92"/>
      <c r="JYL354" s="92"/>
      <c r="JYM354" s="92"/>
      <c r="JYN354" s="92"/>
      <c r="JYO354" s="92"/>
      <c r="JYP354" s="92"/>
      <c r="JYQ354" s="92"/>
      <c r="JYR354" s="92"/>
      <c r="JYS354" s="92"/>
      <c r="JYT354" s="92"/>
      <c r="JYU354" s="92"/>
      <c r="JYV354" s="92"/>
      <c r="JYW354" s="92"/>
      <c r="JYX354" s="92"/>
      <c r="JYY354" s="92"/>
      <c r="JYZ354" s="92"/>
      <c r="JZA354" s="92"/>
      <c r="JZB354" s="92"/>
      <c r="JZC354" s="92"/>
      <c r="JZD354" s="92"/>
      <c r="JZE354" s="92"/>
      <c r="JZF354" s="92"/>
      <c r="JZG354" s="92"/>
      <c r="JZH354" s="92"/>
      <c r="JZI354" s="92"/>
      <c r="JZJ354" s="92"/>
      <c r="JZK354" s="92"/>
      <c r="JZL354" s="92"/>
      <c r="JZM354" s="92"/>
      <c r="JZN354" s="92"/>
      <c r="JZO354" s="92"/>
      <c r="JZP354" s="92"/>
      <c r="JZQ354" s="92"/>
      <c r="JZR354" s="92"/>
      <c r="JZS354" s="92"/>
      <c r="JZT354" s="92"/>
      <c r="JZU354" s="92"/>
      <c r="JZV354" s="92"/>
      <c r="JZW354" s="92"/>
      <c r="JZX354" s="92"/>
      <c r="JZY354" s="92"/>
      <c r="JZZ354" s="92"/>
      <c r="KAA354" s="92"/>
      <c r="KAB354" s="92"/>
      <c r="KAC354" s="92"/>
      <c r="KAD354" s="92"/>
      <c r="KAE354" s="92"/>
      <c r="KAF354" s="92"/>
      <c r="KAG354" s="92"/>
      <c r="KAH354" s="92"/>
      <c r="KAI354" s="92"/>
      <c r="KAJ354" s="92"/>
      <c r="KAK354" s="92"/>
      <c r="KAL354" s="92"/>
      <c r="KAM354" s="92"/>
      <c r="KAN354" s="92"/>
      <c r="KAO354" s="92"/>
      <c r="KAP354" s="92"/>
      <c r="KAQ354" s="92"/>
      <c r="KAR354" s="92"/>
      <c r="KAS354" s="92"/>
      <c r="KAT354" s="92"/>
      <c r="KAU354" s="92"/>
      <c r="KAV354" s="92"/>
      <c r="KAW354" s="92"/>
      <c r="KAX354" s="92"/>
      <c r="KAY354" s="92"/>
      <c r="KAZ354" s="92"/>
      <c r="KBA354" s="92"/>
      <c r="KBB354" s="92"/>
      <c r="KBC354" s="92"/>
      <c r="KBD354" s="92"/>
      <c r="KBE354" s="92"/>
      <c r="KBF354" s="92"/>
      <c r="KBG354" s="92"/>
      <c r="KBH354" s="92"/>
      <c r="KBI354" s="92"/>
      <c r="KBJ354" s="92"/>
      <c r="KBK354" s="92"/>
      <c r="KBL354" s="92"/>
      <c r="KBM354" s="92"/>
      <c r="KBN354" s="92"/>
      <c r="KBO354" s="92"/>
      <c r="KBP354" s="92"/>
      <c r="KBQ354" s="92"/>
      <c r="KBR354" s="92"/>
      <c r="KBS354" s="92"/>
      <c r="KBT354" s="92"/>
      <c r="KBU354" s="92"/>
      <c r="KBV354" s="92"/>
      <c r="KBW354" s="92"/>
      <c r="KBX354" s="92"/>
      <c r="KBY354" s="92"/>
      <c r="KBZ354" s="92"/>
      <c r="KCA354" s="92"/>
      <c r="KCB354" s="92"/>
      <c r="KCC354" s="92"/>
      <c r="KCD354" s="92"/>
      <c r="KCE354" s="92"/>
      <c r="KCF354" s="92"/>
      <c r="KCG354" s="92"/>
      <c r="KCH354" s="92"/>
      <c r="KCI354" s="92"/>
      <c r="KCJ354" s="92"/>
      <c r="KCK354" s="92"/>
      <c r="KCL354" s="92"/>
      <c r="KCM354" s="92"/>
      <c r="KCN354" s="92"/>
      <c r="KCO354" s="92"/>
      <c r="KCP354" s="92"/>
      <c r="KCQ354" s="92"/>
      <c r="KCR354" s="92"/>
      <c r="KCS354" s="92"/>
      <c r="KCT354" s="92"/>
      <c r="KCU354" s="92"/>
      <c r="KCV354" s="92"/>
      <c r="KCW354" s="92"/>
      <c r="KCX354" s="92"/>
      <c r="KCY354" s="92"/>
      <c r="KCZ354" s="92"/>
      <c r="KDA354" s="92"/>
      <c r="KDB354" s="92"/>
      <c r="KDC354" s="92"/>
      <c r="KDD354" s="92"/>
      <c r="KDE354" s="92"/>
      <c r="KDF354" s="92"/>
      <c r="KDG354" s="92"/>
      <c r="KDH354" s="92"/>
      <c r="KDI354" s="92"/>
      <c r="KDJ354" s="92"/>
      <c r="KDK354" s="92"/>
      <c r="KDL354" s="92"/>
      <c r="KDM354" s="92"/>
      <c r="KDN354" s="92"/>
      <c r="KDO354" s="92"/>
      <c r="KDP354" s="92"/>
      <c r="KDQ354" s="92"/>
      <c r="KDR354" s="92"/>
      <c r="KDS354" s="92"/>
      <c r="KDT354" s="92"/>
      <c r="KDU354" s="92"/>
      <c r="KDV354" s="92"/>
      <c r="KDW354" s="92"/>
      <c r="KDX354" s="92"/>
      <c r="KDY354" s="92"/>
      <c r="KDZ354" s="92"/>
      <c r="KEA354" s="92"/>
      <c r="KEB354" s="92"/>
      <c r="KEC354" s="92"/>
      <c r="KED354" s="92"/>
      <c r="KEE354" s="92"/>
      <c r="KEF354" s="92"/>
      <c r="KEG354" s="92"/>
      <c r="KEH354" s="92"/>
      <c r="KEI354" s="92"/>
      <c r="KEJ354" s="92"/>
      <c r="KEK354" s="92"/>
      <c r="KEL354" s="92"/>
      <c r="KEM354" s="92"/>
      <c r="KEN354" s="92"/>
      <c r="KEO354" s="92"/>
      <c r="KEP354" s="92"/>
      <c r="KEQ354" s="92"/>
      <c r="KER354" s="92"/>
      <c r="KES354" s="92"/>
      <c r="KET354" s="92"/>
      <c r="KEU354" s="92"/>
      <c r="KEV354" s="92"/>
      <c r="KEW354" s="92"/>
      <c r="KEX354" s="92"/>
      <c r="KEY354" s="92"/>
      <c r="KEZ354" s="92"/>
      <c r="KFA354" s="92"/>
      <c r="KFB354" s="92"/>
      <c r="KFC354" s="92"/>
      <c r="KFD354" s="92"/>
      <c r="KFE354" s="92"/>
      <c r="KFF354" s="92"/>
      <c r="KFG354" s="92"/>
      <c r="KFH354" s="92"/>
      <c r="KFI354" s="92"/>
      <c r="KFJ354" s="92"/>
      <c r="KFK354" s="92"/>
      <c r="KFL354" s="92"/>
      <c r="KFM354" s="92"/>
      <c r="KFN354" s="92"/>
      <c r="KFO354" s="92"/>
      <c r="KFP354" s="92"/>
      <c r="KFQ354" s="92"/>
      <c r="KFR354" s="92"/>
      <c r="KFS354" s="92"/>
      <c r="KFT354" s="92"/>
      <c r="KFU354" s="92"/>
      <c r="KFV354" s="92"/>
      <c r="KFW354" s="92"/>
      <c r="KFX354" s="92"/>
      <c r="KFY354" s="92"/>
      <c r="KFZ354" s="92"/>
      <c r="KGA354" s="92"/>
      <c r="KGB354" s="92"/>
      <c r="KGC354" s="92"/>
      <c r="KGD354" s="92"/>
      <c r="KGE354" s="92"/>
      <c r="KGF354" s="92"/>
      <c r="KGG354" s="92"/>
      <c r="KGH354" s="92"/>
      <c r="KGI354" s="92"/>
      <c r="KGJ354" s="92"/>
      <c r="KGK354" s="92"/>
      <c r="KGL354" s="92"/>
      <c r="KGM354" s="92"/>
      <c r="KGN354" s="92"/>
      <c r="KGO354" s="92"/>
      <c r="KGP354" s="92"/>
      <c r="KGQ354" s="92"/>
      <c r="KGR354" s="92"/>
      <c r="KGS354" s="92"/>
      <c r="KGT354" s="92"/>
      <c r="KGU354" s="92"/>
      <c r="KGV354" s="92"/>
      <c r="KGW354" s="92"/>
      <c r="KGX354" s="92"/>
      <c r="KGY354" s="92"/>
      <c r="KGZ354" s="92"/>
      <c r="KHA354" s="92"/>
      <c r="KHB354" s="92"/>
      <c r="KHC354" s="92"/>
      <c r="KHD354" s="92"/>
      <c r="KHE354" s="92"/>
      <c r="KHF354" s="92"/>
      <c r="KHG354" s="92"/>
      <c r="KHH354" s="92"/>
      <c r="KHI354" s="92"/>
      <c r="KHJ354" s="92"/>
      <c r="KHK354" s="92"/>
      <c r="KHL354" s="92"/>
      <c r="KHM354" s="92"/>
      <c r="KHN354" s="92"/>
      <c r="KHO354" s="92"/>
      <c r="KHP354" s="92"/>
      <c r="KHQ354" s="92"/>
      <c r="KHR354" s="92"/>
      <c r="KHS354" s="92"/>
      <c r="KHT354" s="92"/>
      <c r="KHU354" s="92"/>
      <c r="KHV354" s="92"/>
      <c r="KHW354" s="92"/>
      <c r="KHX354" s="92"/>
      <c r="KHY354" s="92"/>
      <c r="KHZ354" s="92"/>
      <c r="KIA354" s="92"/>
      <c r="KIB354" s="92"/>
      <c r="KIC354" s="92"/>
      <c r="KID354" s="92"/>
      <c r="KIE354" s="92"/>
      <c r="KIF354" s="92"/>
      <c r="KIG354" s="92"/>
      <c r="KIH354" s="92"/>
      <c r="KII354" s="92"/>
      <c r="KIJ354" s="92"/>
      <c r="KIK354" s="92"/>
      <c r="KIL354" s="92"/>
      <c r="KIM354" s="92"/>
      <c r="KIN354" s="92"/>
      <c r="KIO354" s="92"/>
      <c r="KIP354" s="92"/>
      <c r="KIQ354" s="92"/>
      <c r="KIR354" s="92"/>
      <c r="KIS354" s="92"/>
      <c r="KIT354" s="92"/>
      <c r="KIU354" s="92"/>
      <c r="KIV354" s="92"/>
      <c r="KIW354" s="92"/>
      <c r="KIX354" s="92"/>
      <c r="KIY354" s="92"/>
      <c r="KIZ354" s="92"/>
      <c r="KJA354" s="92"/>
      <c r="KJB354" s="92"/>
      <c r="KJC354" s="92"/>
      <c r="KJD354" s="92"/>
      <c r="KJE354" s="92"/>
      <c r="KJF354" s="92"/>
      <c r="KJG354" s="92"/>
      <c r="KJH354" s="92"/>
      <c r="KJI354" s="92"/>
      <c r="KJJ354" s="92"/>
      <c r="KJK354" s="92"/>
      <c r="KJL354" s="92"/>
      <c r="KJM354" s="92"/>
      <c r="KJN354" s="92"/>
      <c r="KJO354" s="92"/>
      <c r="KJP354" s="92"/>
      <c r="KJQ354" s="92"/>
      <c r="KJR354" s="92"/>
      <c r="KJS354" s="92"/>
      <c r="KJT354" s="92"/>
      <c r="KJU354" s="92"/>
      <c r="KJV354" s="92"/>
      <c r="KJW354" s="92"/>
      <c r="KJX354" s="92"/>
      <c r="KJY354" s="92"/>
      <c r="KJZ354" s="92"/>
      <c r="KKA354" s="92"/>
      <c r="KKB354" s="92"/>
      <c r="KKC354" s="92"/>
      <c r="KKD354" s="92"/>
      <c r="KKE354" s="92"/>
      <c r="KKF354" s="92"/>
      <c r="KKG354" s="92"/>
      <c r="KKH354" s="92"/>
      <c r="KKI354" s="92"/>
      <c r="KKJ354" s="92"/>
      <c r="KKK354" s="92"/>
      <c r="KKL354" s="92"/>
      <c r="KKM354" s="92"/>
      <c r="KKN354" s="92"/>
      <c r="KKO354" s="92"/>
      <c r="KKP354" s="92"/>
      <c r="KKQ354" s="92"/>
      <c r="KKR354" s="92"/>
      <c r="KKS354" s="92"/>
      <c r="KKT354" s="92"/>
      <c r="KKU354" s="92"/>
      <c r="KKV354" s="92"/>
      <c r="KKW354" s="92"/>
      <c r="KKX354" s="92"/>
      <c r="KKY354" s="92"/>
      <c r="KKZ354" s="92"/>
      <c r="KLA354" s="92"/>
      <c r="KLB354" s="92"/>
      <c r="KLC354" s="92"/>
      <c r="KLD354" s="92"/>
      <c r="KLE354" s="92"/>
      <c r="KLF354" s="92"/>
      <c r="KLG354" s="92"/>
      <c r="KLH354" s="92"/>
      <c r="KLI354" s="92"/>
      <c r="KLJ354" s="92"/>
      <c r="KLK354" s="92"/>
      <c r="KLL354" s="92"/>
      <c r="KLM354" s="92"/>
      <c r="KLN354" s="92"/>
      <c r="KLO354" s="92"/>
      <c r="KLP354" s="92"/>
      <c r="KLQ354" s="92"/>
      <c r="KLR354" s="92"/>
      <c r="KLS354" s="92"/>
      <c r="KLT354" s="92"/>
      <c r="KLU354" s="92"/>
      <c r="KLV354" s="92"/>
      <c r="KLW354" s="92"/>
      <c r="KLX354" s="92"/>
      <c r="KLY354" s="92"/>
      <c r="KLZ354" s="92"/>
      <c r="KMA354" s="92"/>
      <c r="KMB354" s="92"/>
      <c r="KMC354" s="92"/>
      <c r="KMD354" s="92"/>
      <c r="KME354" s="92"/>
      <c r="KMF354" s="92"/>
      <c r="KMG354" s="92"/>
      <c r="KMH354" s="92"/>
      <c r="KMI354" s="92"/>
      <c r="KMJ354" s="92"/>
      <c r="KMK354" s="92"/>
      <c r="KML354" s="92"/>
      <c r="KMM354" s="92"/>
      <c r="KMN354" s="92"/>
      <c r="KMO354" s="92"/>
      <c r="KMP354" s="92"/>
      <c r="KMQ354" s="92"/>
      <c r="KMR354" s="92"/>
      <c r="KMS354" s="92"/>
      <c r="KMT354" s="92"/>
      <c r="KMU354" s="92"/>
      <c r="KMV354" s="92"/>
      <c r="KMW354" s="92"/>
      <c r="KMX354" s="92"/>
      <c r="KMY354" s="92"/>
      <c r="KMZ354" s="92"/>
      <c r="KNA354" s="92"/>
      <c r="KNB354" s="92"/>
      <c r="KNC354" s="92"/>
      <c r="KND354" s="92"/>
      <c r="KNE354" s="92"/>
      <c r="KNF354" s="92"/>
      <c r="KNG354" s="92"/>
      <c r="KNH354" s="92"/>
      <c r="KNI354" s="92"/>
      <c r="KNJ354" s="92"/>
      <c r="KNK354" s="92"/>
      <c r="KNL354" s="92"/>
      <c r="KNM354" s="92"/>
      <c r="KNN354" s="92"/>
      <c r="KNO354" s="92"/>
      <c r="KNP354" s="92"/>
      <c r="KNQ354" s="92"/>
      <c r="KNR354" s="92"/>
      <c r="KNS354" s="92"/>
      <c r="KNT354" s="92"/>
      <c r="KNU354" s="92"/>
      <c r="KNV354" s="92"/>
      <c r="KNW354" s="92"/>
      <c r="KNX354" s="92"/>
      <c r="KNY354" s="92"/>
      <c r="KNZ354" s="92"/>
      <c r="KOA354" s="92"/>
      <c r="KOB354" s="92"/>
      <c r="KOC354" s="92"/>
      <c r="KOD354" s="92"/>
      <c r="KOE354" s="92"/>
      <c r="KOF354" s="92"/>
      <c r="KOG354" s="92"/>
      <c r="KOH354" s="92"/>
      <c r="KOI354" s="92"/>
      <c r="KOJ354" s="92"/>
      <c r="KOK354" s="92"/>
      <c r="KOL354" s="92"/>
      <c r="KOM354" s="92"/>
      <c r="KON354" s="92"/>
      <c r="KOO354" s="92"/>
      <c r="KOP354" s="92"/>
      <c r="KOQ354" s="92"/>
      <c r="KOR354" s="92"/>
      <c r="KOS354" s="92"/>
      <c r="KOT354" s="92"/>
      <c r="KOU354" s="92"/>
      <c r="KOV354" s="92"/>
      <c r="KOW354" s="92"/>
      <c r="KOX354" s="92"/>
      <c r="KOY354" s="92"/>
      <c r="KOZ354" s="92"/>
      <c r="KPA354" s="92"/>
      <c r="KPB354" s="92"/>
      <c r="KPC354" s="92"/>
      <c r="KPD354" s="92"/>
      <c r="KPE354" s="92"/>
      <c r="KPF354" s="92"/>
      <c r="KPG354" s="92"/>
      <c r="KPH354" s="92"/>
      <c r="KPI354" s="92"/>
      <c r="KPJ354" s="92"/>
      <c r="KPK354" s="92"/>
      <c r="KPL354" s="92"/>
      <c r="KPM354" s="92"/>
      <c r="KPN354" s="92"/>
      <c r="KPO354" s="92"/>
      <c r="KPP354" s="92"/>
      <c r="KPQ354" s="92"/>
      <c r="KPR354" s="92"/>
      <c r="KPS354" s="92"/>
      <c r="KPT354" s="92"/>
      <c r="KPU354" s="92"/>
      <c r="KPV354" s="92"/>
      <c r="KPW354" s="92"/>
      <c r="KPX354" s="92"/>
      <c r="KPY354" s="92"/>
      <c r="KPZ354" s="92"/>
      <c r="KQA354" s="92"/>
      <c r="KQB354" s="92"/>
      <c r="KQC354" s="92"/>
      <c r="KQD354" s="92"/>
      <c r="KQE354" s="92"/>
      <c r="KQF354" s="92"/>
      <c r="KQG354" s="92"/>
      <c r="KQH354" s="92"/>
      <c r="KQI354" s="92"/>
      <c r="KQJ354" s="92"/>
      <c r="KQK354" s="92"/>
      <c r="KQL354" s="92"/>
      <c r="KQM354" s="92"/>
      <c r="KQN354" s="92"/>
      <c r="KQO354" s="92"/>
      <c r="KQP354" s="92"/>
      <c r="KQQ354" s="92"/>
      <c r="KQR354" s="92"/>
      <c r="KQS354" s="92"/>
      <c r="KQT354" s="92"/>
      <c r="KQU354" s="92"/>
      <c r="KQV354" s="92"/>
      <c r="KQW354" s="92"/>
      <c r="KQX354" s="92"/>
      <c r="KQY354" s="92"/>
      <c r="KQZ354" s="92"/>
      <c r="KRA354" s="92"/>
      <c r="KRB354" s="92"/>
      <c r="KRC354" s="92"/>
      <c r="KRD354" s="92"/>
      <c r="KRE354" s="92"/>
      <c r="KRF354" s="92"/>
      <c r="KRG354" s="92"/>
      <c r="KRH354" s="92"/>
      <c r="KRI354" s="92"/>
      <c r="KRJ354" s="92"/>
      <c r="KRK354" s="92"/>
      <c r="KRL354" s="92"/>
      <c r="KRM354" s="92"/>
      <c r="KRN354" s="92"/>
      <c r="KRO354" s="92"/>
      <c r="KRP354" s="92"/>
      <c r="KRQ354" s="92"/>
      <c r="KRR354" s="92"/>
      <c r="KRS354" s="92"/>
      <c r="KRT354" s="92"/>
      <c r="KRU354" s="92"/>
      <c r="KRV354" s="92"/>
      <c r="KRW354" s="92"/>
      <c r="KRX354" s="92"/>
      <c r="KRY354" s="92"/>
      <c r="KRZ354" s="92"/>
      <c r="KSA354" s="92"/>
      <c r="KSB354" s="92"/>
      <c r="KSC354" s="92"/>
      <c r="KSD354" s="92"/>
      <c r="KSE354" s="92"/>
      <c r="KSF354" s="92"/>
      <c r="KSG354" s="92"/>
      <c r="KSH354" s="92"/>
      <c r="KSI354" s="92"/>
      <c r="KSJ354" s="92"/>
      <c r="KSK354" s="92"/>
      <c r="KSL354" s="92"/>
      <c r="KSM354" s="92"/>
      <c r="KSN354" s="92"/>
      <c r="KSO354" s="92"/>
      <c r="KSP354" s="92"/>
      <c r="KSQ354" s="92"/>
      <c r="KSR354" s="92"/>
      <c r="KSS354" s="92"/>
      <c r="KST354" s="92"/>
      <c r="KSU354" s="92"/>
      <c r="KSV354" s="92"/>
      <c r="KSW354" s="92"/>
      <c r="KSX354" s="92"/>
      <c r="KSY354" s="92"/>
      <c r="KSZ354" s="92"/>
      <c r="KTA354" s="92"/>
      <c r="KTB354" s="92"/>
      <c r="KTC354" s="92"/>
      <c r="KTD354" s="92"/>
      <c r="KTE354" s="92"/>
      <c r="KTF354" s="92"/>
      <c r="KTG354" s="92"/>
      <c r="KTH354" s="92"/>
      <c r="KTI354" s="92"/>
      <c r="KTJ354" s="92"/>
      <c r="KTK354" s="92"/>
      <c r="KTL354" s="92"/>
      <c r="KTM354" s="92"/>
      <c r="KTN354" s="92"/>
      <c r="KTO354" s="92"/>
      <c r="KTP354" s="92"/>
      <c r="KTQ354" s="92"/>
      <c r="KTR354" s="92"/>
      <c r="KTS354" s="92"/>
      <c r="KTT354" s="92"/>
      <c r="KTU354" s="92"/>
      <c r="KTV354" s="92"/>
      <c r="KTW354" s="92"/>
      <c r="KTX354" s="92"/>
      <c r="KTY354" s="92"/>
      <c r="KTZ354" s="92"/>
      <c r="KUA354" s="92"/>
      <c r="KUB354" s="92"/>
      <c r="KUC354" s="92"/>
      <c r="KUD354" s="92"/>
      <c r="KUE354" s="92"/>
      <c r="KUF354" s="92"/>
      <c r="KUG354" s="92"/>
      <c r="KUH354" s="92"/>
      <c r="KUI354" s="92"/>
      <c r="KUJ354" s="92"/>
      <c r="KUK354" s="92"/>
      <c r="KUL354" s="92"/>
      <c r="KUM354" s="92"/>
      <c r="KUN354" s="92"/>
      <c r="KUO354" s="92"/>
      <c r="KUP354" s="92"/>
      <c r="KUQ354" s="92"/>
      <c r="KUR354" s="92"/>
      <c r="KUS354" s="92"/>
      <c r="KUT354" s="92"/>
      <c r="KUU354" s="92"/>
      <c r="KUV354" s="92"/>
      <c r="KUW354" s="92"/>
      <c r="KUX354" s="92"/>
      <c r="KUY354" s="92"/>
      <c r="KUZ354" s="92"/>
      <c r="KVA354" s="92"/>
      <c r="KVB354" s="92"/>
      <c r="KVC354" s="92"/>
      <c r="KVD354" s="92"/>
      <c r="KVE354" s="92"/>
      <c r="KVF354" s="92"/>
      <c r="KVG354" s="92"/>
      <c r="KVH354" s="92"/>
      <c r="KVI354" s="92"/>
      <c r="KVJ354" s="92"/>
      <c r="KVK354" s="92"/>
      <c r="KVL354" s="92"/>
      <c r="KVM354" s="92"/>
      <c r="KVN354" s="92"/>
      <c r="KVO354" s="92"/>
      <c r="KVP354" s="92"/>
      <c r="KVQ354" s="92"/>
      <c r="KVR354" s="92"/>
      <c r="KVS354" s="92"/>
      <c r="KVT354" s="92"/>
      <c r="KVU354" s="92"/>
      <c r="KVV354" s="92"/>
      <c r="KVW354" s="92"/>
      <c r="KVX354" s="92"/>
      <c r="KVY354" s="92"/>
      <c r="KVZ354" s="92"/>
      <c r="KWA354" s="92"/>
      <c r="KWB354" s="92"/>
      <c r="KWC354" s="92"/>
      <c r="KWD354" s="92"/>
      <c r="KWE354" s="92"/>
      <c r="KWF354" s="92"/>
      <c r="KWG354" s="92"/>
      <c r="KWH354" s="92"/>
      <c r="KWI354" s="92"/>
      <c r="KWJ354" s="92"/>
      <c r="KWK354" s="92"/>
      <c r="KWL354" s="92"/>
      <c r="KWM354" s="92"/>
      <c r="KWN354" s="92"/>
      <c r="KWO354" s="92"/>
      <c r="KWP354" s="92"/>
      <c r="KWQ354" s="92"/>
      <c r="KWR354" s="92"/>
      <c r="KWS354" s="92"/>
      <c r="KWT354" s="92"/>
      <c r="KWU354" s="92"/>
      <c r="KWV354" s="92"/>
      <c r="KWW354" s="92"/>
      <c r="KWX354" s="92"/>
      <c r="KWY354" s="92"/>
      <c r="KWZ354" s="92"/>
      <c r="KXA354" s="92"/>
      <c r="KXB354" s="92"/>
      <c r="KXC354" s="92"/>
      <c r="KXD354" s="92"/>
      <c r="KXE354" s="92"/>
      <c r="KXF354" s="92"/>
      <c r="KXG354" s="92"/>
      <c r="KXH354" s="92"/>
      <c r="KXI354" s="92"/>
      <c r="KXJ354" s="92"/>
      <c r="KXK354" s="92"/>
      <c r="KXL354" s="92"/>
      <c r="KXM354" s="92"/>
      <c r="KXN354" s="92"/>
      <c r="KXO354" s="92"/>
      <c r="KXP354" s="92"/>
      <c r="KXQ354" s="92"/>
      <c r="KXR354" s="92"/>
      <c r="KXS354" s="92"/>
      <c r="KXT354" s="92"/>
      <c r="KXU354" s="92"/>
      <c r="KXV354" s="92"/>
      <c r="KXW354" s="92"/>
      <c r="KXX354" s="92"/>
      <c r="KXY354" s="92"/>
      <c r="KXZ354" s="92"/>
      <c r="KYA354" s="92"/>
      <c r="KYB354" s="92"/>
      <c r="KYC354" s="92"/>
      <c r="KYD354" s="92"/>
      <c r="KYE354" s="92"/>
      <c r="KYF354" s="92"/>
      <c r="KYG354" s="92"/>
      <c r="KYH354" s="92"/>
      <c r="KYI354" s="92"/>
      <c r="KYJ354" s="92"/>
      <c r="KYK354" s="92"/>
      <c r="KYL354" s="92"/>
      <c r="KYM354" s="92"/>
      <c r="KYN354" s="92"/>
      <c r="KYO354" s="92"/>
      <c r="KYP354" s="92"/>
      <c r="KYQ354" s="92"/>
      <c r="KYR354" s="92"/>
      <c r="KYS354" s="92"/>
      <c r="KYT354" s="92"/>
      <c r="KYU354" s="92"/>
      <c r="KYV354" s="92"/>
      <c r="KYW354" s="92"/>
      <c r="KYX354" s="92"/>
      <c r="KYY354" s="92"/>
      <c r="KYZ354" s="92"/>
      <c r="KZA354" s="92"/>
      <c r="KZB354" s="92"/>
      <c r="KZC354" s="92"/>
      <c r="KZD354" s="92"/>
      <c r="KZE354" s="92"/>
      <c r="KZF354" s="92"/>
      <c r="KZG354" s="92"/>
      <c r="KZH354" s="92"/>
      <c r="KZI354" s="92"/>
      <c r="KZJ354" s="92"/>
      <c r="KZK354" s="92"/>
      <c r="KZL354" s="92"/>
      <c r="KZM354" s="92"/>
      <c r="KZN354" s="92"/>
      <c r="KZO354" s="92"/>
      <c r="KZP354" s="92"/>
      <c r="KZQ354" s="92"/>
      <c r="KZR354" s="92"/>
      <c r="KZS354" s="92"/>
      <c r="KZT354" s="92"/>
      <c r="KZU354" s="92"/>
      <c r="KZV354" s="92"/>
      <c r="KZW354" s="92"/>
      <c r="KZX354" s="92"/>
      <c r="KZY354" s="92"/>
      <c r="KZZ354" s="92"/>
      <c r="LAA354" s="92"/>
      <c r="LAB354" s="92"/>
      <c r="LAC354" s="92"/>
      <c r="LAD354" s="92"/>
      <c r="LAE354" s="92"/>
      <c r="LAF354" s="92"/>
      <c r="LAG354" s="92"/>
      <c r="LAH354" s="92"/>
      <c r="LAI354" s="92"/>
      <c r="LAJ354" s="92"/>
      <c r="LAK354" s="92"/>
      <c r="LAL354" s="92"/>
      <c r="LAM354" s="92"/>
      <c r="LAN354" s="92"/>
      <c r="LAO354" s="92"/>
      <c r="LAP354" s="92"/>
      <c r="LAQ354" s="92"/>
      <c r="LAR354" s="92"/>
      <c r="LAS354" s="92"/>
      <c r="LAT354" s="92"/>
      <c r="LAU354" s="92"/>
      <c r="LAV354" s="92"/>
      <c r="LAW354" s="92"/>
      <c r="LAX354" s="92"/>
      <c r="LAY354" s="92"/>
      <c r="LAZ354" s="92"/>
      <c r="LBA354" s="92"/>
      <c r="LBB354" s="92"/>
      <c r="LBC354" s="92"/>
      <c r="LBD354" s="92"/>
      <c r="LBE354" s="92"/>
      <c r="LBF354" s="92"/>
      <c r="LBG354" s="92"/>
      <c r="LBH354" s="92"/>
      <c r="LBI354" s="92"/>
      <c r="LBJ354" s="92"/>
      <c r="LBK354" s="92"/>
      <c r="LBL354" s="92"/>
      <c r="LBM354" s="92"/>
      <c r="LBN354" s="92"/>
      <c r="LBO354" s="92"/>
      <c r="LBP354" s="92"/>
      <c r="LBQ354" s="92"/>
      <c r="LBR354" s="92"/>
      <c r="LBS354" s="92"/>
      <c r="LBT354" s="92"/>
      <c r="LBU354" s="92"/>
      <c r="LBV354" s="92"/>
      <c r="LBW354" s="92"/>
      <c r="LBX354" s="92"/>
      <c r="LBY354" s="92"/>
      <c r="LBZ354" s="92"/>
      <c r="LCA354" s="92"/>
      <c r="LCB354" s="92"/>
      <c r="LCC354" s="92"/>
      <c r="LCD354" s="92"/>
      <c r="LCE354" s="92"/>
      <c r="LCF354" s="92"/>
      <c r="LCG354" s="92"/>
      <c r="LCH354" s="92"/>
      <c r="LCI354" s="92"/>
      <c r="LCJ354" s="92"/>
      <c r="LCK354" s="92"/>
      <c r="LCL354" s="92"/>
      <c r="LCM354" s="92"/>
      <c r="LCN354" s="92"/>
      <c r="LCO354" s="92"/>
      <c r="LCP354" s="92"/>
      <c r="LCQ354" s="92"/>
      <c r="LCR354" s="92"/>
      <c r="LCS354" s="92"/>
      <c r="LCT354" s="92"/>
      <c r="LCU354" s="92"/>
      <c r="LCV354" s="92"/>
      <c r="LCW354" s="92"/>
      <c r="LCX354" s="92"/>
      <c r="LCY354" s="92"/>
      <c r="LCZ354" s="92"/>
      <c r="LDA354" s="92"/>
      <c r="LDB354" s="92"/>
      <c r="LDC354" s="92"/>
      <c r="LDD354" s="92"/>
      <c r="LDE354" s="92"/>
      <c r="LDF354" s="92"/>
      <c r="LDG354" s="92"/>
      <c r="LDH354" s="92"/>
      <c r="LDI354" s="92"/>
      <c r="LDJ354" s="92"/>
      <c r="LDK354" s="92"/>
      <c r="LDL354" s="92"/>
      <c r="LDM354" s="92"/>
      <c r="LDN354" s="92"/>
      <c r="LDO354" s="92"/>
      <c r="LDP354" s="92"/>
      <c r="LDQ354" s="92"/>
      <c r="LDR354" s="92"/>
      <c r="LDS354" s="92"/>
      <c r="LDT354" s="92"/>
      <c r="LDU354" s="92"/>
      <c r="LDV354" s="92"/>
      <c r="LDW354" s="92"/>
      <c r="LDX354" s="92"/>
      <c r="LDY354" s="92"/>
      <c r="LDZ354" s="92"/>
      <c r="LEA354" s="92"/>
      <c r="LEB354" s="92"/>
      <c r="LEC354" s="92"/>
      <c r="LED354" s="92"/>
      <c r="LEE354" s="92"/>
      <c r="LEF354" s="92"/>
      <c r="LEG354" s="92"/>
      <c r="LEH354" s="92"/>
      <c r="LEI354" s="92"/>
      <c r="LEJ354" s="92"/>
      <c r="LEK354" s="92"/>
      <c r="LEL354" s="92"/>
      <c r="LEM354" s="92"/>
      <c r="LEN354" s="92"/>
      <c r="LEO354" s="92"/>
      <c r="LEP354" s="92"/>
      <c r="LEQ354" s="92"/>
      <c r="LER354" s="92"/>
      <c r="LES354" s="92"/>
      <c r="LET354" s="92"/>
      <c r="LEU354" s="92"/>
      <c r="LEV354" s="92"/>
      <c r="LEW354" s="92"/>
      <c r="LEX354" s="92"/>
      <c r="LEY354" s="92"/>
      <c r="LEZ354" s="92"/>
      <c r="LFA354" s="92"/>
      <c r="LFB354" s="92"/>
      <c r="LFC354" s="92"/>
      <c r="LFD354" s="92"/>
      <c r="LFE354" s="92"/>
      <c r="LFF354" s="92"/>
      <c r="LFG354" s="92"/>
      <c r="LFH354" s="92"/>
      <c r="LFI354" s="92"/>
      <c r="LFJ354" s="92"/>
      <c r="LFK354" s="92"/>
      <c r="LFL354" s="92"/>
      <c r="LFM354" s="92"/>
      <c r="LFN354" s="92"/>
      <c r="LFO354" s="92"/>
      <c r="LFP354" s="92"/>
      <c r="LFQ354" s="92"/>
      <c r="LFR354" s="92"/>
      <c r="LFS354" s="92"/>
      <c r="LFT354" s="92"/>
      <c r="LFU354" s="92"/>
      <c r="LFV354" s="92"/>
      <c r="LFW354" s="92"/>
      <c r="LFX354" s="92"/>
      <c r="LFY354" s="92"/>
      <c r="LFZ354" s="92"/>
      <c r="LGA354" s="92"/>
      <c r="LGB354" s="92"/>
      <c r="LGC354" s="92"/>
      <c r="LGD354" s="92"/>
      <c r="LGE354" s="92"/>
      <c r="LGF354" s="92"/>
      <c r="LGG354" s="92"/>
      <c r="LGH354" s="92"/>
      <c r="LGI354" s="92"/>
      <c r="LGJ354" s="92"/>
      <c r="LGK354" s="92"/>
      <c r="LGL354" s="92"/>
      <c r="LGM354" s="92"/>
      <c r="LGN354" s="92"/>
      <c r="LGO354" s="92"/>
      <c r="LGP354" s="92"/>
      <c r="LGQ354" s="92"/>
      <c r="LGR354" s="92"/>
      <c r="LGS354" s="92"/>
      <c r="LGT354" s="92"/>
      <c r="LGU354" s="92"/>
      <c r="LGV354" s="92"/>
      <c r="LGW354" s="92"/>
      <c r="LGX354" s="92"/>
      <c r="LGY354" s="92"/>
      <c r="LGZ354" s="92"/>
      <c r="LHA354" s="92"/>
      <c r="LHB354" s="92"/>
      <c r="LHC354" s="92"/>
      <c r="LHD354" s="92"/>
      <c r="LHE354" s="92"/>
      <c r="LHF354" s="92"/>
      <c r="LHG354" s="92"/>
      <c r="LHH354" s="92"/>
      <c r="LHI354" s="92"/>
      <c r="LHJ354" s="92"/>
      <c r="LHK354" s="92"/>
      <c r="LHL354" s="92"/>
      <c r="LHM354" s="92"/>
      <c r="LHN354" s="92"/>
      <c r="LHO354" s="92"/>
      <c r="LHP354" s="92"/>
      <c r="LHQ354" s="92"/>
      <c r="LHR354" s="92"/>
      <c r="LHS354" s="92"/>
      <c r="LHT354" s="92"/>
      <c r="LHU354" s="92"/>
      <c r="LHV354" s="92"/>
      <c r="LHW354" s="92"/>
      <c r="LHX354" s="92"/>
      <c r="LHY354" s="92"/>
      <c r="LHZ354" s="92"/>
      <c r="LIA354" s="92"/>
      <c r="LIB354" s="92"/>
      <c r="LIC354" s="92"/>
      <c r="LID354" s="92"/>
      <c r="LIE354" s="92"/>
      <c r="LIF354" s="92"/>
      <c r="LIG354" s="92"/>
      <c r="LIH354" s="92"/>
      <c r="LII354" s="92"/>
      <c r="LIJ354" s="92"/>
      <c r="LIK354" s="92"/>
      <c r="LIL354" s="92"/>
      <c r="LIM354" s="92"/>
      <c r="LIN354" s="92"/>
      <c r="LIO354" s="92"/>
      <c r="LIP354" s="92"/>
      <c r="LIQ354" s="92"/>
      <c r="LIR354" s="92"/>
      <c r="LIS354" s="92"/>
      <c r="LIT354" s="92"/>
      <c r="LIU354" s="92"/>
      <c r="LIV354" s="92"/>
      <c r="LIW354" s="92"/>
      <c r="LIX354" s="92"/>
      <c r="LIY354" s="92"/>
      <c r="LIZ354" s="92"/>
      <c r="LJA354" s="92"/>
      <c r="LJB354" s="92"/>
      <c r="LJC354" s="92"/>
      <c r="LJD354" s="92"/>
      <c r="LJE354" s="92"/>
      <c r="LJF354" s="92"/>
      <c r="LJG354" s="92"/>
      <c r="LJH354" s="92"/>
      <c r="LJI354" s="92"/>
      <c r="LJJ354" s="92"/>
      <c r="LJK354" s="92"/>
      <c r="LJL354" s="92"/>
      <c r="LJM354" s="92"/>
      <c r="LJN354" s="92"/>
      <c r="LJO354" s="92"/>
      <c r="LJP354" s="92"/>
      <c r="LJQ354" s="92"/>
      <c r="LJR354" s="92"/>
      <c r="LJS354" s="92"/>
      <c r="LJT354" s="92"/>
      <c r="LJU354" s="92"/>
      <c r="LJV354" s="92"/>
      <c r="LJW354" s="92"/>
      <c r="LJX354" s="92"/>
      <c r="LJY354" s="92"/>
      <c r="LJZ354" s="92"/>
      <c r="LKA354" s="92"/>
      <c r="LKB354" s="92"/>
      <c r="LKC354" s="92"/>
      <c r="LKD354" s="92"/>
      <c r="LKE354" s="92"/>
      <c r="LKF354" s="92"/>
      <c r="LKG354" s="92"/>
      <c r="LKH354" s="92"/>
      <c r="LKI354" s="92"/>
      <c r="LKJ354" s="92"/>
      <c r="LKK354" s="92"/>
      <c r="LKL354" s="92"/>
      <c r="LKM354" s="92"/>
      <c r="LKN354" s="92"/>
      <c r="LKO354" s="92"/>
      <c r="LKP354" s="92"/>
      <c r="LKQ354" s="92"/>
      <c r="LKR354" s="92"/>
      <c r="LKS354" s="92"/>
      <c r="LKT354" s="92"/>
      <c r="LKU354" s="92"/>
      <c r="LKV354" s="92"/>
      <c r="LKW354" s="92"/>
      <c r="LKX354" s="92"/>
      <c r="LKY354" s="92"/>
      <c r="LKZ354" s="92"/>
      <c r="LLA354" s="92"/>
      <c r="LLB354" s="92"/>
      <c r="LLC354" s="92"/>
      <c r="LLD354" s="92"/>
      <c r="LLE354" s="92"/>
      <c r="LLF354" s="92"/>
      <c r="LLG354" s="92"/>
      <c r="LLH354" s="92"/>
      <c r="LLI354" s="92"/>
      <c r="LLJ354" s="92"/>
      <c r="LLK354" s="92"/>
      <c r="LLL354" s="92"/>
      <c r="LLM354" s="92"/>
      <c r="LLN354" s="92"/>
      <c r="LLO354" s="92"/>
      <c r="LLP354" s="92"/>
      <c r="LLQ354" s="92"/>
      <c r="LLR354" s="92"/>
      <c r="LLS354" s="92"/>
      <c r="LLT354" s="92"/>
      <c r="LLU354" s="92"/>
      <c r="LLV354" s="92"/>
      <c r="LLW354" s="92"/>
      <c r="LLX354" s="92"/>
      <c r="LLY354" s="92"/>
      <c r="LLZ354" s="92"/>
      <c r="LMA354" s="92"/>
      <c r="LMB354" s="92"/>
      <c r="LMC354" s="92"/>
      <c r="LMD354" s="92"/>
      <c r="LME354" s="92"/>
      <c r="LMF354" s="92"/>
      <c r="LMG354" s="92"/>
      <c r="LMH354" s="92"/>
      <c r="LMI354" s="92"/>
      <c r="LMJ354" s="92"/>
      <c r="LMK354" s="92"/>
      <c r="LML354" s="92"/>
      <c r="LMM354" s="92"/>
      <c r="LMN354" s="92"/>
      <c r="LMO354" s="92"/>
      <c r="LMP354" s="92"/>
      <c r="LMQ354" s="92"/>
      <c r="LMR354" s="92"/>
      <c r="LMS354" s="92"/>
      <c r="LMT354" s="92"/>
      <c r="LMU354" s="92"/>
      <c r="LMV354" s="92"/>
      <c r="LMW354" s="92"/>
      <c r="LMX354" s="92"/>
      <c r="LMY354" s="92"/>
      <c r="LMZ354" s="92"/>
      <c r="LNA354" s="92"/>
      <c r="LNB354" s="92"/>
      <c r="LNC354" s="92"/>
      <c r="LND354" s="92"/>
      <c r="LNE354" s="92"/>
      <c r="LNF354" s="92"/>
      <c r="LNG354" s="92"/>
      <c r="LNH354" s="92"/>
      <c r="LNI354" s="92"/>
      <c r="LNJ354" s="92"/>
      <c r="LNK354" s="92"/>
      <c r="LNL354" s="92"/>
      <c r="LNM354" s="92"/>
      <c r="LNN354" s="92"/>
      <c r="LNO354" s="92"/>
      <c r="LNP354" s="92"/>
      <c r="LNQ354" s="92"/>
      <c r="LNR354" s="92"/>
      <c r="LNS354" s="92"/>
      <c r="LNT354" s="92"/>
      <c r="LNU354" s="92"/>
      <c r="LNV354" s="92"/>
      <c r="LNW354" s="92"/>
      <c r="LNX354" s="92"/>
      <c r="LNY354" s="92"/>
      <c r="LNZ354" s="92"/>
      <c r="LOA354" s="92"/>
      <c r="LOB354" s="92"/>
      <c r="LOC354" s="92"/>
      <c r="LOD354" s="92"/>
      <c r="LOE354" s="92"/>
      <c r="LOF354" s="92"/>
      <c r="LOG354" s="92"/>
      <c r="LOH354" s="92"/>
      <c r="LOI354" s="92"/>
      <c r="LOJ354" s="92"/>
      <c r="LOK354" s="92"/>
      <c r="LOL354" s="92"/>
      <c r="LOM354" s="92"/>
      <c r="LON354" s="92"/>
      <c r="LOO354" s="92"/>
      <c r="LOP354" s="92"/>
      <c r="LOQ354" s="92"/>
      <c r="LOR354" s="92"/>
      <c r="LOS354" s="92"/>
      <c r="LOT354" s="92"/>
      <c r="LOU354" s="92"/>
      <c r="LOV354" s="92"/>
      <c r="LOW354" s="92"/>
      <c r="LOX354" s="92"/>
      <c r="LOY354" s="92"/>
      <c r="LOZ354" s="92"/>
      <c r="LPA354" s="92"/>
      <c r="LPB354" s="92"/>
      <c r="LPC354" s="92"/>
      <c r="LPD354" s="92"/>
      <c r="LPE354" s="92"/>
      <c r="LPF354" s="92"/>
      <c r="LPG354" s="92"/>
      <c r="LPH354" s="92"/>
      <c r="LPI354" s="92"/>
      <c r="LPJ354" s="92"/>
      <c r="LPK354" s="92"/>
      <c r="LPL354" s="92"/>
      <c r="LPM354" s="92"/>
      <c r="LPN354" s="92"/>
      <c r="LPO354" s="92"/>
      <c r="LPP354" s="92"/>
      <c r="LPQ354" s="92"/>
      <c r="LPR354" s="92"/>
      <c r="LPS354" s="92"/>
      <c r="LPT354" s="92"/>
      <c r="LPU354" s="92"/>
      <c r="LPV354" s="92"/>
      <c r="LPW354" s="92"/>
      <c r="LPX354" s="92"/>
      <c r="LPY354" s="92"/>
      <c r="LPZ354" s="92"/>
      <c r="LQA354" s="92"/>
      <c r="LQB354" s="92"/>
      <c r="LQC354" s="92"/>
      <c r="LQD354" s="92"/>
      <c r="LQE354" s="92"/>
      <c r="LQF354" s="92"/>
      <c r="LQG354" s="92"/>
      <c r="LQH354" s="92"/>
      <c r="LQI354" s="92"/>
      <c r="LQJ354" s="92"/>
      <c r="LQK354" s="92"/>
      <c r="LQL354" s="92"/>
      <c r="LQM354" s="92"/>
      <c r="LQN354" s="92"/>
      <c r="LQO354" s="92"/>
      <c r="LQP354" s="92"/>
      <c r="LQQ354" s="92"/>
      <c r="LQR354" s="92"/>
      <c r="LQS354" s="92"/>
      <c r="LQT354" s="92"/>
      <c r="LQU354" s="92"/>
      <c r="LQV354" s="92"/>
      <c r="LQW354" s="92"/>
      <c r="LQX354" s="92"/>
      <c r="LQY354" s="92"/>
      <c r="LQZ354" s="92"/>
      <c r="LRA354" s="92"/>
      <c r="LRB354" s="92"/>
      <c r="LRC354" s="92"/>
      <c r="LRD354" s="92"/>
      <c r="LRE354" s="92"/>
      <c r="LRF354" s="92"/>
      <c r="LRG354" s="92"/>
      <c r="LRH354" s="92"/>
      <c r="LRI354" s="92"/>
      <c r="LRJ354" s="92"/>
      <c r="LRK354" s="92"/>
      <c r="LRL354" s="92"/>
      <c r="LRM354" s="92"/>
      <c r="LRN354" s="92"/>
      <c r="LRO354" s="92"/>
      <c r="LRP354" s="92"/>
      <c r="LRQ354" s="92"/>
      <c r="LRR354" s="92"/>
      <c r="LRS354" s="92"/>
      <c r="LRT354" s="92"/>
      <c r="LRU354" s="92"/>
      <c r="LRV354" s="92"/>
      <c r="LRW354" s="92"/>
      <c r="LRX354" s="92"/>
      <c r="LRY354" s="92"/>
      <c r="LRZ354" s="92"/>
      <c r="LSA354" s="92"/>
      <c r="LSB354" s="92"/>
      <c r="LSC354" s="92"/>
      <c r="LSD354" s="92"/>
      <c r="LSE354" s="92"/>
      <c r="LSF354" s="92"/>
      <c r="LSG354" s="92"/>
      <c r="LSH354" s="92"/>
      <c r="LSI354" s="92"/>
      <c r="LSJ354" s="92"/>
      <c r="LSK354" s="92"/>
      <c r="LSL354" s="92"/>
      <c r="LSM354" s="92"/>
      <c r="LSN354" s="92"/>
      <c r="LSO354" s="92"/>
      <c r="LSP354" s="92"/>
      <c r="LSQ354" s="92"/>
      <c r="LSR354" s="92"/>
      <c r="LSS354" s="92"/>
      <c r="LST354" s="92"/>
      <c r="LSU354" s="92"/>
      <c r="LSV354" s="92"/>
      <c r="LSW354" s="92"/>
      <c r="LSX354" s="92"/>
      <c r="LSY354" s="92"/>
      <c r="LSZ354" s="92"/>
      <c r="LTA354" s="92"/>
      <c r="LTB354" s="92"/>
      <c r="LTC354" s="92"/>
      <c r="LTD354" s="92"/>
      <c r="LTE354" s="92"/>
      <c r="LTF354" s="92"/>
      <c r="LTG354" s="92"/>
      <c r="LTH354" s="92"/>
      <c r="LTI354" s="92"/>
      <c r="LTJ354" s="92"/>
      <c r="LTK354" s="92"/>
      <c r="LTL354" s="92"/>
      <c r="LTM354" s="92"/>
      <c r="LTN354" s="92"/>
      <c r="LTO354" s="92"/>
      <c r="LTP354" s="92"/>
      <c r="LTQ354" s="92"/>
      <c r="LTR354" s="92"/>
      <c r="LTS354" s="92"/>
      <c r="LTT354" s="92"/>
      <c r="LTU354" s="92"/>
      <c r="LTV354" s="92"/>
      <c r="LTW354" s="92"/>
      <c r="LTX354" s="92"/>
      <c r="LTY354" s="92"/>
      <c r="LTZ354" s="92"/>
      <c r="LUA354" s="92"/>
      <c r="LUB354" s="92"/>
      <c r="LUC354" s="92"/>
      <c r="LUD354" s="92"/>
      <c r="LUE354" s="92"/>
      <c r="LUF354" s="92"/>
      <c r="LUG354" s="92"/>
      <c r="LUH354" s="92"/>
      <c r="LUI354" s="92"/>
      <c r="LUJ354" s="92"/>
      <c r="LUK354" s="92"/>
      <c r="LUL354" s="92"/>
      <c r="LUM354" s="92"/>
      <c r="LUN354" s="92"/>
      <c r="LUO354" s="92"/>
      <c r="LUP354" s="92"/>
      <c r="LUQ354" s="92"/>
      <c r="LUR354" s="92"/>
      <c r="LUS354" s="92"/>
      <c r="LUT354" s="92"/>
      <c r="LUU354" s="92"/>
      <c r="LUV354" s="92"/>
      <c r="LUW354" s="92"/>
      <c r="LUX354" s="92"/>
      <c r="LUY354" s="92"/>
      <c r="LUZ354" s="92"/>
      <c r="LVA354" s="92"/>
      <c r="LVB354" s="92"/>
      <c r="LVC354" s="92"/>
      <c r="LVD354" s="92"/>
      <c r="LVE354" s="92"/>
      <c r="LVF354" s="92"/>
      <c r="LVG354" s="92"/>
      <c r="LVH354" s="92"/>
      <c r="LVI354" s="92"/>
      <c r="LVJ354" s="92"/>
      <c r="LVK354" s="92"/>
      <c r="LVL354" s="92"/>
      <c r="LVM354" s="92"/>
      <c r="LVN354" s="92"/>
      <c r="LVO354" s="92"/>
      <c r="LVP354" s="92"/>
      <c r="LVQ354" s="92"/>
      <c r="LVR354" s="92"/>
      <c r="LVS354" s="92"/>
      <c r="LVT354" s="92"/>
      <c r="LVU354" s="92"/>
      <c r="LVV354" s="92"/>
      <c r="LVW354" s="92"/>
      <c r="LVX354" s="92"/>
      <c r="LVY354" s="92"/>
      <c r="LVZ354" s="92"/>
      <c r="LWA354" s="92"/>
      <c r="LWB354" s="92"/>
      <c r="LWC354" s="92"/>
      <c r="LWD354" s="92"/>
      <c r="LWE354" s="92"/>
      <c r="LWF354" s="92"/>
      <c r="LWG354" s="92"/>
      <c r="LWH354" s="92"/>
      <c r="LWI354" s="92"/>
      <c r="LWJ354" s="92"/>
      <c r="LWK354" s="92"/>
      <c r="LWL354" s="92"/>
      <c r="LWM354" s="92"/>
      <c r="LWN354" s="92"/>
      <c r="LWO354" s="92"/>
      <c r="LWP354" s="92"/>
      <c r="LWQ354" s="92"/>
      <c r="LWR354" s="92"/>
      <c r="LWS354" s="92"/>
      <c r="LWT354" s="92"/>
      <c r="LWU354" s="92"/>
      <c r="LWV354" s="92"/>
      <c r="LWW354" s="92"/>
      <c r="LWX354" s="92"/>
      <c r="LWY354" s="92"/>
      <c r="LWZ354" s="92"/>
      <c r="LXA354" s="92"/>
      <c r="LXB354" s="92"/>
      <c r="LXC354" s="92"/>
      <c r="LXD354" s="92"/>
      <c r="LXE354" s="92"/>
      <c r="LXF354" s="92"/>
      <c r="LXG354" s="92"/>
      <c r="LXH354" s="92"/>
      <c r="LXI354" s="92"/>
      <c r="LXJ354" s="92"/>
      <c r="LXK354" s="92"/>
      <c r="LXL354" s="92"/>
      <c r="LXM354" s="92"/>
      <c r="LXN354" s="92"/>
      <c r="LXO354" s="92"/>
      <c r="LXP354" s="92"/>
      <c r="LXQ354" s="92"/>
      <c r="LXR354" s="92"/>
      <c r="LXS354" s="92"/>
      <c r="LXT354" s="92"/>
      <c r="LXU354" s="92"/>
      <c r="LXV354" s="92"/>
      <c r="LXW354" s="92"/>
      <c r="LXX354" s="92"/>
      <c r="LXY354" s="92"/>
      <c r="LXZ354" s="92"/>
      <c r="LYA354" s="92"/>
      <c r="LYB354" s="92"/>
      <c r="LYC354" s="92"/>
      <c r="LYD354" s="92"/>
      <c r="LYE354" s="92"/>
      <c r="LYF354" s="92"/>
      <c r="LYG354" s="92"/>
      <c r="LYH354" s="92"/>
      <c r="LYI354" s="92"/>
      <c r="LYJ354" s="92"/>
      <c r="LYK354" s="92"/>
      <c r="LYL354" s="92"/>
      <c r="LYM354" s="92"/>
      <c r="LYN354" s="92"/>
      <c r="LYO354" s="92"/>
      <c r="LYP354" s="92"/>
      <c r="LYQ354" s="92"/>
      <c r="LYR354" s="92"/>
      <c r="LYS354" s="92"/>
      <c r="LYT354" s="92"/>
      <c r="LYU354" s="92"/>
      <c r="LYV354" s="92"/>
      <c r="LYW354" s="92"/>
      <c r="LYX354" s="92"/>
      <c r="LYY354" s="92"/>
      <c r="LYZ354" s="92"/>
      <c r="LZA354" s="92"/>
      <c r="LZB354" s="92"/>
      <c r="LZC354" s="92"/>
      <c r="LZD354" s="92"/>
      <c r="LZE354" s="92"/>
      <c r="LZF354" s="92"/>
      <c r="LZG354" s="92"/>
      <c r="LZH354" s="92"/>
      <c r="LZI354" s="92"/>
      <c r="LZJ354" s="92"/>
      <c r="LZK354" s="92"/>
      <c r="LZL354" s="92"/>
      <c r="LZM354" s="92"/>
      <c r="LZN354" s="92"/>
      <c r="LZO354" s="92"/>
      <c r="LZP354" s="92"/>
      <c r="LZQ354" s="92"/>
      <c r="LZR354" s="92"/>
      <c r="LZS354" s="92"/>
      <c r="LZT354" s="92"/>
      <c r="LZU354" s="92"/>
      <c r="LZV354" s="92"/>
      <c r="LZW354" s="92"/>
      <c r="LZX354" s="92"/>
      <c r="LZY354" s="92"/>
      <c r="LZZ354" s="92"/>
      <c r="MAA354" s="92"/>
      <c r="MAB354" s="92"/>
      <c r="MAC354" s="92"/>
      <c r="MAD354" s="92"/>
      <c r="MAE354" s="92"/>
      <c r="MAF354" s="92"/>
      <c r="MAG354" s="92"/>
      <c r="MAH354" s="92"/>
      <c r="MAI354" s="92"/>
      <c r="MAJ354" s="92"/>
      <c r="MAK354" s="92"/>
      <c r="MAL354" s="92"/>
      <c r="MAM354" s="92"/>
      <c r="MAN354" s="92"/>
      <c r="MAO354" s="92"/>
      <c r="MAP354" s="92"/>
      <c r="MAQ354" s="92"/>
      <c r="MAR354" s="92"/>
      <c r="MAS354" s="92"/>
      <c r="MAT354" s="92"/>
      <c r="MAU354" s="92"/>
      <c r="MAV354" s="92"/>
      <c r="MAW354" s="92"/>
      <c r="MAX354" s="92"/>
      <c r="MAY354" s="92"/>
      <c r="MAZ354" s="92"/>
      <c r="MBA354" s="92"/>
      <c r="MBB354" s="92"/>
      <c r="MBC354" s="92"/>
      <c r="MBD354" s="92"/>
      <c r="MBE354" s="92"/>
      <c r="MBF354" s="92"/>
      <c r="MBG354" s="92"/>
      <c r="MBH354" s="92"/>
      <c r="MBI354" s="92"/>
      <c r="MBJ354" s="92"/>
      <c r="MBK354" s="92"/>
      <c r="MBL354" s="92"/>
      <c r="MBM354" s="92"/>
      <c r="MBN354" s="92"/>
      <c r="MBO354" s="92"/>
      <c r="MBP354" s="92"/>
      <c r="MBQ354" s="92"/>
      <c r="MBR354" s="92"/>
      <c r="MBS354" s="92"/>
      <c r="MBT354" s="92"/>
      <c r="MBU354" s="92"/>
      <c r="MBV354" s="92"/>
      <c r="MBW354" s="92"/>
      <c r="MBX354" s="92"/>
      <c r="MBY354" s="92"/>
      <c r="MBZ354" s="92"/>
      <c r="MCA354" s="92"/>
      <c r="MCB354" s="92"/>
      <c r="MCC354" s="92"/>
      <c r="MCD354" s="92"/>
      <c r="MCE354" s="92"/>
      <c r="MCF354" s="92"/>
      <c r="MCG354" s="92"/>
      <c r="MCH354" s="92"/>
      <c r="MCI354" s="92"/>
      <c r="MCJ354" s="92"/>
      <c r="MCK354" s="92"/>
      <c r="MCL354" s="92"/>
      <c r="MCM354" s="92"/>
      <c r="MCN354" s="92"/>
      <c r="MCO354" s="92"/>
      <c r="MCP354" s="92"/>
      <c r="MCQ354" s="92"/>
      <c r="MCR354" s="92"/>
      <c r="MCS354" s="92"/>
      <c r="MCT354" s="92"/>
      <c r="MCU354" s="92"/>
      <c r="MCV354" s="92"/>
      <c r="MCW354" s="92"/>
      <c r="MCX354" s="92"/>
      <c r="MCY354" s="92"/>
      <c r="MCZ354" s="92"/>
      <c r="MDA354" s="92"/>
      <c r="MDB354" s="92"/>
      <c r="MDC354" s="92"/>
      <c r="MDD354" s="92"/>
      <c r="MDE354" s="92"/>
      <c r="MDF354" s="92"/>
      <c r="MDG354" s="92"/>
      <c r="MDH354" s="92"/>
      <c r="MDI354" s="92"/>
      <c r="MDJ354" s="92"/>
      <c r="MDK354" s="92"/>
      <c r="MDL354" s="92"/>
      <c r="MDM354" s="92"/>
      <c r="MDN354" s="92"/>
      <c r="MDO354" s="92"/>
      <c r="MDP354" s="92"/>
      <c r="MDQ354" s="92"/>
      <c r="MDR354" s="92"/>
      <c r="MDS354" s="92"/>
      <c r="MDT354" s="92"/>
      <c r="MDU354" s="92"/>
      <c r="MDV354" s="92"/>
      <c r="MDW354" s="92"/>
      <c r="MDX354" s="92"/>
      <c r="MDY354" s="92"/>
      <c r="MDZ354" s="92"/>
      <c r="MEA354" s="92"/>
      <c r="MEB354" s="92"/>
      <c r="MEC354" s="92"/>
      <c r="MED354" s="92"/>
      <c r="MEE354" s="92"/>
      <c r="MEF354" s="92"/>
      <c r="MEG354" s="92"/>
      <c r="MEH354" s="92"/>
      <c r="MEI354" s="92"/>
      <c r="MEJ354" s="92"/>
      <c r="MEK354" s="92"/>
      <c r="MEL354" s="92"/>
      <c r="MEM354" s="92"/>
      <c r="MEN354" s="92"/>
      <c r="MEO354" s="92"/>
      <c r="MEP354" s="92"/>
      <c r="MEQ354" s="92"/>
      <c r="MER354" s="92"/>
      <c r="MES354" s="92"/>
      <c r="MET354" s="92"/>
      <c r="MEU354" s="92"/>
      <c r="MEV354" s="92"/>
      <c r="MEW354" s="92"/>
      <c r="MEX354" s="92"/>
      <c r="MEY354" s="92"/>
      <c r="MEZ354" s="92"/>
      <c r="MFA354" s="92"/>
      <c r="MFB354" s="92"/>
      <c r="MFC354" s="92"/>
      <c r="MFD354" s="92"/>
      <c r="MFE354" s="92"/>
      <c r="MFF354" s="92"/>
      <c r="MFG354" s="92"/>
      <c r="MFH354" s="92"/>
      <c r="MFI354" s="92"/>
      <c r="MFJ354" s="92"/>
      <c r="MFK354" s="92"/>
      <c r="MFL354" s="92"/>
      <c r="MFM354" s="92"/>
      <c r="MFN354" s="92"/>
      <c r="MFO354" s="92"/>
      <c r="MFP354" s="92"/>
      <c r="MFQ354" s="92"/>
      <c r="MFR354" s="92"/>
      <c r="MFS354" s="92"/>
      <c r="MFT354" s="92"/>
      <c r="MFU354" s="92"/>
      <c r="MFV354" s="92"/>
      <c r="MFW354" s="92"/>
      <c r="MFX354" s="92"/>
      <c r="MFY354" s="92"/>
      <c r="MFZ354" s="92"/>
      <c r="MGA354" s="92"/>
      <c r="MGB354" s="92"/>
      <c r="MGC354" s="92"/>
      <c r="MGD354" s="92"/>
      <c r="MGE354" s="92"/>
      <c r="MGF354" s="92"/>
      <c r="MGG354" s="92"/>
      <c r="MGH354" s="92"/>
      <c r="MGI354" s="92"/>
      <c r="MGJ354" s="92"/>
      <c r="MGK354" s="92"/>
      <c r="MGL354" s="92"/>
      <c r="MGM354" s="92"/>
      <c r="MGN354" s="92"/>
      <c r="MGO354" s="92"/>
      <c r="MGP354" s="92"/>
      <c r="MGQ354" s="92"/>
      <c r="MGR354" s="92"/>
      <c r="MGS354" s="92"/>
      <c r="MGT354" s="92"/>
      <c r="MGU354" s="92"/>
      <c r="MGV354" s="92"/>
      <c r="MGW354" s="92"/>
      <c r="MGX354" s="92"/>
      <c r="MGY354" s="92"/>
      <c r="MGZ354" s="92"/>
      <c r="MHA354" s="92"/>
      <c r="MHB354" s="92"/>
      <c r="MHC354" s="92"/>
      <c r="MHD354" s="92"/>
      <c r="MHE354" s="92"/>
      <c r="MHF354" s="92"/>
      <c r="MHG354" s="92"/>
      <c r="MHH354" s="92"/>
      <c r="MHI354" s="92"/>
      <c r="MHJ354" s="92"/>
      <c r="MHK354" s="92"/>
      <c r="MHL354" s="92"/>
      <c r="MHM354" s="92"/>
      <c r="MHN354" s="92"/>
      <c r="MHO354" s="92"/>
      <c r="MHP354" s="92"/>
      <c r="MHQ354" s="92"/>
      <c r="MHR354" s="92"/>
      <c r="MHS354" s="92"/>
      <c r="MHT354" s="92"/>
      <c r="MHU354" s="92"/>
      <c r="MHV354" s="92"/>
      <c r="MHW354" s="92"/>
      <c r="MHX354" s="92"/>
      <c r="MHY354" s="92"/>
      <c r="MHZ354" s="92"/>
      <c r="MIA354" s="92"/>
      <c r="MIB354" s="92"/>
      <c r="MIC354" s="92"/>
      <c r="MID354" s="92"/>
      <c r="MIE354" s="92"/>
      <c r="MIF354" s="92"/>
      <c r="MIG354" s="92"/>
      <c r="MIH354" s="92"/>
      <c r="MII354" s="92"/>
      <c r="MIJ354" s="92"/>
      <c r="MIK354" s="92"/>
      <c r="MIL354" s="92"/>
      <c r="MIM354" s="92"/>
      <c r="MIN354" s="92"/>
      <c r="MIO354" s="92"/>
      <c r="MIP354" s="92"/>
      <c r="MIQ354" s="92"/>
      <c r="MIR354" s="92"/>
      <c r="MIS354" s="92"/>
      <c r="MIT354" s="92"/>
      <c r="MIU354" s="92"/>
      <c r="MIV354" s="92"/>
      <c r="MIW354" s="92"/>
      <c r="MIX354" s="92"/>
      <c r="MIY354" s="92"/>
      <c r="MIZ354" s="92"/>
      <c r="MJA354" s="92"/>
      <c r="MJB354" s="92"/>
      <c r="MJC354" s="92"/>
      <c r="MJD354" s="92"/>
      <c r="MJE354" s="92"/>
      <c r="MJF354" s="92"/>
      <c r="MJG354" s="92"/>
      <c r="MJH354" s="92"/>
      <c r="MJI354" s="92"/>
      <c r="MJJ354" s="92"/>
      <c r="MJK354" s="92"/>
      <c r="MJL354" s="92"/>
      <c r="MJM354" s="92"/>
      <c r="MJN354" s="92"/>
      <c r="MJO354" s="92"/>
      <c r="MJP354" s="92"/>
      <c r="MJQ354" s="92"/>
      <c r="MJR354" s="92"/>
      <c r="MJS354" s="92"/>
      <c r="MJT354" s="92"/>
      <c r="MJU354" s="92"/>
      <c r="MJV354" s="92"/>
      <c r="MJW354" s="92"/>
      <c r="MJX354" s="92"/>
      <c r="MJY354" s="92"/>
      <c r="MJZ354" s="92"/>
      <c r="MKA354" s="92"/>
      <c r="MKB354" s="92"/>
      <c r="MKC354" s="92"/>
      <c r="MKD354" s="92"/>
      <c r="MKE354" s="92"/>
      <c r="MKF354" s="92"/>
      <c r="MKG354" s="92"/>
      <c r="MKH354" s="92"/>
      <c r="MKI354" s="92"/>
      <c r="MKJ354" s="92"/>
      <c r="MKK354" s="92"/>
      <c r="MKL354" s="92"/>
      <c r="MKM354" s="92"/>
      <c r="MKN354" s="92"/>
      <c r="MKO354" s="92"/>
      <c r="MKP354" s="92"/>
      <c r="MKQ354" s="92"/>
      <c r="MKR354" s="92"/>
      <c r="MKS354" s="92"/>
      <c r="MKT354" s="92"/>
      <c r="MKU354" s="92"/>
      <c r="MKV354" s="92"/>
      <c r="MKW354" s="92"/>
      <c r="MKX354" s="92"/>
      <c r="MKY354" s="92"/>
      <c r="MKZ354" s="92"/>
      <c r="MLA354" s="92"/>
      <c r="MLB354" s="92"/>
      <c r="MLC354" s="92"/>
      <c r="MLD354" s="92"/>
      <c r="MLE354" s="92"/>
      <c r="MLF354" s="92"/>
      <c r="MLG354" s="92"/>
      <c r="MLH354" s="92"/>
      <c r="MLI354" s="92"/>
      <c r="MLJ354" s="92"/>
      <c r="MLK354" s="92"/>
      <c r="MLL354" s="92"/>
      <c r="MLM354" s="92"/>
      <c r="MLN354" s="92"/>
      <c r="MLO354" s="92"/>
      <c r="MLP354" s="92"/>
      <c r="MLQ354" s="92"/>
      <c r="MLR354" s="92"/>
      <c r="MLS354" s="92"/>
      <c r="MLT354" s="92"/>
      <c r="MLU354" s="92"/>
      <c r="MLV354" s="92"/>
      <c r="MLW354" s="92"/>
      <c r="MLX354" s="92"/>
      <c r="MLY354" s="92"/>
      <c r="MLZ354" s="92"/>
      <c r="MMA354" s="92"/>
      <c r="MMB354" s="92"/>
      <c r="MMC354" s="92"/>
      <c r="MMD354" s="92"/>
      <c r="MME354" s="92"/>
      <c r="MMF354" s="92"/>
      <c r="MMG354" s="92"/>
      <c r="MMH354" s="92"/>
      <c r="MMI354" s="92"/>
      <c r="MMJ354" s="92"/>
      <c r="MMK354" s="92"/>
      <c r="MML354" s="92"/>
      <c r="MMM354" s="92"/>
      <c r="MMN354" s="92"/>
      <c r="MMO354" s="92"/>
      <c r="MMP354" s="92"/>
      <c r="MMQ354" s="92"/>
      <c r="MMR354" s="92"/>
      <c r="MMS354" s="92"/>
      <c r="MMT354" s="92"/>
      <c r="MMU354" s="92"/>
      <c r="MMV354" s="92"/>
      <c r="MMW354" s="92"/>
      <c r="MMX354" s="92"/>
      <c r="MMY354" s="92"/>
      <c r="MMZ354" s="92"/>
      <c r="MNA354" s="92"/>
      <c r="MNB354" s="92"/>
      <c r="MNC354" s="92"/>
      <c r="MND354" s="92"/>
      <c r="MNE354" s="92"/>
      <c r="MNF354" s="92"/>
      <c r="MNG354" s="92"/>
      <c r="MNH354" s="92"/>
      <c r="MNI354" s="92"/>
      <c r="MNJ354" s="92"/>
      <c r="MNK354" s="92"/>
      <c r="MNL354" s="92"/>
      <c r="MNM354" s="92"/>
      <c r="MNN354" s="92"/>
      <c r="MNO354" s="92"/>
      <c r="MNP354" s="92"/>
      <c r="MNQ354" s="92"/>
      <c r="MNR354" s="92"/>
      <c r="MNS354" s="92"/>
      <c r="MNT354" s="92"/>
      <c r="MNU354" s="92"/>
      <c r="MNV354" s="92"/>
      <c r="MNW354" s="92"/>
      <c r="MNX354" s="92"/>
      <c r="MNY354" s="92"/>
      <c r="MNZ354" s="92"/>
      <c r="MOA354" s="92"/>
      <c r="MOB354" s="92"/>
      <c r="MOC354" s="92"/>
      <c r="MOD354" s="92"/>
      <c r="MOE354" s="92"/>
      <c r="MOF354" s="92"/>
      <c r="MOG354" s="92"/>
      <c r="MOH354" s="92"/>
      <c r="MOI354" s="92"/>
      <c r="MOJ354" s="92"/>
      <c r="MOK354" s="92"/>
      <c r="MOL354" s="92"/>
      <c r="MOM354" s="92"/>
      <c r="MON354" s="92"/>
      <c r="MOO354" s="92"/>
      <c r="MOP354" s="92"/>
      <c r="MOQ354" s="92"/>
      <c r="MOR354" s="92"/>
      <c r="MOS354" s="92"/>
      <c r="MOT354" s="92"/>
      <c r="MOU354" s="92"/>
      <c r="MOV354" s="92"/>
      <c r="MOW354" s="92"/>
      <c r="MOX354" s="92"/>
      <c r="MOY354" s="92"/>
      <c r="MOZ354" s="92"/>
      <c r="MPA354" s="92"/>
      <c r="MPB354" s="92"/>
      <c r="MPC354" s="92"/>
      <c r="MPD354" s="92"/>
      <c r="MPE354" s="92"/>
      <c r="MPF354" s="92"/>
      <c r="MPG354" s="92"/>
      <c r="MPH354" s="92"/>
      <c r="MPI354" s="92"/>
      <c r="MPJ354" s="92"/>
      <c r="MPK354" s="92"/>
      <c r="MPL354" s="92"/>
      <c r="MPM354" s="92"/>
      <c r="MPN354" s="92"/>
      <c r="MPO354" s="92"/>
      <c r="MPP354" s="92"/>
      <c r="MPQ354" s="92"/>
      <c r="MPR354" s="92"/>
      <c r="MPS354" s="92"/>
      <c r="MPT354" s="92"/>
      <c r="MPU354" s="92"/>
      <c r="MPV354" s="92"/>
      <c r="MPW354" s="92"/>
      <c r="MPX354" s="92"/>
      <c r="MPY354" s="92"/>
      <c r="MPZ354" s="92"/>
      <c r="MQA354" s="92"/>
      <c r="MQB354" s="92"/>
      <c r="MQC354" s="92"/>
      <c r="MQD354" s="92"/>
      <c r="MQE354" s="92"/>
      <c r="MQF354" s="92"/>
      <c r="MQG354" s="92"/>
      <c r="MQH354" s="92"/>
      <c r="MQI354" s="92"/>
      <c r="MQJ354" s="92"/>
      <c r="MQK354" s="92"/>
      <c r="MQL354" s="92"/>
      <c r="MQM354" s="92"/>
      <c r="MQN354" s="92"/>
      <c r="MQO354" s="92"/>
      <c r="MQP354" s="92"/>
      <c r="MQQ354" s="92"/>
      <c r="MQR354" s="92"/>
      <c r="MQS354" s="92"/>
      <c r="MQT354" s="92"/>
      <c r="MQU354" s="92"/>
      <c r="MQV354" s="92"/>
      <c r="MQW354" s="92"/>
      <c r="MQX354" s="92"/>
      <c r="MQY354" s="92"/>
      <c r="MQZ354" s="92"/>
      <c r="MRA354" s="92"/>
      <c r="MRB354" s="92"/>
      <c r="MRC354" s="92"/>
      <c r="MRD354" s="92"/>
      <c r="MRE354" s="92"/>
      <c r="MRF354" s="92"/>
      <c r="MRG354" s="92"/>
      <c r="MRH354" s="92"/>
      <c r="MRI354" s="92"/>
      <c r="MRJ354" s="92"/>
      <c r="MRK354" s="92"/>
      <c r="MRL354" s="92"/>
      <c r="MRM354" s="92"/>
      <c r="MRN354" s="92"/>
      <c r="MRO354" s="92"/>
      <c r="MRP354" s="92"/>
      <c r="MRQ354" s="92"/>
      <c r="MRR354" s="92"/>
      <c r="MRS354" s="92"/>
      <c r="MRT354" s="92"/>
      <c r="MRU354" s="92"/>
      <c r="MRV354" s="92"/>
      <c r="MRW354" s="92"/>
      <c r="MRX354" s="92"/>
      <c r="MRY354" s="92"/>
      <c r="MRZ354" s="92"/>
      <c r="MSA354" s="92"/>
      <c r="MSB354" s="92"/>
      <c r="MSC354" s="92"/>
      <c r="MSD354" s="92"/>
      <c r="MSE354" s="92"/>
      <c r="MSF354" s="92"/>
      <c r="MSG354" s="92"/>
      <c r="MSH354" s="92"/>
      <c r="MSI354" s="92"/>
      <c r="MSJ354" s="92"/>
      <c r="MSK354" s="92"/>
      <c r="MSL354" s="92"/>
      <c r="MSM354" s="92"/>
      <c r="MSN354" s="92"/>
      <c r="MSO354" s="92"/>
      <c r="MSP354" s="92"/>
      <c r="MSQ354" s="92"/>
      <c r="MSR354" s="92"/>
      <c r="MSS354" s="92"/>
      <c r="MST354" s="92"/>
      <c r="MSU354" s="92"/>
      <c r="MSV354" s="92"/>
      <c r="MSW354" s="92"/>
      <c r="MSX354" s="92"/>
      <c r="MSY354" s="92"/>
      <c r="MSZ354" s="92"/>
      <c r="MTA354" s="92"/>
      <c r="MTB354" s="92"/>
      <c r="MTC354" s="92"/>
      <c r="MTD354" s="92"/>
      <c r="MTE354" s="92"/>
      <c r="MTF354" s="92"/>
      <c r="MTG354" s="92"/>
      <c r="MTH354" s="92"/>
      <c r="MTI354" s="92"/>
      <c r="MTJ354" s="92"/>
      <c r="MTK354" s="92"/>
      <c r="MTL354" s="92"/>
      <c r="MTM354" s="92"/>
      <c r="MTN354" s="92"/>
      <c r="MTO354" s="92"/>
      <c r="MTP354" s="92"/>
      <c r="MTQ354" s="92"/>
      <c r="MTR354" s="92"/>
      <c r="MTS354" s="92"/>
      <c r="MTT354" s="92"/>
      <c r="MTU354" s="92"/>
      <c r="MTV354" s="92"/>
      <c r="MTW354" s="92"/>
      <c r="MTX354" s="92"/>
      <c r="MTY354" s="92"/>
      <c r="MTZ354" s="92"/>
      <c r="MUA354" s="92"/>
      <c r="MUB354" s="92"/>
      <c r="MUC354" s="92"/>
      <c r="MUD354" s="92"/>
      <c r="MUE354" s="92"/>
      <c r="MUF354" s="92"/>
      <c r="MUG354" s="92"/>
      <c r="MUH354" s="92"/>
      <c r="MUI354" s="92"/>
      <c r="MUJ354" s="92"/>
      <c r="MUK354" s="92"/>
      <c r="MUL354" s="92"/>
      <c r="MUM354" s="92"/>
      <c r="MUN354" s="92"/>
      <c r="MUO354" s="92"/>
      <c r="MUP354" s="92"/>
      <c r="MUQ354" s="92"/>
      <c r="MUR354" s="92"/>
      <c r="MUS354" s="92"/>
      <c r="MUT354" s="92"/>
      <c r="MUU354" s="92"/>
      <c r="MUV354" s="92"/>
      <c r="MUW354" s="92"/>
      <c r="MUX354" s="92"/>
      <c r="MUY354" s="92"/>
      <c r="MUZ354" s="92"/>
      <c r="MVA354" s="92"/>
      <c r="MVB354" s="92"/>
      <c r="MVC354" s="92"/>
      <c r="MVD354" s="92"/>
      <c r="MVE354" s="92"/>
      <c r="MVF354" s="92"/>
      <c r="MVG354" s="92"/>
      <c r="MVH354" s="92"/>
      <c r="MVI354" s="92"/>
      <c r="MVJ354" s="92"/>
      <c r="MVK354" s="92"/>
      <c r="MVL354" s="92"/>
      <c r="MVM354" s="92"/>
      <c r="MVN354" s="92"/>
      <c r="MVO354" s="92"/>
      <c r="MVP354" s="92"/>
      <c r="MVQ354" s="92"/>
      <c r="MVR354" s="92"/>
      <c r="MVS354" s="92"/>
      <c r="MVT354" s="92"/>
      <c r="MVU354" s="92"/>
      <c r="MVV354" s="92"/>
      <c r="MVW354" s="92"/>
      <c r="MVX354" s="92"/>
      <c r="MVY354" s="92"/>
      <c r="MVZ354" s="92"/>
      <c r="MWA354" s="92"/>
      <c r="MWB354" s="92"/>
      <c r="MWC354" s="92"/>
      <c r="MWD354" s="92"/>
      <c r="MWE354" s="92"/>
      <c r="MWF354" s="92"/>
      <c r="MWG354" s="92"/>
      <c r="MWH354" s="92"/>
      <c r="MWI354" s="92"/>
      <c r="MWJ354" s="92"/>
      <c r="MWK354" s="92"/>
      <c r="MWL354" s="92"/>
      <c r="MWM354" s="92"/>
      <c r="MWN354" s="92"/>
      <c r="MWO354" s="92"/>
      <c r="MWP354" s="92"/>
      <c r="MWQ354" s="92"/>
      <c r="MWR354" s="92"/>
      <c r="MWS354" s="92"/>
      <c r="MWT354" s="92"/>
      <c r="MWU354" s="92"/>
      <c r="MWV354" s="92"/>
      <c r="MWW354" s="92"/>
      <c r="MWX354" s="92"/>
      <c r="MWY354" s="92"/>
      <c r="MWZ354" s="92"/>
      <c r="MXA354" s="92"/>
      <c r="MXB354" s="92"/>
      <c r="MXC354" s="92"/>
      <c r="MXD354" s="92"/>
      <c r="MXE354" s="92"/>
      <c r="MXF354" s="92"/>
      <c r="MXG354" s="92"/>
      <c r="MXH354" s="92"/>
      <c r="MXI354" s="92"/>
      <c r="MXJ354" s="92"/>
      <c r="MXK354" s="92"/>
      <c r="MXL354" s="92"/>
      <c r="MXM354" s="92"/>
      <c r="MXN354" s="92"/>
      <c r="MXO354" s="92"/>
      <c r="MXP354" s="92"/>
      <c r="MXQ354" s="92"/>
      <c r="MXR354" s="92"/>
      <c r="MXS354" s="92"/>
      <c r="MXT354" s="92"/>
      <c r="MXU354" s="92"/>
      <c r="MXV354" s="92"/>
      <c r="MXW354" s="92"/>
      <c r="MXX354" s="92"/>
      <c r="MXY354" s="92"/>
      <c r="MXZ354" s="92"/>
      <c r="MYA354" s="92"/>
      <c r="MYB354" s="92"/>
      <c r="MYC354" s="92"/>
      <c r="MYD354" s="92"/>
      <c r="MYE354" s="92"/>
      <c r="MYF354" s="92"/>
      <c r="MYG354" s="92"/>
      <c r="MYH354" s="92"/>
      <c r="MYI354" s="92"/>
      <c r="MYJ354" s="92"/>
      <c r="MYK354" s="92"/>
      <c r="MYL354" s="92"/>
      <c r="MYM354" s="92"/>
      <c r="MYN354" s="92"/>
      <c r="MYO354" s="92"/>
      <c r="MYP354" s="92"/>
      <c r="MYQ354" s="92"/>
      <c r="MYR354" s="92"/>
      <c r="MYS354" s="92"/>
      <c r="MYT354" s="92"/>
      <c r="MYU354" s="92"/>
      <c r="MYV354" s="92"/>
      <c r="MYW354" s="92"/>
      <c r="MYX354" s="92"/>
      <c r="MYY354" s="92"/>
      <c r="MYZ354" s="92"/>
      <c r="MZA354" s="92"/>
      <c r="MZB354" s="92"/>
      <c r="MZC354" s="92"/>
      <c r="MZD354" s="92"/>
      <c r="MZE354" s="92"/>
      <c r="MZF354" s="92"/>
      <c r="MZG354" s="92"/>
      <c r="MZH354" s="92"/>
      <c r="MZI354" s="92"/>
      <c r="MZJ354" s="92"/>
      <c r="MZK354" s="92"/>
      <c r="MZL354" s="92"/>
      <c r="MZM354" s="92"/>
      <c r="MZN354" s="92"/>
      <c r="MZO354" s="92"/>
      <c r="MZP354" s="92"/>
      <c r="MZQ354" s="92"/>
      <c r="MZR354" s="92"/>
      <c r="MZS354" s="92"/>
      <c r="MZT354" s="92"/>
      <c r="MZU354" s="92"/>
      <c r="MZV354" s="92"/>
      <c r="MZW354" s="92"/>
      <c r="MZX354" s="92"/>
      <c r="MZY354" s="92"/>
      <c r="MZZ354" s="92"/>
      <c r="NAA354" s="92"/>
      <c r="NAB354" s="92"/>
      <c r="NAC354" s="92"/>
      <c r="NAD354" s="92"/>
      <c r="NAE354" s="92"/>
      <c r="NAF354" s="92"/>
      <c r="NAG354" s="92"/>
      <c r="NAH354" s="92"/>
      <c r="NAI354" s="92"/>
      <c r="NAJ354" s="92"/>
      <c r="NAK354" s="92"/>
      <c r="NAL354" s="92"/>
      <c r="NAM354" s="92"/>
      <c r="NAN354" s="92"/>
      <c r="NAO354" s="92"/>
      <c r="NAP354" s="92"/>
      <c r="NAQ354" s="92"/>
      <c r="NAR354" s="92"/>
      <c r="NAS354" s="92"/>
      <c r="NAT354" s="92"/>
      <c r="NAU354" s="92"/>
      <c r="NAV354" s="92"/>
      <c r="NAW354" s="92"/>
      <c r="NAX354" s="92"/>
      <c r="NAY354" s="92"/>
      <c r="NAZ354" s="92"/>
      <c r="NBA354" s="92"/>
      <c r="NBB354" s="92"/>
      <c r="NBC354" s="92"/>
      <c r="NBD354" s="92"/>
      <c r="NBE354" s="92"/>
      <c r="NBF354" s="92"/>
      <c r="NBG354" s="92"/>
      <c r="NBH354" s="92"/>
      <c r="NBI354" s="92"/>
      <c r="NBJ354" s="92"/>
      <c r="NBK354" s="92"/>
      <c r="NBL354" s="92"/>
      <c r="NBM354" s="92"/>
      <c r="NBN354" s="92"/>
      <c r="NBO354" s="92"/>
      <c r="NBP354" s="92"/>
      <c r="NBQ354" s="92"/>
      <c r="NBR354" s="92"/>
      <c r="NBS354" s="92"/>
      <c r="NBT354" s="92"/>
      <c r="NBU354" s="92"/>
      <c r="NBV354" s="92"/>
      <c r="NBW354" s="92"/>
      <c r="NBX354" s="92"/>
      <c r="NBY354" s="92"/>
      <c r="NBZ354" s="92"/>
      <c r="NCA354" s="92"/>
      <c r="NCB354" s="92"/>
      <c r="NCC354" s="92"/>
      <c r="NCD354" s="92"/>
      <c r="NCE354" s="92"/>
      <c r="NCF354" s="92"/>
      <c r="NCG354" s="92"/>
      <c r="NCH354" s="92"/>
      <c r="NCI354" s="92"/>
      <c r="NCJ354" s="92"/>
      <c r="NCK354" s="92"/>
      <c r="NCL354" s="92"/>
      <c r="NCM354" s="92"/>
      <c r="NCN354" s="92"/>
      <c r="NCO354" s="92"/>
      <c r="NCP354" s="92"/>
      <c r="NCQ354" s="92"/>
      <c r="NCR354" s="92"/>
      <c r="NCS354" s="92"/>
      <c r="NCT354" s="92"/>
      <c r="NCU354" s="92"/>
      <c r="NCV354" s="92"/>
      <c r="NCW354" s="92"/>
      <c r="NCX354" s="92"/>
      <c r="NCY354" s="92"/>
      <c r="NCZ354" s="92"/>
      <c r="NDA354" s="92"/>
      <c r="NDB354" s="92"/>
      <c r="NDC354" s="92"/>
      <c r="NDD354" s="92"/>
      <c r="NDE354" s="92"/>
      <c r="NDF354" s="92"/>
      <c r="NDG354" s="92"/>
      <c r="NDH354" s="92"/>
      <c r="NDI354" s="92"/>
      <c r="NDJ354" s="92"/>
      <c r="NDK354" s="92"/>
      <c r="NDL354" s="92"/>
      <c r="NDM354" s="92"/>
      <c r="NDN354" s="92"/>
      <c r="NDO354" s="92"/>
      <c r="NDP354" s="92"/>
      <c r="NDQ354" s="92"/>
      <c r="NDR354" s="92"/>
      <c r="NDS354" s="92"/>
      <c r="NDT354" s="92"/>
      <c r="NDU354" s="92"/>
      <c r="NDV354" s="92"/>
      <c r="NDW354" s="92"/>
      <c r="NDX354" s="92"/>
      <c r="NDY354" s="92"/>
      <c r="NDZ354" s="92"/>
      <c r="NEA354" s="92"/>
      <c r="NEB354" s="92"/>
      <c r="NEC354" s="92"/>
      <c r="NED354" s="92"/>
      <c r="NEE354" s="92"/>
      <c r="NEF354" s="92"/>
      <c r="NEG354" s="92"/>
      <c r="NEH354" s="92"/>
      <c r="NEI354" s="92"/>
      <c r="NEJ354" s="92"/>
      <c r="NEK354" s="92"/>
      <c r="NEL354" s="92"/>
      <c r="NEM354" s="92"/>
      <c r="NEN354" s="92"/>
      <c r="NEO354" s="92"/>
      <c r="NEP354" s="92"/>
      <c r="NEQ354" s="92"/>
      <c r="NER354" s="92"/>
      <c r="NES354" s="92"/>
      <c r="NET354" s="92"/>
      <c r="NEU354" s="92"/>
      <c r="NEV354" s="92"/>
      <c r="NEW354" s="92"/>
      <c r="NEX354" s="92"/>
      <c r="NEY354" s="92"/>
      <c r="NEZ354" s="92"/>
      <c r="NFA354" s="92"/>
      <c r="NFB354" s="92"/>
      <c r="NFC354" s="92"/>
      <c r="NFD354" s="92"/>
      <c r="NFE354" s="92"/>
      <c r="NFF354" s="92"/>
      <c r="NFG354" s="92"/>
      <c r="NFH354" s="92"/>
      <c r="NFI354" s="92"/>
      <c r="NFJ354" s="92"/>
      <c r="NFK354" s="92"/>
      <c r="NFL354" s="92"/>
      <c r="NFM354" s="92"/>
      <c r="NFN354" s="92"/>
      <c r="NFO354" s="92"/>
      <c r="NFP354" s="92"/>
      <c r="NFQ354" s="92"/>
      <c r="NFR354" s="92"/>
      <c r="NFS354" s="92"/>
      <c r="NFT354" s="92"/>
      <c r="NFU354" s="92"/>
      <c r="NFV354" s="92"/>
      <c r="NFW354" s="92"/>
      <c r="NFX354" s="92"/>
      <c r="NFY354" s="92"/>
      <c r="NFZ354" s="92"/>
      <c r="NGA354" s="92"/>
      <c r="NGB354" s="92"/>
      <c r="NGC354" s="92"/>
      <c r="NGD354" s="92"/>
      <c r="NGE354" s="92"/>
      <c r="NGF354" s="92"/>
      <c r="NGG354" s="92"/>
      <c r="NGH354" s="92"/>
      <c r="NGI354" s="92"/>
      <c r="NGJ354" s="92"/>
      <c r="NGK354" s="92"/>
      <c r="NGL354" s="92"/>
      <c r="NGM354" s="92"/>
      <c r="NGN354" s="92"/>
      <c r="NGO354" s="92"/>
      <c r="NGP354" s="92"/>
      <c r="NGQ354" s="92"/>
      <c r="NGR354" s="92"/>
      <c r="NGS354" s="92"/>
      <c r="NGT354" s="92"/>
      <c r="NGU354" s="92"/>
      <c r="NGV354" s="92"/>
      <c r="NGW354" s="92"/>
      <c r="NGX354" s="92"/>
      <c r="NGY354" s="92"/>
      <c r="NGZ354" s="92"/>
      <c r="NHA354" s="92"/>
      <c r="NHB354" s="92"/>
      <c r="NHC354" s="92"/>
      <c r="NHD354" s="92"/>
      <c r="NHE354" s="92"/>
      <c r="NHF354" s="92"/>
      <c r="NHG354" s="92"/>
      <c r="NHH354" s="92"/>
      <c r="NHI354" s="92"/>
      <c r="NHJ354" s="92"/>
      <c r="NHK354" s="92"/>
      <c r="NHL354" s="92"/>
      <c r="NHM354" s="92"/>
      <c r="NHN354" s="92"/>
      <c r="NHO354" s="92"/>
      <c r="NHP354" s="92"/>
      <c r="NHQ354" s="92"/>
      <c r="NHR354" s="92"/>
      <c r="NHS354" s="92"/>
      <c r="NHT354" s="92"/>
      <c r="NHU354" s="92"/>
      <c r="NHV354" s="92"/>
      <c r="NHW354" s="92"/>
      <c r="NHX354" s="92"/>
      <c r="NHY354" s="92"/>
      <c r="NHZ354" s="92"/>
      <c r="NIA354" s="92"/>
      <c r="NIB354" s="92"/>
      <c r="NIC354" s="92"/>
      <c r="NID354" s="92"/>
      <c r="NIE354" s="92"/>
      <c r="NIF354" s="92"/>
      <c r="NIG354" s="92"/>
      <c r="NIH354" s="92"/>
      <c r="NII354" s="92"/>
      <c r="NIJ354" s="92"/>
      <c r="NIK354" s="92"/>
      <c r="NIL354" s="92"/>
      <c r="NIM354" s="92"/>
      <c r="NIN354" s="92"/>
      <c r="NIO354" s="92"/>
      <c r="NIP354" s="92"/>
      <c r="NIQ354" s="92"/>
      <c r="NIR354" s="92"/>
      <c r="NIS354" s="92"/>
      <c r="NIT354" s="92"/>
      <c r="NIU354" s="92"/>
      <c r="NIV354" s="92"/>
      <c r="NIW354" s="92"/>
      <c r="NIX354" s="92"/>
      <c r="NIY354" s="92"/>
      <c r="NIZ354" s="92"/>
      <c r="NJA354" s="92"/>
      <c r="NJB354" s="92"/>
      <c r="NJC354" s="92"/>
      <c r="NJD354" s="92"/>
      <c r="NJE354" s="92"/>
      <c r="NJF354" s="92"/>
      <c r="NJG354" s="92"/>
      <c r="NJH354" s="92"/>
      <c r="NJI354" s="92"/>
      <c r="NJJ354" s="92"/>
      <c r="NJK354" s="92"/>
      <c r="NJL354" s="92"/>
      <c r="NJM354" s="92"/>
      <c r="NJN354" s="92"/>
      <c r="NJO354" s="92"/>
      <c r="NJP354" s="92"/>
      <c r="NJQ354" s="92"/>
      <c r="NJR354" s="92"/>
      <c r="NJS354" s="92"/>
      <c r="NJT354" s="92"/>
      <c r="NJU354" s="92"/>
      <c r="NJV354" s="92"/>
      <c r="NJW354" s="92"/>
      <c r="NJX354" s="92"/>
      <c r="NJY354" s="92"/>
      <c r="NJZ354" s="92"/>
      <c r="NKA354" s="92"/>
      <c r="NKB354" s="92"/>
      <c r="NKC354" s="92"/>
      <c r="NKD354" s="92"/>
      <c r="NKE354" s="92"/>
      <c r="NKF354" s="92"/>
      <c r="NKG354" s="92"/>
      <c r="NKH354" s="92"/>
      <c r="NKI354" s="92"/>
      <c r="NKJ354" s="92"/>
      <c r="NKK354" s="92"/>
      <c r="NKL354" s="92"/>
      <c r="NKM354" s="92"/>
      <c r="NKN354" s="92"/>
      <c r="NKO354" s="92"/>
      <c r="NKP354" s="92"/>
      <c r="NKQ354" s="92"/>
      <c r="NKR354" s="92"/>
      <c r="NKS354" s="92"/>
      <c r="NKT354" s="92"/>
      <c r="NKU354" s="92"/>
      <c r="NKV354" s="92"/>
      <c r="NKW354" s="92"/>
      <c r="NKX354" s="92"/>
      <c r="NKY354" s="92"/>
      <c r="NKZ354" s="92"/>
      <c r="NLA354" s="92"/>
      <c r="NLB354" s="92"/>
      <c r="NLC354" s="92"/>
      <c r="NLD354" s="92"/>
      <c r="NLE354" s="92"/>
      <c r="NLF354" s="92"/>
      <c r="NLG354" s="92"/>
      <c r="NLH354" s="92"/>
      <c r="NLI354" s="92"/>
      <c r="NLJ354" s="92"/>
      <c r="NLK354" s="92"/>
      <c r="NLL354" s="92"/>
      <c r="NLM354" s="92"/>
      <c r="NLN354" s="92"/>
      <c r="NLO354" s="92"/>
      <c r="NLP354" s="92"/>
      <c r="NLQ354" s="92"/>
      <c r="NLR354" s="92"/>
      <c r="NLS354" s="92"/>
      <c r="NLT354" s="92"/>
      <c r="NLU354" s="92"/>
      <c r="NLV354" s="92"/>
      <c r="NLW354" s="92"/>
      <c r="NLX354" s="92"/>
      <c r="NLY354" s="92"/>
      <c r="NLZ354" s="92"/>
      <c r="NMA354" s="92"/>
      <c r="NMB354" s="92"/>
      <c r="NMC354" s="92"/>
      <c r="NMD354" s="92"/>
      <c r="NME354" s="92"/>
      <c r="NMF354" s="92"/>
      <c r="NMG354" s="92"/>
      <c r="NMH354" s="92"/>
      <c r="NMI354" s="92"/>
      <c r="NMJ354" s="92"/>
      <c r="NMK354" s="92"/>
      <c r="NML354" s="92"/>
      <c r="NMM354" s="92"/>
      <c r="NMN354" s="92"/>
      <c r="NMO354" s="92"/>
      <c r="NMP354" s="92"/>
      <c r="NMQ354" s="92"/>
      <c r="NMR354" s="92"/>
      <c r="NMS354" s="92"/>
      <c r="NMT354" s="92"/>
      <c r="NMU354" s="92"/>
      <c r="NMV354" s="92"/>
      <c r="NMW354" s="92"/>
      <c r="NMX354" s="92"/>
      <c r="NMY354" s="92"/>
      <c r="NMZ354" s="92"/>
      <c r="NNA354" s="92"/>
      <c r="NNB354" s="92"/>
      <c r="NNC354" s="92"/>
      <c r="NND354" s="92"/>
      <c r="NNE354" s="92"/>
      <c r="NNF354" s="92"/>
      <c r="NNG354" s="92"/>
      <c r="NNH354" s="92"/>
      <c r="NNI354" s="92"/>
      <c r="NNJ354" s="92"/>
      <c r="NNK354" s="92"/>
      <c r="NNL354" s="92"/>
      <c r="NNM354" s="92"/>
      <c r="NNN354" s="92"/>
      <c r="NNO354" s="92"/>
      <c r="NNP354" s="92"/>
      <c r="NNQ354" s="92"/>
      <c r="NNR354" s="92"/>
      <c r="NNS354" s="92"/>
      <c r="NNT354" s="92"/>
      <c r="NNU354" s="92"/>
      <c r="NNV354" s="92"/>
      <c r="NNW354" s="92"/>
      <c r="NNX354" s="92"/>
      <c r="NNY354" s="92"/>
      <c r="NNZ354" s="92"/>
      <c r="NOA354" s="92"/>
      <c r="NOB354" s="92"/>
      <c r="NOC354" s="92"/>
      <c r="NOD354" s="92"/>
      <c r="NOE354" s="92"/>
      <c r="NOF354" s="92"/>
      <c r="NOG354" s="92"/>
      <c r="NOH354" s="92"/>
      <c r="NOI354" s="92"/>
      <c r="NOJ354" s="92"/>
      <c r="NOK354" s="92"/>
      <c r="NOL354" s="92"/>
      <c r="NOM354" s="92"/>
      <c r="NON354" s="92"/>
      <c r="NOO354" s="92"/>
      <c r="NOP354" s="92"/>
      <c r="NOQ354" s="92"/>
      <c r="NOR354" s="92"/>
      <c r="NOS354" s="92"/>
      <c r="NOT354" s="92"/>
      <c r="NOU354" s="92"/>
      <c r="NOV354" s="92"/>
      <c r="NOW354" s="92"/>
      <c r="NOX354" s="92"/>
      <c r="NOY354" s="92"/>
      <c r="NOZ354" s="92"/>
      <c r="NPA354" s="92"/>
      <c r="NPB354" s="92"/>
      <c r="NPC354" s="92"/>
      <c r="NPD354" s="92"/>
      <c r="NPE354" s="92"/>
      <c r="NPF354" s="92"/>
      <c r="NPG354" s="92"/>
      <c r="NPH354" s="92"/>
      <c r="NPI354" s="92"/>
      <c r="NPJ354" s="92"/>
      <c r="NPK354" s="92"/>
      <c r="NPL354" s="92"/>
      <c r="NPM354" s="92"/>
      <c r="NPN354" s="92"/>
      <c r="NPO354" s="92"/>
      <c r="NPP354" s="92"/>
      <c r="NPQ354" s="92"/>
      <c r="NPR354" s="92"/>
      <c r="NPS354" s="92"/>
      <c r="NPT354" s="92"/>
      <c r="NPU354" s="92"/>
      <c r="NPV354" s="92"/>
      <c r="NPW354" s="92"/>
      <c r="NPX354" s="92"/>
      <c r="NPY354" s="92"/>
      <c r="NPZ354" s="92"/>
      <c r="NQA354" s="92"/>
      <c r="NQB354" s="92"/>
      <c r="NQC354" s="92"/>
      <c r="NQD354" s="92"/>
      <c r="NQE354" s="92"/>
      <c r="NQF354" s="92"/>
      <c r="NQG354" s="92"/>
      <c r="NQH354" s="92"/>
      <c r="NQI354" s="92"/>
      <c r="NQJ354" s="92"/>
      <c r="NQK354" s="92"/>
      <c r="NQL354" s="92"/>
      <c r="NQM354" s="92"/>
      <c r="NQN354" s="92"/>
      <c r="NQO354" s="92"/>
      <c r="NQP354" s="92"/>
      <c r="NQQ354" s="92"/>
      <c r="NQR354" s="92"/>
      <c r="NQS354" s="92"/>
      <c r="NQT354" s="92"/>
      <c r="NQU354" s="92"/>
      <c r="NQV354" s="92"/>
      <c r="NQW354" s="92"/>
      <c r="NQX354" s="92"/>
      <c r="NQY354" s="92"/>
      <c r="NQZ354" s="92"/>
      <c r="NRA354" s="92"/>
      <c r="NRB354" s="92"/>
      <c r="NRC354" s="92"/>
      <c r="NRD354" s="92"/>
      <c r="NRE354" s="92"/>
      <c r="NRF354" s="92"/>
      <c r="NRG354" s="92"/>
      <c r="NRH354" s="92"/>
      <c r="NRI354" s="92"/>
      <c r="NRJ354" s="92"/>
      <c r="NRK354" s="92"/>
      <c r="NRL354" s="92"/>
      <c r="NRM354" s="92"/>
      <c r="NRN354" s="92"/>
      <c r="NRO354" s="92"/>
      <c r="NRP354" s="92"/>
      <c r="NRQ354" s="92"/>
      <c r="NRR354" s="92"/>
      <c r="NRS354" s="92"/>
      <c r="NRT354" s="92"/>
      <c r="NRU354" s="92"/>
      <c r="NRV354" s="92"/>
      <c r="NRW354" s="92"/>
      <c r="NRX354" s="92"/>
      <c r="NRY354" s="92"/>
      <c r="NRZ354" s="92"/>
      <c r="NSA354" s="92"/>
      <c r="NSB354" s="92"/>
      <c r="NSC354" s="92"/>
      <c r="NSD354" s="92"/>
      <c r="NSE354" s="92"/>
      <c r="NSF354" s="92"/>
      <c r="NSG354" s="92"/>
      <c r="NSH354" s="92"/>
      <c r="NSI354" s="92"/>
      <c r="NSJ354" s="92"/>
      <c r="NSK354" s="92"/>
      <c r="NSL354" s="92"/>
      <c r="NSM354" s="92"/>
      <c r="NSN354" s="92"/>
      <c r="NSO354" s="92"/>
      <c r="NSP354" s="92"/>
      <c r="NSQ354" s="92"/>
      <c r="NSR354" s="92"/>
      <c r="NSS354" s="92"/>
      <c r="NST354" s="92"/>
      <c r="NSU354" s="92"/>
      <c r="NSV354" s="92"/>
      <c r="NSW354" s="92"/>
      <c r="NSX354" s="92"/>
      <c r="NSY354" s="92"/>
      <c r="NSZ354" s="92"/>
      <c r="NTA354" s="92"/>
      <c r="NTB354" s="92"/>
      <c r="NTC354" s="92"/>
      <c r="NTD354" s="92"/>
      <c r="NTE354" s="92"/>
      <c r="NTF354" s="92"/>
      <c r="NTG354" s="92"/>
      <c r="NTH354" s="92"/>
      <c r="NTI354" s="92"/>
      <c r="NTJ354" s="92"/>
      <c r="NTK354" s="92"/>
      <c r="NTL354" s="92"/>
      <c r="NTM354" s="92"/>
      <c r="NTN354" s="92"/>
      <c r="NTO354" s="92"/>
      <c r="NTP354" s="92"/>
      <c r="NTQ354" s="92"/>
      <c r="NTR354" s="92"/>
      <c r="NTS354" s="92"/>
      <c r="NTT354" s="92"/>
      <c r="NTU354" s="92"/>
      <c r="NTV354" s="92"/>
      <c r="NTW354" s="92"/>
      <c r="NTX354" s="92"/>
      <c r="NTY354" s="92"/>
      <c r="NTZ354" s="92"/>
      <c r="NUA354" s="92"/>
      <c r="NUB354" s="92"/>
      <c r="NUC354" s="92"/>
      <c r="NUD354" s="92"/>
      <c r="NUE354" s="92"/>
      <c r="NUF354" s="92"/>
      <c r="NUG354" s="92"/>
      <c r="NUH354" s="92"/>
      <c r="NUI354" s="92"/>
      <c r="NUJ354" s="92"/>
      <c r="NUK354" s="92"/>
      <c r="NUL354" s="92"/>
      <c r="NUM354" s="92"/>
      <c r="NUN354" s="92"/>
      <c r="NUO354" s="92"/>
      <c r="NUP354" s="92"/>
      <c r="NUQ354" s="92"/>
      <c r="NUR354" s="92"/>
      <c r="NUS354" s="92"/>
      <c r="NUT354" s="92"/>
      <c r="NUU354" s="92"/>
      <c r="NUV354" s="92"/>
      <c r="NUW354" s="92"/>
      <c r="NUX354" s="92"/>
      <c r="NUY354" s="92"/>
      <c r="NUZ354" s="92"/>
      <c r="NVA354" s="92"/>
      <c r="NVB354" s="92"/>
      <c r="NVC354" s="92"/>
      <c r="NVD354" s="92"/>
      <c r="NVE354" s="92"/>
      <c r="NVF354" s="92"/>
      <c r="NVG354" s="92"/>
      <c r="NVH354" s="92"/>
      <c r="NVI354" s="92"/>
      <c r="NVJ354" s="92"/>
      <c r="NVK354" s="92"/>
      <c r="NVL354" s="92"/>
      <c r="NVM354" s="92"/>
      <c r="NVN354" s="92"/>
      <c r="NVO354" s="92"/>
      <c r="NVP354" s="92"/>
      <c r="NVQ354" s="92"/>
      <c r="NVR354" s="92"/>
      <c r="NVS354" s="92"/>
      <c r="NVT354" s="92"/>
      <c r="NVU354" s="92"/>
      <c r="NVV354" s="92"/>
      <c r="NVW354" s="92"/>
      <c r="NVX354" s="92"/>
      <c r="NVY354" s="92"/>
      <c r="NVZ354" s="92"/>
      <c r="NWA354" s="92"/>
      <c r="NWB354" s="92"/>
      <c r="NWC354" s="92"/>
      <c r="NWD354" s="92"/>
      <c r="NWE354" s="92"/>
      <c r="NWF354" s="92"/>
      <c r="NWG354" s="92"/>
      <c r="NWH354" s="92"/>
      <c r="NWI354" s="92"/>
      <c r="NWJ354" s="92"/>
      <c r="NWK354" s="92"/>
      <c r="NWL354" s="92"/>
      <c r="NWM354" s="92"/>
      <c r="NWN354" s="92"/>
      <c r="NWO354" s="92"/>
      <c r="NWP354" s="92"/>
      <c r="NWQ354" s="92"/>
      <c r="NWR354" s="92"/>
      <c r="NWS354" s="92"/>
      <c r="NWT354" s="92"/>
      <c r="NWU354" s="92"/>
      <c r="NWV354" s="92"/>
      <c r="NWW354" s="92"/>
      <c r="NWX354" s="92"/>
      <c r="NWY354" s="92"/>
      <c r="NWZ354" s="92"/>
      <c r="NXA354" s="92"/>
      <c r="NXB354" s="92"/>
      <c r="NXC354" s="92"/>
      <c r="NXD354" s="92"/>
      <c r="NXE354" s="92"/>
      <c r="NXF354" s="92"/>
      <c r="NXG354" s="92"/>
      <c r="NXH354" s="92"/>
      <c r="NXI354" s="92"/>
      <c r="NXJ354" s="92"/>
      <c r="NXK354" s="92"/>
      <c r="NXL354" s="92"/>
      <c r="NXM354" s="92"/>
      <c r="NXN354" s="92"/>
      <c r="NXO354" s="92"/>
      <c r="NXP354" s="92"/>
      <c r="NXQ354" s="92"/>
      <c r="NXR354" s="92"/>
      <c r="NXS354" s="92"/>
      <c r="NXT354" s="92"/>
      <c r="NXU354" s="92"/>
      <c r="NXV354" s="92"/>
      <c r="NXW354" s="92"/>
      <c r="NXX354" s="92"/>
      <c r="NXY354" s="92"/>
      <c r="NXZ354" s="92"/>
      <c r="NYA354" s="92"/>
      <c r="NYB354" s="92"/>
      <c r="NYC354" s="92"/>
      <c r="NYD354" s="92"/>
      <c r="NYE354" s="92"/>
      <c r="NYF354" s="92"/>
      <c r="NYG354" s="92"/>
      <c r="NYH354" s="92"/>
      <c r="NYI354" s="92"/>
      <c r="NYJ354" s="92"/>
      <c r="NYK354" s="92"/>
      <c r="NYL354" s="92"/>
      <c r="NYM354" s="92"/>
      <c r="NYN354" s="92"/>
      <c r="NYO354" s="92"/>
      <c r="NYP354" s="92"/>
      <c r="NYQ354" s="92"/>
      <c r="NYR354" s="92"/>
      <c r="NYS354" s="92"/>
      <c r="NYT354" s="92"/>
      <c r="NYU354" s="92"/>
      <c r="NYV354" s="92"/>
      <c r="NYW354" s="92"/>
      <c r="NYX354" s="92"/>
      <c r="NYY354" s="92"/>
      <c r="NYZ354" s="92"/>
      <c r="NZA354" s="92"/>
      <c r="NZB354" s="92"/>
      <c r="NZC354" s="92"/>
      <c r="NZD354" s="92"/>
      <c r="NZE354" s="92"/>
      <c r="NZF354" s="92"/>
      <c r="NZG354" s="92"/>
      <c r="NZH354" s="92"/>
      <c r="NZI354" s="92"/>
      <c r="NZJ354" s="92"/>
      <c r="NZK354" s="92"/>
      <c r="NZL354" s="92"/>
      <c r="NZM354" s="92"/>
      <c r="NZN354" s="92"/>
      <c r="NZO354" s="92"/>
      <c r="NZP354" s="92"/>
      <c r="NZQ354" s="92"/>
      <c r="NZR354" s="92"/>
      <c r="NZS354" s="92"/>
      <c r="NZT354" s="92"/>
      <c r="NZU354" s="92"/>
      <c r="NZV354" s="92"/>
      <c r="NZW354" s="92"/>
      <c r="NZX354" s="92"/>
      <c r="NZY354" s="92"/>
      <c r="NZZ354" s="92"/>
      <c r="OAA354" s="92"/>
      <c r="OAB354" s="92"/>
      <c r="OAC354" s="92"/>
      <c r="OAD354" s="92"/>
      <c r="OAE354" s="92"/>
      <c r="OAF354" s="92"/>
      <c r="OAG354" s="92"/>
      <c r="OAH354" s="92"/>
      <c r="OAI354" s="92"/>
      <c r="OAJ354" s="92"/>
      <c r="OAK354" s="92"/>
      <c r="OAL354" s="92"/>
      <c r="OAM354" s="92"/>
      <c r="OAN354" s="92"/>
      <c r="OAO354" s="92"/>
      <c r="OAP354" s="92"/>
      <c r="OAQ354" s="92"/>
      <c r="OAR354" s="92"/>
      <c r="OAS354" s="92"/>
      <c r="OAT354" s="92"/>
      <c r="OAU354" s="92"/>
      <c r="OAV354" s="92"/>
      <c r="OAW354" s="92"/>
      <c r="OAX354" s="92"/>
      <c r="OAY354" s="92"/>
      <c r="OAZ354" s="92"/>
      <c r="OBA354" s="92"/>
      <c r="OBB354" s="92"/>
      <c r="OBC354" s="92"/>
      <c r="OBD354" s="92"/>
      <c r="OBE354" s="92"/>
      <c r="OBF354" s="92"/>
      <c r="OBG354" s="92"/>
      <c r="OBH354" s="92"/>
      <c r="OBI354" s="92"/>
      <c r="OBJ354" s="92"/>
      <c r="OBK354" s="92"/>
      <c r="OBL354" s="92"/>
      <c r="OBM354" s="92"/>
      <c r="OBN354" s="92"/>
      <c r="OBO354" s="92"/>
      <c r="OBP354" s="92"/>
      <c r="OBQ354" s="92"/>
      <c r="OBR354" s="92"/>
      <c r="OBS354" s="92"/>
      <c r="OBT354" s="92"/>
      <c r="OBU354" s="92"/>
      <c r="OBV354" s="92"/>
      <c r="OBW354" s="92"/>
      <c r="OBX354" s="92"/>
      <c r="OBY354" s="92"/>
      <c r="OBZ354" s="92"/>
      <c r="OCA354" s="92"/>
      <c r="OCB354" s="92"/>
      <c r="OCC354" s="92"/>
      <c r="OCD354" s="92"/>
      <c r="OCE354" s="92"/>
      <c r="OCF354" s="92"/>
      <c r="OCG354" s="92"/>
      <c r="OCH354" s="92"/>
      <c r="OCI354" s="92"/>
      <c r="OCJ354" s="92"/>
      <c r="OCK354" s="92"/>
      <c r="OCL354" s="92"/>
      <c r="OCM354" s="92"/>
      <c r="OCN354" s="92"/>
      <c r="OCO354" s="92"/>
      <c r="OCP354" s="92"/>
      <c r="OCQ354" s="92"/>
      <c r="OCR354" s="92"/>
      <c r="OCS354" s="92"/>
      <c r="OCT354" s="92"/>
      <c r="OCU354" s="92"/>
      <c r="OCV354" s="92"/>
      <c r="OCW354" s="92"/>
      <c r="OCX354" s="92"/>
      <c r="OCY354" s="92"/>
      <c r="OCZ354" s="92"/>
      <c r="ODA354" s="92"/>
      <c r="ODB354" s="92"/>
      <c r="ODC354" s="92"/>
      <c r="ODD354" s="92"/>
      <c r="ODE354" s="92"/>
      <c r="ODF354" s="92"/>
      <c r="ODG354" s="92"/>
      <c r="ODH354" s="92"/>
      <c r="ODI354" s="92"/>
      <c r="ODJ354" s="92"/>
      <c r="ODK354" s="92"/>
      <c r="ODL354" s="92"/>
      <c r="ODM354" s="92"/>
      <c r="ODN354" s="92"/>
      <c r="ODO354" s="92"/>
      <c r="ODP354" s="92"/>
      <c r="ODQ354" s="92"/>
      <c r="ODR354" s="92"/>
      <c r="ODS354" s="92"/>
      <c r="ODT354" s="92"/>
      <c r="ODU354" s="92"/>
      <c r="ODV354" s="92"/>
      <c r="ODW354" s="92"/>
      <c r="ODX354" s="92"/>
      <c r="ODY354" s="92"/>
      <c r="ODZ354" s="92"/>
      <c r="OEA354" s="92"/>
      <c r="OEB354" s="92"/>
      <c r="OEC354" s="92"/>
      <c r="OED354" s="92"/>
      <c r="OEE354" s="92"/>
      <c r="OEF354" s="92"/>
      <c r="OEG354" s="92"/>
      <c r="OEH354" s="92"/>
      <c r="OEI354" s="92"/>
      <c r="OEJ354" s="92"/>
      <c r="OEK354" s="92"/>
      <c r="OEL354" s="92"/>
      <c r="OEM354" s="92"/>
      <c r="OEN354" s="92"/>
      <c r="OEO354" s="92"/>
      <c r="OEP354" s="92"/>
      <c r="OEQ354" s="92"/>
      <c r="OER354" s="92"/>
      <c r="OES354" s="92"/>
      <c r="OET354" s="92"/>
      <c r="OEU354" s="92"/>
      <c r="OEV354" s="92"/>
      <c r="OEW354" s="92"/>
      <c r="OEX354" s="92"/>
      <c r="OEY354" s="92"/>
      <c r="OEZ354" s="92"/>
      <c r="OFA354" s="92"/>
      <c r="OFB354" s="92"/>
      <c r="OFC354" s="92"/>
      <c r="OFD354" s="92"/>
      <c r="OFE354" s="92"/>
      <c r="OFF354" s="92"/>
      <c r="OFG354" s="92"/>
      <c r="OFH354" s="92"/>
      <c r="OFI354" s="92"/>
      <c r="OFJ354" s="92"/>
      <c r="OFK354" s="92"/>
      <c r="OFL354" s="92"/>
      <c r="OFM354" s="92"/>
      <c r="OFN354" s="92"/>
      <c r="OFO354" s="92"/>
      <c r="OFP354" s="92"/>
      <c r="OFQ354" s="92"/>
      <c r="OFR354" s="92"/>
      <c r="OFS354" s="92"/>
      <c r="OFT354" s="92"/>
      <c r="OFU354" s="92"/>
      <c r="OFV354" s="92"/>
      <c r="OFW354" s="92"/>
      <c r="OFX354" s="92"/>
      <c r="OFY354" s="92"/>
      <c r="OFZ354" s="92"/>
      <c r="OGA354" s="92"/>
      <c r="OGB354" s="92"/>
      <c r="OGC354" s="92"/>
      <c r="OGD354" s="92"/>
      <c r="OGE354" s="92"/>
      <c r="OGF354" s="92"/>
      <c r="OGG354" s="92"/>
      <c r="OGH354" s="92"/>
      <c r="OGI354" s="92"/>
      <c r="OGJ354" s="92"/>
      <c r="OGK354" s="92"/>
      <c r="OGL354" s="92"/>
      <c r="OGM354" s="92"/>
      <c r="OGN354" s="92"/>
      <c r="OGO354" s="92"/>
      <c r="OGP354" s="92"/>
      <c r="OGQ354" s="92"/>
      <c r="OGR354" s="92"/>
      <c r="OGS354" s="92"/>
      <c r="OGT354" s="92"/>
      <c r="OGU354" s="92"/>
      <c r="OGV354" s="92"/>
      <c r="OGW354" s="92"/>
      <c r="OGX354" s="92"/>
      <c r="OGY354" s="92"/>
      <c r="OGZ354" s="92"/>
      <c r="OHA354" s="92"/>
      <c r="OHB354" s="92"/>
      <c r="OHC354" s="92"/>
      <c r="OHD354" s="92"/>
      <c r="OHE354" s="92"/>
      <c r="OHF354" s="92"/>
      <c r="OHG354" s="92"/>
      <c r="OHH354" s="92"/>
      <c r="OHI354" s="92"/>
      <c r="OHJ354" s="92"/>
      <c r="OHK354" s="92"/>
      <c r="OHL354" s="92"/>
      <c r="OHM354" s="92"/>
      <c r="OHN354" s="92"/>
      <c r="OHO354" s="92"/>
      <c r="OHP354" s="92"/>
      <c r="OHQ354" s="92"/>
      <c r="OHR354" s="92"/>
      <c r="OHS354" s="92"/>
      <c r="OHT354" s="92"/>
      <c r="OHU354" s="92"/>
      <c r="OHV354" s="92"/>
      <c r="OHW354" s="92"/>
      <c r="OHX354" s="92"/>
      <c r="OHY354" s="92"/>
      <c r="OHZ354" s="92"/>
      <c r="OIA354" s="92"/>
      <c r="OIB354" s="92"/>
      <c r="OIC354" s="92"/>
      <c r="OID354" s="92"/>
      <c r="OIE354" s="92"/>
      <c r="OIF354" s="92"/>
      <c r="OIG354" s="92"/>
      <c r="OIH354" s="92"/>
      <c r="OII354" s="92"/>
      <c r="OIJ354" s="92"/>
      <c r="OIK354" s="92"/>
      <c r="OIL354" s="92"/>
      <c r="OIM354" s="92"/>
      <c r="OIN354" s="92"/>
      <c r="OIO354" s="92"/>
      <c r="OIP354" s="92"/>
      <c r="OIQ354" s="92"/>
      <c r="OIR354" s="92"/>
      <c r="OIS354" s="92"/>
      <c r="OIT354" s="92"/>
      <c r="OIU354" s="92"/>
      <c r="OIV354" s="92"/>
      <c r="OIW354" s="92"/>
      <c r="OIX354" s="92"/>
      <c r="OIY354" s="92"/>
      <c r="OIZ354" s="92"/>
      <c r="OJA354" s="92"/>
      <c r="OJB354" s="92"/>
      <c r="OJC354" s="92"/>
      <c r="OJD354" s="92"/>
      <c r="OJE354" s="92"/>
      <c r="OJF354" s="92"/>
      <c r="OJG354" s="92"/>
      <c r="OJH354" s="92"/>
      <c r="OJI354" s="92"/>
      <c r="OJJ354" s="92"/>
      <c r="OJK354" s="92"/>
      <c r="OJL354" s="92"/>
      <c r="OJM354" s="92"/>
      <c r="OJN354" s="92"/>
      <c r="OJO354" s="92"/>
      <c r="OJP354" s="92"/>
      <c r="OJQ354" s="92"/>
      <c r="OJR354" s="92"/>
      <c r="OJS354" s="92"/>
      <c r="OJT354" s="92"/>
      <c r="OJU354" s="92"/>
      <c r="OJV354" s="92"/>
      <c r="OJW354" s="92"/>
      <c r="OJX354" s="92"/>
      <c r="OJY354" s="92"/>
      <c r="OJZ354" s="92"/>
      <c r="OKA354" s="92"/>
      <c r="OKB354" s="92"/>
      <c r="OKC354" s="92"/>
      <c r="OKD354" s="92"/>
      <c r="OKE354" s="92"/>
      <c r="OKF354" s="92"/>
      <c r="OKG354" s="92"/>
      <c r="OKH354" s="92"/>
      <c r="OKI354" s="92"/>
      <c r="OKJ354" s="92"/>
      <c r="OKK354" s="92"/>
      <c r="OKL354" s="92"/>
      <c r="OKM354" s="92"/>
      <c r="OKN354" s="92"/>
      <c r="OKO354" s="92"/>
      <c r="OKP354" s="92"/>
      <c r="OKQ354" s="92"/>
      <c r="OKR354" s="92"/>
      <c r="OKS354" s="92"/>
      <c r="OKT354" s="92"/>
      <c r="OKU354" s="92"/>
      <c r="OKV354" s="92"/>
      <c r="OKW354" s="92"/>
      <c r="OKX354" s="92"/>
      <c r="OKY354" s="92"/>
      <c r="OKZ354" s="92"/>
      <c r="OLA354" s="92"/>
      <c r="OLB354" s="92"/>
      <c r="OLC354" s="92"/>
      <c r="OLD354" s="92"/>
      <c r="OLE354" s="92"/>
      <c r="OLF354" s="92"/>
      <c r="OLG354" s="92"/>
      <c r="OLH354" s="92"/>
      <c r="OLI354" s="92"/>
      <c r="OLJ354" s="92"/>
      <c r="OLK354" s="92"/>
      <c r="OLL354" s="92"/>
      <c r="OLM354" s="92"/>
      <c r="OLN354" s="92"/>
      <c r="OLO354" s="92"/>
      <c r="OLP354" s="92"/>
      <c r="OLQ354" s="92"/>
      <c r="OLR354" s="92"/>
      <c r="OLS354" s="92"/>
      <c r="OLT354" s="92"/>
      <c r="OLU354" s="92"/>
      <c r="OLV354" s="92"/>
      <c r="OLW354" s="92"/>
      <c r="OLX354" s="92"/>
      <c r="OLY354" s="92"/>
      <c r="OLZ354" s="92"/>
      <c r="OMA354" s="92"/>
      <c r="OMB354" s="92"/>
      <c r="OMC354" s="92"/>
      <c r="OMD354" s="92"/>
      <c r="OME354" s="92"/>
      <c r="OMF354" s="92"/>
      <c r="OMG354" s="92"/>
      <c r="OMH354" s="92"/>
      <c r="OMI354" s="92"/>
      <c r="OMJ354" s="92"/>
      <c r="OMK354" s="92"/>
      <c r="OML354" s="92"/>
      <c r="OMM354" s="92"/>
      <c r="OMN354" s="92"/>
      <c r="OMO354" s="92"/>
      <c r="OMP354" s="92"/>
      <c r="OMQ354" s="92"/>
      <c r="OMR354" s="92"/>
      <c r="OMS354" s="92"/>
      <c r="OMT354" s="92"/>
      <c r="OMU354" s="92"/>
      <c r="OMV354" s="92"/>
      <c r="OMW354" s="92"/>
      <c r="OMX354" s="92"/>
      <c r="OMY354" s="92"/>
      <c r="OMZ354" s="92"/>
      <c r="ONA354" s="92"/>
      <c r="ONB354" s="92"/>
      <c r="ONC354" s="92"/>
      <c r="OND354" s="92"/>
      <c r="ONE354" s="92"/>
      <c r="ONF354" s="92"/>
      <c r="ONG354" s="92"/>
      <c r="ONH354" s="92"/>
      <c r="ONI354" s="92"/>
      <c r="ONJ354" s="92"/>
      <c r="ONK354" s="92"/>
      <c r="ONL354" s="92"/>
      <c r="ONM354" s="92"/>
      <c r="ONN354" s="92"/>
      <c r="ONO354" s="92"/>
      <c r="ONP354" s="92"/>
      <c r="ONQ354" s="92"/>
      <c r="ONR354" s="92"/>
      <c r="ONS354" s="92"/>
      <c r="ONT354" s="92"/>
      <c r="ONU354" s="92"/>
      <c r="ONV354" s="92"/>
      <c r="ONW354" s="92"/>
      <c r="ONX354" s="92"/>
      <c r="ONY354" s="92"/>
      <c r="ONZ354" s="92"/>
      <c r="OOA354" s="92"/>
      <c r="OOB354" s="92"/>
      <c r="OOC354" s="92"/>
      <c r="OOD354" s="92"/>
      <c r="OOE354" s="92"/>
      <c r="OOF354" s="92"/>
      <c r="OOG354" s="92"/>
      <c r="OOH354" s="92"/>
      <c r="OOI354" s="92"/>
      <c r="OOJ354" s="92"/>
      <c r="OOK354" s="92"/>
      <c r="OOL354" s="92"/>
      <c r="OOM354" s="92"/>
      <c r="OON354" s="92"/>
      <c r="OOO354" s="92"/>
      <c r="OOP354" s="92"/>
      <c r="OOQ354" s="92"/>
      <c r="OOR354" s="92"/>
      <c r="OOS354" s="92"/>
      <c r="OOT354" s="92"/>
      <c r="OOU354" s="92"/>
      <c r="OOV354" s="92"/>
      <c r="OOW354" s="92"/>
      <c r="OOX354" s="92"/>
      <c r="OOY354" s="92"/>
      <c r="OOZ354" s="92"/>
      <c r="OPA354" s="92"/>
      <c r="OPB354" s="92"/>
      <c r="OPC354" s="92"/>
      <c r="OPD354" s="92"/>
      <c r="OPE354" s="92"/>
      <c r="OPF354" s="92"/>
      <c r="OPG354" s="92"/>
      <c r="OPH354" s="92"/>
      <c r="OPI354" s="92"/>
      <c r="OPJ354" s="92"/>
      <c r="OPK354" s="92"/>
      <c r="OPL354" s="92"/>
      <c r="OPM354" s="92"/>
      <c r="OPN354" s="92"/>
      <c r="OPO354" s="92"/>
      <c r="OPP354" s="92"/>
      <c r="OPQ354" s="92"/>
      <c r="OPR354" s="92"/>
      <c r="OPS354" s="92"/>
      <c r="OPT354" s="92"/>
      <c r="OPU354" s="92"/>
      <c r="OPV354" s="92"/>
      <c r="OPW354" s="92"/>
      <c r="OPX354" s="92"/>
      <c r="OPY354" s="92"/>
      <c r="OPZ354" s="92"/>
      <c r="OQA354" s="92"/>
      <c r="OQB354" s="92"/>
      <c r="OQC354" s="92"/>
      <c r="OQD354" s="92"/>
      <c r="OQE354" s="92"/>
      <c r="OQF354" s="92"/>
      <c r="OQG354" s="92"/>
      <c r="OQH354" s="92"/>
      <c r="OQI354" s="92"/>
      <c r="OQJ354" s="92"/>
      <c r="OQK354" s="92"/>
      <c r="OQL354" s="92"/>
      <c r="OQM354" s="92"/>
      <c r="OQN354" s="92"/>
      <c r="OQO354" s="92"/>
      <c r="OQP354" s="92"/>
      <c r="OQQ354" s="92"/>
      <c r="OQR354" s="92"/>
      <c r="OQS354" s="92"/>
      <c r="OQT354" s="92"/>
      <c r="OQU354" s="92"/>
      <c r="OQV354" s="92"/>
      <c r="OQW354" s="92"/>
      <c r="OQX354" s="92"/>
      <c r="OQY354" s="92"/>
      <c r="OQZ354" s="92"/>
      <c r="ORA354" s="92"/>
      <c r="ORB354" s="92"/>
      <c r="ORC354" s="92"/>
      <c r="ORD354" s="92"/>
      <c r="ORE354" s="92"/>
      <c r="ORF354" s="92"/>
      <c r="ORG354" s="92"/>
      <c r="ORH354" s="92"/>
      <c r="ORI354" s="92"/>
      <c r="ORJ354" s="92"/>
      <c r="ORK354" s="92"/>
      <c r="ORL354" s="92"/>
      <c r="ORM354" s="92"/>
      <c r="ORN354" s="92"/>
      <c r="ORO354" s="92"/>
      <c r="ORP354" s="92"/>
      <c r="ORQ354" s="92"/>
      <c r="ORR354" s="92"/>
      <c r="ORS354" s="92"/>
      <c r="ORT354" s="92"/>
      <c r="ORU354" s="92"/>
      <c r="ORV354" s="92"/>
      <c r="ORW354" s="92"/>
      <c r="ORX354" s="92"/>
      <c r="ORY354" s="92"/>
      <c r="ORZ354" s="92"/>
      <c r="OSA354" s="92"/>
      <c r="OSB354" s="92"/>
      <c r="OSC354" s="92"/>
      <c r="OSD354" s="92"/>
      <c r="OSE354" s="92"/>
      <c r="OSF354" s="92"/>
      <c r="OSG354" s="92"/>
      <c r="OSH354" s="92"/>
      <c r="OSI354" s="92"/>
      <c r="OSJ354" s="92"/>
      <c r="OSK354" s="92"/>
      <c r="OSL354" s="92"/>
      <c r="OSM354" s="92"/>
      <c r="OSN354" s="92"/>
      <c r="OSO354" s="92"/>
      <c r="OSP354" s="92"/>
      <c r="OSQ354" s="92"/>
      <c r="OSR354" s="92"/>
      <c r="OSS354" s="92"/>
      <c r="OST354" s="92"/>
      <c r="OSU354" s="92"/>
      <c r="OSV354" s="92"/>
      <c r="OSW354" s="92"/>
      <c r="OSX354" s="92"/>
      <c r="OSY354" s="92"/>
      <c r="OSZ354" s="92"/>
      <c r="OTA354" s="92"/>
      <c r="OTB354" s="92"/>
      <c r="OTC354" s="92"/>
      <c r="OTD354" s="92"/>
      <c r="OTE354" s="92"/>
      <c r="OTF354" s="92"/>
      <c r="OTG354" s="92"/>
      <c r="OTH354" s="92"/>
      <c r="OTI354" s="92"/>
      <c r="OTJ354" s="92"/>
      <c r="OTK354" s="92"/>
      <c r="OTL354" s="92"/>
      <c r="OTM354" s="92"/>
      <c r="OTN354" s="92"/>
      <c r="OTO354" s="92"/>
      <c r="OTP354" s="92"/>
      <c r="OTQ354" s="92"/>
      <c r="OTR354" s="92"/>
      <c r="OTS354" s="92"/>
      <c r="OTT354" s="92"/>
      <c r="OTU354" s="92"/>
      <c r="OTV354" s="92"/>
      <c r="OTW354" s="92"/>
      <c r="OTX354" s="92"/>
      <c r="OTY354" s="92"/>
      <c r="OTZ354" s="92"/>
      <c r="OUA354" s="92"/>
      <c r="OUB354" s="92"/>
      <c r="OUC354" s="92"/>
      <c r="OUD354" s="92"/>
      <c r="OUE354" s="92"/>
      <c r="OUF354" s="92"/>
      <c r="OUG354" s="92"/>
      <c r="OUH354" s="92"/>
      <c r="OUI354" s="92"/>
      <c r="OUJ354" s="92"/>
      <c r="OUK354" s="92"/>
      <c r="OUL354" s="92"/>
      <c r="OUM354" s="92"/>
      <c r="OUN354" s="92"/>
      <c r="OUO354" s="92"/>
      <c r="OUP354" s="92"/>
      <c r="OUQ354" s="92"/>
      <c r="OUR354" s="92"/>
      <c r="OUS354" s="92"/>
      <c r="OUT354" s="92"/>
      <c r="OUU354" s="92"/>
      <c r="OUV354" s="92"/>
      <c r="OUW354" s="92"/>
      <c r="OUX354" s="92"/>
      <c r="OUY354" s="92"/>
      <c r="OUZ354" s="92"/>
      <c r="OVA354" s="92"/>
      <c r="OVB354" s="92"/>
      <c r="OVC354" s="92"/>
      <c r="OVD354" s="92"/>
      <c r="OVE354" s="92"/>
      <c r="OVF354" s="92"/>
      <c r="OVG354" s="92"/>
      <c r="OVH354" s="92"/>
      <c r="OVI354" s="92"/>
      <c r="OVJ354" s="92"/>
      <c r="OVK354" s="92"/>
      <c r="OVL354" s="92"/>
      <c r="OVM354" s="92"/>
      <c r="OVN354" s="92"/>
      <c r="OVO354" s="92"/>
      <c r="OVP354" s="92"/>
      <c r="OVQ354" s="92"/>
      <c r="OVR354" s="92"/>
      <c r="OVS354" s="92"/>
      <c r="OVT354" s="92"/>
      <c r="OVU354" s="92"/>
      <c r="OVV354" s="92"/>
      <c r="OVW354" s="92"/>
      <c r="OVX354" s="92"/>
      <c r="OVY354" s="92"/>
      <c r="OVZ354" s="92"/>
      <c r="OWA354" s="92"/>
      <c r="OWB354" s="92"/>
      <c r="OWC354" s="92"/>
      <c r="OWD354" s="92"/>
      <c r="OWE354" s="92"/>
      <c r="OWF354" s="92"/>
      <c r="OWG354" s="92"/>
      <c r="OWH354" s="92"/>
      <c r="OWI354" s="92"/>
      <c r="OWJ354" s="92"/>
      <c r="OWK354" s="92"/>
      <c r="OWL354" s="92"/>
      <c r="OWM354" s="92"/>
      <c r="OWN354" s="92"/>
      <c r="OWO354" s="92"/>
      <c r="OWP354" s="92"/>
      <c r="OWQ354" s="92"/>
      <c r="OWR354" s="92"/>
      <c r="OWS354" s="92"/>
      <c r="OWT354" s="92"/>
      <c r="OWU354" s="92"/>
      <c r="OWV354" s="92"/>
      <c r="OWW354" s="92"/>
      <c r="OWX354" s="92"/>
      <c r="OWY354" s="92"/>
      <c r="OWZ354" s="92"/>
      <c r="OXA354" s="92"/>
      <c r="OXB354" s="92"/>
      <c r="OXC354" s="92"/>
      <c r="OXD354" s="92"/>
      <c r="OXE354" s="92"/>
      <c r="OXF354" s="92"/>
      <c r="OXG354" s="92"/>
      <c r="OXH354" s="92"/>
      <c r="OXI354" s="92"/>
      <c r="OXJ354" s="92"/>
      <c r="OXK354" s="92"/>
      <c r="OXL354" s="92"/>
      <c r="OXM354" s="92"/>
      <c r="OXN354" s="92"/>
      <c r="OXO354" s="92"/>
      <c r="OXP354" s="92"/>
      <c r="OXQ354" s="92"/>
      <c r="OXR354" s="92"/>
      <c r="OXS354" s="92"/>
      <c r="OXT354" s="92"/>
      <c r="OXU354" s="92"/>
      <c r="OXV354" s="92"/>
      <c r="OXW354" s="92"/>
      <c r="OXX354" s="92"/>
      <c r="OXY354" s="92"/>
      <c r="OXZ354" s="92"/>
      <c r="OYA354" s="92"/>
      <c r="OYB354" s="92"/>
      <c r="OYC354" s="92"/>
      <c r="OYD354" s="92"/>
      <c r="OYE354" s="92"/>
      <c r="OYF354" s="92"/>
      <c r="OYG354" s="92"/>
      <c r="OYH354" s="92"/>
      <c r="OYI354" s="92"/>
      <c r="OYJ354" s="92"/>
      <c r="OYK354" s="92"/>
      <c r="OYL354" s="92"/>
      <c r="OYM354" s="92"/>
      <c r="OYN354" s="92"/>
      <c r="OYO354" s="92"/>
      <c r="OYP354" s="92"/>
      <c r="OYQ354" s="92"/>
      <c r="OYR354" s="92"/>
      <c r="OYS354" s="92"/>
      <c r="OYT354" s="92"/>
      <c r="OYU354" s="92"/>
      <c r="OYV354" s="92"/>
      <c r="OYW354" s="92"/>
      <c r="OYX354" s="92"/>
      <c r="OYY354" s="92"/>
      <c r="OYZ354" s="92"/>
      <c r="OZA354" s="92"/>
      <c r="OZB354" s="92"/>
      <c r="OZC354" s="92"/>
      <c r="OZD354" s="92"/>
      <c r="OZE354" s="92"/>
      <c r="OZF354" s="92"/>
      <c r="OZG354" s="92"/>
      <c r="OZH354" s="92"/>
      <c r="OZI354" s="92"/>
      <c r="OZJ354" s="92"/>
      <c r="OZK354" s="92"/>
      <c r="OZL354" s="92"/>
      <c r="OZM354" s="92"/>
      <c r="OZN354" s="92"/>
      <c r="OZO354" s="92"/>
      <c r="OZP354" s="92"/>
      <c r="OZQ354" s="92"/>
      <c r="OZR354" s="92"/>
      <c r="OZS354" s="92"/>
      <c r="OZT354" s="92"/>
      <c r="OZU354" s="92"/>
      <c r="OZV354" s="92"/>
      <c r="OZW354" s="92"/>
      <c r="OZX354" s="92"/>
      <c r="OZY354" s="92"/>
      <c r="OZZ354" s="92"/>
      <c r="PAA354" s="92"/>
      <c r="PAB354" s="92"/>
      <c r="PAC354" s="92"/>
      <c r="PAD354" s="92"/>
      <c r="PAE354" s="92"/>
      <c r="PAF354" s="92"/>
      <c r="PAG354" s="92"/>
      <c r="PAH354" s="92"/>
      <c r="PAI354" s="92"/>
      <c r="PAJ354" s="92"/>
      <c r="PAK354" s="92"/>
      <c r="PAL354" s="92"/>
      <c r="PAM354" s="92"/>
      <c r="PAN354" s="92"/>
      <c r="PAO354" s="92"/>
      <c r="PAP354" s="92"/>
      <c r="PAQ354" s="92"/>
      <c r="PAR354" s="92"/>
      <c r="PAS354" s="92"/>
      <c r="PAT354" s="92"/>
      <c r="PAU354" s="92"/>
      <c r="PAV354" s="92"/>
      <c r="PAW354" s="92"/>
      <c r="PAX354" s="92"/>
      <c r="PAY354" s="92"/>
      <c r="PAZ354" s="92"/>
      <c r="PBA354" s="92"/>
      <c r="PBB354" s="92"/>
      <c r="PBC354" s="92"/>
      <c r="PBD354" s="92"/>
      <c r="PBE354" s="92"/>
      <c r="PBF354" s="92"/>
      <c r="PBG354" s="92"/>
      <c r="PBH354" s="92"/>
      <c r="PBI354" s="92"/>
      <c r="PBJ354" s="92"/>
      <c r="PBK354" s="92"/>
      <c r="PBL354" s="92"/>
      <c r="PBM354" s="92"/>
      <c r="PBN354" s="92"/>
      <c r="PBO354" s="92"/>
      <c r="PBP354" s="92"/>
      <c r="PBQ354" s="92"/>
      <c r="PBR354" s="92"/>
      <c r="PBS354" s="92"/>
      <c r="PBT354" s="92"/>
      <c r="PBU354" s="92"/>
      <c r="PBV354" s="92"/>
      <c r="PBW354" s="92"/>
      <c r="PBX354" s="92"/>
      <c r="PBY354" s="92"/>
      <c r="PBZ354" s="92"/>
      <c r="PCA354" s="92"/>
      <c r="PCB354" s="92"/>
      <c r="PCC354" s="92"/>
      <c r="PCD354" s="92"/>
      <c r="PCE354" s="92"/>
      <c r="PCF354" s="92"/>
      <c r="PCG354" s="92"/>
      <c r="PCH354" s="92"/>
      <c r="PCI354" s="92"/>
      <c r="PCJ354" s="92"/>
      <c r="PCK354" s="92"/>
      <c r="PCL354" s="92"/>
      <c r="PCM354" s="92"/>
      <c r="PCN354" s="92"/>
      <c r="PCO354" s="92"/>
      <c r="PCP354" s="92"/>
      <c r="PCQ354" s="92"/>
      <c r="PCR354" s="92"/>
      <c r="PCS354" s="92"/>
      <c r="PCT354" s="92"/>
      <c r="PCU354" s="92"/>
      <c r="PCV354" s="92"/>
      <c r="PCW354" s="92"/>
      <c r="PCX354" s="92"/>
      <c r="PCY354" s="92"/>
      <c r="PCZ354" s="92"/>
      <c r="PDA354" s="92"/>
      <c r="PDB354" s="92"/>
      <c r="PDC354" s="92"/>
      <c r="PDD354" s="92"/>
      <c r="PDE354" s="92"/>
      <c r="PDF354" s="92"/>
      <c r="PDG354" s="92"/>
      <c r="PDH354" s="92"/>
      <c r="PDI354" s="92"/>
      <c r="PDJ354" s="92"/>
      <c r="PDK354" s="92"/>
      <c r="PDL354" s="92"/>
      <c r="PDM354" s="92"/>
      <c r="PDN354" s="92"/>
      <c r="PDO354" s="92"/>
      <c r="PDP354" s="92"/>
      <c r="PDQ354" s="92"/>
      <c r="PDR354" s="92"/>
      <c r="PDS354" s="92"/>
      <c r="PDT354" s="92"/>
      <c r="PDU354" s="92"/>
      <c r="PDV354" s="92"/>
      <c r="PDW354" s="92"/>
      <c r="PDX354" s="92"/>
      <c r="PDY354" s="92"/>
      <c r="PDZ354" s="92"/>
      <c r="PEA354" s="92"/>
      <c r="PEB354" s="92"/>
      <c r="PEC354" s="92"/>
      <c r="PED354" s="92"/>
      <c r="PEE354" s="92"/>
      <c r="PEF354" s="92"/>
      <c r="PEG354" s="92"/>
      <c r="PEH354" s="92"/>
      <c r="PEI354" s="92"/>
      <c r="PEJ354" s="92"/>
      <c r="PEK354" s="92"/>
      <c r="PEL354" s="92"/>
      <c r="PEM354" s="92"/>
      <c r="PEN354" s="92"/>
      <c r="PEO354" s="92"/>
      <c r="PEP354" s="92"/>
      <c r="PEQ354" s="92"/>
      <c r="PER354" s="92"/>
      <c r="PES354" s="92"/>
      <c r="PET354" s="92"/>
      <c r="PEU354" s="92"/>
      <c r="PEV354" s="92"/>
      <c r="PEW354" s="92"/>
      <c r="PEX354" s="92"/>
      <c r="PEY354" s="92"/>
      <c r="PEZ354" s="92"/>
      <c r="PFA354" s="92"/>
      <c r="PFB354" s="92"/>
      <c r="PFC354" s="92"/>
      <c r="PFD354" s="92"/>
      <c r="PFE354" s="92"/>
      <c r="PFF354" s="92"/>
      <c r="PFG354" s="92"/>
      <c r="PFH354" s="92"/>
      <c r="PFI354" s="92"/>
      <c r="PFJ354" s="92"/>
      <c r="PFK354" s="92"/>
      <c r="PFL354" s="92"/>
      <c r="PFM354" s="92"/>
      <c r="PFN354" s="92"/>
      <c r="PFO354" s="92"/>
      <c r="PFP354" s="92"/>
      <c r="PFQ354" s="92"/>
      <c r="PFR354" s="92"/>
      <c r="PFS354" s="92"/>
      <c r="PFT354" s="92"/>
      <c r="PFU354" s="92"/>
      <c r="PFV354" s="92"/>
      <c r="PFW354" s="92"/>
      <c r="PFX354" s="92"/>
      <c r="PFY354" s="92"/>
      <c r="PFZ354" s="92"/>
      <c r="PGA354" s="92"/>
      <c r="PGB354" s="92"/>
      <c r="PGC354" s="92"/>
      <c r="PGD354" s="92"/>
      <c r="PGE354" s="92"/>
      <c r="PGF354" s="92"/>
      <c r="PGG354" s="92"/>
      <c r="PGH354" s="92"/>
      <c r="PGI354" s="92"/>
      <c r="PGJ354" s="92"/>
      <c r="PGK354" s="92"/>
      <c r="PGL354" s="92"/>
      <c r="PGM354" s="92"/>
      <c r="PGN354" s="92"/>
      <c r="PGO354" s="92"/>
      <c r="PGP354" s="92"/>
      <c r="PGQ354" s="92"/>
      <c r="PGR354" s="92"/>
      <c r="PGS354" s="92"/>
      <c r="PGT354" s="92"/>
      <c r="PGU354" s="92"/>
      <c r="PGV354" s="92"/>
      <c r="PGW354" s="92"/>
      <c r="PGX354" s="92"/>
      <c r="PGY354" s="92"/>
      <c r="PGZ354" s="92"/>
      <c r="PHA354" s="92"/>
      <c r="PHB354" s="92"/>
      <c r="PHC354" s="92"/>
      <c r="PHD354" s="92"/>
      <c r="PHE354" s="92"/>
      <c r="PHF354" s="92"/>
      <c r="PHG354" s="92"/>
      <c r="PHH354" s="92"/>
      <c r="PHI354" s="92"/>
      <c r="PHJ354" s="92"/>
      <c r="PHK354" s="92"/>
      <c r="PHL354" s="92"/>
      <c r="PHM354" s="92"/>
      <c r="PHN354" s="92"/>
      <c r="PHO354" s="92"/>
      <c r="PHP354" s="92"/>
      <c r="PHQ354" s="92"/>
      <c r="PHR354" s="92"/>
      <c r="PHS354" s="92"/>
      <c r="PHT354" s="92"/>
      <c r="PHU354" s="92"/>
      <c r="PHV354" s="92"/>
      <c r="PHW354" s="92"/>
      <c r="PHX354" s="92"/>
      <c r="PHY354" s="92"/>
      <c r="PHZ354" s="92"/>
      <c r="PIA354" s="92"/>
      <c r="PIB354" s="92"/>
      <c r="PIC354" s="92"/>
      <c r="PID354" s="92"/>
      <c r="PIE354" s="92"/>
      <c r="PIF354" s="92"/>
      <c r="PIG354" s="92"/>
      <c r="PIH354" s="92"/>
      <c r="PII354" s="92"/>
      <c r="PIJ354" s="92"/>
      <c r="PIK354" s="92"/>
      <c r="PIL354" s="92"/>
      <c r="PIM354" s="92"/>
      <c r="PIN354" s="92"/>
      <c r="PIO354" s="92"/>
      <c r="PIP354" s="92"/>
      <c r="PIQ354" s="92"/>
      <c r="PIR354" s="92"/>
      <c r="PIS354" s="92"/>
      <c r="PIT354" s="92"/>
      <c r="PIU354" s="92"/>
      <c r="PIV354" s="92"/>
      <c r="PIW354" s="92"/>
      <c r="PIX354" s="92"/>
      <c r="PIY354" s="92"/>
      <c r="PIZ354" s="92"/>
      <c r="PJA354" s="92"/>
      <c r="PJB354" s="92"/>
      <c r="PJC354" s="92"/>
      <c r="PJD354" s="92"/>
      <c r="PJE354" s="92"/>
      <c r="PJF354" s="92"/>
      <c r="PJG354" s="92"/>
      <c r="PJH354" s="92"/>
      <c r="PJI354" s="92"/>
      <c r="PJJ354" s="92"/>
      <c r="PJK354" s="92"/>
      <c r="PJL354" s="92"/>
      <c r="PJM354" s="92"/>
      <c r="PJN354" s="92"/>
      <c r="PJO354" s="92"/>
      <c r="PJP354" s="92"/>
      <c r="PJQ354" s="92"/>
      <c r="PJR354" s="92"/>
      <c r="PJS354" s="92"/>
      <c r="PJT354" s="92"/>
      <c r="PJU354" s="92"/>
      <c r="PJV354" s="92"/>
      <c r="PJW354" s="92"/>
      <c r="PJX354" s="92"/>
      <c r="PJY354" s="92"/>
      <c r="PJZ354" s="92"/>
      <c r="PKA354" s="92"/>
      <c r="PKB354" s="92"/>
      <c r="PKC354" s="92"/>
      <c r="PKD354" s="92"/>
      <c r="PKE354" s="92"/>
      <c r="PKF354" s="92"/>
      <c r="PKG354" s="92"/>
      <c r="PKH354" s="92"/>
      <c r="PKI354" s="92"/>
      <c r="PKJ354" s="92"/>
      <c r="PKK354" s="92"/>
      <c r="PKL354" s="92"/>
      <c r="PKM354" s="92"/>
      <c r="PKN354" s="92"/>
      <c r="PKO354" s="92"/>
      <c r="PKP354" s="92"/>
      <c r="PKQ354" s="92"/>
      <c r="PKR354" s="92"/>
      <c r="PKS354" s="92"/>
      <c r="PKT354" s="92"/>
      <c r="PKU354" s="92"/>
      <c r="PKV354" s="92"/>
      <c r="PKW354" s="92"/>
      <c r="PKX354" s="92"/>
      <c r="PKY354" s="92"/>
      <c r="PKZ354" s="92"/>
      <c r="PLA354" s="92"/>
      <c r="PLB354" s="92"/>
      <c r="PLC354" s="92"/>
      <c r="PLD354" s="92"/>
      <c r="PLE354" s="92"/>
      <c r="PLF354" s="92"/>
      <c r="PLG354" s="92"/>
      <c r="PLH354" s="92"/>
      <c r="PLI354" s="92"/>
      <c r="PLJ354" s="92"/>
      <c r="PLK354" s="92"/>
      <c r="PLL354" s="92"/>
      <c r="PLM354" s="92"/>
      <c r="PLN354" s="92"/>
      <c r="PLO354" s="92"/>
      <c r="PLP354" s="92"/>
      <c r="PLQ354" s="92"/>
      <c r="PLR354" s="92"/>
      <c r="PLS354" s="92"/>
      <c r="PLT354" s="92"/>
      <c r="PLU354" s="92"/>
      <c r="PLV354" s="92"/>
      <c r="PLW354" s="92"/>
      <c r="PLX354" s="92"/>
      <c r="PLY354" s="92"/>
      <c r="PLZ354" s="92"/>
      <c r="PMA354" s="92"/>
      <c r="PMB354" s="92"/>
      <c r="PMC354" s="92"/>
      <c r="PMD354" s="92"/>
      <c r="PME354" s="92"/>
      <c r="PMF354" s="92"/>
      <c r="PMG354" s="92"/>
      <c r="PMH354" s="92"/>
      <c r="PMI354" s="92"/>
      <c r="PMJ354" s="92"/>
      <c r="PMK354" s="92"/>
      <c r="PML354" s="92"/>
      <c r="PMM354" s="92"/>
      <c r="PMN354" s="92"/>
      <c r="PMO354" s="92"/>
      <c r="PMP354" s="92"/>
      <c r="PMQ354" s="92"/>
      <c r="PMR354" s="92"/>
      <c r="PMS354" s="92"/>
      <c r="PMT354" s="92"/>
      <c r="PMU354" s="92"/>
      <c r="PMV354" s="92"/>
      <c r="PMW354" s="92"/>
      <c r="PMX354" s="92"/>
      <c r="PMY354" s="92"/>
      <c r="PMZ354" s="92"/>
      <c r="PNA354" s="92"/>
      <c r="PNB354" s="92"/>
      <c r="PNC354" s="92"/>
      <c r="PND354" s="92"/>
      <c r="PNE354" s="92"/>
      <c r="PNF354" s="92"/>
      <c r="PNG354" s="92"/>
      <c r="PNH354" s="92"/>
      <c r="PNI354" s="92"/>
      <c r="PNJ354" s="92"/>
      <c r="PNK354" s="92"/>
      <c r="PNL354" s="92"/>
      <c r="PNM354" s="92"/>
      <c r="PNN354" s="92"/>
      <c r="PNO354" s="92"/>
      <c r="PNP354" s="92"/>
      <c r="PNQ354" s="92"/>
      <c r="PNR354" s="92"/>
      <c r="PNS354" s="92"/>
      <c r="PNT354" s="92"/>
      <c r="PNU354" s="92"/>
      <c r="PNV354" s="92"/>
      <c r="PNW354" s="92"/>
      <c r="PNX354" s="92"/>
      <c r="PNY354" s="92"/>
      <c r="PNZ354" s="92"/>
      <c r="POA354" s="92"/>
      <c r="POB354" s="92"/>
      <c r="POC354" s="92"/>
      <c r="POD354" s="92"/>
      <c r="POE354" s="92"/>
      <c r="POF354" s="92"/>
      <c r="POG354" s="92"/>
      <c r="POH354" s="92"/>
      <c r="POI354" s="92"/>
      <c r="POJ354" s="92"/>
      <c r="POK354" s="92"/>
      <c r="POL354" s="92"/>
      <c r="POM354" s="92"/>
      <c r="PON354" s="92"/>
      <c r="POO354" s="92"/>
      <c r="POP354" s="92"/>
      <c r="POQ354" s="92"/>
      <c r="POR354" s="92"/>
      <c r="POS354" s="92"/>
      <c r="POT354" s="92"/>
      <c r="POU354" s="92"/>
      <c r="POV354" s="92"/>
      <c r="POW354" s="92"/>
      <c r="POX354" s="92"/>
      <c r="POY354" s="92"/>
      <c r="POZ354" s="92"/>
      <c r="PPA354" s="92"/>
      <c r="PPB354" s="92"/>
      <c r="PPC354" s="92"/>
      <c r="PPD354" s="92"/>
      <c r="PPE354" s="92"/>
      <c r="PPF354" s="92"/>
      <c r="PPG354" s="92"/>
      <c r="PPH354" s="92"/>
      <c r="PPI354" s="92"/>
      <c r="PPJ354" s="92"/>
      <c r="PPK354" s="92"/>
      <c r="PPL354" s="92"/>
      <c r="PPM354" s="92"/>
      <c r="PPN354" s="92"/>
      <c r="PPO354" s="92"/>
      <c r="PPP354" s="92"/>
      <c r="PPQ354" s="92"/>
      <c r="PPR354" s="92"/>
      <c r="PPS354" s="92"/>
      <c r="PPT354" s="92"/>
      <c r="PPU354" s="92"/>
      <c r="PPV354" s="92"/>
      <c r="PPW354" s="92"/>
      <c r="PPX354" s="92"/>
      <c r="PPY354" s="92"/>
      <c r="PPZ354" s="92"/>
      <c r="PQA354" s="92"/>
      <c r="PQB354" s="92"/>
      <c r="PQC354" s="92"/>
      <c r="PQD354" s="92"/>
      <c r="PQE354" s="92"/>
      <c r="PQF354" s="92"/>
      <c r="PQG354" s="92"/>
      <c r="PQH354" s="92"/>
      <c r="PQI354" s="92"/>
      <c r="PQJ354" s="92"/>
      <c r="PQK354" s="92"/>
      <c r="PQL354" s="92"/>
      <c r="PQM354" s="92"/>
      <c r="PQN354" s="92"/>
      <c r="PQO354" s="92"/>
      <c r="PQP354" s="92"/>
      <c r="PQQ354" s="92"/>
      <c r="PQR354" s="92"/>
      <c r="PQS354" s="92"/>
      <c r="PQT354" s="92"/>
      <c r="PQU354" s="92"/>
      <c r="PQV354" s="92"/>
      <c r="PQW354" s="92"/>
      <c r="PQX354" s="92"/>
      <c r="PQY354" s="92"/>
      <c r="PQZ354" s="92"/>
      <c r="PRA354" s="92"/>
      <c r="PRB354" s="92"/>
      <c r="PRC354" s="92"/>
      <c r="PRD354" s="92"/>
      <c r="PRE354" s="92"/>
      <c r="PRF354" s="92"/>
      <c r="PRG354" s="92"/>
      <c r="PRH354" s="92"/>
      <c r="PRI354" s="92"/>
      <c r="PRJ354" s="92"/>
      <c r="PRK354" s="92"/>
      <c r="PRL354" s="92"/>
      <c r="PRM354" s="92"/>
      <c r="PRN354" s="92"/>
      <c r="PRO354" s="92"/>
      <c r="PRP354" s="92"/>
      <c r="PRQ354" s="92"/>
      <c r="PRR354" s="92"/>
      <c r="PRS354" s="92"/>
      <c r="PRT354" s="92"/>
      <c r="PRU354" s="92"/>
      <c r="PRV354" s="92"/>
      <c r="PRW354" s="92"/>
      <c r="PRX354" s="92"/>
      <c r="PRY354" s="92"/>
      <c r="PRZ354" s="92"/>
      <c r="PSA354" s="92"/>
      <c r="PSB354" s="92"/>
      <c r="PSC354" s="92"/>
      <c r="PSD354" s="92"/>
      <c r="PSE354" s="92"/>
      <c r="PSF354" s="92"/>
      <c r="PSG354" s="92"/>
      <c r="PSH354" s="92"/>
      <c r="PSI354" s="92"/>
      <c r="PSJ354" s="92"/>
      <c r="PSK354" s="92"/>
      <c r="PSL354" s="92"/>
      <c r="PSM354" s="92"/>
      <c r="PSN354" s="92"/>
      <c r="PSO354" s="92"/>
      <c r="PSP354" s="92"/>
      <c r="PSQ354" s="92"/>
      <c r="PSR354" s="92"/>
      <c r="PSS354" s="92"/>
      <c r="PST354" s="92"/>
      <c r="PSU354" s="92"/>
      <c r="PSV354" s="92"/>
      <c r="PSW354" s="92"/>
      <c r="PSX354" s="92"/>
      <c r="PSY354" s="92"/>
      <c r="PSZ354" s="92"/>
      <c r="PTA354" s="92"/>
      <c r="PTB354" s="92"/>
      <c r="PTC354" s="92"/>
      <c r="PTD354" s="92"/>
      <c r="PTE354" s="92"/>
      <c r="PTF354" s="92"/>
      <c r="PTG354" s="92"/>
      <c r="PTH354" s="92"/>
      <c r="PTI354" s="92"/>
      <c r="PTJ354" s="92"/>
      <c r="PTK354" s="92"/>
      <c r="PTL354" s="92"/>
      <c r="PTM354" s="92"/>
      <c r="PTN354" s="92"/>
      <c r="PTO354" s="92"/>
      <c r="PTP354" s="92"/>
      <c r="PTQ354" s="92"/>
      <c r="PTR354" s="92"/>
      <c r="PTS354" s="92"/>
      <c r="PTT354" s="92"/>
      <c r="PTU354" s="92"/>
      <c r="PTV354" s="92"/>
      <c r="PTW354" s="92"/>
      <c r="PTX354" s="92"/>
      <c r="PTY354" s="92"/>
      <c r="PTZ354" s="92"/>
      <c r="PUA354" s="92"/>
      <c r="PUB354" s="92"/>
      <c r="PUC354" s="92"/>
      <c r="PUD354" s="92"/>
      <c r="PUE354" s="92"/>
      <c r="PUF354" s="92"/>
      <c r="PUG354" s="92"/>
      <c r="PUH354" s="92"/>
      <c r="PUI354" s="92"/>
      <c r="PUJ354" s="92"/>
      <c r="PUK354" s="92"/>
      <c r="PUL354" s="92"/>
      <c r="PUM354" s="92"/>
      <c r="PUN354" s="92"/>
      <c r="PUO354" s="92"/>
      <c r="PUP354" s="92"/>
      <c r="PUQ354" s="92"/>
      <c r="PUR354" s="92"/>
      <c r="PUS354" s="92"/>
      <c r="PUT354" s="92"/>
      <c r="PUU354" s="92"/>
      <c r="PUV354" s="92"/>
      <c r="PUW354" s="92"/>
      <c r="PUX354" s="92"/>
      <c r="PUY354" s="92"/>
      <c r="PUZ354" s="92"/>
      <c r="PVA354" s="92"/>
      <c r="PVB354" s="92"/>
      <c r="PVC354" s="92"/>
      <c r="PVD354" s="92"/>
      <c r="PVE354" s="92"/>
      <c r="PVF354" s="92"/>
      <c r="PVG354" s="92"/>
      <c r="PVH354" s="92"/>
      <c r="PVI354" s="92"/>
      <c r="PVJ354" s="92"/>
      <c r="PVK354" s="92"/>
      <c r="PVL354" s="92"/>
      <c r="PVM354" s="92"/>
      <c r="PVN354" s="92"/>
      <c r="PVO354" s="92"/>
      <c r="PVP354" s="92"/>
      <c r="PVQ354" s="92"/>
      <c r="PVR354" s="92"/>
      <c r="PVS354" s="92"/>
      <c r="PVT354" s="92"/>
      <c r="PVU354" s="92"/>
      <c r="PVV354" s="92"/>
      <c r="PVW354" s="92"/>
      <c r="PVX354" s="92"/>
      <c r="PVY354" s="92"/>
      <c r="PVZ354" s="92"/>
      <c r="PWA354" s="92"/>
      <c r="PWB354" s="92"/>
      <c r="PWC354" s="92"/>
      <c r="PWD354" s="92"/>
      <c r="PWE354" s="92"/>
      <c r="PWF354" s="92"/>
      <c r="PWG354" s="92"/>
      <c r="PWH354" s="92"/>
      <c r="PWI354" s="92"/>
      <c r="PWJ354" s="92"/>
      <c r="PWK354" s="92"/>
      <c r="PWL354" s="92"/>
      <c r="PWM354" s="92"/>
      <c r="PWN354" s="92"/>
      <c r="PWO354" s="92"/>
      <c r="PWP354" s="92"/>
      <c r="PWQ354" s="92"/>
      <c r="PWR354" s="92"/>
      <c r="PWS354" s="92"/>
      <c r="PWT354" s="92"/>
      <c r="PWU354" s="92"/>
      <c r="PWV354" s="92"/>
      <c r="PWW354" s="92"/>
      <c r="PWX354" s="92"/>
      <c r="PWY354" s="92"/>
      <c r="PWZ354" s="92"/>
      <c r="PXA354" s="92"/>
      <c r="PXB354" s="92"/>
      <c r="PXC354" s="92"/>
      <c r="PXD354" s="92"/>
      <c r="PXE354" s="92"/>
      <c r="PXF354" s="92"/>
      <c r="PXG354" s="92"/>
      <c r="PXH354" s="92"/>
      <c r="PXI354" s="92"/>
      <c r="PXJ354" s="92"/>
      <c r="PXK354" s="92"/>
      <c r="PXL354" s="92"/>
      <c r="PXM354" s="92"/>
      <c r="PXN354" s="92"/>
      <c r="PXO354" s="92"/>
      <c r="PXP354" s="92"/>
      <c r="PXQ354" s="92"/>
      <c r="PXR354" s="92"/>
      <c r="PXS354" s="92"/>
      <c r="PXT354" s="92"/>
      <c r="PXU354" s="92"/>
      <c r="PXV354" s="92"/>
      <c r="PXW354" s="92"/>
      <c r="PXX354" s="92"/>
      <c r="PXY354" s="92"/>
      <c r="PXZ354" s="92"/>
      <c r="PYA354" s="92"/>
      <c r="PYB354" s="92"/>
      <c r="PYC354" s="92"/>
      <c r="PYD354" s="92"/>
      <c r="PYE354" s="92"/>
      <c r="PYF354" s="92"/>
      <c r="PYG354" s="92"/>
      <c r="PYH354" s="92"/>
      <c r="PYI354" s="92"/>
      <c r="PYJ354" s="92"/>
      <c r="PYK354" s="92"/>
      <c r="PYL354" s="92"/>
      <c r="PYM354" s="92"/>
      <c r="PYN354" s="92"/>
      <c r="PYO354" s="92"/>
      <c r="PYP354" s="92"/>
      <c r="PYQ354" s="92"/>
      <c r="PYR354" s="92"/>
      <c r="PYS354" s="92"/>
      <c r="PYT354" s="92"/>
      <c r="PYU354" s="92"/>
      <c r="PYV354" s="92"/>
      <c r="PYW354" s="92"/>
      <c r="PYX354" s="92"/>
      <c r="PYY354" s="92"/>
      <c r="PYZ354" s="92"/>
      <c r="PZA354" s="92"/>
      <c r="PZB354" s="92"/>
      <c r="PZC354" s="92"/>
      <c r="PZD354" s="92"/>
      <c r="PZE354" s="92"/>
      <c r="PZF354" s="92"/>
      <c r="PZG354" s="92"/>
      <c r="PZH354" s="92"/>
      <c r="PZI354" s="92"/>
      <c r="PZJ354" s="92"/>
      <c r="PZK354" s="92"/>
      <c r="PZL354" s="92"/>
      <c r="PZM354" s="92"/>
      <c r="PZN354" s="92"/>
      <c r="PZO354" s="92"/>
      <c r="PZP354" s="92"/>
      <c r="PZQ354" s="92"/>
      <c r="PZR354" s="92"/>
      <c r="PZS354" s="92"/>
      <c r="PZT354" s="92"/>
      <c r="PZU354" s="92"/>
      <c r="PZV354" s="92"/>
      <c r="PZW354" s="92"/>
      <c r="PZX354" s="92"/>
      <c r="PZY354" s="92"/>
      <c r="PZZ354" s="92"/>
      <c r="QAA354" s="92"/>
      <c r="QAB354" s="92"/>
      <c r="QAC354" s="92"/>
      <c r="QAD354" s="92"/>
      <c r="QAE354" s="92"/>
      <c r="QAF354" s="92"/>
      <c r="QAG354" s="92"/>
      <c r="QAH354" s="92"/>
      <c r="QAI354" s="92"/>
      <c r="QAJ354" s="92"/>
      <c r="QAK354" s="92"/>
      <c r="QAL354" s="92"/>
      <c r="QAM354" s="92"/>
      <c r="QAN354" s="92"/>
      <c r="QAO354" s="92"/>
      <c r="QAP354" s="92"/>
      <c r="QAQ354" s="92"/>
      <c r="QAR354" s="92"/>
      <c r="QAS354" s="92"/>
      <c r="QAT354" s="92"/>
      <c r="QAU354" s="92"/>
      <c r="QAV354" s="92"/>
      <c r="QAW354" s="92"/>
      <c r="QAX354" s="92"/>
      <c r="QAY354" s="92"/>
      <c r="QAZ354" s="92"/>
      <c r="QBA354" s="92"/>
      <c r="QBB354" s="92"/>
      <c r="QBC354" s="92"/>
      <c r="QBD354" s="92"/>
      <c r="QBE354" s="92"/>
      <c r="QBF354" s="92"/>
      <c r="QBG354" s="92"/>
      <c r="QBH354" s="92"/>
      <c r="QBI354" s="92"/>
      <c r="QBJ354" s="92"/>
      <c r="QBK354" s="92"/>
      <c r="QBL354" s="92"/>
      <c r="QBM354" s="92"/>
      <c r="QBN354" s="92"/>
      <c r="QBO354" s="92"/>
      <c r="QBP354" s="92"/>
      <c r="QBQ354" s="92"/>
      <c r="QBR354" s="92"/>
      <c r="QBS354" s="92"/>
      <c r="QBT354" s="92"/>
      <c r="QBU354" s="92"/>
      <c r="QBV354" s="92"/>
      <c r="QBW354" s="92"/>
      <c r="QBX354" s="92"/>
      <c r="QBY354" s="92"/>
      <c r="QBZ354" s="92"/>
      <c r="QCA354" s="92"/>
      <c r="QCB354" s="92"/>
      <c r="QCC354" s="92"/>
      <c r="QCD354" s="92"/>
      <c r="QCE354" s="92"/>
      <c r="QCF354" s="92"/>
      <c r="QCG354" s="92"/>
      <c r="QCH354" s="92"/>
      <c r="QCI354" s="92"/>
      <c r="QCJ354" s="92"/>
      <c r="QCK354" s="92"/>
      <c r="QCL354" s="92"/>
      <c r="QCM354" s="92"/>
      <c r="QCN354" s="92"/>
      <c r="QCO354" s="92"/>
      <c r="QCP354" s="92"/>
      <c r="QCQ354" s="92"/>
      <c r="QCR354" s="92"/>
      <c r="QCS354" s="92"/>
      <c r="QCT354" s="92"/>
      <c r="QCU354" s="92"/>
      <c r="QCV354" s="92"/>
      <c r="QCW354" s="92"/>
      <c r="QCX354" s="92"/>
      <c r="QCY354" s="92"/>
      <c r="QCZ354" s="92"/>
      <c r="QDA354" s="92"/>
      <c r="QDB354" s="92"/>
      <c r="QDC354" s="92"/>
      <c r="QDD354" s="92"/>
      <c r="QDE354" s="92"/>
      <c r="QDF354" s="92"/>
      <c r="QDG354" s="92"/>
      <c r="QDH354" s="92"/>
      <c r="QDI354" s="92"/>
      <c r="QDJ354" s="92"/>
      <c r="QDK354" s="92"/>
      <c r="QDL354" s="92"/>
      <c r="QDM354" s="92"/>
      <c r="QDN354" s="92"/>
      <c r="QDO354" s="92"/>
      <c r="QDP354" s="92"/>
      <c r="QDQ354" s="92"/>
      <c r="QDR354" s="92"/>
      <c r="QDS354" s="92"/>
      <c r="QDT354" s="92"/>
      <c r="QDU354" s="92"/>
      <c r="QDV354" s="92"/>
      <c r="QDW354" s="92"/>
      <c r="QDX354" s="92"/>
      <c r="QDY354" s="92"/>
      <c r="QDZ354" s="92"/>
      <c r="QEA354" s="92"/>
      <c r="QEB354" s="92"/>
      <c r="QEC354" s="92"/>
      <c r="QED354" s="92"/>
      <c r="QEE354" s="92"/>
      <c r="QEF354" s="92"/>
      <c r="QEG354" s="92"/>
      <c r="QEH354" s="92"/>
      <c r="QEI354" s="92"/>
      <c r="QEJ354" s="92"/>
      <c r="QEK354" s="92"/>
      <c r="QEL354" s="92"/>
      <c r="QEM354" s="92"/>
      <c r="QEN354" s="92"/>
      <c r="QEO354" s="92"/>
      <c r="QEP354" s="92"/>
      <c r="QEQ354" s="92"/>
      <c r="QER354" s="92"/>
      <c r="QES354" s="92"/>
      <c r="QET354" s="92"/>
      <c r="QEU354" s="92"/>
      <c r="QEV354" s="92"/>
      <c r="QEW354" s="92"/>
      <c r="QEX354" s="92"/>
      <c r="QEY354" s="92"/>
      <c r="QEZ354" s="92"/>
      <c r="QFA354" s="92"/>
      <c r="QFB354" s="92"/>
      <c r="QFC354" s="92"/>
      <c r="QFD354" s="92"/>
      <c r="QFE354" s="92"/>
      <c r="QFF354" s="92"/>
      <c r="QFG354" s="92"/>
      <c r="QFH354" s="92"/>
      <c r="QFI354" s="92"/>
      <c r="QFJ354" s="92"/>
      <c r="QFK354" s="92"/>
      <c r="QFL354" s="92"/>
      <c r="QFM354" s="92"/>
      <c r="QFN354" s="92"/>
      <c r="QFO354" s="92"/>
      <c r="QFP354" s="92"/>
      <c r="QFQ354" s="92"/>
      <c r="QFR354" s="92"/>
      <c r="QFS354" s="92"/>
      <c r="QFT354" s="92"/>
      <c r="QFU354" s="92"/>
      <c r="QFV354" s="92"/>
      <c r="QFW354" s="92"/>
      <c r="QFX354" s="92"/>
      <c r="QFY354" s="92"/>
      <c r="QFZ354" s="92"/>
      <c r="QGA354" s="92"/>
      <c r="QGB354" s="92"/>
      <c r="QGC354" s="92"/>
      <c r="QGD354" s="92"/>
      <c r="QGE354" s="92"/>
      <c r="QGF354" s="92"/>
      <c r="QGG354" s="92"/>
      <c r="QGH354" s="92"/>
      <c r="QGI354" s="92"/>
      <c r="QGJ354" s="92"/>
      <c r="QGK354" s="92"/>
      <c r="QGL354" s="92"/>
      <c r="QGM354" s="92"/>
      <c r="QGN354" s="92"/>
      <c r="QGO354" s="92"/>
      <c r="QGP354" s="92"/>
      <c r="QGQ354" s="92"/>
      <c r="QGR354" s="92"/>
      <c r="QGS354" s="92"/>
      <c r="QGT354" s="92"/>
      <c r="QGU354" s="92"/>
      <c r="QGV354" s="92"/>
      <c r="QGW354" s="92"/>
      <c r="QGX354" s="92"/>
      <c r="QGY354" s="92"/>
      <c r="QGZ354" s="92"/>
      <c r="QHA354" s="92"/>
      <c r="QHB354" s="92"/>
      <c r="QHC354" s="92"/>
      <c r="QHD354" s="92"/>
      <c r="QHE354" s="92"/>
      <c r="QHF354" s="92"/>
      <c r="QHG354" s="92"/>
      <c r="QHH354" s="92"/>
      <c r="QHI354" s="92"/>
      <c r="QHJ354" s="92"/>
      <c r="QHK354" s="92"/>
      <c r="QHL354" s="92"/>
      <c r="QHM354" s="92"/>
      <c r="QHN354" s="92"/>
      <c r="QHO354" s="92"/>
      <c r="QHP354" s="92"/>
      <c r="QHQ354" s="92"/>
      <c r="QHR354" s="92"/>
      <c r="QHS354" s="92"/>
      <c r="QHT354" s="92"/>
      <c r="QHU354" s="92"/>
      <c r="QHV354" s="92"/>
      <c r="QHW354" s="92"/>
      <c r="QHX354" s="92"/>
      <c r="QHY354" s="92"/>
      <c r="QHZ354" s="92"/>
      <c r="QIA354" s="92"/>
      <c r="QIB354" s="92"/>
      <c r="QIC354" s="92"/>
      <c r="QID354" s="92"/>
      <c r="QIE354" s="92"/>
      <c r="QIF354" s="92"/>
      <c r="QIG354" s="92"/>
      <c r="QIH354" s="92"/>
      <c r="QII354" s="92"/>
      <c r="QIJ354" s="92"/>
      <c r="QIK354" s="92"/>
      <c r="QIL354" s="92"/>
      <c r="QIM354" s="92"/>
      <c r="QIN354" s="92"/>
      <c r="QIO354" s="92"/>
      <c r="QIP354" s="92"/>
      <c r="QIQ354" s="92"/>
      <c r="QIR354" s="92"/>
      <c r="QIS354" s="92"/>
      <c r="QIT354" s="92"/>
      <c r="QIU354" s="92"/>
      <c r="QIV354" s="92"/>
      <c r="QIW354" s="92"/>
      <c r="QIX354" s="92"/>
      <c r="QIY354" s="92"/>
      <c r="QIZ354" s="92"/>
      <c r="QJA354" s="92"/>
      <c r="QJB354" s="92"/>
      <c r="QJC354" s="92"/>
      <c r="QJD354" s="92"/>
      <c r="QJE354" s="92"/>
      <c r="QJF354" s="92"/>
      <c r="QJG354" s="92"/>
      <c r="QJH354" s="92"/>
      <c r="QJI354" s="92"/>
      <c r="QJJ354" s="92"/>
      <c r="QJK354" s="92"/>
      <c r="QJL354" s="92"/>
      <c r="QJM354" s="92"/>
      <c r="QJN354" s="92"/>
      <c r="QJO354" s="92"/>
      <c r="QJP354" s="92"/>
      <c r="QJQ354" s="92"/>
      <c r="QJR354" s="92"/>
      <c r="QJS354" s="92"/>
      <c r="QJT354" s="92"/>
      <c r="QJU354" s="92"/>
      <c r="QJV354" s="92"/>
      <c r="QJW354" s="92"/>
      <c r="QJX354" s="92"/>
      <c r="QJY354" s="92"/>
      <c r="QJZ354" s="92"/>
      <c r="QKA354" s="92"/>
      <c r="QKB354" s="92"/>
      <c r="QKC354" s="92"/>
      <c r="QKD354" s="92"/>
      <c r="QKE354" s="92"/>
      <c r="QKF354" s="92"/>
      <c r="QKG354" s="92"/>
      <c r="QKH354" s="92"/>
      <c r="QKI354" s="92"/>
      <c r="QKJ354" s="92"/>
      <c r="QKK354" s="92"/>
      <c r="QKL354" s="92"/>
      <c r="QKM354" s="92"/>
      <c r="QKN354" s="92"/>
      <c r="QKO354" s="92"/>
      <c r="QKP354" s="92"/>
      <c r="QKQ354" s="92"/>
      <c r="QKR354" s="92"/>
      <c r="QKS354" s="92"/>
      <c r="QKT354" s="92"/>
      <c r="QKU354" s="92"/>
      <c r="QKV354" s="92"/>
      <c r="QKW354" s="92"/>
      <c r="QKX354" s="92"/>
      <c r="QKY354" s="92"/>
      <c r="QKZ354" s="92"/>
      <c r="QLA354" s="92"/>
      <c r="QLB354" s="92"/>
      <c r="QLC354" s="92"/>
      <c r="QLD354" s="92"/>
      <c r="QLE354" s="92"/>
      <c r="QLF354" s="92"/>
      <c r="QLG354" s="92"/>
      <c r="QLH354" s="92"/>
      <c r="QLI354" s="92"/>
      <c r="QLJ354" s="92"/>
      <c r="QLK354" s="92"/>
      <c r="QLL354" s="92"/>
      <c r="QLM354" s="92"/>
      <c r="QLN354" s="92"/>
      <c r="QLO354" s="92"/>
      <c r="QLP354" s="92"/>
      <c r="QLQ354" s="92"/>
      <c r="QLR354" s="92"/>
      <c r="QLS354" s="92"/>
      <c r="QLT354" s="92"/>
      <c r="QLU354" s="92"/>
      <c r="QLV354" s="92"/>
      <c r="QLW354" s="92"/>
      <c r="QLX354" s="92"/>
      <c r="QLY354" s="92"/>
      <c r="QLZ354" s="92"/>
      <c r="QMA354" s="92"/>
      <c r="QMB354" s="92"/>
      <c r="QMC354" s="92"/>
      <c r="QMD354" s="92"/>
      <c r="QME354" s="92"/>
      <c r="QMF354" s="92"/>
      <c r="QMG354" s="92"/>
      <c r="QMH354" s="92"/>
      <c r="QMI354" s="92"/>
      <c r="QMJ354" s="92"/>
      <c r="QMK354" s="92"/>
      <c r="QML354" s="92"/>
      <c r="QMM354" s="92"/>
      <c r="QMN354" s="92"/>
      <c r="QMO354" s="92"/>
      <c r="QMP354" s="92"/>
      <c r="QMQ354" s="92"/>
      <c r="QMR354" s="92"/>
      <c r="QMS354" s="92"/>
      <c r="QMT354" s="92"/>
      <c r="QMU354" s="92"/>
      <c r="QMV354" s="92"/>
      <c r="QMW354" s="92"/>
      <c r="QMX354" s="92"/>
      <c r="QMY354" s="92"/>
      <c r="QMZ354" s="92"/>
      <c r="QNA354" s="92"/>
      <c r="QNB354" s="92"/>
      <c r="QNC354" s="92"/>
      <c r="QND354" s="92"/>
      <c r="QNE354" s="92"/>
      <c r="QNF354" s="92"/>
      <c r="QNG354" s="92"/>
      <c r="QNH354" s="92"/>
      <c r="QNI354" s="92"/>
      <c r="QNJ354" s="92"/>
      <c r="QNK354" s="92"/>
      <c r="QNL354" s="92"/>
      <c r="QNM354" s="92"/>
      <c r="QNN354" s="92"/>
      <c r="QNO354" s="92"/>
      <c r="QNP354" s="92"/>
      <c r="QNQ354" s="92"/>
      <c r="QNR354" s="92"/>
      <c r="QNS354" s="92"/>
      <c r="QNT354" s="92"/>
      <c r="QNU354" s="92"/>
      <c r="QNV354" s="92"/>
      <c r="QNW354" s="92"/>
      <c r="QNX354" s="92"/>
      <c r="QNY354" s="92"/>
      <c r="QNZ354" s="92"/>
      <c r="QOA354" s="92"/>
      <c r="QOB354" s="92"/>
      <c r="QOC354" s="92"/>
      <c r="QOD354" s="92"/>
      <c r="QOE354" s="92"/>
      <c r="QOF354" s="92"/>
      <c r="QOG354" s="92"/>
      <c r="QOH354" s="92"/>
      <c r="QOI354" s="92"/>
      <c r="QOJ354" s="92"/>
      <c r="QOK354" s="92"/>
      <c r="QOL354" s="92"/>
      <c r="QOM354" s="92"/>
      <c r="QON354" s="92"/>
      <c r="QOO354" s="92"/>
      <c r="QOP354" s="92"/>
      <c r="QOQ354" s="92"/>
      <c r="QOR354" s="92"/>
      <c r="QOS354" s="92"/>
      <c r="QOT354" s="92"/>
      <c r="QOU354" s="92"/>
      <c r="QOV354" s="92"/>
      <c r="QOW354" s="92"/>
      <c r="QOX354" s="92"/>
      <c r="QOY354" s="92"/>
      <c r="QOZ354" s="92"/>
      <c r="QPA354" s="92"/>
      <c r="QPB354" s="92"/>
      <c r="QPC354" s="92"/>
      <c r="QPD354" s="92"/>
      <c r="QPE354" s="92"/>
      <c r="QPF354" s="92"/>
      <c r="QPG354" s="92"/>
      <c r="QPH354" s="92"/>
      <c r="QPI354" s="92"/>
      <c r="QPJ354" s="92"/>
      <c r="QPK354" s="92"/>
      <c r="QPL354" s="92"/>
      <c r="QPM354" s="92"/>
      <c r="QPN354" s="92"/>
      <c r="QPO354" s="92"/>
      <c r="QPP354" s="92"/>
      <c r="QPQ354" s="92"/>
      <c r="QPR354" s="92"/>
      <c r="QPS354" s="92"/>
      <c r="QPT354" s="92"/>
      <c r="QPU354" s="92"/>
      <c r="QPV354" s="92"/>
      <c r="QPW354" s="92"/>
      <c r="QPX354" s="92"/>
      <c r="QPY354" s="92"/>
      <c r="QPZ354" s="92"/>
      <c r="QQA354" s="92"/>
      <c r="QQB354" s="92"/>
      <c r="QQC354" s="92"/>
      <c r="QQD354" s="92"/>
      <c r="QQE354" s="92"/>
      <c r="QQF354" s="92"/>
      <c r="QQG354" s="92"/>
      <c r="QQH354" s="92"/>
      <c r="QQI354" s="92"/>
      <c r="QQJ354" s="92"/>
      <c r="QQK354" s="92"/>
      <c r="QQL354" s="92"/>
      <c r="QQM354" s="92"/>
      <c r="QQN354" s="92"/>
      <c r="QQO354" s="92"/>
      <c r="QQP354" s="92"/>
      <c r="QQQ354" s="92"/>
      <c r="QQR354" s="92"/>
      <c r="QQS354" s="92"/>
      <c r="QQT354" s="92"/>
      <c r="QQU354" s="92"/>
      <c r="QQV354" s="92"/>
      <c r="QQW354" s="92"/>
      <c r="QQX354" s="92"/>
      <c r="QQY354" s="92"/>
      <c r="QQZ354" s="92"/>
      <c r="QRA354" s="92"/>
      <c r="QRB354" s="92"/>
      <c r="QRC354" s="92"/>
      <c r="QRD354" s="92"/>
      <c r="QRE354" s="92"/>
      <c r="QRF354" s="92"/>
      <c r="QRG354" s="92"/>
      <c r="QRH354" s="92"/>
      <c r="QRI354" s="92"/>
      <c r="QRJ354" s="92"/>
      <c r="QRK354" s="92"/>
      <c r="QRL354" s="92"/>
      <c r="QRM354" s="92"/>
      <c r="QRN354" s="92"/>
      <c r="QRO354" s="92"/>
      <c r="QRP354" s="92"/>
      <c r="QRQ354" s="92"/>
      <c r="QRR354" s="92"/>
      <c r="QRS354" s="92"/>
      <c r="QRT354" s="92"/>
      <c r="QRU354" s="92"/>
      <c r="QRV354" s="92"/>
      <c r="QRW354" s="92"/>
      <c r="QRX354" s="92"/>
      <c r="QRY354" s="92"/>
      <c r="QRZ354" s="92"/>
      <c r="QSA354" s="92"/>
      <c r="QSB354" s="92"/>
      <c r="QSC354" s="92"/>
      <c r="QSD354" s="92"/>
      <c r="QSE354" s="92"/>
      <c r="QSF354" s="92"/>
      <c r="QSG354" s="92"/>
      <c r="QSH354" s="92"/>
      <c r="QSI354" s="92"/>
      <c r="QSJ354" s="92"/>
      <c r="QSK354" s="92"/>
      <c r="QSL354" s="92"/>
      <c r="QSM354" s="92"/>
      <c r="QSN354" s="92"/>
      <c r="QSO354" s="92"/>
      <c r="QSP354" s="92"/>
      <c r="QSQ354" s="92"/>
      <c r="QSR354" s="92"/>
      <c r="QSS354" s="92"/>
      <c r="QST354" s="92"/>
      <c r="QSU354" s="92"/>
      <c r="QSV354" s="92"/>
      <c r="QSW354" s="92"/>
      <c r="QSX354" s="92"/>
      <c r="QSY354" s="92"/>
      <c r="QSZ354" s="92"/>
      <c r="QTA354" s="92"/>
      <c r="QTB354" s="92"/>
      <c r="QTC354" s="92"/>
      <c r="QTD354" s="92"/>
      <c r="QTE354" s="92"/>
      <c r="QTF354" s="92"/>
      <c r="QTG354" s="92"/>
      <c r="QTH354" s="92"/>
      <c r="QTI354" s="92"/>
      <c r="QTJ354" s="92"/>
      <c r="QTK354" s="92"/>
      <c r="QTL354" s="92"/>
      <c r="QTM354" s="92"/>
      <c r="QTN354" s="92"/>
      <c r="QTO354" s="92"/>
      <c r="QTP354" s="92"/>
      <c r="QTQ354" s="92"/>
      <c r="QTR354" s="92"/>
      <c r="QTS354" s="92"/>
      <c r="QTT354" s="92"/>
      <c r="QTU354" s="92"/>
      <c r="QTV354" s="92"/>
      <c r="QTW354" s="92"/>
      <c r="QTX354" s="92"/>
      <c r="QTY354" s="92"/>
      <c r="QTZ354" s="92"/>
      <c r="QUA354" s="92"/>
      <c r="QUB354" s="92"/>
      <c r="QUC354" s="92"/>
      <c r="QUD354" s="92"/>
      <c r="QUE354" s="92"/>
      <c r="QUF354" s="92"/>
      <c r="QUG354" s="92"/>
      <c r="QUH354" s="92"/>
      <c r="QUI354" s="92"/>
      <c r="QUJ354" s="92"/>
      <c r="QUK354" s="92"/>
      <c r="QUL354" s="92"/>
      <c r="QUM354" s="92"/>
      <c r="QUN354" s="92"/>
      <c r="QUO354" s="92"/>
      <c r="QUP354" s="92"/>
      <c r="QUQ354" s="92"/>
      <c r="QUR354" s="92"/>
      <c r="QUS354" s="92"/>
      <c r="QUT354" s="92"/>
      <c r="QUU354" s="92"/>
      <c r="QUV354" s="92"/>
      <c r="QUW354" s="92"/>
      <c r="QUX354" s="92"/>
      <c r="QUY354" s="92"/>
      <c r="QUZ354" s="92"/>
      <c r="QVA354" s="92"/>
      <c r="QVB354" s="92"/>
      <c r="QVC354" s="92"/>
      <c r="QVD354" s="92"/>
      <c r="QVE354" s="92"/>
      <c r="QVF354" s="92"/>
      <c r="QVG354" s="92"/>
      <c r="QVH354" s="92"/>
      <c r="QVI354" s="92"/>
      <c r="QVJ354" s="92"/>
      <c r="QVK354" s="92"/>
      <c r="QVL354" s="92"/>
      <c r="QVM354" s="92"/>
      <c r="QVN354" s="92"/>
      <c r="QVO354" s="92"/>
      <c r="QVP354" s="92"/>
      <c r="QVQ354" s="92"/>
      <c r="QVR354" s="92"/>
      <c r="QVS354" s="92"/>
      <c r="QVT354" s="92"/>
      <c r="QVU354" s="92"/>
      <c r="QVV354" s="92"/>
      <c r="QVW354" s="92"/>
      <c r="QVX354" s="92"/>
      <c r="QVY354" s="92"/>
      <c r="QVZ354" s="92"/>
      <c r="QWA354" s="92"/>
      <c r="QWB354" s="92"/>
      <c r="QWC354" s="92"/>
      <c r="QWD354" s="92"/>
      <c r="QWE354" s="92"/>
      <c r="QWF354" s="92"/>
      <c r="QWG354" s="92"/>
      <c r="QWH354" s="92"/>
      <c r="QWI354" s="92"/>
      <c r="QWJ354" s="92"/>
      <c r="QWK354" s="92"/>
      <c r="QWL354" s="92"/>
      <c r="QWM354" s="92"/>
      <c r="QWN354" s="92"/>
      <c r="QWO354" s="92"/>
      <c r="QWP354" s="92"/>
      <c r="QWQ354" s="92"/>
      <c r="QWR354" s="92"/>
      <c r="QWS354" s="92"/>
      <c r="QWT354" s="92"/>
      <c r="QWU354" s="92"/>
      <c r="QWV354" s="92"/>
      <c r="QWW354" s="92"/>
      <c r="QWX354" s="92"/>
      <c r="QWY354" s="92"/>
      <c r="QWZ354" s="92"/>
      <c r="QXA354" s="92"/>
      <c r="QXB354" s="92"/>
      <c r="QXC354" s="92"/>
      <c r="QXD354" s="92"/>
      <c r="QXE354" s="92"/>
      <c r="QXF354" s="92"/>
      <c r="QXG354" s="92"/>
      <c r="QXH354" s="92"/>
      <c r="QXI354" s="92"/>
      <c r="QXJ354" s="92"/>
      <c r="QXK354" s="92"/>
      <c r="QXL354" s="92"/>
      <c r="QXM354" s="92"/>
      <c r="QXN354" s="92"/>
      <c r="QXO354" s="92"/>
      <c r="QXP354" s="92"/>
      <c r="QXQ354" s="92"/>
      <c r="QXR354" s="92"/>
      <c r="QXS354" s="92"/>
      <c r="QXT354" s="92"/>
      <c r="QXU354" s="92"/>
      <c r="QXV354" s="92"/>
      <c r="QXW354" s="92"/>
      <c r="QXX354" s="92"/>
      <c r="QXY354" s="92"/>
      <c r="QXZ354" s="92"/>
      <c r="QYA354" s="92"/>
      <c r="QYB354" s="92"/>
      <c r="QYC354" s="92"/>
      <c r="QYD354" s="92"/>
      <c r="QYE354" s="92"/>
      <c r="QYF354" s="92"/>
      <c r="QYG354" s="92"/>
      <c r="QYH354" s="92"/>
      <c r="QYI354" s="92"/>
      <c r="QYJ354" s="92"/>
      <c r="QYK354" s="92"/>
      <c r="QYL354" s="92"/>
      <c r="QYM354" s="92"/>
      <c r="QYN354" s="92"/>
      <c r="QYO354" s="92"/>
      <c r="QYP354" s="92"/>
      <c r="QYQ354" s="92"/>
      <c r="QYR354" s="92"/>
      <c r="QYS354" s="92"/>
      <c r="QYT354" s="92"/>
      <c r="QYU354" s="92"/>
      <c r="QYV354" s="92"/>
      <c r="QYW354" s="92"/>
      <c r="QYX354" s="92"/>
      <c r="QYY354" s="92"/>
      <c r="QYZ354" s="92"/>
      <c r="QZA354" s="92"/>
      <c r="QZB354" s="92"/>
      <c r="QZC354" s="92"/>
      <c r="QZD354" s="92"/>
      <c r="QZE354" s="92"/>
      <c r="QZF354" s="92"/>
      <c r="QZG354" s="92"/>
      <c r="QZH354" s="92"/>
      <c r="QZI354" s="92"/>
      <c r="QZJ354" s="92"/>
      <c r="QZK354" s="92"/>
      <c r="QZL354" s="92"/>
      <c r="QZM354" s="92"/>
      <c r="QZN354" s="92"/>
      <c r="QZO354" s="92"/>
      <c r="QZP354" s="92"/>
      <c r="QZQ354" s="92"/>
      <c r="QZR354" s="92"/>
      <c r="QZS354" s="92"/>
      <c r="QZT354" s="92"/>
      <c r="QZU354" s="92"/>
      <c r="QZV354" s="92"/>
      <c r="QZW354" s="92"/>
      <c r="QZX354" s="92"/>
      <c r="QZY354" s="92"/>
      <c r="QZZ354" s="92"/>
      <c r="RAA354" s="92"/>
      <c r="RAB354" s="92"/>
      <c r="RAC354" s="92"/>
      <c r="RAD354" s="92"/>
      <c r="RAE354" s="92"/>
      <c r="RAF354" s="92"/>
      <c r="RAG354" s="92"/>
      <c r="RAH354" s="92"/>
      <c r="RAI354" s="92"/>
      <c r="RAJ354" s="92"/>
      <c r="RAK354" s="92"/>
      <c r="RAL354" s="92"/>
      <c r="RAM354" s="92"/>
      <c r="RAN354" s="92"/>
      <c r="RAO354" s="92"/>
      <c r="RAP354" s="92"/>
      <c r="RAQ354" s="92"/>
      <c r="RAR354" s="92"/>
      <c r="RAS354" s="92"/>
      <c r="RAT354" s="92"/>
      <c r="RAU354" s="92"/>
      <c r="RAV354" s="92"/>
      <c r="RAW354" s="92"/>
      <c r="RAX354" s="92"/>
      <c r="RAY354" s="92"/>
      <c r="RAZ354" s="92"/>
      <c r="RBA354" s="92"/>
      <c r="RBB354" s="92"/>
      <c r="RBC354" s="92"/>
      <c r="RBD354" s="92"/>
      <c r="RBE354" s="92"/>
      <c r="RBF354" s="92"/>
      <c r="RBG354" s="92"/>
      <c r="RBH354" s="92"/>
      <c r="RBI354" s="92"/>
      <c r="RBJ354" s="92"/>
      <c r="RBK354" s="92"/>
      <c r="RBL354" s="92"/>
      <c r="RBM354" s="92"/>
      <c r="RBN354" s="92"/>
      <c r="RBO354" s="92"/>
      <c r="RBP354" s="92"/>
      <c r="RBQ354" s="92"/>
      <c r="RBR354" s="92"/>
      <c r="RBS354" s="92"/>
      <c r="RBT354" s="92"/>
      <c r="RBU354" s="92"/>
      <c r="RBV354" s="92"/>
      <c r="RBW354" s="92"/>
      <c r="RBX354" s="92"/>
      <c r="RBY354" s="92"/>
      <c r="RBZ354" s="92"/>
      <c r="RCA354" s="92"/>
      <c r="RCB354" s="92"/>
      <c r="RCC354" s="92"/>
      <c r="RCD354" s="92"/>
      <c r="RCE354" s="92"/>
      <c r="RCF354" s="92"/>
      <c r="RCG354" s="92"/>
      <c r="RCH354" s="92"/>
      <c r="RCI354" s="92"/>
      <c r="RCJ354" s="92"/>
      <c r="RCK354" s="92"/>
      <c r="RCL354" s="92"/>
      <c r="RCM354" s="92"/>
      <c r="RCN354" s="92"/>
      <c r="RCO354" s="92"/>
      <c r="RCP354" s="92"/>
      <c r="RCQ354" s="92"/>
      <c r="RCR354" s="92"/>
      <c r="RCS354" s="92"/>
      <c r="RCT354" s="92"/>
      <c r="RCU354" s="92"/>
      <c r="RCV354" s="92"/>
      <c r="RCW354" s="92"/>
      <c r="RCX354" s="92"/>
      <c r="RCY354" s="92"/>
      <c r="RCZ354" s="92"/>
      <c r="RDA354" s="92"/>
      <c r="RDB354" s="92"/>
      <c r="RDC354" s="92"/>
      <c r="RDD354" s="92"/>
      <c r="RDE354" s="92"/>
      <c r="RDF354" s="92"/>
      <c r="RDG354" s="92"/>
      <c r="RDH354" s="92"/>
      <c r="RDI354" s="92"/>
      <c r="RDJ354" s="92"/>
      <c r="RDK354" s="92"/>
      <c r="RDL354" s="92"/>
      <c r="RDM354" s="92"/>
      <c r="RDN354" s="92"/>
      <c r="RDO354" s="92"/>
      <c r="RDP354" s="92"/>
      <c r="RDQ354" s="92"/>
      <c r="RDR354" s="92"/>
      <c r="RDS354" s="92"/>
      <c r="RDT354" s="92"/>
      <c r="RDU354" s="92"/>
      <c r="RDV354" s="92"/>
      <c r="RDW354" s="92"/>
      <c r="RDX354" s="92"/>
      <c r="RDY354" s="92"/>
      <c r="RDZ354" s="92"/>
      <c r="REA354" s="92"/>
      <c r="REB354" s="92"/>
      <c r="REC354" s="92"/>
      <c r="RED354" s="92"/>
      <c r="REE354" s="92"/>
      <c r="REF354" s="92"/>
      <c r="REG354" s="92"/>
      <c r="REH354" s="92"/>
      <c r="REI354" s="92"/>
      <c r="REJ354" s="92"/>
      <c r="REK354" s="92"/>
      <c r="REL354" s="92"/>
      <c r="REM354" s="92"/>
      <c r="REN354" s="92"/>
      <c r="REO354" s="92"/>
      <c r="REP354" s="92"/>
      <c r="REQ354" s="92"/>
      <c r="RER354" s="92"/>
      <c r="RES354" s="92"/>
      <c r="RET354" s="92"/>
      <c r="REU354" s="92"/>
      <c r="REV354" s="92"/>
      <c r="REW354" s="92"/>
      <c r="REX354" s="92"/>
      <c r="REY354" s="92"/>
      <c r="REZ354" s="92"/>
      <c r="RFA354" s="92"/>
      <c r="RFB354" s="92"/>
      <c r="RFC354" s="92"/>
      <c r="RFD354" s="92"/>
      <c r="RFE354" s="92"/>
      <c r="RFF354" s="92"/>
      <c r="RFG354" s="92"/>
      <c r="RFH354" s="92"/>
      <c r="RFI354" s="92"/>
      <c r="RFJ354" s="92"/>
      <c r="RFK354" s="92"/>
      <c r="RFL354" s="92"/>
      <c r="RFM354" s="92"/>
      <c r="RFN354" s="92"/>
      <c r="RFO354" s="92"/>
      <c r="RFP354" s="92"/>
      <c r="RFQ354" s="92"/>
      <c r="RFR354" s="92"/>
      <c r="RFS354" s="92"/>
      <c r="RFT354" s="92"/>
      <c r="RFU354" s="92"/>
      <c r="RFV354" s="92"/>
      <c r="RFW354" s="92"/>
      <c r="RFX354" s="92"/>
      <c r="RFY354" s="92"/>
      <c r="RFZ354" s="92"/>
      <c r="RGA354" s="92"/>
      <c r="RGB354" s="92"/>
      <c r="RGC354" s="92"/>
      <c r="RGD354" s="92"/>
      <c r="RGE354" s="92"/>
      <c r="RGF354" s="92"/>
      <c r="RGG354" s="92"/>
      <c r="RGH354" s="92"/>
      <c r="RGI354" s="92"/>
      <c r="RGJ354" s="92"/>
      <c r="RGK354" s="92"/>
      <c r="RGL354" s="92"/>
      <c r="RGM354" s="92"/>
      <c r="RGN354" s="92"/>
      <c r="RGO354" s="92"/>
      <c r="RGP354" s="92"/>
      <c r="RGQ354" s="92"/>
      <c r="RGR354" s="92"/>
      <c r="RGS354" s="92"/>
      <c r="RGT354" s="92"/>
      <c r="RGU354" s="92"/>
      <c r="RGV354" s="92"/>
      <c r="RGW354" s="92"/>
      <c r="RGX354" s="92"/>
      <c r="RGY354" s="92"/>
      <c r="RGZ354" s="92"/>
      <c r="RHA354" s="92"/>
      <c r="RHB354" s="92"/>
      <c r="RHC354" s="92"/>
      <c r="RHD354" s="92"/>
      <c r="RHE354" s="92"/>
      <c r="RHF354" s="92"/>
      <c r="RHG354" s="92"/>
      <c r="RHH354" s="92"/>
      <c r="RHI354" s="92"/>
      <c r="RHJ354" s="92"/>
      <c r="RHK354" s="92"/>
      <c r="RHL354" s="92"/>
      <c r="RHM354" s="92"/>
      <c r="RHN354" s="92"/>
      <c r="RHO354" s="92"/>
      <c r="RHP354" s="92"/>
      <c r="RHQ354" s="92"/>
      <c r="RHR354" s="92"/>
      <c r="RHS354" s="92"/>
      <c r="RHT354" s="92"/>
      <c r="RHU354" s="92"/>
      <c r="RHV354" s="92"/>
      <c r="RHW354" s="92"/>
      <c r="RHX354" s="92"/>
      <c r="RHY354" s="92"/>
      <c r="RHZ354" s="92"/>
      <c r="RIA354" s="92"/>
      <c r="RIB354" s="92"/>
      <c r="RIC354" s="92"/>
      <c r="RID354" s="92"/>
      <c r="RIE354" s="92"/>
      <c r="RIF354" s="92"/>
      <c r="RIG354" s="92"/>
      <c r="RIH354" s="92"/>
      <c r="RII354" s="92"/>
      <c r="RIJ354" s="92"/>
      <c r="RIK354" s="92"/>
      <c r="RIL354" s="92"/>
      <c r="RIM354" s="92"/>
      <c r="RIN354" s="92"/>
      <c r="RIO354" s="92"/>
      <c r="RIP354" s="92"/>
      <c r="RIQ354" s="92"/>
      <c r="RIR354" s="92"/>
      <c r="RIS354" s="92"/>
      <c r="RIT354" s="92"/>
      <c r="RIU354" s="92"/>
      <c r="RIV354" s="92"/>
      <c r="RIW354" s="92"/>
      <c r="RIX354" s="92"/>
      <c r="RIY354" s="92"/>
      <c r="RIZ354" s="92"/>
      <c r="RJA354" s="92"/>
      <c r="RJB354" s="92"/>
      <c r="RJC354" s="92"/>
      <c r="RJD354" s="92"/>
      <c r="RJE354" s="92"/>
      <c r="RJF354" s="92"/>
      <c r="RJG354" s="92"/>
      <c r="RJH354" s="92"/>
      <c r="RJI354" s="92"/>
      <c r="RJJ354" s="92"/>
      <c r="RJK354" s="92"/>
      <c r="RJL354" s="92"/>
      <c r="RJM354" s="92"/>
      <c r="RJN354" s="92"/>
      <c r="RJO354" s="92"/>
      <c r="RJP354" s="92"/>
      <c r="RJQ354" s="92"/>
      <c r="RJR354" s="92"/>
      <c r="RJS354" s="92"/>
      <c r="RJT354" s="92"/>
      <c r="RJU354" s="92"/>
      <c r="RJV354" s="92"/>
      <c r="RJW354" s="92"/>
      <c r="RJX354" s="92"/>
      <c r="RJY354" s="92"/>
      <c r="RJZ354" s="92"/>
      <c r="RKA354" s="92"/>
      <c r="RKB354" s="92"/>
      <c r="RKC354" s="92"/>
      <c r="RKD354" s="92"/>
      <c r="RKE354" s="92"/>
      <c r="RKF354" s="92"/>
      <c r="RKG354" s="92"/>
      <c r="RKH354" s="92"/>
      <c r="RKI354" s="92"/>
      <c r="RKJ354" s="92"/>
      <c r="RKK354" s="92"/>
      <c r="RKL354" s="92"/>
      <c r="RKM354" s="92"/>
      <c r="RKN354" s="92"/>
      <c r="RKO354" s="92"/>
      <c r="RKP354" s="92"/>
      <c r="RKQ354" s="92"/>
      <c r="RKR354" s="92"/>
      <c r="RKS354" s="92"/>
      <c r="RKT354" s="92"/>
      <c r="RKU354" s="92"/>
      <c r="RKV354" s="92"/>
      <c r="RKW354" s="92"/>
      <c r="RKX354" s="92"/>
      <c r="RKY354" s="92"/>
      <c r="RKZ354" s="92"/>
      <c r="RLA354" s="92"/>
      <c r="RLB354" s="92"/>
      <c r="RLC354" s="92"/>
      <c r="RLD354" s="92"/>
      <c r="RLE354" s="92"/>
      <c r="RLF354" s="92"/>
      <c r="RLG354" s="92"/>
      <c r="RLH354" s="92"/>
      <c r="RLI354" s="92"/>
      <c r="RLJ354" s="92"/>
      <c r="RLK354" s="92"/>
      <c r="RLL354" s="92"/>
      <c r="RLM354" s="92"/>
      <c r="RLN354" s="92"/>
      <c r="RLO354" s="92"/>
      <c r="RLP354" s="92"/>
      <c r="RLQ354" s="92"/>
      <c r="RLR354" s="92"/>
      <c r="RLS354" s="92"/>
      <c r="RLT354" s="92"/>
      <c r="RLU354" s="92"/>
      <c r="RLV354" s="92"/>
      <c r="RLW354" s="92"/>
      <c r="RLX354" s="92"/>
      <c r="RLY354" s="92"/>
      <c r="RLZ354" s="92"/>
      <c r="RMA354" s="92"/>
      <c r="RMB354" s="92"/>
      <c r="RMC354" s="92"/>
      <c r="RMD354" s="92"/>
      <c r="RME354" s="92"/>
      <c r="RMF354" s="92"/>
      <c r="RMG354" s="92"/>
      <c r="RMH354" s="92"/>
      <c r="RMI354" s="92"/>
      <c r="RMJ354" s="92"/>
      <c r="RMK354" s="92"/>
      <c r="RML354" s="92"/>
      <c r="RMM354" s="92"/>
      <c r="RMN354" s="92"/>
      <c r="RMO354" s="92"/>
      <c r="RMP354" s="92"/>
      <c r="RMQ354" s="92"/>
      <c r="RMR354" s="92"/>
      <c r="RMS354" s="92"/>
      <c r="RMT354" s="92"/>
      <c r="RMU354" s="92"/>
      <c r="RMV354" s="92"/>
      <c r="RMW354" s="92"/>
      <c r="RMX354" s="92"/>
      <c r="RMY354" s="92"/>
      <c r="RMZ354" s="92"/>
      <c r="RNA354" s="92"/>
      <c r="RNB354" s="92"/>
      <c r="RNC354" s="92"/>
      <c r="RND354" s="92"/>
      <c r="RNE354" s="92"/>
      <c r="RNF354" s="92"/>
      <c r="RNG354" s="92"/>
      <c r="RNH354" s="92"/>
      <c r="RNI354" s="92"/>
      <c r="RNJ354" s="92"/>
      <c r="RNK354" s="92"/>
      <c r="RNL354" s="92"/>
      <c r="RNM354" s="92"/>
      <c r="RNN354" s="92"/>
      <c r="RNO354" s="92"/>
      <c r="RNP354" s="92"/>
      <c r="RNQ354" s="92"/>
      <c r="RNR354" s="92"/>
      <c r="RNS354" s="92"/>
      <c r="RNT354" s="92"/>
      <c r="RNU354" s="92"/>
      <c r="RNV354" s="92"/>
      <c r="RNW354" s="92"/>
      <c r="RNX354" s="92"/>
      <c r="RNY354" s="92"/>
      <c r="RNZ354" s="92"/>
      <c r="ROA354" s="92"/>
      <c r="ROB354" s="92"/>
      <c r="ROC354" s="92"/>
      <c r="ROD354" s="92"/>
      <c r="ROE354" s="92"/>
      <c r="ROF354" s="92"/>
      <c r="ROG354" s="92"/>
      <c r="ROH354" s="92"/>
      <c r="ROI354" s="92"/>
      <c r="ROJ354" s="92"/>
      <c r="ROK354" s="92"/>
      <c r="ROL354" s="92"/>
      <c r="ROM354" s="92"/>
      <c r="RON354" s="92"/>
      <c r="ROO354" s="92"/>
      <c r="ROP354" s="92"/>
      <c r="ROQ354" s="92"/>
      <c r="ROR354" s="92"/>
      <c r="ROS354" s="92"/>
      <c r="ROT354" s="92"/>
      <c r="ROU354" s="92"/>
      <c r="ROV354" s="92"/>
      <c r="ROW354" s="92"/>
      <c r="ROX354" s="92"/>
      <c r="ROY354" s="92"/>
      <c r="ROZ354" s="92"/>
      <c r="RPA354" s="92"/>
      <c r="RPB354" s="92"/>
      <c r="RPC354" s="92"/>
      <c r="RPD354" s="92"/>
      <c r="RPE354" s="92"/>
      <c r="RPF354" s="92"/>
      <c r="RPG354" s="92"/>
      <c r="RPH354" s="92"/>
      <c r="RPI354" s="92"/>
      <c r="RPJ354" s="92"/>
      <c r="RPK354" s="92"/>
      <c r="RPL354" s="92"/>
      <c r="RPM354" s="92"/>
      <c r="RPN354" s="92"/>
      <c r="RPO354" s="92"/>
      <c r="RPP354" s="92"/>
      <c r="RPQ354" s="92"/>
      <c r="RPR354" s="92"/>
      <c r="RPS354" s="92"/>
      <c r="RPT354" s="92"/>
      <c r="RPU354" s="92"/>
      <c r="RPV354" s="92"/>
      <c r="RPW354" s="92"/>
      <c r="RPX354" s="92"/>
      <c r="RPY354" s="92"/>
      <c r="RPZ354" s="92"/>
      <c r="RQA354" s="92"/>
      <c r="RQB354" s="92"/>
      <c r="RQC354" s="92"/>
      <c r="RQD354" s="92"/>
      <c r="RQE354" s="92"/>
      <c r="RQF354" s="92"/>
      <c r="RQG354" s="92"/>
      <c r="RQH354" s="92"/>
      <c r="RQI354" s="92"/>
      <c r="RQJ354" s="92"/>
      <c r="RQK354" s="92"/>
      <c r="RQL354" s="92"/>
      <c r="RQM354" s="92"/>
      <c r="RQN354" s="92"/>
      <c r="RQO354" s="92"/>
      <c r="RQP354" s="92"/>
      <c r="RQQ354" s="92"/>
      <c r="RQR354" s="92"/>
      <c r="RQS354" s="92"/>
      <c r="RQT354" s="92"/>
      <c r="RQU354" s="92"/>
      <c r="RQV354" s="92"/>
      <c r="RQW354" s="92"/>
      <c r="RQX354" s="92"/>
      <c r="RQY354" s="92"/>
      <c r="RQZ354" s="92"/>
      <c r="RRA354" s="92"/>
      <c r="RRB354" s="92"/>
      <c r="RRC354" s="92"/>
      <c r="RRD354" s="92"/>
      <c r="RRE354" s="92"/>
      <c r="RRF354" s="92"/>
      <c r="RRG354" s="92"/>
      <c r="RRH354" s="92"/>
      <c r="RRI354" s="92"/>
      <c r="RRJ354" s="92"/>
      <c r="RRK354" s="92"/>
      <c r="RRL354" s="92"/>
      <c r="RRM354" s="92"/>
      <c r="RRN354" s="92"/>
      <c r="RRO354" s="92"/>
      <c r="RRP354" s="92"/>
      <c r="RRQ354" s="92"/>
      <c r="RRR354" s="92"/>
      <c r="RRS354" s="92"/>
      <c r="RRT354" s="92"/>
      <c r="RRU354" s="92"/>
      <c r="RRV354" s="92"/>
      <c r="RRW354" s="92"/>
      <c r="RRX354" s="92"/>
      <c r="RRY354" s="92"/>
      <c r="RRZ354" s="92"/>
      <c r="RSA354" s="92"/>
      <c r="RSB354" s="92"/>
      <c r="RSC354" s="92"/>
      <c r="RSD354" s="92"/>
      <c r="RSE354" s="92"/>
      <c r="RSF354" s="92"/>
      <c r="RSG354" s="92"/>
      <c r="RSH354" s="92"/>
      <c r="RSI354" s="92"/>
      <c r="RSJ354" s="92"/>
      <c r="RSK354" s="92"/>
      <c r="RSL354" s="92"/>
      <c r="RSM354" s="92"/>
      <c r="RSN354" s="92"/>
      <c r="RSO354" s="92"/>
      <c r="RSP354" s="92"/>
      <c r="RSQ354" s="92"/>
      <c r="RSR354" s="92"/>
      <c r="RSS354" s="92"/>
      <c r="RST354" s="92"/>
      <c r="RSU354" s="92"/>
      <c r="RSV354" s="92"/>
      <c r="RSW354" s="92"/>
      <c r="RSX354" s="92"/>
      <c r="RSY354" s="92"/>
      <c r="RSZ354" s="92"/>
      <c r="RTA354" s="92"/>
      <c r="RTB354" s="92"/>
      <c r="RTC354" s="92"/>
      <c r="RTD354" s="92"/>
      <c r="RTE354" s="92"/>
      <c r="RTF354" s="92"/>
      <c r="RTG354" s="92"/>
      <c r="RTH354" s="92"/>
      <c r="RTI354" s="92"/>
      <c r="RTJ354" s="92"/>
      <c r="RTK354" s="92"/>
      <c r="RTL354" s="92"/>
      <c r="RTM354" s="92"/>
      <c r="RTN354" s="92"/>
      <c r="RTO354" s="92"/>
      <c r="RTP354" s="92"/>
      <c r="RTQ354" s="92"/>
      <c r="RTR354" s="92"/>
      <c r="RTS354" s="92"/>
      <c r="RTT354" s="92"/>
      <c r="RTU354" s="92"/>
      <c r="RTV354" s="92"/>
      <c r="RTW354" s="92"/>
      <c r="RTX354" s="92"/>
      <c r="RTY354" s="92"/>
      <c r="RTZ354" s="92"/>
      <c r="RUA354" s="92"/>
      <c r="RUB354" s="92"/>
      <c r="RUC354" s="92"/>
      <c r="RUD354" s="92"/>
      <c r="RUE354" s="92"/>
      <c r="RUF354" s="92"/>
      <c r="RUG354" s="92"/>
      <c r="RUH354" s="92"/>
      <c r="RUI354" s="92"/>
      <c r="RUJ354" s="92"/>
      <c r="RUK354" s="92"/>
      <c r="RUL354" s="92"/>
      <c r="RUM354" s="92"/>
      <c r="RUN354" s="92"/>
      <c r="RUO354" s="92"/>
      <c r="RUP354" s="92"/>
      <c r="RUQ354" s="92"/>
      <c r="RUR354" s="92"/>
      <c r="RUS354" s="92"/>
      <c r="RUT354" s="92"/>
      <c r="RUU354" s="92"/>
      <c r="RUV354" s="92"/>
      <c r="RUW354" s="92"/>
      <c r="RUX354" s="92"/>
      <c r="RUY354" s="92"/>
      <c r="RUZ354" s="92"/>
      <c r="RVA354" s="92"/>
      <c r="RVB354" s="92"/>
      <c r="RVC354" s="92"/>
      <c r="RVD354" s="92"/>
      <c r="RVE354" s="92"/>
      <c r="RVF354" s="92"/>
      <c r="RVG354" s="92"/>
      <c r="RVH354" s="92"/>
      <c r="RVI354" s="92"/>
      <c r="RVJ354" s="92"/>
      <c r="RVK354" s="92"/>
      <c r="RVL354" s="92"/>
      <c r="RVM354" s="92"/>
      <c r="RVN354" s="92"/>
      <c r="RVO354" s="92"/>
      <c r="RVP354" s="92"/>
      <c r="RVQ354" s="92"/>
      <c r="RVR354" s="92"/>
      <c r="RVS354" s="92"/>
      <c r="RVT354" s="92"/>
      <c r="RVU354" s="92"/>
      <c r="RVV354" s="92"/>
      <c r="RVW354" s="92"/>
      <c r="RVX354" s="92"/>
      <c r="RVY354" s="92"/>
      <c r="RVZ354" s="92"/>
      <c r="RWA354" s="92"/>
      <c r="RWB354" s="92"/>
      <c r="RWC354" s="92"/>
      <c r="RWD354" s="92"/>
      <c r="RWE354" s="92"/>
      <c r="RWF354" s="92"/>
      <c r="RWG354" s="92"/>
      <c r="RWH354" s="92"/>
      <c r="RWI354" s="92"/>
      <c r="RWJ354" s="92"/>
      <c r="RWK354" s="92"/>
      <c r="RWL354" s="92"/>
      <c r="RWM354" s="92"/>
      <c r="RWN354" s="92"/>
      <c r="RWO354" s="92"/>
      <c r="RWP354" s="92"/>
      <c r="RWQ354" s="92"/>
      <c r="RWR354" s="92"/>
      <c r="RWS354" s="92"/>
      <c r="RWT354" s="92"/>
      <c r="RWU354" s="92"/>
      <c r="RWV354" s="92"/>
      <c r="RWW354" s="92"/>
      <c r="RWX354" s="92"/>
      <c r="RWY354" s="92"/>
      <c r="RWZ354" s="92"/>
      <c r="RXA354" s="92"/>
      <c r="RXB354" s="92"/>
      <c r="RXC354" s="92"/>
      <c r="RXD354" s="92"/>
      <c r="RXE354" s="92"/>
      <c r="RXF354" s="92"/>
      <c r="RXG354" s="92"/>
      <c r="RXH354" s="92"/>
      <c r="RXI354" s="92"/>
      <c r="RXJ354" s="92"/>
      <c r="RXK354" s="92"/>
      <c r="RXL354" s="92"/>
      <c r="RXM354" s="92"/>
      <c r="RXN354" s="92"/>
      <c r="RXO354" s="92"/>
      <c r="RXP354" s="92"/>
      <c r="RXQ354" s="92"/>
      <c r="RXR354" s="92"/>
      <c r="RXS354" s="92"/>
      <c r="RXT354" s="92"/>
      <c r="RXU354" s="92"/>
      <c r="RXV354" s="92"/>
      <c r="RXW354" s="92"/>
      <c r="RXX354" s="92"/>
      <c r="RXY354" s="92"/>
      <c r="RXZ354" s="92"/>
      <c r="RYA354" s="92"/>
      <c r="RYB354" s="92"/>
      <c r="RYC354" s="92"/>
      <c r="RYD354" s="92"/>
      <c r="RYE354" s="92"/>
      <c r="RYF354" s="92"/>
      <c r="RYG354" s="92"/>
      <c r="RYH354" s="92"/>
      <c r="RYI354" s="92"/>
      <c r="RYJ354" s="92"/>
      <c r="RYK354" s="92"/>
      <c r="RYL354" s="92"/>
      <c r="RYM354" s="92"/>
      <c r="RYN354" s="92"/>
      <c r="RYO354" s="92"/>
      <c r="RYP354" s="92"/>
      <c r="RYQ354" s="92"/>
      <c r="RYR354" s="92"/>
      <c r="RYS354" s="92"/>
      <c r="RYT354" s="92"/>
      <c r="RYU354" s="92"/>
      <c r="RYV354" s="92"/>
      <c r="RYW354" s="92"/>
      <c r="RYX354" s="92"/>
      <c r="RYY354" s="92"/>
      <c r="RYZ354" s="92"/>
      <c r="RZA354" s="92"/>
      <c r="RZB354" s="92"/>
      <c r="RZC354" s="92"/>
      <c r="RZD354" s="92"/>
      <c r="RZE354" s="92"/>
      <c r="RZF354" s="92"/>
      <c r="RZG354" s="92"/>
      <c r="RZH354" s="92"/>
      <c r="RZI354" s="92"/>
      <c r="RZJ354" s="92"/>
      <c r="RZK354" s="92"/>
      <c r="RZL354" s="92"/>
      <c r="RZM354" s="92"/>
      <c r="RZN354" s="92"/>
      <c r="RZO354" s="92"/>
      <c r="RZP354" s="92"/>
      <c r="RZQ354" s="92"/>
      <c r="RZR354" s="92"/>
      <c r="RZS354" s="92"/>
      <c r="RZT354" s="92"/>
      <c r="RZU354" s="92"/>
      <c r="RZV354" s="92"/>
      <c r="RZW354" s="92"/>
      <c r="RZX354" s="92"/>
      <c r="RZY354" s="92"/>
      <c r="RZZ354" s="92"/>
      <c r="SAA354" s="92"/>
      <c r="SAB354" s="92"/>
      <c r="SAC354" s="92"/>
      <c r="SAD354" s="92"/>
      <c r="SAE354" s="92"/>
      <c r="SAF354" s="92"/>
      <c r="SAG354" s="92"/>
      <c r="SAH354" s="92"/>
      <c r="SAI354" s="92"/>
      <c r="SAJ354" s="92"/>
      <c r="SAK354" s="92"/>
      <c r="SAL354" s="92"/>
      <c r="SAM354" s="92"/>
      <c r="SAN354" s="92"/>
      <c r="SAO354" s="92"/>
      <c r="SAP354" s="92"/>
      <c r="SAQ354" s="92"/>
      <c r="SAR354" s="92"/>
      <c r="SAS354" s="92"/>
      <c r="SAT354" s="92"/>
      <c r="SAU354" s="92"/>
      <c r="SAV354" s="92"/>
      <c r="SAW354" s="92"/>
      <c r="SAX354" s="92"/>
      <c r="SAY354" s="92"/>
      <c r="SAZ354" s="92"/>
      <c r="SBA354" s="92"/>
      <c r="SBB354" s="92"/>
      <c r="SBC354" s="92"/>
      <c r="SBD354" s="92"/>
      <c r="SBE354" s="92"/>
      <c r="SBF354" s="92"/>
      <c r="SBG354" s="92"/>
      <c r="SBH354" s="92"/>
      <c r="SBI354" s="92"/>
      <c r="SBJ354" s="92"/>
      <c r="SBK354" s="92"/>
      <c r="SBL354" s="92"/>
      <c r="SBM354" s="92"/>
      <c r="SBN354" s="92"/>
      <c r="SBO354" s="92"/>
      <c r="SBP354" s="92"/>
      <c r="SBQ354" s="92"/>
      <c r="SBR354" s="92"/>
      <c r="SBS354" s="92"/>
      <c r="SBT354" s="92"/>
      <c r="SBU354" s="92"/>
      <c r="SBV354" s="92"/>
      <c r="SBW354" s="92"/>
      <c r="SBX354" s="92"/>
      <c r="SBY354" s="92"/>
      <c r="SBZ354" s="92"/>
      <c r="SCA354" s="92"/>
      <c r="SCB354" s="92"/>
      <c r="SCC354" s="92"/>
      <c r="SCD354" s="92"/>
      <c r="SCE354" s="92"/>
      <c r="SCF354" s="92"/>
      <c r="SCG354" s="92"/>
      <c r="SCH354" s="92"/>
      <c r="SCI354" s="92"/>
      <c r="SCJ354" s="92"/>
      <c r="SCK354" s="92"/>
      <c r="SCL354" s="92"/>
      <c r="SCM354" s="92"/>
      <c r="SCN354" s="92"/>
      <c r="SCO354" s="92"/>
      <c r="SCP354" s="92"/>
      <c r="SCQ354" s="92"/>
      <c r="SCR354" s="92"/>
      <c r="SCS354" s="92"/>
      <c r="SCT354" s="92"/>
      <c r="SCU354" s="92"/>
      <c r="SCV354" s="92"/>
      <c r="SCW354" s="92"/>
      <c r="SCX354" s="92"/>
      <c r="SCY354" s="92"/>
      <c r="SCZ354" s="92"/>
      <c r="SDA354" s="92"/>
      <c r="SDB354" s="92"/>
      <c r="SDC354" s="92"/>
      <c r="SDD354" s="92"/>
      <c r="SDE354" s="92"/>
      <c r="SDF354" s="92"/>
      <c r="SDG354" s="92"/>
      <c r="SDH354" s="92"/>
      <c r="SDI354" s="92"/>
      <c r="SDJ354" s="92"/>
      <c r="SDK354" s="92"/>
      <c r="SDL354" s="92"/>
      <c r="SDM354" s="92"/>
      <c r="SDN354" s="92"/>
      <c r="SDO354" s="92"/>
      <c r="SDP354" s="92"/>
      <c r="SDQ354" s="92"/>
      <c r="SDR354" s="92"/>
      <c r="SDS354" s="92"/>
      <c r="SDT354" s="92"/>
      <c r="SDU354" s="92"/>
      <c r="SDV354" s="92"/>
      <c r="SDW354" s="92"/>
      <c r="SDX354" s="92"/>
      <c r="SDY354" s="92"/>
      <c r="SDZ354" s="92"/>
      <c r="SEA354" s="92"/>
      <c r="SEB354" s="92"/>
      <c r="SEC354" s="92"/>
      <c r="SED354" s="92"/>
      <c r="SEE354" s="92"/>
      <c r="SEF354" s="92"/>
      <c r="SEG354" s="92"/>
      <c r="SEH354" s="92"/>
      <c r="SEI354" s="92"/>
      <c r="SEJ354" s="92"/>
      <c r="SEK354" s="92"/>
      <c r="SEL354" s="92"/>
      <c r="SEM354" s="92"/>
      <c r="SEN354" s="92"/>
      <c r="SEO354" s="92"/>
      <c r="SEP354" s="92"/>
      <c r="SEQ354" s="92"/>
      <c r="SER354" s="92"/>
      <c r="SES354" s="92"/>
      <c r="SET354" s="92"/>
      <c r="SEU354" s="92"/>
      <c r="SEV354" s="92"/>
      <c r="SEW354" s="92"/>
      <c r="SEX354" s="92"/>
      <c r="SEY354" s="92"/>
      <c r="SEZ354" s="92"/>
      <c r="SFA354" s="92"/>
      <c r="SFB354" s="92"/>
      <c r="SFC354" s="92"/>
      <c r="SFD354" s="92"/>
      <c r="SFE354" s="92"/>
      <c r="SFF354" s="92"/>
      <c r="SFG354" s="92"/>
      <c r="SFH354" s="92"/>
      <c r="SFI354" s="92"/>
      <c r="SFJ354" s="92"/>
      <c r="SFK354" s="92"/>
      <c r="SFL354" s="92"/>
      <c r="SFM354" s="92"/>
      <c r="SFN354" s="92"/>
      <c r="SFO354" s="92"/>
      <c r="SFP354" s="92"/>
      <c r="SFQ354" s="92"/>
      <c r="SFR354" s="92"/>
      <c r="SFS354" s="92"/>
      <c r="SFT354" s="92"/>
      <c r="SFU354" s="92"/>
      <c r="SFV354" s="92"/>
      <c r="SFW354" s="92"/>
      <c r="SFX354" s="92"/>
      <c r="SFY354" s="92"/>
      <c r="SFZ354" s="92"/>
      <c r="SGA354" s="92"/>
      <c r="SGB354" s="92"/>
      <c r="SGC354" s="92"/>
      <c r="SGD354" s="92"/>
      <c r="SGE354" s="92"/>
      <c r="SGF354" s="92"/>
      <c r="SGG354" s="92"/>
      <c r="SGH354" s="92"/>
      <c r="SGI354" s="92"/>
      <c r="SGJ354" s="92"/>
      <c r="SGK354" s="92"/>
      <c r="SGL354" s="92"/>
      <c r="SGM354" s="92"/>
      <c r="SGN354" s="92"/>
      <c r="SGO354" s="92"/>
      <c r="SGP354" s="92"/>
      <c r="SGQ354" s="92"/>
      <c r="SGR354" s="92"/>
      <c r="SGS354" s="92"/>
      <c r="SGT354" s="92"/>
      <c r="SGU354" s="92"/>
      <c r="SGV354" s="92"/>
      <c r="SGW354" s="92"/>
      <c r="SGX354" s="92"/>
      <c r="SGY354" s="92"/>
      <c r="SGZ354" s="92"/>
      <c r="SHA354" s="92"/>
      <c r="SHB354" s="92"/>
      <c r="SHC354" s="92"/>
      <c r="SHD354" s="92"/>
      <c r="SHE354" s="92"/>
      <c r="SHF354" s="92"/>
      <c r="SHG354" s="92"/>
      <c r="SHH354" s="92"/>
      <c r="SHI354" s="92"/>
      <c r="SHJ354" s="92"/>
      <c r="SHK354" s="92"/>
      <c r="SHL354" s="92"/>
      <c r="SHM354" s="92"/>
      <c r="SHN354" s="92"/>
      <c r="SHO354" s="92"/>
      <c r="SHP354" s="92"/>
      <c r="SHQ354" s="92"/>
      <c r="SHR354" s="92"/>
      <c r="SHS354" s="92"/>
      <c r="SHT354" s="92"/>
      <c r="SHU354" s="92"/>
      <c r="SHV354" s="92"/>
      <c r="SHW354" s="92"/>
      <c r="SHX354" s="92"/>
      <c r="SHY354" s="92"/>
      <c r="SHZ354" s="92"/>
      <c r="SIA354" s="92"/>
      <c r="SIB354" s="92"/>
      <c r="SIC354" s="92"/>
      <c r="SID354" s="92"/>
      <c r="SIE354" s="92"/>
      <c r="SIF354" s="92"/>
      <c r="SIG354" s="92"/>
      <c r="SIH354" s="92"/>
      <c r="SII354" s="92"/>
      <c r="SIJ354" s="92"/>
      <c r="SIK354" s="92"/>
      <c r="SIL354" s="92"/>
      <c r="SIM354" s="92"/>
      <c r="SIN354" s="92"/>
      <c r="SIO354" s="92"/>
      <c r="SIP354" s="92"/>
      <c r="SIQ354" s="92"/>
      <c r="SIR354" s="92"/>
      <c r="SIS354" s="92"/>
      <c r="SIT354" s="92"/>
      <c r="SIU354" s="92"/>
      <c r="SIV354" s="92"/>
      <c r="SIW354" s="92"/>
      <c r="SIX354" s="92"/>
      <c r="SIY354" s="92"/>
      <c r="SIZ354" s="92"/>
      <c r="SJA354" s="92"/>
      <c r="SJB354" s="92"/>
      <c r="SJC354" s="92"/>
      <c r="SJD354" s="92"/>
      <c r="SJE354" s="92"/>
      <c r="SJF354" s="92"/>
      <c r="SJG354" s="92"/>
      <c r="SJH354" s="92"/>
      <c r="SJI354" s="92"/>
      <c r="SJJ354" s="92"/>
      <c r="SJK354" s="92"/>
      <c r="SJL354" s="92"/>
      <c r="SJM354" s="92"/>
      <c r="SJN354" s="92"/>
      <c r="SJO354" s="92"/>
      <c r="SJP354" s="92"/>
      <c r="SJQ354" s="92"/>
      <c r="SJR354" s="92"/>
      <c r="SJS354" s="92"/>
      <c r="SJT354" s="92"/>
      <c r="SJU354" s="92"/>
      <c r="SJV354" s="92"/>
      <c r="SJW354" s="92"/>
      <c r="SJX354" s="92"/>
      <c r="SJY354" s="92"/>
      <c r="SJZ354" s="92"/>
      <c r="SKA354" s="92"/>
      <c r="SKB354" s="92"/>
      <c r="SKC354" s="92"/>
      <c r="SKD354" s="92"/>
      <c r="SKE354" s="92"/>
      <c r="SKF354" s="92"/>
      <c r="SKG354" s="92"/>
      <c r="SKH354" s="92"/>
      <c r="SKI354" s="92"/>
      <c r="SKJ354" s="92"/>
      <c r="SKK354" s="92"/>
      <c r="SKL354" s="92"/>
      <c r="SKM354" s="92"/>
      <c r="SKN354" s="92"/>
      <c r="SKO354" s="92"/>
      <c r="SKP354" s="92"/>
      <c r="SKQ354" s="92"/>
      <c r="SKR354" s="92"/>
      <c r="SKS354" s="92"/>
      <c r="SKT354" s="92"/>
      <c r="SKU354" s="92"/>
      <c r="SKV354" s="92"/>
      <c r="SKW354" s="92"/>
      <c r="SKX354" s="92"/>
      <c r="SKY354" s="92"/>
      <c r="SKZ354" s="92"/>
      <c r="SLA354" s="92"/>
      <c r="SLB354" s="92"/>
      <c r="SLC354" s="92"/>
      <c r="SLD354" s="92"/>
      <c r="SLE354" s="92"/>
      <c r="SLF354" s="92"/>
      <c r="SLG354" s="92"/>
      <c r="SLH354" s="92"/>
      <c r="SLI354" s="92"/>
      <c r="SLJ354" s="92"/>
      <c r="SLK354" s="92"/>
      <c r="SLL354" s="92"/>
      <c r="SLM354" s="92"/>
      <c r="SLN354" s="92"/>
      <c r="SLO354" s="92"/>
      <c r="SLP354" s="92"/>
      <c r="SLQ354" s="92"/>
      <c r="SLR354" s="92"/>
      <c r="SLS354" s="92"/>
      <c r="SLT354" s="92"/>
      <c r="SLU354" s="92"/>
      <c r="SLV354" s="92"/>
      <c r="SLW354" s="92"/>
      <c r="SLX354" s="92"/>
      <c r="SLY354" s="92"/>
      <c r="SLZ354" s="92"/>
      <c r="SMA354" s="92"/>
      <c r="SMB354" s="92"/>
      <c r="SMC354" s="92"/>
      <c r="SMD354" s="92"/>
      <c r="SME354" s="92"/>
      <c r="SMF354" s="92"/>
      <c r="SMG354" s="92"/>
      <c r="SMH354" s="92"/>
      <c r="SMI354" s="92"/>
      <c r="SMJ354" s="92"/>
      <c r="SMK354" s="92"/>
      <c r="SML354" s="92"/>
      <c r="SMM354" s="92"/>
      <c r="SMN354" s="92"/>
      <c r="SMO354" s="92"/>
      <c r="SMP354" s="92"/>
      <c r="SMQ354" s="92"/>
      <c r="SMR354" s="92"/>
      <c r="SMS354" s="92"/>
      <c r="SMT354" s="92"/>
      <c r="SMU354" s="92"/>
      <c r="SMV354" s="92"/>
      <c r="SMW354" s="92"/>
      <c r="SMX354" s="92"/>
      <c r="SMY354" s="92"/>
      <c r="SMZ354" s="92"/>
      <c r="SNA354" s="92"/>
      <c r="SNB354" s="92"/>
      <c r="SNC354" s="92"/>
      <c r="SND354" s="92"/>
      <c r="SNE354" s="92"/>
      <c r="SNF354" s="92"/>
      <c r="SNG354" s="92"/>
      <c r="SNH354" s="92"/>
      <c r="SNI354" s="92"/>
      <c r="SNJ354" s="92"/>
      <c r="SNK354" s="92"/>
      <c r="SNL354" s="92"/>
      <c r="SNM354" s="92"/>
      <c r="SNN354" s="92"/>
      <c r="SNO354" s="92"/>
      <c r="SNP354" s="92"/>
      <c r="SNQ354" s="92"/>
      <c r="SNR354" s="92"/>
      <c r="SNS354" s="92"/>
      <c r="SNT354" s="92"/>
      <c r="SNU354" s="92"/>
      <c r="SNV354" s="92"/>
      <c r="SNW354" s="92"/>
      <c r="SNX354" s="92"/>
      <c r="SNY354" s="92"/>
      <c r="SNZ354" s="92"/>
      <c r="SOA354" s="92"/>
      <c r="SOB354" s="92"/>
      <c r="SOC354" s="92"/>
      <c r="SOD354" s="92"/>
      <c r="SOE354" s="92"/>
      <c r="SOF354" s="92"/>
      <c r="SOG354" s="92"/>
      <c r="SOH354" s="92"/>
      <c r="SOI354" s="92"/>
      <c r="SOJ354" s="92"/>
      <c r="SOK354" s="92"/>
      <c r="SOL354" s="92"/>
      <c r="SOM354" s="92"/>
      <c r="SON354" s="92"/>
      <c r="SOO354" s="92"/>
      <c r="SOP354" s="92"/>
      <c r="SOQ354" s="92"/>
      <c r="SOR354" s="92"/>
      <c r="SOS354" s="92"/>
      <c r="SOT354" s="92"/>
      <c r="SOU354" s="92"/>
      <c r="SOV354" s="92"/>
      <c r="SOW354" s="92"/>
      <c r="SOX354" s="92"/>
      <c r="SOY354" s="92"/>
      <c r="SOZ354" s="92"/>
      <c r="SPA354" s="92"/>
      <c r="SPB354" s="92"/>
      <c r="SPC354" s="92"/>
      <c r="SPD354" s="92"/>
      <c r="SPE354" s="92"/>
      <c r="SPF354" s="92"/>
      <c r="SPG354" s="92"/>
      <c r="SPH354" s="92"/>
      <c r="SPI354" s="92"/>
      <c r="SPJ354" s="92"/>
      <c r="SPK354" s="92"/>
      <c r="SPL354" s="92"/>
      <c r="SPM354" s="92"/>
      <c r="SPN354" s="92"/>
      <c r="SPO354" s="92"/>
      <c r="SPP354" s="92"/>
      <c r="SPQ354" s="92"/>
      <c r="SPR354" s="92"/>
      <c r="SPS354" s="92"/>
      <c r="SPT354" s="92"/>
      <c r="SPU354" s="92"/>
      <c r="SPV354" s="92"/>
      <c r="SPW354" s="92"/>
      <c r="SPX354" s="92"/>
      <c r="SPY354" s="92"/>
      <c r="SPZ354" s="92"/>
      <c r="SQA354" s="92"/>
      <c r="SQB354" s="92"/>
      <c r="SQC354" s="92"/>
      <c r="SQD354" s="92"/>
      <c r="SQE354" s="92"/>
      <c r="SQF354" s="92"/>
      <c r="SQG354" s="92"/>
      <c r="SQH354" s="92"/>
      <c r="SQI354" s="92"/>
      <c r="SQJ354" s="92"/>
      <c r="SQK354" s="92"/>
      <c r="SQL354" s="92"/>
      <c r="SQM354" s="92"/>
      <c r="SQN354" s="92"/>
      <c r="SQO354" s="92"/>
      <c r="SQP354" s="92"/>
      <c r="SQQ354" s="92"/>
      <c r="SQR354" s="92"/>
      <c r="SQS354" s="92"/>
      <c r="SQT354" s="92"/>
      <c r="SQU354" s="92"/>
      <c r="SQV354" s="92"/>
      <c r="SQW354" s="92"/>
      <c r="SQX354" s="92"/>
      <c r="SQY354" s="92"/>
      <c r="SQZ354" s="92"/>
      <c r="SRA354" s="92"/>
      <c r="SRB354" s="92"/>
      <c r="SRC354" s="92"/>
      <c r="SRD354" s="92"/>
      <c r="SRE354" s="92"/>
      <c r="SRF354" s="92"/>
      <c r="SRG354" s="92"/>
      <c r="SRH354" s="92"/>
      <c r="SRI354" s="92"/>
      <c r="SRJ354" s="92"/>
      <c r="SRK354" s="92"/>
      <c r="SRL354" s="92"/>
      <c r="SRM354" s="92"/>
      <c r="SRN354" s="92"/>
      <c r="SRO354" s="92"/>
      <c r="SRP354" s="92"/>
      <c r="SRQ354" s="92"/>
      <c r="SRR354" s="92"/>
      <c r="SRS354" s="92"/>
      <c r="SRT354" s="92"/>
      <c r="SRU354" s="92"/>
      <c r="SRV354" s="92"/>
      <c r="SRW354" s="92"/>
      <c r="SRX354" s="92"/>
      <c r="SRY354" s="92"/>
      <c r="SRZ354" s="92"/>
      <c r="SSA354" s="92"/>
      <c r="SSB354" s="92"/>
      <c r="SSC354" s="92"/>
      <c r="SSD354" s="92"/>
      <c r="SSE354" s="92"/>
      <c r="SSF354" s="92"/>
      <c r="SSG354" s="92"/>
      <c r="SSH354" s="92"/>
      <c r="SSI354" s="92"/>
      <c r="SSJ354" s="92"/>
      <c r="SSK354" s="92"/>
      <c r="SSL354" s="92"/>
      <c r="SSM354" s="92"/>
      <c r="SSN354" s="92"/>
      <c r="SSO354" s="92"/>
      <c r="SSP354" s="92"/>
      <c r="SSQ354" s="92"/>
      <c r="SSR354" s="92"/>
      <c r="SSS354" s="92"/>
      <c r="SST354" s="92"/>
      <c r="SSU354" s="92"/>
      <c r="SSV354" s="92"/>
      <c r="SSW354" s="92"/>
      <c r="SSX354" s="92"/>
      <c r="SSY354" s="92"/>
      <c r="SSZ354" s="92"/>
      <c r="STA354" s="92"/>
      <c r="STB354" s="92"/>
      <c r="STC354" s="92"/>
      <c r="STD354" s="92"/>
      <c r="STE354" s="92"/>
      <c r="STF354" s="92"/>
      <c r="STG354" s="92"/>
      <c r="STH354" s="92"/>
      <c r="STI354" s="92"/>
      <c r="STJ354" s="92"/>
      <c r="STK354" s="92"/>
      <c r="STL354" s="92"/>
      <c r="STM354" s="92"/>
      <c r="STN354" s="92"/>
      <c r="STO354" s="92"/>
      <c r="STP354" s="92"/>
      <c r="STQ354" s="92"/>
      <c r="STR354" s="92"/>
      <c r="STS354" s="92"/>
      <c r="STT354" s="92"/>
      <c r="STU354" s="92"/>
      <c r="STV354" s="92"/>
      <c r="STW354" s="92"/>
      <c r="STX354" s="92"/>
      <c r="STY354" s="92"/>
      <c r="STZ354" s="92"/>
      <c r="SUA354" s="92"/>
      <c r="SUB354" s="92"/>
      <c r="SUC354" s="92"/>
      <c r="SUD354" s="92"/>
      <c r="SUE354" s="92"/>
      <c r="SUF354" s="92"/>
      <c r="SUG354" s="92"/>
      <c r="SUH354" s="92"/>
      <c r="SUI354" s="92"/>
      <c r="SUJ354" s="92"/>
      <c r="SUK354" s="92"/>
      <c r="SUL354" s="92"/>
      <c r="SUM354" s="92"/>
      <c r="SUN354" s="92"/>
      <c r="SUO354" s="92"/>
      <c r="SUP354" s="92"/>
      <c r="SUQ354" s="92"/>
      <c r="SUR354" s="92"/>
      <c r="SUS354" s="92"/>
      <c r="SUT354" s="92"/>
      <c r="SUU354" s="92"/>
      <c r="SUV354" s="92"/>
      <c r="SUW354" s="92"/>
      <c r="SUX354" s="92"/>
      <c r="SUY354" s="92"/>
      <c r="SUZ354" s="92"/>
      <c r="SVA354" s="92"/>
      <c r="SVB354" s="92"/>
      <c r="SVC354" s="92"/>
      <c r="SVD354" s="92"/>
      <c r="SVE354" s="92"/>
      <c r="SVF354" s="92"/>
      <c r="SVG354" s="92"/>
      <c r="SVH354" s="92"/>
      <c r="SVI354" s="92"/>
      <c r="SVJ354" s="92"/>
      <c r="SVK354" s="92"/>
      <c r="SVL354" s="92"/>
      <c r="SVM354" s="92"/>
      <c r="SVN354" s="92"/>
      <c r="SVO354" s="92"/>
      <c r="SVP354" s="92"/>
      <c r="SVQ354" s="92"/>
      <c r="SVR354" s="92"/>
      <c r="SVS354" s="92"/>
      <c r="SVT354" s="92"/>
      <c r="SVU354" s="92"/>
      <c r="SVV354" s="92"/>
      <c r="SVW354" s="92"/>
      <c r="SVX354" s="92"/>
      <c r="SVY354" s="92"/>
      <c r="SVZ354" s="92"/>
      <c r="SWA354" s="92"/>
      <c r="SWB354" s="92"/>
      <c r="SWC354" s="92"/>
      <c r="SWD354" s="92"/>
      <c r="SWE354" s="92"/>
      <c r="SWF354" s="92"/>
      <c r="SWG354" s="92"/>
      <c r="SWH354" s="92"/>
      <c r="SWI354" s="92"/>
      <c r="SWJ354" s="92"/>
      <c r="SWK354" s="92"/>
      <c r="SWL354" s="92"/>
      <c r="SWM354" s="92"/>
      <c r="SWN354" s="92"/>
      <c r="SWO354" s="92"/>
      <c r="SWP354" s="92"/>
      <c r="SWQ354" s="92"/>
      <c r="SWR354" s="92"/>
      <c r="SWS354" s="92"/>
      <c r="SWT354" s="92"/>
      <c r="SWU354" s="92"/>
      <c r="SWV354" s="92"/>
      <c r="SWW354" s="92"/>
      <c r="SWX354" s="92"/>
      <c r="SWY354" s="92"/>
      <c r="SWZ354" s="92"/>
      <c r="SXA354" s="92"/>
      <c r="SXB354" s="92"/>
      <c r="SXC354" s="92"/>
      <c r="SXD354" s="92"/>
      <c r="SXE354" s="92"/>
      <c r="SXF354" s="92"/>
      <c r="SXG354" s="92"/>
      <c r="SXH354" s="92"/>
      <c r="SXI354" s="92"/>
      <c r="SXJ354" s="92"/>
      <c r="SXK354" s="92"/>
      <c r="SXL354" s="92"/>
      <c r="SXM354" s="92"/>
      <c r="SXN354" s="92"/>
      <c r="SXO354" s="92"/>
      <c r="SXP354" s="92"/>
      <c r="SXQ354" s="92"/>
      <c r="SXR354" s="92"/>
      <c r="SXS354" s="92"/>
      <c r="SXT354" s="92"/>
      <c r="SXU354" s="92"/>
      <c r="SXV354" s="92"/>
      <c r="SXW354" s="92"/>
      <c r="SXX354" s="92"/>
      <c r="SXY354" s="92"/>
      <c r="SXZ354" s="92"/>
      <c r="SYA354" s="92"/>
      <c r="SYB354" s="92"/>
      <c r="SYC354" s="92"/>
      <c r="SYD354" s="92"/>
      <c r="SYE354" s="92"/>
      <c r="SYF354" s="92"/>
      <c r="SYG354" s="92"/>
      <c r="SYH354" s="92"/>
      <c r="SYI354" s="92"/>
      <c r="SYJ354" s="92"/>
      <c r="SYK354" s="92"/>
      <c r="SYL354" s="92"/>
      <c r="SYM354" s="92"/>
      <c r="SYN354" s="92"/>
      <c r="SYO354" s="92"/>
      <c r="SYP354" s="92"/>
      <c r="SYQ354" s="92"/>
      <c r="SYR354" s="92"/>
      <c r="SYS354" s="92"/>
      <c r="SYT354" s="92"/>
      <c r="SYU354" s="92"/>
      <c r="SYV354" s="92"/>
      <c r="SYW354" s="92"/>
      <c r="SYX354" s="92"/>
      <c r="SYY354" s="92"/>
      <c r="SYZ354" s="92"/>
      <c r="SZA354" s="92"/>
      <c r="SZB354" s="92"/>
      <c r="SZC354" s="92"/>
      <c r="SZD354" s="92"/>
      <c r="SZE354" s="92"/>
      <c r="SZF354" s="92"/>
      <c r="SZG354" s="92"/>
      <c r="SZH354" s="92"/>
      <c r="SZI354" s="92"/>
      <c r="SZJ354" s="92"/>
      <c r="SZK354" s="92"/>
      <c r="SZL354" s="92"/>
      <c r="SZM354" s="92"/>
      <c r="SZN354" s="92"/>
      <c r="SZO354" s="92"/>
      <c r="SZP354" s="92"/>
      <c r="SZQ354" s="92"/>
      <c r="SZR354" s="92"/>
      <c r="SZS354" s="92"/>
      <c r="SZT354" s="92"/>
      <c r="SZU354" s="92"/>
      <c r="SZV354" s="92"/>
      <c r="SZW354" s="92"/>
      <c r="SZX354" s="92"/>
      <c r="SZY354" s="92"/>
      <c r="SZZ354" s="92"/>
      <c r="TAA354" s="92"/>
      <c r="TAB354" s="92"/>
      <c r="TAC354" s="92"/>
      <c r="TAD354" s="92"/>
      <c r="TAE354" s="92"/>
      <c r="TAF354" s="92"/>
      <c r="TAG354" s="92"/>
      <c r="TAH354" s="92"/>
      <c r="TAI354" s="92"/>
      <c r="TAJ354" s="92"/>
      <c r="TAK354" s="92"/>
      <c r="TAL354" s="92"/>
      <c r="TAM354" s="92"/>
      <c r="TAN354" s="92"/>
      <c r="TAO354" s="92"/>
      <c r="TAP354" s="92"/>
      <c r="TAQ354" s="92"/>
      <c r="TAR354" s="92"/>
      <c r="TAS354" s="92"/>
      <c r="TAT354" s="92"/>
      <c r="TAU354" s="92"/>
      <c r="TAV354" s="92"/>
      <c r="TAW354" s="92"/>
      <c r="TAX354" s="92"/>
      <c r="TAY354" s="92"/>
      <c r="TAZ354" s="92"/>
      <c r="TBA354" s="92"/>
      <c r="TBB354" s="92"/>
      <c r="TBC354" s="92"/>
      <c r="TBD354" s="92"/>
      <c r="TBE354" s="92"/>
      <c r="TBF354" s="92"/>
      <c r="TBG354" s="92"/>
      <c r="TBH354" s="92"/>
      <c r="TBI354" s="92"/>
      <c r="TBJ354" s="92"/>
      <c r="TBK354" s="92"/>
      <c r="TBL354" s="92"/>
      <c r="TBM354" s="92"/>
      <c r="TBN354" s="92"/>
      <c r="TBO354" s="92"/>
      <c r="TBP354" s="92"/>
      <c r="TBQ354" s="92"/>
      <c r="TBR354" s="92"/>
      <c r="TBS354" s="92"/>
      <c r="TBT354" s="92"/>
      <c r="TBU354" s="92"/>
      <c r="TBV354" s="92"/>
      <c r="TBW354" s="92"/>
      <c r="TBX354" s="92"/>
      <c r="TBY354" s="92"/>
      <c r="TBZ354" s="92"/>
      <c r="TCA354" s="92"/>
      <c r="TCB354" s="92"/>
      <c r="TCC354" s="92"/>
      <c r="TCD354" s="92"/>
      <c r="TCE354" s="92"/>
      <c r="TCF354" s="92"/>
      <c r="TCG354" s="92"/>
      <c r="TCH354" s="92"/>
      <c r="TCI354" s="92"/>
      <c r="TCJ354" s="92"/>
      <c r="TCK354" s="92"/>
      <c r="TCL354" s="92"/>
      <c r="TCM354" s="92"/>
      <c r="TCN354" s="92"/>
      <c r="TCO354" s="92"/>
      <c r="TCP354" s="92"/>
      <c r="TCQ354" s="92"/>
      <c r="TCR354" s="92"/>
      <c r="TCS354" s="92"/>
      <c r="TCT354" s="92"/>
      <c r="TCU354" s="92"/>
      <c r="TCV354" s="92"/>
      <c r="TCW354" s="92"/>
      <c r="TCX354" s="92"/>
      <c r="TCY354" s="92"/>
      <c r="TCZ354" s="92"/>
      <c r="TDA354" s="92"/>
      <c r="TDB354" s="92"/>
      <c r="TDC354" s="92"/>
      <c r="TDD354" s="92"/>
      <c r="TDE354" s="92"/>
      <c r="TDF354" s="92"/>
      <c r="TDG354" s="92"/>
      <c r="TDH354" s="92"/>
      <c r="TDI354" s="92"/>
      <c r="TDJ354" s="92"/>
      <c r="TDK354" s="92"/>
      <c r="TDL354" s="92"/>
      <c r="TDM354" s="92"/>
      <c r="TDN354" s="92"/>
      <c r="TDO354" s="92"/>
      <c r="TDP354" s="92"/>
      <c r="TDQ354" s="92"/>
      <c r="TDR354" s="92"/>
      <c r="TDS354" s="92"/>
      <c r="TDT354" s="92"/>
      <c r="TDU354" s="92"/>
      <c r="TDV354" s="92"/>
      <c r="TDW354" s="92"/>
      <c r="TDX354" s="92"/>
      <c r="TDY354" s="92"/>
      <c r="TDZ354" s="92"/>
      <c r="TEA354" s="92"/>
      <c r="TEB354" s="92"/>
      <c r="TEC354" s="92"/>
      <c r="TED354" s="92"/>
      <c r="TEE354" s="92"/>
      <c r="TEF354" s="92"/>
      <c r="TEG354" s="92"/>
      <c r="TEH354" s="92"/>
      <c r="TEI354" s="92"/>
      <c r="TEJ354" s="92"/>
      <c r="TEK354" s="92"/>
      <c r="TEL354" s="92"/>
      <c r="TEM354" s="92"/>
      <c r="TEN354" s="92"/>
      <c r="TEO354" s="92"/>
      <c r="TEP354" s="92"/>
      <c r="TEQ354" s="92"/>
      <c r="TER354" s="92"/>
      <c r="TES354" s="92"/>
      <c r="TET354" s="92"/>
      <c r="TEU354" s="92"/>
      <c r="TEV354" s="92"/>
      <c r="TEW354" s="92"/>
      <c r="TEX354" s="92"/>
      <c r="TEY354" s="92"/>
      <c r="TEZ354" s="92"/>
      <c r="TFA354" s="92"/>
      <c r="TFB354" s="92"/>
      <c r="TFC354" s="92"/>
      <c r="TFD354" s="92"/>
      <c r="TFE354" s="92"/>
      <c r="TFF354" s="92"/>
      <c r="TFG354" s="92"/>
      <c r="TFH354" s="92"/>
      <c r="TFI354" s="92"/>
      <c r="TFJ354" s="92"/>
      <c r="TFK354" s="92"/>
      <c r="TFL354" s="92"/>
      <c r="TFM354" s="92"/>
      <c r="TFN354" s="92"/>
      <c r="TFO354" s="92"/>
      <c r="TFP354" s="92"/>
      <c r="TFQ354" s="92"/>
      <c r="TFR354" s="92"/>
      <c r="TFS354" s="92"/>
      <c r="TFT354" s="92"/>
      <c r="TFU354" s="92"/>
      <c r="TFV354" s="92"/>
      <c r="TFW354" s="92"/>
      <c r="TFX354" s="92"/>
      <c r="TFY354" s="92"/>
      <c r="TFZ354" s="92"/>
      <c r="TGA354" s="92"/>
      <c r="TGB354" s="92"/>
      <c r="TGC354" s="92"/>
      <c r="TGD354" s="92"/>
      <c r="TGE354" s="92"/>
      <c r="TGF354" s="92"/>
      <c r="TGG354" s="92"/>
      <c r="TGH354" s="92"/>
      <c r="TGI354" s="92"/>
      <c r="TGJ354" s="92"/>
      <c r="TGK354" s="92"/>
      <c r="TGL354" s="92"/>
      <c r="TGM354" s="92"/>
      <c r="TGN354" s="92"/>
      <c r="TGO354" s="92"/>
      <c r="TGP354" s="92"/>
      <c r="TGQ354" s="92"/>
      <c r="TGR354" s="92"/>
      <c r="TGS354" s="92"/>
      <c r="TGT354" s="92"/>
      <c r="TGU354" s="92"/>
      <c r="TGV354" s="92"/>
      <c r="TGW354" s="92"/>
      <c r="TGX354" s="92"/>
      <c r="TGY354" s="92"/>
      <c r="TGZ354" s="92"/>
      <c r="THA354" s="92"/>
      <c r="THB354" s="92"/>
      <c r="THC354" s="92"/>
      <c r="THD354" s="92"/>
      <c r="THE354" s="92"/>
      <c r="THF354" s="92"/>
      <c r="THG354" s="92"/>
      <c r="THH354" s="92"/>
      <c r="THI354" s="92"/>
      <c r="THJ354" s="92"/>
      <c r="THK354" s="92"/>
      <c r="THL354" s="92"/>
      <c r="THM354" s="92"/>
      <c r="THN354" s="92"/>
      <c r="THO354" s="92"/>
      <c r="THP354" s="92"/>
      <c r="THQ354" s="92"/>
      <c r="THR354" s="92"/>
      <c r="THS354" s="92"/>
      <c r="THT354" s="92"/>
      <c r="THU354" s="92"/>
      <c r="THV354" s="92"/>
      <c r="THW354" s="92"/>
      <c r="THX354" s="92"/>
      <c r="THY354" s="92"/>
      <c r="THZ354" s="92"/>
      <c r="TIA354" s="92"/>
      <c r="TIB354" s="92"/>
      <c r="TIC354" s="92"/>
      <c r="TID354" s="92"/>
      <c r="TIE354" s="92"/>
      <c r="TIF354" s="92"/>
      <c r="TIG354" s="92"/>
      <c r="TIH354" s="92"/>
      <c r="TII354" s="92"/>
      <c r="TIJ354" s="92"/>
      <c r="TIK354" s="92"/>
      <c r="TIL354" s="92"/>
      <c r="TIM354" s="92"/>
      <c r="TIN354" s="92"/>
      <c r="TIO354" s="92"/>
      <c r="TIP354" s="92"/>
      <c r="TIQ354" s="92"/>
      <c r="TIR354" s="92"/>
      <c r="TIS354" s="92"/>
      <c r="TIT354" s="92"/>
      <c r="TIU354" s="92"/>
      <c r="TIV354" s="92"/>
      <c r="TIW354" s="92"/>
      <c r="TIX354" s="92"/>
      <c r="TIY354" s="92"/>
      <c r="TIZ354" s="92"/>
      <c r="TJA354" s="92"/>
      <c r="TJB354" s="92"/>
      <c r="TJC354" s="92"/>
      <c r="TJD354" s="92"/>
      <c r="TJE354" s="92"/>
      <c r="TJF354" s="92"/>
      <c r="TJG354" s="92"/>
      <c r="TJH354" s="92"/>
      <c r="TJI354" s="92"/>
      <c r="TJJ354" s="92"/>
      <c r="TJK354" s="92"/>
      <c r="TJL354" s="92"/>
      <c r="TJM354" s="92"/>
      <c r="TJN354" s="92"/>
      <c r="TJO354" s="92"/>
      <c r="TJP354" s="92"/>
      <c r="TJQ354" s="92"/>
      <c r="TJR354" s="92"/>
      <c r="TJS354" s="92"/>
      <c r="TJT354" s="92"/>
      <c r="TJU354" s="92"/>
      <c r="TJV354" s="92"/>
      <c r="TJW354" s="92"/>
      <c r="TJX354" s="92"/>
      <c r="TJY354" s="92"/>
      <c r="TJZ354" s="92"/>
      <c r="TKA354" s="92"/>
      <c r="TKB354" s="92"/>
      <c r="TKC354" s="92"/>
      <c r="TKD354" s="92"/>
      <c r="TKE354" s="92"/>
      <c r="TKF354" s="92"/>
      <c r="TKG354" s="92"/>
      <c r="TKH354" s="92"/>
      <c r="TKI354" s="92"/>
      <c r="TKJ354" s="92"/>
      <c r="TKK354" s="92"/>
      <c r="TKL354" s="92"/>
      <c r="TKM354" s="92"/>
      <c r="TKN354" s="92"/>
      <c r="TKO354" s="92"/>
      <c r="TKP354" s="92"/>
      <c r="TKQ354" s="92"/>
      <c r="TKR354" s="92"/>
      <c r="TKS354" s="92"/>
      <c r="TKT354" s="92"/>
      <c r="TKU354" s="92"/>
      <c r="TKV354" s="92"/>
      <c r="TKW354" s="92"/>
      <c r="TKX354" s="92"/>
      <c r="TKY354" s="92"/>
      <c r="TKZ354" s="92"/>
      <c r="TLA354" s="92"/>
      <c r="TLB354" s="92"/>
      <c r="TLC354" s="92"/>
      <c r="TLD354" s="92"/>
      <c r="TLE354" s="92"/>
      <c r="TLF354" s="92"/>
      <c r="TLG354" s="92"/>
      <c r="TLH354" s="92"/>
      <c r="TLI354" s="92"/>
      <c r="TLJ354" s="92"/>
      <c r="TLK354" s="92"/>
      <c r="TLL354" s="92"/>
      <c r="TLM354" s="92"/>
      <c r="TLN354" s="92"/>
      <c r="TLO354" s="92"/>
      <c r="TLP354" s="92"/>
      <c r="TLQ354" s="92"/>
      <c r="TLR354" s="92"/>
      <c r="TLS354" s="92"/>
      <c r="TLT354" s="92"/>
      <c r="TLU354" s="92"/>
      <c r="TLV354" s="92"/>
      <c r="TLW354" s="92"/>
      <c r="TLX354" s="92"/>
      <c r="TLY354" s="92"/>
      <c r="TLZ354" s="92"/>
      <c r="TMA354" s="92"/>
      <c r="TMB354" s="92"/>
      <c r="TMC354" s="92"/>
      <c r="TMD354" s="92"/>
      <c r="TME354" s="92"/>
      <c r="TMF354" s="92"/>
      <c r="TMG354" s="92"/>
      <c r="TMH354" s="92"/>
      <c r="TMI354" s="92"/>
      <c r="TMJ354" s="92"/>
      <c r="TMK354" s="92"/>
      <c r="TML354" s="92"/>
      <c r="TMM354" s="92"/>
      <c r="TMN354" s="92"/>
      <c r="TMO354" s="92"/>
      <c r="TMP354" s="92"/>
      <c r="TMQ354" s="92"/>
      <c r="TMR354" s="92"/>
      <c r="TMS354" s="92"/>
      <c r="TMT354" s="92"/>
      <c r="TMU354" s="92"/>
      <c r="TMV354" s="92"/>
      <c r="TMW354" s="92"/>
      <c r="TMX354" s="92"/>
      <c r="TMY354" s="92"/>
      <c r="TMZ354" s="92"/>
      <c r="TNA354" s="92"/>
      <c r="TNB354" s="92"/>
      <c r="TNC354" s="92"/>
      <c r="TND354" s="92"/>
      <c r="TNE354" s="92"/>
      <c r="TNF354" s="92"/>
      <c r="TNG354" s="92"/>
      <c r="TNH354" s="92"/>
      <c r="TNI354" s="92"/>
      <c r="TNJ354" s="92"/>
      <c r="TNK354" s="92"/>
      <c r="TNL354" s="92"/>
      <c r="TNM354" s="92"/>
      <c r="TNN354" s="92"/>
      <c r="TNO354" s="92"/>
      <c r="TNP354" s="92"/>
      <c r="TNQ354" s="92"/>
      <c r="TNR354" s="92"/>
      <c r="TNS354" s="92"/>
      <c r="TNT354" s="92"/>
      <c r="TNU354" s="92"/>
      <c r="TNV354" s="92"/>
      <c r="TNW354" s="92"/>
      <c r="TNX354" s="92"/>
      <c r="TNY354" s="92"/>
      <c r="TNZ354" s="92"/>
      <c r="TOA354" s="92"/>
      <c r="TOB354" s="92"/>
      <c r="TOC354" s="92"/>
      <c r="TOD354" s="92"/>
      <c r="TOE354" s="92"/>
      <c r="TOF354" s="92"/>
      <c r="TOG354" s="92"/>
      <c r="TOH354" s="92"/>
      <c r="TOI354" s="92"/>
      <c r="TOJ354" s="92"/>
      <c r="TOK354" s="92"/>
      <c r="TOL354" s="92"/>
      <c r="TOM354" s="92"/>
      <c r="TON354" s="92"/>
      <c r="TOO354" s="92"/>
      <c r="TOP354" s="92"/>
      <c r="TOQ354" s="92"/>
      <c r="TOR354" s="92"/>
      <c r="TOS354" s="92"/>
      <c r="TOT354" s="92"/>
      <c r="TOU354" s="92"/>
      <c r="TOV354" s="92"/>
      <c r="TOW354" s="92"/>
      <c r="TOX354" s="92"/>
      <c r="TOY354" s="92"/>
      <c r="TOZ354" s="92"/>
      <c r="TPA354" s="92"/>
      <c r="TPB354" s="92"/>
      <c r="TPC354" s="92"/>
      <c r="TPD354" s="92"/>
      <c r="TPE354" s="92"/>
      <c r="TPF354" s="92"/>
      <c r="TPG354" s="92"/>
      <c r="TPH354" s="92"/>
      <c r="TPI354" s="92"/>
      <c r="TPJ354" s="92"/>
      <c r="TPK354" s="92"/>
      <c r="TPL354" s="92"/>
      <c r="TPM354" s="92"/>
      <c r="TPN354" s="92"/>
      <c r="TPO354" s="92"/>
      <c r="TPP354" s="92"/>
      <c r="TPQ354" s="92"/>
      <c r="TPR354" s="92"/>
      <c r="TPS354" s="92"/>
      <c r="TPT354" s="92"/>
      <c r="TPU354" s="92"/>
      <c r="TPV354" s="92"/>
      <c r="TPW354" s="92"/>
      <c r="TPX354" s="92"/>
      <c r="TPY354" s="92"/>
      <c r="TPZ354" s="92"/>
      <c r="TQA354" s="92"/>
      <c r="TQB354" s="92"/>
      <c r="TQC354" s="92"/>
      <c r="TQD354" s="92"/>
      <c r="TQE354" s="92"/>
      <c r="TQF354" s="92"/>
      <c r="TQG354" s="92"/>
      <c r="TQH354" s="92"/>
      <c r="TQI354" s="92"/>
      <c r="TQJ354" s="92"/>
      <c r="TQK354" s="92"/>
      <c r="TQL354" s="92"/>
      <c r="TQM354" s="92"/>
      <c r="TQN354" s="92"/>
      <c r="TQO354" s="92"/>
      <c r="TQP354" s="92"/>
      <c r="TQQ354" s="92"/>
      <c r="TQR354" s="92"/>
      <c r="TQS354" s="92"/>
      <c r="TQT354" s="92"/>
      <c r="TQU354" s="92"/>
      <c r="TQV354" s="92"/>
      <c r="TQW354" s="92"/>
      <c r="TQX354" s="92"/>
      <c r="TQY354" s="92"/>
      <c r="TQZ354" s="92"/>
      <c r="TRA354" s="92"/>
      <c r="TRB354" s="92"/>
      <c r="TRC354" s="92"/>
      <c r="TRD354" s="92"/>
      <c r="TRE354" s="92"/>
      <c r="TRF354" s="92"/>
      <c r="TRG354" s="92"/>
      <c r="TRH354" s="92"/>
      <c r="TRI354" s="92"/>
      <c r="TRJ354" s="92"/>
      <c r="TRK354" s="92"/>
      <c r="TRL354" s="92"/>
      <c r="TRM354" s="92"/>
      <c r="TRN354" s="92"/>
      <c r="TRO354" s="92"/>
      <c r="TRP354" s="92"/>
      <c r="TRQ354" s="92"/>
      <c r="TRR354" s="92"/>
      <c r="TRS354" s="92"/>
      <c r="TRT354" s="92"/>
      <c r="TRU354" s="92"/>
      <c r="TRV354" s="92"/>
      <c r="TRW354" s="92"/>
      <c r="TRX354" s="92"/>
      <c r="TRY354" s="92"/>
      <c r="TRZ354" s="92"/>
      <c r="TSA354" s="92"/>
      <c r="TSB354" s="92"/>
      <c r="TSC354" s="92"/>
      <c r="TSD354" s="92"/>
      <c r="TSE354" s="92"/>
      <c r="TSF354" s="92"/>
      <c r="TSG354" s="92"/>
      <c r="TSH354" s="92"/>
      <c r="TSI354" s="92"/>
      <c r="TSJ354" s="92"/>
      <c r="TSK354" s="92"/>
      <c r="TSL354" s="92"/>
      <c r="TSM354" s="92"/>
      <c r="TSN354" s="92"/>
      <c r="TSO354" s="92"/>
      <c r="TSP354" s="92"/>
      <c r="TSQ354" s="92"/>
      <c r="TSR354" s="92"/>
      <c r="TSS354" s="92"/>
      <c r="TST354" s="92"/>
      <c r="TSU354" s="92"/>
      <c r="TSV354" s="92"/>
      <c r="TSW354" s="92"/>
      <c r="TSX354" s="92"/>
      <c r="TSY354" s="92"/>
      <c r="TSZ354" s="92"/>
      <c r="TTA354" s="92"/>
      <c r="TTB354" s="92"/>
      <c r="TTC354" s="92"/>
      <c r="TTD354" s="92"/>
      <c r="TTE354" s="92"/>
      <c r="TTF354" s="92"/>
      <c r="TTG354" s="92"/>
      <c r="TTH354" s="92"/>
      <c r="TTI354" s="92"/>
      <c r="TTJ354" s="92"/>
      <c r="TTK354" s="92"/>
      <c r="TTL354" s="92"/>
      <c r="TTM354" s="92"/>
      <c r="TTN354" s="92"/>
      <c r="TTO354" s="92"/>
      <c r="TTP354" s="92"/>
      <c r="TTQ354" s="92"/>
      <c r="TTR354" s="92"/>
      <c r="TTS354" s="92"/>
      <c r="TTT354" s="92"/>
      <c r="TTU354" s="92"/>
      <c r="TTV354" s="92"/>
      <c r="TTW354" s="92"/>
      <c r="TTX354" s="92"/>
      <c r="TTY354" s="92"/>
      <c r="TTZ354" s="92"/>
      <c r="TUA354" s="92"/>
      <c r="TUB354" s="92"/>
      <c r="TUC354" s="92"/>
      <c r="TUD354" s="92"/>
      <c r="TUE354" s="92"/>
      <c r="TUF354" s="92"/>
      <c r="TUG354" s="92"/>
      <c r="TUH354" s="92"/>
      <c r="TUI354" s="92"/>
      <c r="TUJ354" s="92"/>
      <c r="TUK354" s="92"/>
      <c r="TUL354" s="92"/>
      <c r="TUM354" s="92"/>
      <c r="TUN354" s="92"/>
      <c r="TUO354" s="92"/>
      <c r="TUP354" s="92"/>
      <c r="TUQ354" s="92"/>
      <c r="TUR354" s="92"/>
      <c r="TUS354" s="92"/>
      <c r="TUT354" s="92"/>
      <c r="TUU354" s="92"/>
      <c r="TUV354" s="92"/>
      <c r="TUW354" s="92"/>
      <c r="TUX354" s="92"/>
      <c r="TUY354" s="92"/>
      <c r="TUZ354" s="92"/>
      <c r="TVA354" s="92"/>
      <c r="TVB354" s="92"/>
      <c r="TVC354" s="92"/>
      <c r="TVD354" s="92"/>
      <c r="TVE354" s="92"/>
      <c r="TVF354" s="92"/>
      <c r="TVG354" s="92"/>
      <c r="TVH354" s="92"/>
      <c r="TVI354" s="92"/>
      <c r="TVJ354" s="92"/>
      <c r="TVK354" s="92"/>
      <c r="TVL354" s="92"/>
      <c r="TVM354" s="92"/>
      <c r="TVN354" s="92"/>
      <c r="TVO354" s="92"/>
      <c r="TVP354" s="92"/>
      <c r="TVQ354" s="92"/>
      <c r="TVR354" s="92"/>
      <c r="TVS354" s="92"/>
      <c r="TVT354" s="92"/>
      <c r="TVU354" s="92"/>
      <c r="TVV354" s="92"/>
      <c r="TVW354" s="92"/>
      <c r="TVX354" s="92"/>
      <c r="TVY354" s="92"/>
      <c r="TVZ354" s="92"/>
      <c r="TWA354" s="92"/>
      <c r="TWB354" s="92"/>
      <c r="TWC354" s="92"/>
      <c r="TWD354" s="92"/>
      <c r="TWE354" s="92"/>
      <c r="TWF354" s="92"/>
      <c r="TWG354" s="92"/>
      <c r="TWH354" s="92"/>
      <c r="TWI354" s="92"/>
      <c r="TWJ354" s="92"/>
      <c r="TWK354" s="92"/>
      <c r="TWL354" s="92"/>
      <c r="TWM354" s="92"/>
      <c r="TWN354" s="92"/>
      <c r="TWO354" s="92"/>
      <c r="TWP354" s="92"/>
      <c r="TWQ354" s="92"/>
      <c r="TWR354" s="92"/>
      <c r="TWS354" s="92"/>
      <c r="TWT354" s="92"/>
      <c r="TWU354" s="92"/>
      <c r="TWV354" s="92"/>
      <c r="TWW354" s="92"/>
      <c r="TWX354" s="92"/>
      <c r="TWY354" s="92"/>
      <c r="TWZ354" s="92"/>
      <c r="TXA354" s="92"/>
      <c r="TXB354" s="92"/>
      <c r="TXC354" s="92"/>
      <c r="TXD354" s="92"/>
      <c r="TXE354" s="92"/>
      <c r="TXF354" s="92"/>
      <c r="TXG354" s="92"/>
      <c r="TXH354" s="92"/>
      <c r="TXI354" s="92"/>
      <c r="TXJ354" s="92"/>
      <c r="TXK354" s="92"/>
      <c r="TXL354" s="92"/>
      <c r="TXM354" s="92"/>
      <c r="TXN354" s="92"/>
      <c r="TXO354" s="92"/>
      <c r="TXP354" s="92"/>
      <c r="TXQ354" s="92"/>
      <c r="TXR354" s="92"/>
      <c r="TXS354" s="92"/>
      <c r="TXT354" s="92"/>
      <c r="TXU354" s="92"/>
      <c r="TXV354" s="92"/>
      <c r="TXW354" s="92"/>
      <c r="TXX354" s="92"/>
      <c r="TXY354" s="92"/>
      <c r="TXZ354" s="92"/>
      <c r="TYA354" s="92"/>
      <c r="TYB354" s="92"/>
      <c r="TYC354" s="92"/>
      <c r="TYD354" s="92"/>
      <c r="TYE354" s="92"/>
      <c r="TYF354" s="92"/>
      <c r="TYG354" s="92"/>
      <c r="TYH354" s="92"/>
      <c r="TYI354" s="92"/>
      <c r="TYJ354" s="92"/>
      <c r="TYK354" s="92"/>
      <c r="TYL354" s="92"/>
      <c r="TYM354" s="92"/>
      <c r="TYN354" s="92"/>
      <c r="TYO354" s="92"/>
      <c r="TYP354" s="92"/>
      <c r="TYQ354" s="92"/>
      <c r="TYR354" s="92"/>
      <c r="TYS354" s="92"/>
      <c r="TYT354" s="92"/>
      <c r="TYU354" s="92"/>
      <c r="TYV354" s="92"/>
      <c r="TYW354" s="92"/>
      <c r="TYX354" s="92"/>
      <c r="TYY354" s="92"/>
      <c r="TYZ354" s="92"/>
      <c r="TZA354" s="92"/>
      <c r="TZB354" s="92"/>
      <c r="TZC354" s="92"/>
      <c r="TZD354" s="92"/>
      <c r="TZE354" s="92"/>
      <c r="TZF354" s="92"/>
      <c r="TZG354" s="92"/>
      <c r="TZH354" s="92"/>
      <c r="TZI354" s="92"/>
      <c r="TZJ354" s="92"/>
      <c r="TZK354" s="92"/>
      <c r="TZL354" s="92"/>
      <c r="TZM354" s="92"/>
      <c r="TZN354" s="92"/>
      <c r="TZO354" s="92"/>
      <c r="TZP354" s="92"/>
      <c r="TZQ354" s="92"/>
      <c r="TZR354" s="92"/>
      <c r="TZS354" s="92"/>
      <c r="TZT354" s="92"/>
      <c r="TZU354" s="92"/>
      <c r="TZV354" s="92"/>
      <c r="TZW354" s="92"/>
      <c r="TZX354" s="92"/>
      <c r="TZY354" s="92"/>
      <c r="TZZ354" s="92"/>
      <c r="UAA354" s="92"/>
      <c r="UAB354" s="92"/>
      <c r="UAC354" s="92"/>
      <c r="UAD354" s="92"/>
      <c r="UAE354" s="92"/>
      <c r="UAF354" s="92"/>
      <c r="UAG354" s="92"/>
      <c r="UAH354" s="92"/>
      <c r="UAI354" s="92"/>
      <c r="UAJ354" s="92"/>
      <c r="UAK354" s="92"/>
      <c r="UAL354" s="92"/>
      <c r="UAM354" s="92"/>
      <c r="UAN354" s="92"/>
      <c r="UAO354" s="92"/>
      <c r="UAP354" s="92"/>
      <c r="UAQ354" s="92"/>
      <c r="UAR354" s="92"/>
      <c r="UAS354" s="92"/>
      <c r="UAT354" s="92"/>
      <c r="UAU354" s="92"/>
      <c r="UAV354" s="92"/>
      <c r="UAW354" s="92"/>
      <c r="UAX354" s="92"/>
      <c r="UAY354" s="92"/>
      <c r="UAZ354" s="92"/>
      <c r="UBA354" s="92"/>
      <c r="UBB354" s="92"/>
      <c r="UBC354" s="92"/>
      <c r="UBD354" s="92"/>
      <c r="UBE354" s="92"/>
      <c r="UBF354" s="92"/>
      <c r="UBG354" s="92"/>
      <c r="UBH354" s="92"/>
      <c r="UBI354" s="92"/>
      <c r="UBJ354" s="92"/>
      <c r="UBK354" s="92"/>
      <c r="UBL354" s="92"/>
      <c r="UBM354" s="92"/>
      <c r="UBN354" s="92"/>
      <c r="UBO354" s="92"/>
      <c r="UBP354" s="92"/>
      <c r="UBQ354" s="92"/>
      <c r="UBR354" s="92"/>
      <c r="UBS354" s="92"/>
      <c r="UBT354" s="92"/>
      <c r="UBU354" s="92"/>
      <c r="UBV354" s="92"/>
      <c r="UBW354" s="92"/>
      <c r="UBX354" s="92"/>
      <c r="UBY354" s="92"/>
      <c r="UBZ354" s="92"/>
      <c r="UCA354" s="92"/>
      <c r="UCB354" s="92"/>
      <c r="UCC354" s="92"/>
      <c r="UCD354" s="92"/>
      <c r="UCE354" s="92"/>
      <c r="UCF354" s="92"/>
      <c r="UCG354" s="92"/>
      <c r="UCH354" s="92"/>
      <c r="UCI354" s="92"/>
      <c r="UCJ354" s="92"/>
      <c r="UCK354" s="92"/>
      <c r="UCL354" s="92"/>
      <c r="UCM354" s="92"/>
      <c r="UCN354" s="92"/>
      <c r="UCO354" s="92"/>
      <c r="UCP354" s="92"/>
      <c r="UCQ354" s="92"/>
      <c r="UCR354" s="92"/>
      <c r="UCS354" s="92"/>
      <c r="UCT354" s="92"/>
      <c r="UCU354" s="92"/>
      <c r="UCV354" s="92"/>
      <c r="UCW354" s="92"/>
      <c r="UCX354" s="92"/>
      <c r="UCY354" s="92"/>
      <c r="UCZ354" s="92"/>
      <c r="UDA354" s="92"/>
      <c r="UDB354" s="92"/>
      <c r="UDC354" s="92"/>
      <c r="UDD354" s="92"/>
      <c r="UDE354" s="92"/>
      <c r="UDF354" s="92"/>
      <c r="UDG354" s="92"/>
      <c r="UDH354" s="92"/>
      <c r="UDI354" s="92"/>
      <c r="UDJ354" s="92"/>
      <c r="UDK354" s="92"/>
      <c r="UDL354" s="92"/>
      <c r="UDM354" s="92"/>
      <c r="UDN354" s="92"/>
      <c r="UDO354" s="92"/>
      <c r="UDP354" s="92"/>
      <c r="UDQ354" s="92"/>
      <c r="UDR354" s="92"/>
      <c r="UDS354" s="92"/>
      <c r="UDT354" s="92"/>
      <c r="UDU354" s="92"/>
      <c r="UDV354" s="92"/>
      <c r="UDW354" s="92"/>
      <c r="UDX354" s="92"/>
      <c r="UDY354" s="92"/>
      <c r="UDZ354" s="92"/>
      <c r="UEA354" s="92"/>
      <c r="UEB354" s="92"/>
      <c r="UEC354" s="92"/>
      <c r="UED354" s="92"/>
      <c r="UEE354" s="92"/>
      <c r="UEF354" s="92"/>
      <c r="UEG354" s="92"/>
      <c r="UEH354" s="92"/>
      <c r="UEI354" s="92"/>
      <c r="UEJ354" s="92"/>
      <c r="UEK354" s="92"/>
      <c r="UEL354" s="92"/>
      <c r="UEM354" s="92"/>
      <c r="UEN354" s="92"/>
      <c r="UEO354" s="92"/>
      <c r="UEP354" s="92"/>
      <c r="UEQ354" s="92"/>
      <c r="UER354" s="92"/>
      <c r="UES354" s="92"/>
      <c r="UET354" s="92"/>
      <c r="UEU354" s="92"/>
      <c r="UEV354" s="92"/>
      <c r="UEW354" s="92"/>
      <c r="UEX354" s="92"/>
      <c r="UEY354" s="92"/>
      <c r="UEZ354" s="92"/>
      <c r="UFA354" s="92"/>
      <c r="UFB354" s="92"/>
      <c r="UFC354" s="92"/>
      <c r="UFD354" s="92"/>
      <c r="UFE354" s="92"/>
      <c r="UFF354" s="92"/>
      <c r="UFG354" s="92"/>
      <c r="UFH354" s="92"/>
      <c r="UFI354" s="92"/>
      <c r="UFJ354" s="92"/>
      <c r="UFK354" s="92"/>
      <c r="UFL354" s="92"/>
      <c r="UFM354" s="92"/>
      <c r="UFN354" s="92"/>
      <c r="UFO354" s="92"/>
      <c r="UFP354" s="92"/>
      <c r="UFQ354" s="92"/>
      <c r="UFR354" s="92"/>
      <c r="UFS354" s="92"/>
      <c r="UFT354" s="92"/>
      <c r="UFU354" s="92"/>
      <c r="UFV354" s="92"/>
      <c r="UFW354" s="92"/>
      <c r="UFX354" s="92"/>
      <c r="UFY354" s="92"/>
      <c r="UFZ354" s="92"/>
      <c r="UGA354" s="92"/>
      <c r="UGB354" s="92"/>
      <c r="UGC354" s="92"/>
      <c r="UGD354" s="92"/>
      <c r="UGE354" s="92"/>
      <c r="UGF354" s="92"/>
      <c r="UGG354" s="92"/>
      <c r="UGH354" s="92"/>
      <c r="UGI354" s="92"/>
      <c r="UGJ354" s="92"/>
      <c r="UGK354" s="92"/>
      <c r="UGL354" s="92"/>
      <c r="UGM354" s="92"/>
      <c r="UGN354" s="92"/>
      <c r="UGO354" s="92"/>
      <c r="UGP354" s="92"/>
      <c r="UGQ354" s="92"/>
      <c r="UGR354" s="92"/>
      <c r="UGS354" s="92"/>
      <c r="UGT354" s="92"/>
      <c r="UGU354" s="92"/>
      <c r="UGV354" s="92"/>
      <c r="UGW354" s="92"/>
      <c r="UGX354" s="92"/>
      <c r="UGY354" s="92"/>
      <c r="UGZ354" s="92"/>
      <c r="UHA354" s="92"/>
      <c r="UHB354" s="92"/>
      <c r="UHC354" s="92"/>
      <c r="UHD354" s="92"/>
      <c r="UHE354" s="92"/>
      <c r="UHF354" s="92"/>
      <c r="UHG354" s="92"/>
      <c r="UHH354" s="92"/>
      <c r="UHI354" s="92"/>
      <c r="UHJ354" s="92"/>
      <c r="UHK354" s="92"/>
      <c r="UHL354" s="92"/>
      <c r="UHM354" s="92"/>
      <c r="UHN354" s="92"/>
      <c r="UHO354" s="92"/>
      <c r="UHP354" s="92"/>
      <c r="UHQ354" s="92"/>
      <c r="UHR354" s="92"/>
      <c r="UHS354" s="92"/>
      <c r="UHT354" s="92"/>
      <c r="UHU354" s="92"/>
      <c r="UHV354" s="92"/>
      <c r="UHW354" s="92"/>
      <c r="UHX354" s="92"/>
      <c r="UHY354" s="92"/>
      <c r="UHZ354" s="92"/>
      <c r="UIA354" s="92"/>
      <c r="UIB354" s="92"/>
      <c r="UIC354" s="92"/>
      <c r="UID354" s="92"/>
      <c r="UIE354" s="92"/>
      <c r="UIF354" s="92"/>
      <c r="UIG354" s="92"/>
      <c r="UIH354" s="92"/>
      <c r="UII354" s="92"/>
      <c r="UIJ354" s="92"/>
      <c r="UIK354" s="92"/>
      <c r="UIL354" s="92"/>
      <c r="UIM354" s="92"/>
      <c r="UIN354" s="92"/>
      <c r="UIO354" s="92"/>
      <c r="UIP354" s="92"/>
      <c r="UIQ354" s="92"/>
      <c r="UIR354" s="92"/>
      <c r="UIS354" s="92"/>
      <c r="UIT354" s="92"/>
      <c r="UIU354" s="92"/>
      <c r="UIV354" s="92"/>
      <c r="UIW354" s="92"/>
      <c r="UIX354" s="92"/>
      <c r="UIY354" s="92"/>
      <c r="UIZ354" s="92"/>
      <c r="UJA354" s="92"/>
      <c r="UJB354" s="92"/>
      <c r="UJC354" s="92"/>
      <c r="UJD354" s="92"/>
      <c r="UJE354" s="92"/>
      <c r="UJF354" s="92"/>
      <c r="UJG354" s="92"/>
      <c r="UJH354" s="92"/>
      <c r="UJI354" s="92"/>
      <c r="UJJ354" s="92"/>
      <c r="UJK354" s="92"/>
      <c r="UJL354" s="92"/>
      <c r="UJM354" s="92"/>
      <c r="UJN354" s="92"/>
      <c r="UJO354" s="92"/>
      <c r="UJP354" s="92"/>
      <c r="UJQ354" s="92"/>
      <c r="UJR354" s="92"/>
      <c r="UJS354" s="92"/>
      <c r="UJT354" s="92"/>
      <c r="UJU354" s="92"/>
      <c r="UJV354" s="92"/>
      <c r="UJW354" s="92"/>
      <c r="UJX354" s="92"/>
      <c r="UJY354" s="92"/>
      <c r="UJZ354" s="92"/>
      <c r="UKA354" s="92"/>
      <c r="UKB354" s="92"/>
      <c r="UKC354" s="92"/>
      <c r="UKD354" s="92"/>
      <c r="UKE354" s="92"/>
      <c r="UKF354" s="92"/>
      <c r="UKG354" s="92"/>
      <c r="UKH354" s="92"/>
      <c r="UKI354" s="92"/>
      <c r="UKJ354" s="92"/>
      <c r="UKK354" s="92"/>
      <c r="UKL354" s="92"/>
      <c r="UKM354" s="92"/>
      <c r="UKN354" s="92"/>
      <c r="UKO354" s="92"/>
      <c r="UKP354" s="92"/>
      <c r="UKQ354" s="92"/>
      <c r="UKR354" s="92"/>
      <c r="UKS354" s="92"/>
      <c r="UKT354" s="92"/>
      <c r="UKU354" s="92"/>
      <c r="UKV354" s="92"/>
      <c r="UKW354" s="92"/>
      <c r="UKX354" s="92"/>
      <c r="UKY354" s="92"/>
      <c r="UKZ354" s="92"/>
      <c r="ULA354" s="92"/>
      <c r="ULB354" s="92"/>
      <c r="ULC354" s="92"/>
      <c r="ULD354" s="92"/>
      <c r="ULE354" s="92"/>
      <c r="ULF354" s="92"/>
      <c r="ULG354" s="92"/>
      <c r="ULH354" s="92"/>
      <c r="ULI354" s="92"/>
      <c r="ULJ354" s="92"/>
      <c r="ULK354" s="92"/>
      <c r="ULL354" s="92"/>
      <c r="ULM354" s="92"/>
      <c r="ULN354" s="92"/>
      <c r="ULO354" s="92"/>
      <c r="ULP354" s="92"/>
      <c r="ULQ354" s="92"/>
      <c r="ULR354" s="92"/>
      <c r="ULS354" s="92"/>
      <c r="ULT354" s="92"/>
      <c r="ULU354" s="92"/>
      <c r="ULV354" s="92"/>
      <c r="ULW354" s="92"/>
      <c r="ULX354" s="92"/>
      <c r="ULY354" s="92"/>
      <c r="ULZ354" s="92"/>
      <c r="UMA354" s="92"/>
      <c r="UMB354" s="92"/>
      <c r="UMC354" s="92"/>
      <c r="UMD354" s="92"/>
      <c r="UME354" s="92"/>
      <c r="UMF354" s="92"/>
      <c r="UMG354" s="92"/>
      <c r="UMH354" s="92"/>
      <c r="UMI354" s="92"/>
      <c r="UMJ354" s="92"/>
      <c r="UMK354" s="92"/>
      <c r="UML354" s="92"/>
      <c r="UMM354" s="92"/>
      <c r="UMN354" s="92"/>
      <c r="UMO354" s="92"/>
      <c r="UMP354" s="92"/>
      <c r="UMQ354" s="92"/>
      <c r="UMR354" s="92"/>
      <c r="UMS354" s="92"/>
      <c r="UMT354" s="92"/>
      <c r="UMU354" s="92"/>
      <c r="UMV354" s="92"/>
      <c r="UMW354" s="92"/>
      <c r="UMX354" s="92"/>
      <c r="UMY354" s="92"/>
      <c r="UMZ354" s="92"/>
      <c r="UNA354" s="92"/>
      <c r="UNB354" s="92"/>
      <c r="UNC354" s="92"/>
      <c r="UND354" s="92"/>
      <c r="UNE354" s="92"/>
      <c r="UNF354" s="92"/>
      <c r="UNG354" s="92"/>
      <c r="UNH354" s="92"/>
      <c r="UNI354" s="92"/>
      <c r="UNJ354" s="92"/>
      <c r="UNK354" s="92"/>
      <c r="UNL354" s="92"/>
      <c r="UNM354" s="92"/>
      <c r="UNN354" s="92"/>
      <c r="UNO354" s="92"/>
      <c r="UNP354" s="92"/>
      <c r="UNQ354" s="92"/>
      <c r="UNR354" s="92"/>
      <c r="UNS354" s="92"/>
      <c r="UNT354" s="92"/>
      <c r="UNU354" s="92"/>
      <c r="UNV354" s="92"/>
      <c r="UNW354" s="92"/>
      <c r="UNX354" s="92"/>
      <c r="UNY354" s="92"/>
      <c r="UNZ354" s="92"/>
      <c r="UOA354" s="92"/>
      <c r="UOB354" s="92"/>
      <c r="UOC354" s="92"/>
      <c r="UOD354" s="92"/>
      <c r="UOE354" s="92"/>
      <c r="UOF354" s="92"/>
      <c r="UOG354" s="92"/>
      <c r="UOH354" s="92"/>
      <c r="UOI354" s="92"/>
      <c r="UOJ354" s="92"/>
      <c r="UOK354" s="92"/>
      <c r="UOL354" s="92"/>
      <c r="UOM354" s="92"/>
      <c r="UON354" s="92"/>
      <c r="UOO354" s="92"/>
      <c r="UOP354" s="92"/>
      <c r="UOQ354" s="92"/>
      <c r="UOR354" s="92"/>
      <c r="UOS354" s="92"/>
      <c r="UOT354" s="92"/>
      <c r="UOU354" s="92"/>
      <c r="UOV354" s="92"/>
      <c r="UOW354" s="92"/>
      <c r="UOX354" s="92"/>
      <c r="UOY354" s="92"/>
      <c r="UOZ354" s="92"/>
      <c r="UPA354" s="92"/>
      <c r="UPB354" s="92"/>
      <c r="UPC354" s="92"/>
      <c r="UPD354" s="92"/>
      <c r="UPE354" s="92"/>
      <c r="UPF354" s="92"/>
      <c r="UPG354" s="92"/>
      <c r="UPH354" s="92"/>
      <c r="UPI354" s="92"/>
      <c r="UPJ354" s="92"/>
      <c r="UPK354" s="92"/>
      <c r="UPL354" s="92"/>
      <c r="UPM354" s="92"/>
      <c r="UPN354" s="92"/>
      <c r="UPO354" s="92"/>
      <c r="UPP354" s="92"/>
      <c r="UPQ354" s="92"/>
      <c r="UPR354" s="92"/>
      <c r="UPS354" s="92"/>
      <c r="UPT354" s="92"/>
      <c r="UPU354" s="92"/>
      <c r="UPV354" s="92"/>
      <c r="UPW354" s="92"/>
      <c r="UPX354" s="92"/>
      <c r="UPY354" s="92"/>
      <c r="UPZ354" s="92"/>
      <c r="UQA354" s="92"/>
      <c r="UQB354" s="92"/>
      <c r="UQC354" s="92"/>
      <c r="UQD354" s="92"/>
      <c r="UQE354" s="92"/>
      <c r="UQF354" s="92"/>
      <c r="UQG354" s="92"/>
      <c r="UQH354" s="92"/>
      <c r="UQI354" s="92"/>
      <c r="UQJ354" s="92"/>
      <c r="UQK354" s="92"/>
      <c r="UQL354" s="92"/>
      <c r="UQM354" s="92"/>
      <c r="UQN354" s="92"/>
      <c r="UQO354" s="92"/>
      <c r="UQP354" s="92"/>
      <c r="UQQ354" s="92"/>
      <c r="UQR354" s="92"/>
      <c r="UQS354" s="92"/>
      <c r="UQT354" s="92"/>
      <c r="UQU354" s="92"/>
      <c r="UQV354" s="92"/>
      <c r="UQW354" s="92"/>
      <c r="UQX354" s="92"/>
      <c r="UQY354" s="92"/>
      <c r="UQZ354" s="92"/>
      <c r="URA354" s="92"/>
      <c r="URB354" s="92"/>
      <c r="URC354" s="92"/>
      <c r="URD354" s="92"/>
      <c r="URE354" s="92"/>
      <c r="URF354" s="92"/>
      <c r="URG354" s="92"/>
      <c r="URH354" s="92"/>
      <c r="URI354" s="92"/>
      <c r="URJ354" s="92"/>
      <c r="URK354" s="92"/>
      <c r="URL354" s="92"/>
      <c r="URM354" s="92"/>
      <c r="URN354" s="92"/>
      <c r="URO354" s="92"/>
      <c r="URP354" s="92"/>
      <c r="URQ354" s="92"/>
      <c r="URR354" s="92"/>
      <c r="URS354" s="92"/>
      <c r="URT354" s="92"/>
      <c r="URU354" s="92"/>
      <c r="URV354" s="92"/>
      <c r="URW354" s="92"/>
      <c r="URX354" s="92"/>
      <c r="URY354" s="92"/>
      <c r="URZ354" s="92"/>
      <c r="USA354" s="92"/>
      <c r="USB354" s="92"/>
      <c r="USC354" s="92"/>
      <c r="USD354" s="92"/>
      <c r="USE354" s="92"/>
      <c r="USF354" s="92"/>
      <c r="USG354" s="92"/>
      <c r="USH354" s="92"/>
      <c r="USI354" s="92"/>
      <c r="USJ354" s="92"/>
      <c r="USK354" s="92"/>
      <c r="USL354" s="92"/>
      <c r="USM354" s="92"/>
      <c r="USN354" s="92"/>
      <c r="USO354" s="92"/>
      <c r="USP354" s="92"/>
      <c r="USQ354" s="92"/>
      <c r="USR354" s="92"/>
      <c r="USS354" s="92"/>
      <c r="UST354" s="92"/>
      <c r="USU354" s="92"/>
      <c r="USV354" s="92"/>
      <c r="USW354" s="92"/>
      <c r="USX354" s="92"/>
      <c r="USY354" s="92"/>
      <c r="USZ354" s="92"/>
      <c r="UTA354" s="92"/>
      <c r="UTB354" s="92"/>
      <c r="UTC354" s="92"/>
      <c r="UTD354" s="92"/>
      <c r="UTE354" s="92"/>
      <c r="UTF354" s="92"/>
      <c r="UTG354" s="92"/>
      <c r="UTH354" s="92"/>
      <c r="UTI354" s="92"/>
      <c r="UTJ354" s="92"/>
      <c r="UTK354" s="92"/>
      <c r="UTL354" s="92"/>
      <c r="UTM354" s="92"/>
      <c r="UTN354" s="92"/>
      <c r="UTO354" s="92"/>
      <c r="UTP354" s="92"/>
      <c r="UTQ354" s="92"/>
      <c r="UTR354" s="92"/>
      <c r="UTS354" s="92"/>
      <c r="UTT354" s="92"/>
      <c r="UTU354" s="92"/>
      <c r="UTV354" s="92"/>
      <c r="UTW354" s="92"/>
      <c r="UTX354" s="92"/>
      <c r="UTY354" s="92"/>
      <c r="UTZ354" s="92"/>
      <c r="UUA354" s="92"/>
      <c r="UUB354" s="92"/>
      <c r="UUC354" s="92"/>
      <c r="UUD354" s="92"/>
      <c r="UUE354" s="92"/>
      <c r="UUF354" s="92"/>
      <c r="UUG354" s="92"/>
      <c r="UUH354" s="92"/>
      <c r="UUI354" s="92"/>
      <c r="UUJ354" s="92"/>
      <c r="UUK354" s="92"/>
      <c r="UUL354" s="92"/>
      <c r="UUM354" s="92"/>
      <c r="UUN354" s="92"/>
      <c r="UUO354" s="92"/>
      <c r="UUP354" s="92"/>
      <c r="UUQ354" s="92"/>
      <c r="UUR354" s="92"/>
      <c r="UUS354" s="92"/>
      <c r="UUT354" s="92"/>
      <c r="UUU354" s="92"/>
      <c r="UUV354" s="92"/>
      <c r="UUW354" s="92"/>
      <c r="UUX354" s="92"/>
      <c r="UUY354" s="92"/>
      <c r="UUZ354" s="92"/>
      <c r="UVA354" s="92"/>
      <c r="UVB354" s="92"/>
      <c r="UVC354" s="92"/>
      <c r="UVD354" s="92"/>
      <c r="UVE354" s="92"/>
      <c r="UVF354" s="92"/>
      <c r="UVG354" s="92"/>
      <c r="UVH354" s="92"/>
      <c r="UVI354" s="92"/>
      <c r="UVJ354" s="92"/>
      <c r="UVK354" s="92"/>
      <c r="UVL354" s="92"/>
      <c r="UVM354" s="92"/>
      <c r="UVN354" s="92"/>
      <c r="UVO354" s="92"/>
      <c r="UVP354" s="92"/>
      <c r="UVQ354" s="92"/>
      <c r="UVR354" s="92"/>
      <c r="UVS354" s="92"/>
      <c r="UVT354" s="92"/>
      <c r="UVU354" s="92"/>
      <c r="UVV354" s="92"/>
      <c r="UVW354" s="92"/>
      <c r="UVX354" s="92"/>
      <c r="UVY354" s="92"/>
      <c r="UVZ354" s="92"/>
      <c r="UWA354" s="92"/>
      <c r="UWB354" s="92"/>
      <c r="UWC354" s="92"/>
      <c r="UWD354" s="92"/>
      <c r="UWE354" s="92"/>
      <c r="UWF354" s="92"/>
      <c r="UWG354" s="92"/>
      <c r="UWH354" s="92"/>
      <c r="UWI354" s="92"/>
      <c r="UWJ354" s="92"/>
      <c r="UWK354" s="92"/>
      <c r="UWL354" s="92"/>
      <c r="UWM354" s="92"/>
      <c r="UWN354" s="92"/>
      <c r="UWO354" s="92"/>
      <c r="UWP354" s="92"/>
      <c r="UWQ354" s="92"/>
      <c r="UWR354" s="92"/>
      <c r="UWS354" s="92"/>
      <c r="UWT354" s="92"/>
      <c r="UWU354" s="92"/>
      <c r="UWV354" s="92"/>
      <c r="UWW354" s="92"/>
      <c r="UWX354" s="92"/>
      <c r="UWY354" s="92"/>
      <c r="UWZ354" s="92"/>
      <c r="UXA354" s="92"/>
      <c r="UXB354" s="92"/>
      <c r="UXC354" s="92"/>
      <c r="UXD354" s="92"/>
      <c r="UXE354" s="92"/>
      <c r="UXF354" s="92"/>
      <c r="UXG354" s="92"/>
      <c r="UXH354" s="92"/>
      <c r="UXI354" s="92"/>
      <c r="UXJ354" s="92"/>
      <c r="UXK354" s="92"/>
      <c r="UXL354" s="92"/>
      <c r="UXM354" s="92"/>
      <c r="UXN354" s="92"/>
      <c r="UXO354" s="92"/>
      <c r="UXP354" s="92"/>
      <c r="UXQ354" s="92"/>
      <c r="UXR354" s="92"/>
      <c r="UXS354" s="92"/>
      <c r="UXT354" s="92"/>
      <c r="UXU354" s="92"/>
      <c r="UXV354" s="92"/>
      <c r="UXW354" s="92"/>
      <c r="UXX354" s="92"/>
      <c r="UXY354" s="92"/>
      <c r="UXZ354" s="92"/>
      <c r="UYA354" s="92"/>
      <c r="UYB354" s="92"/>
      <c r="UYC354" s="92"/>
      <c r="UYD354" s="92"/>
      <c r="UYE354" s="92"/>
      <c r="UYF354" s="92"/>
      <c r="UYG354" s="92"/>
      <c r="UYH354" s="92"/>
      <c r="UYI354" s="92"/>
      <c r="UYJ354" s="92"/>
      <c r="UYK354" s="92"/>
      <c r="UYL354" s="92"/>
      <c r="UYM354" s="92"/>
      <c r="UYN354" s="92"/>
      <c r="UYO354" s="92"/>
      <c r="UYP354" s="92"/>
      <c r="UYQ354" s="92"/>
      <c r="UYR354" s="92"/>
      <c r="UYS354" s="92"/>
      <c r="UYT354" s="92"/>
      <c r="UYU354" s="92"/>
      <c r="UYV354" s="92"/>
      <c r="UYW354" s="92"/>
      <c r="UYX354" s="92"/>
      <c r="UYY354" s="92"/>
      <c r="UYZ354" s="92"/>
      <c r="UZA354" s="92"/>
      <c r="UZB354" s="92"/>
      <c r="UZC354" s="92"/>
      <c r="UZD354" s="92"/>
      <c r="UZE354" s="92"/>
      <c r="UZF354" s="92"/>
      <c r="UZG354" s="92"/>
      <c r="UZH354" s="92"/>
      <c r="UZI354" s="92"/>
      <c r="UZJ354" s="92"/>
      <c r="UZK354" s="92"/>
      <c r="UZL354" s="92"/>
      <c r="UZM354" s="92"/>
      <c r="UZN354" s="92"/>
      <c r="UZO354" s="92"/>
      <c r="UZP354" s="92"/>
      <c r="UZQ354" s="92"/>
      <c r="UZR354" s="92"/>
      <c r="UZS354" s="92"/>
      <c r="UZT354" s="92"/>
      <c r="UZU354" s="92"/>
      <c r="UZV354" s="92"/>
      <c r="UZW354" s="92"/>
      <c r="UZX354" s="92"/>
      <c r="UZY354" s="92"/>
      <c r="UZZ354" s="92"/>
      <c r="VAA354" s="92"/>
      <c r="VAB354" s="92"/>
      <c r="VAC354" s="92"/>
      <c r="VAD354" s="92"/>
      <c r="VAE354" s="92"/>
      <c r="VAF354" s="92"/>
      <c r="VAG354" s="92"/>
      <c r="VAH354" s="92"/>
      <c r="VAI354" s="92"/>
      <c r="VAJ354" s="92"/>
      <c r="VAK354" s="92"/>
      <c r="VAL354" s="92"/>
      <c r="VAM354" s="92"/>
      <c r="VAN354" s="92"/>
      <c r="VAO354" s="92"/>
      <c r="VAP354" s="92"/>
      <c r="VAQ354" s="92"/>
      <c r="VAR354" s="92"/>
      <c r="VAS354" s="92"/>
      <c r="VAT354" s="92"/>
      <c r="VAU354" s="92"/>
      <c r="VAV354" s="92"/>
      <c r="VAW354" s="92"/>
      <c r="VAX354" s="92"/>
      <c r="VAY354" s="92"/>
      <c r="VAZ354" s="92"/>
      <c r="VBA354" s="92"/>
      <c r="VBB354" s="92"/>
      <c r="VBC354" s="92"/>
      <c r="VBD354" s="92"/>
      <c r="VBE354" s="92"/>
      <c r="VBF354" s="92"/>
      <c r="VBG354" s="92"/>
      <c r="VBH354" s="92"/>
      <c r="VBI354" s="92"/>
      <c r="VBJ354" s="92"/>
      <c r="VBK354" s="92"/>
      <c r="VBL354" s="92"/>
      <c r="VBM354" s="92"/>
      <c r="VBN354" s="92"/>
      <c r="VBO354" s="92"/>
      <c r="VBP354" s="92"/>
      <c r="VBQ354" s="92"/>
      <c r="VBR354" s="92"/>
      <c r="VBS354" s="92"/>
      <c r="VBT354" s="92"/>
      <c r="VBU354" s="92"/>
      <c r="VBV354" s="92"/>
      <c r="VBW354" s="92"/>
      <c r="VBX354" s="92"/>
      <c r="VBY354" s="92"/>
      <c r="VBZ354" s="92"/>
      <c r="VCA354" s="92"/>
      <c r="VCB354" s="92"/>
      <c r="VCC354" s="92"/>
      <c r="VCD354" s="92"/>
      <c r="VCE354" s="92"/>
      <c r="VCF354" s="92"/>
      <c r="VCG354" s="92"/>
      <c r="VCH354" s="92"/>
      <c r="VCI354" s="92"/>
      <c r="VCJ354" s="92"/>
      <c r="VCK354" s="92"/>
      <c r="VCL354" s="92"/>
      <c r="VCM354" s="92"/>
      <c r="VCN354" s="92"/>
      <c r="VCO354" s="92"/>
      <c r="VCP354" s="92"/>
      <c r="VCQ354" s="92"/>
      <c r="VCR354" s="92"/>
      <c r="VCS354" s="92"/>
      <c r="VCT354" s="92"/>
      <c r="VCU354" s="92"/>
      <c r="VCV354" s="92"/>
      <c r="VCW354" s="92"/>
      <c r="VCX354" s="92"/>
      <c r="VCY354" s="92"/>
      <c r="VCZ354" s="92"/>
      <c r="VDA354" s="92"/>
      <c r="VDB354" s="92"/>
      <c r="VDC354" s="92"/>
      <c r="VDD354" s="92"/>
      <c r="VDE354" s="92"/>
      <c r="VDF354" s="92"/>
      <c r="VDG354" s="92"/>
      <c r="VDH354" s="92"/>
      <c r="VDI354" s="92"/>
      <c r="VDJ354" s="92"/>
      <c r="VDK354" s="92"/>
      <c r="VDL354" s="92"/>
      <c r="VDM354" s="92"/>
      <c r="VDN354" s="92"/>
      <c r="VDO354" s="92"/>
      <c r="VDP354" s="92"/>
      <c r="VDQ354" s="92"/>
      <c r="VDR354" s="92"/>
      <c r="VDS354" s="92"/>
      <c r="VDT354" s="92"/>
      <c r="VDU354" s="92"/>
      <c r="VDV354" s="92"/>
      <c r="VDW354" s="92"/>
      <c r="VDX354" s="92"/>
      <c r="VDY354" s="92"/>
      <c r="VDZ354" s="92"/>
      <c r="VEA354" s="92"/>
      <c r="VEB354" s="92"/>
      <c r="VEC354" s="92"/>
      <c r="VED354" s="92"/>
      <c r="VEE354" s="92"/>
      <c r="VEF354" s="92"/>
      <c r="VEG354" s="92"/>
      <c r="VEH354" s="92"/>
      <c r="VEI354" s="92"/>
      <c r="VEJ354" s="92"/>
      <c r="VEK354" s="92"/>
      <c r="VEL354" s="92"/>
      <c r="VEM354" s="92"/>
      <c r="VEN354" s="92"/>
      <c r="VEO354" s="92"/>
      <c r="VEP354" s="92"/>
      <c r="VEQ354" s="92"/>
      <c r="VER354" s="92"/>
      <c r="VES354" s="92"/>
      <c r="VET354" s="92"/>
      <c r="VEU354" s="92"/>
      <c r="VEV354" s="92"/>
      <c r="VEW354" s="92"/>
      <c r="VEX354" s="92"/>
      <c r="VEY354" s="92"/>
      <c r="VEZ354" s="92"/>
      <c r="VFA354" s="92"/>
      <c r="VFB354" s="92"/>
      <c r="VFC354" s="92"/>
      <c r="VFD354" s="92"/>
      <c r="VFE354" s="92"/>
      <c r="VFF354" s="92"/>
      <c r="VFG354" s="92"/>
      <c r="VFH354" s="92"/>
      <c r="VFI354" s="92"/>
      <c r="VFJ354" s="92"/>
      <c r="VFK354" s="92"/>
      <c r="VFL354" s="92"/>
      <c r="VFM354" s="92"/>
      <c r="VFN354" s="92"/>
      <c r="VFO354" s="92"/>
      <c r="VFP354" s="92"/>
      <c r="VFQ354" s="92"/>
      <c r="VFR354" s="92"/>
      <c r="VFS354" s="92"/>
      <c r="VFT354" s="92"/>
      <c r="VFU354" s="92"/>
      <c r="VFV354" s="92"/>
      <c r="VFW354" s="92"/>
      <c r="VFX354" s="92"/>
      <c r="VFY354" s="92"/>
      <c r="VFZ354" s="92"/>
      <c r="VGA354" s="92"/>
      <c r="VGB354" s="92"/>
      <c r="VGC354" s="92"/>
      <c r="VGD354" s="92"/>
      <c r="VGE354" s="92"/>
      <c r="VGF354" s="92"/>
      <c r="VGG354" s="92"/>
      <c r="VGH354" s="92"/>
      <c r="VGI354" s="92"/>
      <c r="VGJ354" s="92"/>
      <c r="VGK354" s="92"/>
      <c r="VGL354" s="92"/>
      <c r="VGM354" s="92"/>
      <c r="VGN354" s="92"/>
      <c r="VGO354" s="92"/>
      <c r="VGP354" s="92"/>
      <c r="VGQ354" s="92"/>
      <c r="VGR354" s="92"/>
      <c r="VGS354" s="92"/>
      <c r="VGT354" s="92"/>
      <c r="VGU354" s="92"/>
      <c r="VGV354" s="92"/>
      <c r="VGW354" s="92"/>
      <c r="VGX354" s="92"/>
      <c r="VGY354" s="92"/>
      <c r="VGZ354" s="92"/>
      <c r="VHA354" s="92"/>
      <c r="VHB354" s="92"/>
      <c r="VHC354" s="92"/>
      <c r="VHD354" s="92"/>
      <c r="VHE354" s="92"/>
      <c r="VHF354" s="92"/>
      <c r="VHG354" s="92"/>
      <c r="VHH354" s="92"/>
      <c r="VHI354" s="92"/>
      <c r="VHJ354" s="92"/>
      <c r="VHK354" s="92"/>
      <c r="VHL354" s="92"/>
      <c r="VHM354" s="92"/>
      <c r="VHN354" s="92"/>
      <c r="VHO354" s="92"/>
      <c r="VHP354" s="92"/>
      <c r="VHQ354" s="92"/>
      <c r="VHR354" s="92"/>
      <c r="VHS354" s="92"/>
      <c r="VHT354" s="92"/>
      <c r="VHU354" s="92"/>
      <c r="VHV354" s="92"/>
      <c r="VHW354" s="92"/>
      <c r="VHX354" s="92"/>
      <c r="VHY354" s="92"/>
      <c r="VHZ354" s="92"/>
      <c r="VIA354" s="92"/>
      <c r="VIB354" s="92"/>
      <c r="VIC354" s="92"/>
      <c r="VID354" s="92"/>
      <c r="VIE354" s="92"/>
      <c r="VIF354" s="92"/>
      <c r="VIG354" s="92"/>
      <c r="VIH354" s="92"/>
      <c r="VII354" s="92"/>
      <c r="VIJ354" s="92"/>
      <c r="VIK354" s="92"/>
      <c r="VIL354" s="92"/>
      <c r="VIM354" s="92"/>
      <c r="VIN354" s="92"/>
      <c r="VIO354" s="92"/>
      <c r="VIP354" s="92"/>
      <c r="VIQ354" s="92"/>
      <c r="VIR354" s="92"/>
      <c r="VIS354" s="92"/>
      <c r="VIT354" s="92"/>
      <c r="VIU354" s="92"/>
      <c r="VIV354" s="92"/>
      <c r="VIW354" s="92"/>
      <c r="VIX354" s="92"/>
      <c r="VIY354" s="92"/>
      <c r="VIZ354" s="92"/>
      <c r="VJA354" s="92"/>
      <c r="VJB354" s="92"/>
      <c r="VJC354" s="92"/>
      <c r="VJD354" s="92"/>
      <c r="VJE354" s="92"/>
      <c r="VJF354" s="92"/>
      <c r="VJG354" s="92"/>
      <c r="VJH354" s="92"/>
      <c r="VJI354" s="92"/>
      <c r="VJJ354" s="92"/>
      <c r="VJK354" s="92"/>
      <c r="VJL354" s="92"/>
      <c r="VJM354" s="92"/>
      <c r="VJN354" s="92"/>
      <c r="VJO354" s="92"/>
      <c r="VJP354" s="92"/>
      <c r="VJQ354" s="92"/>
      <c r="VJR354" s="92"/>
      <c r="VJS354" s="92"/>
      <c r="VJT354" s="92"/>
      <c r="VJU354" s="92"/>
      <c r="VJV354" s="92"/>
      <c r="VJW354" s="92"/>
      <c r="VJX354" s="92"/>
      <c r="VJY354" s="92"/>
      <c r="VJZ354" s="92"/>
      <c r="VKA354" s="92"/>
      <c r="VKB354" s="92"/>
      <c r="VKC354" s="92"/>
      <c r="VKD354" s="92"/>
      <c r="VKE354" s="92"/>
      <c r="VKF354" s="92"/>
      <c r="VKG354" s="92"/>
      <c r="VKH354" s="92"/>
      <c r="VKI354" s="92"/>
      <c r="VKJ354" s="92"/>
      <c r="VKK354" s="92"/>
      <c r="VKL354" s="92"/>
      <c r="VKM354" s="92"/>
      <c r="VKN354" s="92"/>
      <c r="VKO354" s="92"/>
      <c r="VKP354" s="92"/>
      <c r="VKQ354" s="92"/>
      <c r="VKR354" s="92"/>
      <c r="VKS354" s="92"/>
      <c r="VKT354" s="92"/>
      <c r="VKU354" s="92"/>
      <c r="VKV354" s="92"/>
      <c r="VKW354" s="92"/>
      <c r="VKX354" s="92"/>
      <c r="VKY354" s="92"/>
      <c r="VKZ354" s="92"/>
      <c r="VLA354" s="92"/>
      <c r="VLB354" s="92"/>
      <c r="VLC354" s="92"/>
      <c r="VLD354" s="92"/>
      <c r="VLE354" s="92"/>
      <c r="VLF354" s="92"/>
      <c r="VLG354" s="92"/>
      <c r="VLH354" s="92"/>
      <c r="VLI354" s="92"/>
      <c r="VLJ354" s="92"/>
      <c r="VLK354" s="92"/>
      <c r="VLL354" s="92"/>
      <c r="VLM354" s="92"/>
      <c r="VLN354" s="92"/>
      <c r="VLO354" s="92"/>
      <c r="VLP354" s="92"/>
      <c r="VLQ354" s="92"/>
      <c r="VLR354" s="92"/>
      <c r="VLS354" s="92"/>
      <c r="VLT354" s="92"/>
      <c r="VLU354" s="92"/>
      <c r="VLV354" s="92"/>
      <c r="VLW354" s="92"/>
      <c r="VLX354" s="92"/>
      <c r="VLY354" s="92"/>
      <c r="VLZ354" s="92"/>
      <c r="VMA354" s="92"/>
      <c r="VMB354" s="92"/>
      <c r="VMC354" s="92"/>
      <c r="VMD354" s="92"/>
      <c r="VME354" s="92"/>
      <c r="VMF354" s="92"/>
      <c r="VMG354" s="92"/>
      <c r="VMH354" s="92"/>
      <c r="VMI354" s="92"/>
      <c r="VMJ354" s="92"/>
      <c r="VMK354" s="92"/>
      <c r="VML354" s="92"/>
      <c r="VMM354" s="92"/>
      <c r="VMN354" s="92"/>
      <c r="VMO354" s="92"/>
      <c r="VMP354" s="92"/>
      <c r="VMQ354" s="92"/>
      <c r="VMR354" s="92"/>
      <c r="VMS354" s="92"/>
      <c r="VMT354" s="92"/>
      <c r="VMU354" s="92"/>
      <c r="VMV354" s="92"/>
      <c r="VMW354" s="92"/>
      <c r="VMX354" s="92"/>
      <c r="VMY354" s="92"/>
      <c r="VMZ354" s="92"/>
      <c r="VNA354" s="92"/>
      <c r="VNB354" s="92"/>
      <c r="VNC354" s="92"/>
      <c r="VND354" s="92"/>
      <c r="VNE354" s="92"/>
      <c r="VNF354" s="92"/>
      <c r="VNG354" s="92"/>
      <c r="VNH354" s="92"/>
      <c r="VNI354" s="92"/>
      <c r="VNJ354" s="92"/>
      <c r="VNK354" s="92"/>
      <c r="VNL354" s="92"/>
      <c r="VNM354" s="92"/>
      <c r="VNN354" s="92"/>
      <c r="VNO354" s="92"/>
      <c r="VNP354" s="92"/>
      <c r="VNQ354" s="92"/>
      <c r="VNR354" s="92"/>
      <c r="VNS354" s="92"/>
      <c r="VNT354" s="92"/>
      <c r="VNU354" s="92"/>
      <c r="VNV354" s="92"/>
      <c r="VNW354" s="92"/>
      <c r="VNX354" s="92"/>
      <c r="VNY354" s="92"/>
      <c r="VNZ354" s="92"/>
      <c r="VOA354" s="92"/>
      <c r="VOB354" s="92"/>
      <c r="VOC354" s="92"/>
      <c r="VOD354" s="92"/>
      <c r="VOE354" s="92"/>
      <c r="VOF354" s="92"/>
      <c r="VOG354" s="92"/>
      <c r="VOH354" s="92"/>
      <c r="VOI354" s="92"/>
      <c r="VOJ354" s="92"/>
      <c r="VOK354" s="92"/>
      <c r="VOL354" s="92"/>
      <c r="VOM354" s="92"/>
      <c r="VON354" s="92"/>
      <c r="VOO354" s="92"/>
      <c r="VOP354" s="92"/>
      <c r="VOQ354" s="92"/>
      <c r="VOR354" s="92"/>
      <c r="VOS354" s="92"/>
      <c r="VOT354" s="92"/>
      <c r="VOU354" s="92"/>
      <c r="VOV354" s="92"/>
      <c r="VOW354" s="92"/>
      <c r="VOX354" s="92"/>
      <c r="VOY354" s="92"/>
      <c r="VOZ354" s="92"/>
      <c r="VPA354" s="92"/>
      <c r="VPB354" s="92"/>
      <c r="VPC354" s="92"/>
      <c r="VPD354" s="92"/>
      <c r="VPE354" s="92"/>
      <c r="VPF354" s="92"/>
      <c r="VPG354" s="92"/>
      <c r="VPH354" s="92"/>
      <c r="VPI354" s="92"/>
      <c r="VPJ354" s="92"/>
      <c r="VPK354" s="92"/>
      <c r="VPL354" s="92"/>
      <c r="VPM354" s="92"/>
      <c r="VPN354" s="92"/>
      <c r="VPO354" s="92"/>
      <c r="VPP354" s="92"/>
      <c r="VPQ354" s="92"/>
      <c r="VPR354" s="92"/>
      <c r="VPS354" s="92"/>
      <c r="VPT354" s="92"/>
      <c r="VPU354" s="92"/>
      <c r="VPV354" s="92"/>
      <c r="VPW354" s="92"/>
      <c r="VPX354" s="92"/>
      <c r="VPY354" s="92"/>
      <c r="VPZ354" s="92"/>
      <c r="VQA354" s="92"/>
      <c r="VQB354" s="92"/>
      <c r="VQC354" s="92"/>
      <c r="VQD354" s="92"/>
      <c r="VQE354" s="92"/>
      <c r="VQF354" s="92"/>
      <c r="VQG354" s="92"/>
      <c r="VQH354" s="92"/>
      <c r="VQI354" s="92"/>
      <c r="VQJ354" s="92"/>
      <c r="VQK354" s="92"/>
      <c r="VQL354" s="92"/>
      <c r="VQM354" s="92"/>
      <c r="VQN354" s="92"/>
      <c r="VQO354" s="92"/>
      <c r="VQP354" s="92"/>
      <c r="VQQ354" s="92"/>
      <c r="VQR354" s="92"/>
      <c r="VQS354" s="92"/>
      <c r="VQT354" s="92"/>
      <c r="VQU354" s="92"/>
      <c r="VQV354" s="92"/>
      <c r="VQW354" s="92"/>
      <c r="VQX354" s="92"/>
      <c r="VQY354" s="92"/>
      <c r="VQZ354" s="92"/>
      <c r="VRA354" s="92"/>
      <c r="VRB354" s="92"/>
      <c r="VRC354" s="92"/>
      <c r="VRD354" s="92"/>
      <c r="VRE354" s="92"/>
      <c r="VRF354" s="92"/>
      <c r="VRG354" s="92"/>
      <c r="VRH354" s="92"/>
      <c r="VRI354" s="92"/>
      <c r="VRJ354" s="92"/>
      <c r="VRK354" s="92"/>
      <c r="VRL354" s="92"/>
      <c r="VRM354" s="92"/>
      <c r="VRN354" s="92"/>
      <c r="VRO354" s="92"/>
      <c r="VRP354" s="92"/>
      <c r="VRQ354" s="92"/>
      <c r="VRR354" s="92"/>
      <c r="VRS354" s="92"/>
      <c r="VRT354" s="92"/>
      <c r="VRU354" s="92"/>
      <c r="VRV354" s="92"/>
      <c r="VRW354" s="92"/>
      <c r="VRX354" s="92"/>
      <c r="VRY354" s="92"/>
      <c r="VRZ354" s="92"/>
      <c r="VSA354" s="92"/>
      <c r="VSB354" s="92"/>
      <c r="VSC354" s="92"/>
      <c r="VSD354" s="92"/>
      <c r="VSE354" s="92"/>
      <c r="VSF354" s="92"/>
      <c r="VSG354" s="92"/>
      <c r="VSH354" s="92"/>
      <c r="VSI354" s="92"/>
      <c r="VSJ354" s="92"/>
      <c r="VSK354" s="92"/>
      <c r="VSL354" s="92"/>
      <c r="VSM354" s="92"/>
      <c r="VSN354" s="92"/>
      <c r="VSO354" s="92"/>
      <c r="VSP354" s="92"/>
      <c r="VSQ354" s="92"/>
      <c r="VSR354" s="92"/>
      <c r="VSS354" s="92"/>
      <c r="VST354" s="92"/>
      <c r="VSU354" s="92"/>
      <c r="VSV354" s="92"/>
      <c r="VSW354" s="92"/>
      <c r="VSX354" s="92"/>
      <c r="VSY354" s="92"/>
      <c r="VSZ354" s="92"/>
      <c r="VTA354" s="92"/>
      <c r="VTB354" s="92"/>
      <c r="VTC354" s="92"/>
      <c r="VTD354" s="92"/>
      <c r="VTE354" s="92"/>
      <c r="VTF354" s="92"/>
      <c r="VTG354" s="92"/>
      <c r="VTH354" s="92"/>
      <c r="VTI354" s="92"/>
      <c r="VTJ354" s="92"/>
      <c r="VTK354" s="92"/>
      <c r="VTL354" s="92"/>
      <c r="VTM354" s="92"/>
      <c r="VTN354" s="92"/>
      <c r="VTO354" s="92"/>
      <c r="VTP354" s="92"/>
      <c r="VTQ354" s="92"/>
      <c r="VTR354" s="92"/>
      <c r="VTS354" s="92"/>
      <c r="VTT354" s="92"/>
      <c r="VTU354" s="92"/>
      <c r="VTV354" s="92"/>
      <c r="VTW354" s="92"/>
      <c r="VTX354" s="92"/>
      <c r="VTY354" s="92"/>
      <c r="VTZ354" s="92"/>
      <c r="VUA354" s="92"/>
      <c r="VUB354" s="92"/>
      <c r="VUC354" s="92"/>
      <c r="VUD354" s="92"/>
      <c r="VUE354" s="92"/>
      <c r="VUF354" s="92"/>
      <c r="VUG354" s="92"/>
      <c r="VUH354" s="92"/>
      <c r="VUI354" s="92"/>
      <c r="VUJ354" s="92"/>
      <c r="VUK354" s="92"/>
      <c r="VUL354" s="92"/>
      <c r="VUM354" s="92"/>
      <c r="VUN354" s="92"/>
      <c r="VUO354" s="92"/>
      <c r="VUP354" s="92"/>
      <c r="VUQ354" s="92"/>
      <c r="VUR354" s="92"/>
      <c r="VUS354" s="92"/>
      <c r="VUT354" s="92"/>
      <c r="VUU354" s="92"/>
      <c r="VUV354" s="92"/>
      <c r="VUW354" s="92"/>
      <c r="VUX354" s="92"/>
      <c r="VUY354" s="92"/>
      <c r="VUZ354" s="92"/>
      <c r="VVA354" s="92"/>
      <c r="VVB354" s="92"/>
      <c r="VVC354" s="92"/>
      <c r="VVD354" s="92"/>
      <c r="VVE354" s="92"/>
      <c r="VVF354" s="92"/>
      <c r="VVG354" s="92"/>
      <c r="VVH354" s="92"/>
      <c r="VVI354" s="92"/>
      <c r="VVJ354" s="92"/>
      <c r="VVK354" s="92"/>
      <c r="VVL354" s="92"/>
      <c r="VVM354" s="92"/>
      <c r="VVN354" s="92"/>
      <c r="VVO354" s="92"/>
      <c r="VVP354" s="92"/>
      <c r="VVQ354" s="92"/>
      <c r="VVR354" s="92"/>
      <c r="VVS354" s="92"/>
      <c r="VVT354" s="92"/>
      <c r="VVU354" s="92"/>
      <c r="VVV354" s="92"/>
      <c r="VVW354" s="92"/>
      <c r="VVX354" s="92"/>
      <c r="VVY354" s="92"/>
      <c r="VVZ354" s="92"/>
      <c r="VWA354" s="92"/>
      <c r="VWB354" s="92"/>
      <c r="VWC354" s="92"/>
      <c r="VWD354" s="92"/>
      <c r="VWE354" s="92"/>
      <c r="VWF354" s="92"/>
      <c r="VWG354" s="92"/>
      <c r="VWH354" s="92"/>
      <c r="VWI354" s="92"/>
      <c r="VWJ354" s="92"/>
      <c r="VWK354" s="92"/>
      <c r="VWL354" s="92"/>
      <c r="VWM354" s="92"/>
      <c r="VWN354" s="92"/>
      <c r="VWO354" s="92"/>
      <c r="VWP354" s="92"/>
      <c r="VWQ354" s="92"/>
      <c r="VWR354" s="92"/>
      <c r="VWS354" s="92"/>
      <c r="VWT354" s="92"/>
      <c r="VWU354" s="92"/>
      <c r="VWV354" s="92"/>
      <c r="VWW354" s="92"/>
      <c r="VWX354" s="92"/>
      <c r="VWY354" s="92"/>
      <c r="VWZ354" s="92"/>
      <c r="VXA354" s="92"/>
      <c r="VXB354" s="92"/>
      <c r="VXC354" s="92"/>
      <c r="VXD354" s="92"/>
      <c r="VXE354" s="92"/>
      <c r="VXF354" s="92"/>
      <c r="VXG354" s="92"/>
      <c r="VXH354" s="92"/>
      <c r="VXI354" s="92"/>
      <c r="VXJ354" s="92"/>
      <c r="VXK354" s="92"/>
      <c r="VXL354" s="92"/>
      <c r="VXM354" s="92"/>
      <c r="VXN354" s="92"/>
      <c r="VXO354" s="92"/>
      <c r="VXP354" s="92"/>
      <c r="VXQ354" s="92"/>
      <c r="VXR354" s="92"/>
      <c r="VXS354" s="92"/>
      <c r="VXT354" s="92"/>
      <c r="VXU354" s="92"/>
      <c r="VXV354" s="92"/>
      <c r="VXW354" s="92"/>
      <c r="VXX354" s="92"/>
      <c r="VXY354" s="92"/>
      <c r="VXZ354" s="92"/>
      <c r="VYA354" s="92"/>
      <c r="VYB354" s="92"/>
      <c r="VYC354" s="92"/>
      <c r="VYD354" s="92"/>
      <c r="VYE354" s="92"/>
      <c r="VYF354" s="92"/>
      <c r="VYG354" s="92"/>
      <c r="VYH354" s="92"/>
      <c r="VYI354" s="92"/>
      <c r="VYJ354" s="92"/>
      <c r="VYK354" s="92"/>
      <c r="VYL354" s="92"/>
      <c r="VYM354" s="92"/>
      <c r="VYN354" s="92"/>
      <c r="VYO354" s="92"/>
      <c r="VYP354" s="92"/>
      <c r="VYQ354" s="92"/>
      <c r="VYR354" s="92"/>
      <c r="VYS354" s="92"/>
      <c r="VYT354" s="92"/>
      <c r="VYU354" s="92"/>
      <c r="VYV354" s="92"/>
      <c r="VYW354" s="92"/>
      <c r="VYX354" s="92"/>
      <c r="VYY354" s="92"/>
      <c r="VYZ354" s="92"/>
      <c r="VZA354" s="92"/>
      <c r="VZB354" s="92"/>
      <c r="VZC354" s="92"/>
      <c r="VZD354" s="92"/>
      <c r="VZE354" s="92"/>
      <c r="VZF354" s="92"/>
      <c r="VZG354" s="92"/>
      <c r="VZH354" s="92"/>
      <c r="VZI354" s="92"/>
      <c r="VZJ354" s="92"/>
      <c r="VZK354" s="92"/>
      <c r="VZL354" s="92"/>
      <c r="VZM354" s="92"/>
      <c r="VZN354" s="92"/>
      <c r="VZO354" s="92"/>
      <c r="VZP354" s="92"/>
      <c r="VZQ354" s="92"/>
      <c r="VZR354" s="92"/>
      <c r="VZS354" s="92"/>
      <c r="VZT354" s="92"/>
      <c r="VZU354" s="92"/>
      <c r="VZV354" s="92"/>
      <c r="VZW354" s="92"/>
      <c r="VZX354" s="92"/>
      <c r="VZY354" s="92"/>
      <c r="VZZ354" s="92"/>
      <c r="WAA354" s="92"/>
      <c r="WAB354" s="92"/>
      <c r="WAC354" s="92"/>
      <c r="WAD354" s="92"/>
      <c r="WAE354" s="92"/>
      <c r="WAF354" s="92"/>
      <c r="WAG354" s="92"/>
      <c r="WAH354" s="92"/>
      <c r="WAI354" s="92"/>
      <c r="WAJ354" s="92"/>
      <c r="WAK354" s="92"/>
      <c r="WAL354" s="92"/>
      <c r="WAM354" s="92"/>
      <c r="WAN354" s="92"/>
      <c r="WAO354" s="92"/>
      <c r="WAP354" s="92"/>
      <c r="WAQ354" s="92"/>
      <c r="WAR354" s="92"/>
      <c r="WAS354" s="92"/>
      <c r="WAT354" s="92"/>
      <c r="WAU354" s="92"/>
      <c r="WAV354" s="92"/>
      <c r="WAW354" s="92"/>
      <c r="WAX354" s="92"/>
      <c r="WAY354" s="92"/>
      <c r="WAZ354" s="92"/>
      <c r="WBA354" s="92"/>
      <c r="WBB354" s="92"/>
      <c r="WBC354" s="92"/>
      <c r="WBD354" s="92"/>
      <c r="WBE354" s="92"/>
      <c r="WBF354" s="92"/>
      <c r="WBG354" s="92"/>
      <c r="WBH354" s="92"/>
      <c r="WBI354" s="92"/>
      <c r="WBJ354" s="92"/>
      <c r="WBK354" s="92"/>
      <c r="WBL354" s="92"/>
      <c r="WBM354" s="92"/>
      <c r="WBN354" s="92"/>
      <c r="WBO354" s="92"/>
      <c r="WBP354" s="92"/>
      <c r="WBQ354" s="92"/>
      <c r="WBR354" s="92"/>
      <c r="WBS354" s="92"/>
      <c r="WBT354" s="92"/>
      <c r="WBU354" s="92"/>
      <c r="WBV354" s="92"/>
      <c r="WBW354" s="92"/>
      <c r="WBX354" s="92"/>
      <c r="WBY354" s="92"/>
      <c r="WBZ354" s="92"/>
      <c r="WCA354" s="92"/>
      <c r="WCB354" s="92"/>
      <c r="WCC354" s="92"/>
      <c r="WCD354" s="92"/>
      <c r="WCE354" s="92"/>
      <c r="WCF354" s="92"/>
      <c r="WCG354" s="92"/>
      <c r="WCH354" s="92"/>
      <c r="WCI354" s="92"/>
      <c r="WCJ354" s="92"/>
      <c r="WCK354" s="92"/>
      <c r="WCL354" s="92"/>
      <c r="WCM354" s="92"/>
      <c r="WCN354" s="92"/>
      <c r="WCO354" s="92"/>
      <c r="WCP354" s="92"/>
      <c r="WCQ354" s="92"/>
      <c r="WCR354" s="92"/>
      <c r="WCS354" s="92"/>
      <c r="WCT354" s="92"/>
      <c r="WCU354" s="92"/>
      <c r="WCV354" s="92"/>
      <c r="WCW354" s="92"/>
      <c r="WCX354" s="92"/>
      <c r="WCY354" s="92"/>
      <c r="WCZ354" s="92"/>
      <c r="WDA354" s="92"/>
      <c r="WDB354" s="92"/>
      <c r="WDC354" s="92"/>
      <c r="WDD354" s="92"/>
      <c r="WDE354" s="92"/>
      <c r="WDF354" s="92"/>
      <c r="WDG354" s="92"/>
      <c r="WDH354" s="92"/>
      <c r="WDI354" s="92"/>
      <c r="WDJ354" s="92"/>
      <c r="WDK354" s="92"/>
      <c r="WDL354" s="92"/>
      <c r="WDM354" s="92"/>
      <c r="WDN354" s="92"/>
      <c r="WDO354" s="92"/>
      <c r="WDP354" s="92"/>
      <c r="WDQ354" s="92"/>
      <c r="WDR354" s="92"/>
      <c r="WDS354" s="92"/>
      <c r="WDT354" s="92"/>
      <c r="WDU354" s="92"/>
      <c r="WDV354" s="92"/>
      <c r="WDW354" s="92"/>
      <c r="WDX354" s="92"/>
      <c r="WDY354" s="92"/>
      <c r="WDZ354" s="92"/>
      <c r="WEA354" s="92"/>
      <c r="WEB354" s="92"/>
      <c r="WEC354" s="92"/>
      <c r="WED354" s="92"/>
      <c r="WEE354" s="92"/>
      <c r="WEF354" s="92"/>
      <c r="WEG354" s="92"/>
      <c r="WEH354" s="92"/>
      <c r="WEI354" s="92"/>
      <c r="WEJ354" s="92"/>
      <c r="WEK354" s="92"/>
      <c r="WEL354" s="92"/>
      <c r="WEM354" s="92"/>
      <c r="WEN354" s="92"/>
      <c r="WEO354" s="92"/>
      <c r="WEP354" s="92"/>
      <c r="WEQ354" s="92"/>
      <c r="WER354" s="92"/>
      <c r="WES354" s="92"/>
      <c r="WET354" s="92"/>
      <c r="WEU354" s="92"/>
      <c r="WEV354" s="92"/>
      <c r="WEW354" s="92"/>
      <c r="WEX354" s="92"/>
      <c r="WEY354" s="92"/>
      <c r="WEZ354" s="92"/>
      <c r="WFA354" s="92"/>
      <c r="WFB354" s="92"/>
      <c r="WFC354" s="92"/>
      <c r="WFD354" s="92"/>
      <c r="WFE354" s="92"/>
      <c r="WFF354" s="92"/>
      <c r="WFG354" s="92"/>
      <c r="WFH354" s="92"/>
      <c r="WFI354" s="92"/>
      <c r="WFJ354" s="92"/>
      <c r="WFK354" s="92"/>
      <c r="WFL354" s="92"/>
      <c r="WFM354" s="92"/>
      <c r="WFN354" s="92"/>
      <c r="WFO354" s="92"/>
      <c r="WFP354" s="92"/>
      <c r="WFQ354" s="92"/>
      <c r="WFR354" s="92"/>
      <c r="WFS354" s="92"/>
      <c r="WFT354" s="92"/>
      <c r="WFU354" s="92"/>
      <c r="WFV354" s="92"/>
      <c r="WFW354" s="92"/>
      <c r="WFX354" s="92"/>
      <c r="WFY354" s="92"/>
      <c r="WFZ354" s="92"/>
      <c r="WGA354" s="92"/>
      <c r="WGB354" s="92"/>
      <c r="WGC354" s="92"/>
      <c r="WGD354" s="92"/>
      <c r="WGE354" s="92"/>
      <c r="WGF354" s="92"/>
      <c r="WGG354" s="92"/>
      <c r="WGH354" s="92"/>
      <c r="WGI354" s="92"/>
      <c r="WGJ354" s="92"/>
      <c r="WGK354" s="92"/>
      <c r="WGL354" s="92"/>
      <c r="WGM354" s="92"/>
      <c r="WGN354" s="92"/>
      <c r="WGO354" s="92"/>
      <c r="WGP354" s="92"/>
      <c r="WGQ354" s="92"/>
      <c r="WGR354" s="92"/>
      <c r="WGS354" s="92"/>
      <c r="WGT354" s="92"/>
      <c r="WGU354" s="92"/>
      <c r="WGV354" s="92"/>
      <c r="WGW354" s="92"/>
      <c r="WGX354" s="92"/>
      <c r="WGY354" s="92"/>
      <c r="WGZ354" s="92"/>
      <c r="WHA354" s="92"/>
      <c r="WHB354" s="92"/>
      <c r="WHC354" s="92"/>
      <c r="WHD354" s="92"/>
      <c r="WHE354" s="92"/>
      <c r="WHF354" s="92"/>
      <c r="WHG354" s="92"/>
      <c r="WHH354" s="92"/>
      <c r="WHI354" s="92"/>
      <c r="WHJ354" s="92"/>
      <c r="WHK354" s="92"/>
      <c r="WHL354" s="92"/>
      <c r="WHM354" s="92"/>
      <c r="WHN354" s="92"/>
      <c r="WHO354" s="92"/>
      <c r="WHP354" s="92"/>
      <c r="WHQ354" s="92"/>
      <c r="WHR354" s="92"/>
      <c r="WHS354" s="92"/>
      <c r="WHT354" s="92"/>
      <c r="WHU354" s="92"/>
      <c r="WHV354" s="92"/>
      <c r="WHW354" s="92"/>
      <c r="WHX354" s="92"/>
      <c r="WHY354" s="92"/>
      <c r="WHZ354" s="92"/>
      <c r="WIA354" s="92"/>
      <c r="WIB354" s="92"/>
      <c r="WIC354" s="92"/>
      <c r="WID354" s="92"/>
      <c r="WIE354" s="92"/>
      <c r="WIF354" s="92"/>
      <c r="WIG354" s="92"/>
      <c r="WIH354" s="92"/>
      <c r="WII354" s="92"/>
      <c r="WIJ354" s="92"/>
      <c r="WIK354" s="92"/>
      <c r="WIL354" s="92"/>
      <c r="WIM354" s="92"/>
      <c r="WIN354" s="92"/>
      <c r="WIO354" s="92"/>
      <c r="WIP354" s="92"/>
      <c r="WIQ354" s="92"/>
      <c r="WIR354" s="92"/>
      <c r="WIS354" s="92"/>
      <c r="WIT354" s="92"/>
      <c r="WIU354" s="92"/>
      <c r="WIV354" s="92"/>
      <c r="WIW354" s="92"/>
      <c r="WIX354" s="92"/>
      <c r="WIY354" s="92"/>
      <c r="WIZ354" s="92"/>
      <c r="WJA354" s="92"/>
      <c r="WJB354" s="92"/>
      <c r="WJC354" s="92"/>
      <c r="WJD354" s="92"/>
      <c r="WJE354" s="92"/>
      <c r="WJF354" s="92"/>
      <c r="WJG354" s="92"/>
      <c r="WJH354" s="92"/>
      <c r="WJI354" s="92"/>
      <c r="WJJ354" s="92"/>
      <c r="WJK354" s="92"/>
      <c r="WJL354" s="92"/>
      <c r="WJM354" s="92"/>
      <c r="WJN354" s="92"/>
      <c r="WJO354" s="92"/>
      <c r="WJP354" s="92"/>
      <c r="WJQ354" s="92"/>
      <c r="WJR354" s="92"/>
      <c r="WJS354" s="92"/>
      <c r="WJT354" s="92"/>
      <c r="WJU354" s="92"/>
      <c r="WJV354" s="92"/>
      <c r="WJW354" s="92"/>
      <c r="WJX354" s="92"/>
      <c r="WJY354" s="92"/>
      <c r="WJZ354" s="92"/>
      <c r="WKA354" s="92"/>
      <c r="WKB354" s="92"/>
      <c r="WKC354" s="92"/>
      <c r="WKD354" s="92"/>
      <c r="WKE354" s="92"/>
      <c r="WKF354" s="92"/>
      <c r="WKG354" s="92"/>
      <c r="WKH354" s="92"/>
      <c r="WKI354" s="92"/>
      <c r="WKJ354" s="92"/>
      <c r="WKK354" s="92"/>
      <c r="WKL354" s="92"/>
      <c r="WKM354" s="92"/>
      <c r="WKN354" s="92"/>
      <c r="WKO354" s="92"/>
      <c r="WKP354" s="92"/>
      <c r="WKQ354" s="92"/>
      <c r="WKR354" s="92"/>
      <c r="WKS354" s="92"/>
      <c r="WKT354" s="92"/>
      <c r="WKU354" s="92"/>
      <c r="WKV354" s="92"/>
      <c r="WKW354" s="92"/>
      <c r="WKX354" s="92"/>
      <c r="WKY354" s="92"/>
      <c r="WKZ354" s="92"/>
      <c r="WLA354" s="92"/>
      <c r="WLB354" s="92"/>
      <c r="WLC354" s="92"/>
      <c r="WLD354" s="92"/>
      <c r="WLE354" s="92"/>
      <c r="WLF354" s="92"/>
      <c r="WLG354" s="92"/>
      <c r="WLH354" s="92"/>
      <c r="WLI354" s="92"/>
      <c r="WLJ354" s="92"/>
      <c r="WLK354" s="92"/>
      <c r="WLL354" s="92"/>
      <c r="WLM354" s="92"/>
      <c r="WLN354" s="92"/>
      <c r="WLO354" s="92"/>
      <c r="WLP354" s="92"/>
      <c r="WLQ354" s="92"/>
      <c r="WLR354" s="92"/>
      <c r="WLS354" s="92"/>
      <c r="WLT354" s="92"/>
      <c r="WLU354" s="92"/>
      <c r="WLV354" s="92"/>
      <c r="WLW354" s="92"/>
      <c r="WLX354" s="92"/>
      <c r="WLY354" s="92"/>
      <c r="WLZ354" s="92"/>
      <c r="WMA354" s="92"/>
      <c r="WMB354" s="92"/>
      <c r="WMC354" s="92"/>
      <c r="WMD354" s="92"/>
      <c r="WME354" s="92"/>
      <c r="WMF354" s="92"/>
      <c r="WMG354" s="92"/>
      <c r="WMH354" s="92"/>
      <c r="WMI354" s="92"/>
      <c r="WMJ354" s="92"/>
      <c r="WMK354" s="92"/>
      <c r="WML354" s="92"/>
      <c r="WMM354" s="92"/>
      <c r="WMN354" s="92"/>
      <c r="WMO354" s="92"/>
      <c r="WMP354" s="92"/>
      <c r="WMQ354" s="92"/>
      <c r="WMR354" s="92"/>
      <c r="WMS354" s="92"/>
      <c r="WMT354" s="92"/>
      <c r="WMU354" s="92"/>
      <c r="WMV354" s="92"/>
      <c r="WMW354" s="92"/>
      <c r="WMX354" s="92"/>
      <c r="WMY354" s="92"/>
      <c r="WMZ354" s="92"/>
      <c r="WNA354" s="92"/>
      <c r="WNB354" s="92"/>
      <c r="WNC354" s="92"/>
      <c r="WND354" s="92"/>
      <c r="WNE354" s="92"/>
      <c r="WNF354" s="92"/>
      <c r="WNG354" s="92"/>
      <c r="WNH354" s="92"/>
      <c r="WNI354" s="92"/>
      <c r="WNJ354" s="92"/>
      <c r="WNK354" s="92"/>
      <c r="WNL354" s="92"/>
      <c r="WNM354" s="92"/>
      <c r="WNN354" s="92"/>
      <c r="WNO354" s="92"/>
      <c r="WNP354" s="92"/>
      <c r="WNQ354" s="92"/>
      <c r="WNR354" s="92"/>
      <c r="WNS354" s="92"/>
      <c r="WNT354" s="92"/>
      <c r="WNU354" s="92"/>
      <c r="WNV354" s="92"/>
      <c r="WNW354" s="92"/>
      <c r="WNX354" s="92"/>
      <c r="WNY354" s="92"/>
      <c r="WNZ354" s="92"/>
      <c r="WOA354" s="92"/>
      <c r="WOB354" s="92"/>
      <c r="WOC354" s="92"/>
      <c r="WOD354" s="92"/>
      <c r="WOE354" s="92"/>
      <c r="WOF354" s="92"/>
      <c r="WOG354" s="92"/>
      <c r="WOH354" s="92"/>
      <c r="WOI354" s="92"/>
      <c r="WOJ354" s="92"/>
      <c r="WOK354" s="92"/>
      <c r="WOL354" s="92"/>
      <c r="WOM354" s="92"/>
      <c r="WON354" s="92"/>
      <c r="WOO354" s="92"/>
      <c r="WOP354" s="92"/>
      <c r="WOQ354" s="92"/>
      <c r="WOR354" s="92"/>
      <c r="WOS354" s="92"/>
      <c r="WOT354" s="92"/>
      <c r="WOU354" s="92"/>
      <c r="WOV354" s="92"/>
      <c r="WOW354" s="92"/>
      <c r="WOX354" s="92"/>
      <c r="WOY354" s="92"/>
      <c r="WOZ354" s="92"/>
      <c r="WPA354" s="92"/>
      <c r="WPB354" s="92"/>
      <c r="WPC354" s="92"/>
      <c r="WPD354" s="92"/>
      <c r="WPE354" s="92"/>
      <c r="WPF354" s="92"/>
      <c r="WPG354" s="92"/>
      <c r="WPH354" s="92"/>
      <c r="WPI354" s="92"/>
      <c r="WPJ354" s="92"/>
      <c r="WPK354" s="92"/>
      <c r="WPL354" s="92"/>
      <c r="WPM354" s="92"/>
      <c r="WPN354" s="92"/>
      <c r="WPO354" s="92"/>
      <c r="WPP354" s="92"/>
      <c r="WPQ354" s="92"/>
      <c r="WPR354" s="92"/>
      <c r="WPS354" s="92"/>
      <c r="WPT354" s="92"/>
      <c r="WPU354" s="92"/>
      <c r="WPV354" s="92"/>
      <c r="WPW354" s="92"/>
      <c r="WPX354" s="92"/>
      <c r="WPY354" s="92"/>
      <c r="WPZ354" s="92"/>
      <c r="WQA354" s="92"/>
      <c r="WQB354" s="92"/>
      <c r="WQC354" s="92"/>
      <c r="WQD354" s="92"/>
      <c r="WQE354" s="92"/>
      <c r="WQF354" s="92"/>
      <c r="WQG354" s="92"/>
      <c r="WQH354" s="92"/>
      <c r="WQI354" s="92"/>
      <c r="WQJ354" s="92"/>
      <c r="WQK354" s="92"/>
      <c r="WQL354" s="92"/>
      <c r="WQM354" s="92"/>
      <c r="WQN354" s="92"/>
      <c r="WQO354" s="92"/>
      <c r="WQP354" s="92"/>
      <c r="WQQ354" s="92"/>
      <c r="WQR354" s="92"/>
      <c r="WQS354" s="92"/>
      <c r="WQT354" s="92"/>
      <c r="WQU354" s="92"/>
      <c r="WQV354" s="92"/>
      <c r="WQW354" s="92"/>
      <c r="WQX354" s="92"/>
      <c r="WQY354" s="92"/>
      <c r="WQZ354" s="92"/>
      <c r="WRA354" s="92"/>
      <c r="WRB354" s="92"/>
      <c r="WRC354" s="92"/>
      <c r="WRD354" s="92"/>
      <c r="WRE354" s="92"/>
      <c r="WRF354" s="92"/>
      <c r="WRG354" s="92"/>
      <c r="WRH354" s="92"/>
      <c r="WRI354" s="92"/>
      <c r="WRJ354" s="92"/>
      <c r="WRK354" s="92"/>
      <c r="WRL354" s="92"/>
      <c r="WRM354" s="92"/>
      <c r="WRN354" s="92"/>
      <c r="WRO354" s="92"/>
      <c r="WRP354" s="92"/>
      <c r="WRQ354" s="92"/>
      <c r="WRR354" s="92"/>
      <c r="WRS354" s="92"/>
      <c r="WRT354" s="92"/>
      <c r="WRU354" s="92"/>
      <c r="WRV354" s="92"/>
      <c r="WRW354" s="92"/>
      <c r="WRX354" s="92"/>
      <c r="WRY354" s="92"/>
      <c r="WRZ354" s="92"/>
      <c r="WSA354" s="92"/>
      <c r="WSB354" s="92"/>
      <c r="WSC354" s="92"/>
      <c r="WSD354" s="92"/>
      <c r="WSE354" s="92"/>
      <c r="WSF354" s="92"/>
      <c r="WSG354" s="92"/>
      <c r="WSH354" s="92"/>
      <c r="WSI354" s="92"/>
      <c r="WSJ354" s="92"/>
      <c r="WSK354" s="92"/>
      <c r="WSL354" s="92"/>
      <c r="WSM354" s="92"/>
      <c r="WSN354" s="92"/>
      <c r="WSO354" s="92"/>
      <c r="WSP354" s="92"/>
      <c r="WSQ354" s="92"/>
      <c r="WSR354" s="92"/>
      <c r="WSS354" s="92"/>
      <c r="WST354" s="92"/>
      <c r="WSU354" s="92"/>
      <c r="WSV354" s="92"/>
      <c r="WSW354" s="92"/>
      <c r="WSX354" s="92"/>
      <c r="WSY354" s="92"/>
      <c r="WSZ354" s="92"/>
      <c r="WTA354" s="92"/>
      <c r="WTB354" s="92"/>
      <c r="WTC354" s="92"/>
      <c r="WTD354" s="92"/>
      <c r="WTE354" s="92"/>
      <c r="WTF354" s="92"/>
      <c r="WTG354" s="92"/>
      <c r="WTH354" s="92"/>
      <c r="WTI354" s="92"/>
      <c r="WTJ354" s="92"/>
      <c r="WTK354" s="92"/>
      <c r="WTL354" s="92"/>
      <c r="WTM354" s="92"/>
      <c r="WTN354" s="92"/>
      <c r="WTO354" s="92"/>
      <c r="WTP354" s="92"/>
      <c r="WTQ354" s="92"/>
      <c r="WTR354" s="92"/>
      <c r="WTS354" s="92"/>
      <c r="WTT354" s="92"/>
      <c r="WTU354" s="92"/>
      <c r="WTV354" s="92"/>
      <c r="WTW354" s="92"/>
      <c r="WTX354" s="92"/>
      <c r="WTY354" s="92"/>
      <c r="WTZ354" s="92"/>
      <c r="WUA354" s="92"/>
      <c r="WUB354" s="92"/>
      <c r="WUC354" s="92"/>
      <c r="WUD354" s="92"/>
      <c r="WUE354" s="92"/>
      <c r="WUF354" s="92"/>
      <c r="WUG354" s="92"/>
      <c r="WUH354" s="92"/>
      <c r="WUI354" s="92"/>
      <c r="WUJ354" s="92"/>
      <c r="WUK354" s="92"/>
      <c r="WUL354" s="92"/>
      <c r="WUM354" s="92"/>
      <c r="WUN354" s="92"/>
      <c r="WUO354" s="92"/>
      <c r="WUP354" s="92"/>
      <c r="WUQ354" s="92"/>
      <c r="WUR354" s="92"/>
      <c r="WUS354" s="92"/>
      <c r="WUT354" s="92"/>
      <c r="WUU354" s="92"/>
      <c r="WUV354" s="92"/>
      <c r="WUW354" s="92"/>
      <c r="WUX354" s="92"/>
      <c r="WUY354" s="92"/>
      <c r="WUZ354" s="92"/>
      <c r="WVA354" s="92"/>
      <c r="WVB354" s="92"/>
      <c r="WVC354" s="92"/>
      <c r="WVD354" s="92"/>
      <c r="WVE354" s="92"/>
      <c r="WVF354" s="92"/>
      <c r="WVG354" s="92"/>
      <c r="WVH354" s="92"/>
      <c r="WVI354" s="92"/>
      <c r="WVJ354" s="92"/>
      <c r="WVK354" s="92"/>
      <c r="WVL354" s="92"/>
      <c r="WVM354" s="92"/>
      <c r="WVN354" s="92"/>
      <c r="WVO354" s="92"/>
      <c r="WVP354" s="92"/>
      <c r="WVQ354" s="92"/>
      <c r="WVR354" s="92"/>
      <c r="WVS354" s="92"/>
      <c r="WVT354" s="92"/>
      <c r="WVU354" s="92"/>
      <c r="WVV354" s="92"/>
      <c r="WVW354" s="92"/>
      <c r="WVX354" s="92"/>
      <c r="WVY354" s="92"/>
      <c r="WVZ354" s="92"/>
      <c r="WWA354" s="92"/>
      <c r="WWB354" s="92"/>
      <c r="WWC354" s="92"/>
      <c r="WWD354" s="92"/>
      <c r="WWE354" s="92"/>
      <c r="WWF354" s="92"/>
      <c r="WWG354" s="92"/>
      <c r="WWH354" s="92"/>
      <c r="WWI354" s="92"/>
      <c r="WWJ354" s="92"/>
      <c r="WWK354" s="92"/>
      <c r="WWL354" s="92"/>
      <c r="WWM354" s="92"/>
      <c r="WWN354" s="92"/>
      <c r="WWO354" s="92"/>
      <c r="WWP354" s="92"/>
      <c r="WWQ354" s="92"/>
      <c r="WWR354" s="92"/>
      <c r="WWS354" s="92"/>
      <c r="WWT354" s="92"/>
      <c r="WWU354" s="92"/>
      <c r="WWV354" s="92"/>
      <c r="WWW354" s="92"/>
      <c r="WWX354" s="92"/>
      <c r="WWY354" s="92"/>
      <c r="WWZ354" s="92"/>
      <c r="WXA354" s="92"/>
      <c r="WXB354" s="92"/>
      <c r="WXC354" s="92"/>
      <c r="WXD354" s="92"/>
      <c r="WXE354" s="92"/>
      <c r="WXF354" s="92"/>
      <c r="WXG354" s="92"/>
      <c r="WXH354" s="92"/>
      <c r="WXI354" s="92"/>
      <c r="WXJ354" s="92"/>
      <c r="WXK354" s="92"/>
      <c r="WXL354" s="92"/>
      <c r="WXM354" s="92"/>
      <c r="WXN354" s="92"/>
      <c r="WXO354" s="92"/>
      <c r="WXP354" s="92"/>
      <c r="WXQ354" s="92"/>
      <c r="WXR354" s="92"/>
      <c r="WXS354" s="92"/>
      <c r="WXT354" s="92"/>
      <c r="WXU354" s="92"/>
      <c r="WXV354" s="92"/>
      <c r="WXW354" s="92"/>
      <c r="WXX354" s="92"/>
      <c r="WXY354" s="92"/>
      <c r="WXZ354" s="92"/>
      <c r="WYA354" s="92"/>
      <c r="WYB354" s="92"/>
      <c r="WYC354" s="92"/>
      <c r="WYD354" s="92"/>
      <c r="WYE354" s="92"/>
      <c r="WYF354" s="92"/>
      <c r="WYG354" s="92"/>
      <c r="WYH354" s="92"/>
      <c r="WYI354" s="92"/>
      <c r="WYJ354" s="92"/>
      <c r="WYK354" s="92"/>
      <c r="WYL354" s="92"/>
      <c r="WYM354" s="92"/>
      <c r="WYN354" s="92"/>
      <c r="WYO354" s="92"/>
      <c r="WYP354" s="92"/>
      <c r="WYQ354" s="92"/>
      <c r="WYR354" s="92"/>
      <c r="WYS354" s="92"/>
      <c r="WYT354" s="92"/>
      <c r="WYU354" s="92"/>
      <c r="WYV354" s="92"/>
      <c r="WYW354" s="92"/>
      <c r="WYX354" s="92"/>
      <c r="WYY354" s="92"/>
      <c r="WYZ354" s="92"/>
      <c r="WZA354" s="92"/>
      <c r="WZB354" s="92"/>
      <c r="WZC354" s="92"/>
      <c r="WZD354" s="92"/>
      <c r="WZE354" s="92"/>
      <c r="WZF354" s="92"/>
      <c r="WZG354" s="92"/>
      <c r="WZH354" s="92"/>
      <c r="WZI354" s="92"/>
      <c r="WZJ354" s="92"/>
      <c r="WZK354" s="92"/>
      <c r="WZL354" s="92"/>
      <c r="WZM354" s="92"/>
      <c r="WZN354" s="92"/>
      <c r="WZO354" s="92"/>
      <c r="WZP354" s="92"/>
      <c r="WZQ354" s="92"/>
      <c r="WZR354" s="92"/>
      <c r="WZS354" s="92"/>
      <c r="WZT354" s="92"/>
      <c r="WZU354" s="92"/>
      <c r="WZV354" s="92"/>
      <c r="WZW354" s="92"/>
      <c r="WZX354" s="92"/>
      <c r="WZY354" s="92"/>
      <c r="WZZ354" s="92"/>
      <c r="XAA354" s="92"/>
      <c r="XAB354" s="92"/>
      <c r="XAC354" s="92"/>
      <c r="XAD354" s="92"/>
      <c r="XAE354" s="92"/>
      <c r="XAF354" s="92"/>
      <c r="XAG354" s="92"/>
      <c r="XAH354" s="92"/>
      <c r="XAI354" s="92"/>
      <c r="XAJ354" s="92"/>
      <c r="XAK354" s="92"/>
      <c r="XAL354" s="92"/>
      <c r="XAM354" s="92"/>
      <c r="XAN354" s="92"/>
      <c r="XAO354" s="92"/>
      <c r="XAP354" s="92"/>
      <c r="XAQ354" s="92"/>
      <c r="XAR354" s="92"/>
      <c r="XAS354" s="92"/>
      <c r="XAT354" s="92"/>
      <c r="XAU354" s="92"/>
      <c r="XAV354" s="92"/>
      <c r="XAW354" s="92"/>
      <c r="XAX354" s="92"/>
      <c r="XAY354" s="92"/>
      <c r="XAZ354" s="92"/>
      <c r="XBA354" s="92"/>
      <c r="XBB354" s="92"/>
      <c r="XBC354" s="92"/>
      <c r="XBD354" s="92"/>
      <c r="XBE354" s="92"/>
      <c r="XBF354" s="92"/>
      <c r="XBG354" s="92"/>
      <c r="XBH354" s="92"/>
      <c r="XBI354" s="92"/>
      <c r="XBJ354" s="92"/>
      <c r="XBK354" s="92"/>
      <c r="XBL354" s="92"/>
      <c r="XBM354" s="92"/>
      <c r="XBN354" s="92"/>
      <c r="XBO354" s="92"/>
      <c r="XBP354" s="92"/>
      <c r="XBQ354" s="92"/>
      <c r="XBR354" s="92"/>
      <c r="XBS354" s="92"/>
      <c r="XBT354" s="92"/>
      <c r="XBU354" s="92"/>
      <c r="XBV354" s="92"/>
      <c r="XBW354" s="92"/>
      <c r="XBX354" s="92"/>
      <c r="XBY354" s="92"/>
      <c r="XBZ354" s="92"/>
      <c r="XCA354" s="92"/>
      <c r="XCB354" s="92"/>
      <c r="XCC354" s="92"/>
      <c r="XCD354" s="92"/>
      <c r="XCE354" s="92"/>
      <c r="XCF354" s="92"/>
      <c r="XCG354" s="92"/>
      <c r="XCH354" s="92"/>
      <c r="XCI354" s="92"/>
      <c r="XCJ354" s="92"/>
      <c r="XCK354" s="92"/>
      <c r="XCL354" s="92"/>
      <c r="XCM354" s="92"/>
      <c r="XCN354" s="92"/>
      <c r="XCO354" s="92"/>
      <c r="XCP354" s="92"/>
      <c r="XCQ354" s="92"/>
      <c r="XCR354" s="92"/>
      <c r="XCS354" s="92"/>
      <c r="XCT354" s="92"/>
      <c r="XCU354" s="92"/>
      <c r="XCV354" s="92"/>
      <c r="XCW354" s="92"/>
      <c r="XCX354" s="92"/>
      <c r="XCY354" s="92"/>
      <c r="XCZ354" s="92"/>
      <c r="XDA354" s="92"/>
      <c r="XDB354" s="92"/>
      <c r="XDC354" s="92"/>
      <c r="XDD354" s="92"/>
      <c r="XDE354" s="92"/>
      <c r="XDF354" s="92"/>
      <c r="XDG354" s="92"/>
      <c r="XDH354" s="92"/>
      <c r="XDI354" s="92"/>
      <c r="XDJ354" s="92"/>
      <c r="XDK354" s="92"/>
      <c r="XDL354" s="92"/>
      <c r="XDM354" s="92"/>
      <c r="XDN354" s="92"/>
      <c r="XDO354" s="92"/>
      <c r="XDP354" s="92"/>
      <c r="XDQ354" s="92"/>
      <c r="XDR354" s="92"/>
      <c r="XDS354" s="92"/>
      <c r="XDT354" s="92"/>
      <c r="XDU354" s="92"/>
      <c r="XDV354" s="92"/>
      <c r="XDW354" s="92"/>
      <c r="XDX354" s="92"/>
      <c r="XDY354" s="92"/>
      <c r="XDZ354" s="92"/>
      <c r="XEA354" s="92"/>
      <c r="XEB354" s="92"/>
      <c r="XEC354" s="92"/>
      <c r="XED354" s="92"/>
      <c r="XEE354" s="92"/>
      <c r="XEF354" s="92"/>
      <c r="XEG354" s="92"/>
      <c r="XEH354" s="92"/>
      <c r="XEI354" s="92"/>
      <c r="XEJ354" s="92"/>
      <c r="XEK354" s="92"/>
      <c r="XEL354" s="92"/>
      <c r="XEM354" s="92"/>
      <c r="XEN354" s="92"/>
      <c r="XEO354" s="92"/>
      <c r="XEP354" s="92"/>
      <c r="XEQ354" s="92"/>
      <c r="XER354" s="92"/>
      <c r="XES354" s="92"/>
      <c r="XET354" s="92"/>
      <c r="XEU354" s="92"/>
      <c r="XEV354" s="92"/>
      <c r="XEW354" s="92"/>
      <c r="XEX354" s="92"/>
      <c r="XEY354" s="92"/>
      <c r="XEZ354" s="92"/>
      <c r="XFA354" s="92"/>
      <c r="XFB354" s="92"/>
      <c r="XFC354" s="92"/>
      <c r="XFD354" s="92"/>
    </row>
    <row r="355" s="9" customFormat="1" ht="19.1" customHeight="1" spans="1:1024 1025:16384">
      <c r="A355" s="21"/>
      <c r="B355" s="54"/>
      <c r="C355" s="55">
        <v>46231</v>
      </c>
      <c r="D355" s="54" t="s">
        <v>1772</v>
      </c>
      <c r="E355" s="57" t="s">
        <v>34</v>
      </c>
      <c r="F355" s="58" t="s">
        <v>72</v>
      </c>
      <c r="G355" s="59" t="s">
        <v>1773</v>
      </c>
      <c r="H355" s="57" t="s">
        <v>1834</v>
      </c>
      <c r="I355" s="57" t="s">
        <v>29</v>
      </c>
      <c r="J355" s="62" t="str">
        <f t="shared" si="30"/>
        <v>Open File</v>
      </c>
      <c r="K355" s="61" t="s">
        <v>30</v>
      </c>
      <c r="L355" s="57" t="str">
        <f>_xlfn.DISPIMG("ID_97C4A762311E4DEEB22CF5934BBDA084",1)</f>
        <v>=DISPIMG("ID_97C4A762311E4DEEB22CF5934BBDA084",1)</v>
      </c>
      <c r="M355" s="57" t="str">
        <f t="shared" si="27"/>
        <v>COMPLETED</v>
      </c>
      <c r="N355" s="57" t="s">
        <v>1835</v>
      </c>
      <c r="O355" s="57" t="s">
        <v>1836</v>
      </c>
      <c r="P355" s="57" t="s">
        <v>57</v>
      </c>
      <c r="Q355" s="62" t="str">
        <f t="shared" si="31"/>
        <v>Open File</v>
      </c>
      <c r="R355" s="55">
        <v>46265</v>
      </c>
      <c r="S355" s="67" t="s">
        <v>1837</v>
      </c>
      <c r="T355" s="17">
        <f>IF(AND(D355&lt;&gt;"",RIGHT(D355,3)&lt;&gt;""),IF(COUNTIF($D$6:D355,D355)=1,1,0),0)</f>
        <v>0</v>
      </c>
      <c r="U355" s="17" t="str">
        <f t="shared" si="32"/>
        <v>MK.26.VII.024_SUB-02_Before</v>
      </c>
      <c r="V355" s="17" t="str">
        <f t="shared" si="33"/>
        <v>MK.26.VII.024_SUB-02_After</v>
      </c>
    </row>
    <row r="356" s="9" customFormat="1" ht="19.1" hidden="1" customHeight="1" spans="1:1024 1025:16384">
      <c r="A356" s="21"/>
      <c r="B356" s="54"/>
      <c r="C356" s="55">
        <v>46239</v>
      </c>
      <c r="D356" s="54" t="s">
        <v>1838</v>
      </c>
      <c r="E356" s="57" t="s">
        <v>25</v>
      </c>
      <c r="F356" s="58" t="s">
        <v>147</v>
      </c>
      <c r="G356" s="59" t="s">
        <v>1839</v>
      </c>
      <c r="H356" s="57" t="s">
        <v>1840</v>
      </c>
      <c r="I356" s="57" t="s">
        <v>29</v>
      </c>
      <c r="J356" s="60" t="str">
        <f t="shared" si="30"/>
        <v>Open File</v>
      </c>
      <c r="K356" s="61" t="s">
        <v>30</v>
      </c>
      <c r="L356" s="57" t="str">
        <f>_xlfn.DISPIMG("ID_022D4AF0C0AD4D24ACD80ABEBE287E21",1)</f>
        <v>=DISPIMG("ID_022D4AF0C0AD4D24ACD80ABEBE287E21",1)</v>
      </c>
      <c r="M356" s="57" t="str">
        <f t="shared" si="27"/>
        <v>COMPLETED</v>
      </c>
      <c r="N356" s="57" t="s">
        <v>1841</v>
      </c>
      <c r="O356" s="57" t="s">
        <v>1842</v>
      </c>
      <c r="P356" s="57" t="s">
        <v>29</v>
      </c>
      <c r="Q356" s="65" t="str">
        <f t="shared" si="31"/>
        <v>Open File</v>
      </c>
      <c r="R356" s="55">
        <v>46239</v>
      </c>
      <c r="S356" s="67" t="s">
        <v>1843</v>
      </c>
      <c r="T356" s="17">
        <f>IF(AND(D356&lt;&gt;"",RIGHT(D356,3)&lt;&gt;""),IF(COUNTIF($D$6:D356,D356)=1,1,0),0)</f>
        <v>1</v>
      </c>
      <c r="U356" s="17" t="str">
        <f t="shared" si="32"/>
        <v>MK.26.VIII.003_SUB-01_Before</v>
      </c>
      <c r="V356" s="17" t="str">
        <f t="shared" si="33"/>
        <v>MK.26.VIII.003_SUB-01_After</v>
      </c>
    </row>
    <row r="357" s="9" customFormat="1" ht="19.1" hidden="1" customHeight="1" spans="1:1024 1025:16384">
      <c r="A357" s="21"/>
      <c r="B357" s="54"/>
      <c r="C357" s="55">
        <v>46247</v>
      </c>
      <c r="D357" s="54" t="s">
        <v>1844</v>
      </c>
      <c r="E357" s="57" t="s">
        <v>25</v>
      </c>
      <c r="F357" s="58" t="s">
        <v>193</v>
      </c>
      <c r="G357" s="59" t="s">
        <v>481</v>
      </c>
      <c r="H357" s="57" t="s">
        <v>1845</v>
      </c>
      <c r="I357" s="57" t="s">
        <v>29</v>
      </c>
      <c r="J357" s="60" t="str">
        <f t="shared" si="30"/>
        <v>Open File</v>
      </c>
      <c r="K357" s="61" t="s">
        <v>30</v>
      </c>
      <c r="L357" s="57" t="str">
        <f>_xlfn.DISPIMG("ID_B5033546F674408D9BA671FAAE82F08C",1)</f>
        <v>=DISPIMG("ID_B5033546F674408D9BA671FAAE82F08C",1)</v>
      </c>
      <c r="M357" s="57" t="str">
        <f t="shared" si="27"/>
        <v>COMPLETED</v>
      </c>
      <c r="N357" s="57" t="s">
        <v>1846</v>
      </c>
      <c r="O357" s="57" t="s">
        <v>1847</v>
      </c>
      <c r="P357" s="57" t="s">
        <v>29</v>
      </c>
      <c r="Q357" s="65" t="str">
        <f t="shared" si="31"/>
        <v>Open File</v>
      </c>
      <c r="R357" s="55">
        <v>46249</v>
      </c>
      <c r="S357" s="67" t="s">
        <v>1833</v>
      </c>
      <c r="T357" s="17">
        <f>IF(AND(D357&lt;&gt;"",RIGHT(D357,3)&lt;&gt;""),IF(COUNTIF($D$6:D357,D357)=1,1,0),0)</f>
        <v>1</v>
      </c>
      <c r="U357" s="17" t="str">
        <f t="shared" si="32"/>
        <v>MK.26.VIII.004_SUB-01_Before</v>
      </c>
      <c r="V357" s="17" t="str">
        <f t="shared" si="33"/>
        <v>MK.26.VIII.004_SUB-01_After</v>
      </c>
    </row>
    <row r="358" s="9" customFormat="1" ht="19.1" hidden="1" customHeight="1" spans="1:1024 1025:16384">
      <c r="A358" s="21"/>
      <c r="B358" s="54"/>
      <c r="C358" s="55">
        <v>46164</v>
      </c>
      <c r="D358" s="54" t="s">
        <v>1848</v>
      </c>
      <c r="E358" s="57" t="s">
        <v>25</v>
      </c>
      <c r="F358" s="58" t="s">
        <v>128</v>
      </c>
      <c r="G358" s="59" t="s">
        <v>1849</v>
      </c>
      <c r="H358" s="57" t="s">
        <v>1850</v>
      </c>
      <c r="I358" s="57" t="s">
        <v>29</v>
      </c>
      <c r="J358" s="62" t="str">
        <f t="shared" si="30"/>
        <v>Open File</v>
      </c>
      <c r="K358" s="61" t="s">
        <v>30</v>
      </c>
      <c r="L358" s="57" t="str">
        <f>_xlfn.DISPIMG("ID_2A862BFD37C3447FA4445E475606446A",1)</f>
        <v>=DISPIMG("ID_2A862BFD37C3447FA4445E475606446A",1)</v>
      </c>
      <c r="M358" s="57" t="str">
        <f t="shared" si="27"/>
        <v>COMPLETED</v>
      </c>
      <c r="N358" s="57" t="s">
        <v>1851</v>
      </c>
      <c r="O358" s="57" t="s">
        <v>1852</v>
      </c>
      <c r="P358" s="57" t="s">
        <v>29</v>
      </c>
      <c r="Q358" s="65" t="str">
        <f t="shared" si="31"/>
        <v>Open File</v>
      </c>
      <c r="R358" s="55">
        <v>46252</v>
      </c>
      <c r="S358" s="67" t="s">
        <v>1853</v>
      </c>
      <c r="T358" s="17">
        <f>IF(AND(D358&lt;&gt;"",RIGHT(D358,3)&lt;&gt;""),IF(COUNTIF($D$6:D358,D358)=1,1,0),0)</f>
        <v>1</v>
      </c>
      <c r="U358" s="17" t="str">
        <f t="shared" si="32"/>
        <v>MK.26.VIII.005_SUB-01_Before</v>
      </c>
      <c r="V358" s="17" t="str">
        <f t="shared" si="33"/>
        <v>MK.26.VIII.005_SUB-01_After</v>
      </c>
    </row>
    <row r="359" s="9" customFormat="1" ht="19.1" hidden="1" customHeight="1" spans="1:1024 1025:16384">
      <c r="A359" s="21"/>
      <c r="B359" s="54"/>
      <c r="C359" s="55">
        <v>46249</v>
      </c>
      <c r="D359" s="54" t="s">
        <v>1854</v>
      </c>
      <c r="E359" s="57" t="s">
        <v>25</v>
      </c>
      <c r="F359" s="58" t="s">
        <v>193</v>
      </c>
      <c r="G359" s="59" t="s">
        <v>1855</v>
      </c>
      <c r="H359" s="57" t="s">
        <v>1856</v>
      </c>
      <c r="I359" s="57" t="s">
        <v>29</v>
      </c>
      <c r="J359" s="62" t="str">
        <f t="shared" si="30"/>
        <v>Open File</v>
      </c>
      <c r="K359" s="61" t="s">
        <v>30</v>
      </c>
      <c r="L359" s="57" t="str">
        <f>_xlfn.DISPIMG("ID_1F656C43AD85411986431942A06568C0",1)</f>
        <v>=DISPIMG("ID_1F656C43AD85411986431942A06568C0",1)</v>
      </c>
      <c r="M359" s="57" t="str">
        <f t="shared" si="27"/>
        <v>COMPLETED</v>
      </c>
      <c r="N359" s="57" t="s">
        <v>1857</v>
      </c>
      <c r="O359" s="57" t="s">
        <v>1858</v>
      </c>
      <c r="P359" s="57" t="s">
        <v>57</v>
      </c>
      <c r="Q359" s="65" t="str">
        <f t="shared" si="31"/>
        <v>Open File</v>
      </c>
      <c r="R359" s="55">
        <v>46249</v>
      </c>
      <c r="S359" s="67" t="s">
        <v>1859</v>
      </c>
      <c r="T359" s="17">
        <f>IF(AND(D359&lt;&gt;"",RIGHT(D359,3)&lt;&gt;""),IF(COUNTIF($D$6:D359,D359)=1,1,0),0)</f>
        <v>1</v>
      </c>
      <c r="U359" s="17" t="str">
        <f t="shared" si="32"/>
        <v>MK.26.VIII.006_SUB-01_Before</v>
      </c>
      <c r="V359" s="17" t="str">
        <f t="shared" si="33"/>
        <v>MK.26.VIII.006_SUB-01_After</v>
      </c>
    </row>
    <row r="360" s="9" customFormat="1" ht="19.1" hidden="1" customHeight="1" spans="1:1024 1025:16384">
      <c r="A360" s="21"/>
      <c r="B360" s="54"/>
      <c r="C360" s="55">
        <v>46252</v>
      </c>
      <c r="D360" s="54" t="s">
        <v>1860</v>
      </c>
      <c r="E360" s="57" t="s">
        <v>25</v>
      </c>
      <c r="F360" s="58" t="s">
        <v>459</v>
      </c>
      <c r="G360" s="59" t="s">
        <v>1861</v>
      </c>
      <c r="H360" s="57" t="s">
        <v>1862</v>
      </c>
      <c r="I360" s="57" t="s">
        <v>29</v>
      </c>
      <c r="J360" s="62" t="str">
        <f t="shared" si="30"/>
        <v>Open File</v>
      </c>
      <c r="K360" s="61" t="s">
        <v>30</v>
      </c>
      <c r="L360" s="57" t="str">
        <f>_xlfn.DISPIMG("ID_C9264C54F3BB4EB78B75990055CC8E74",1)</f>
        <v>=DISPIMG("ID_C9264C54F3BB4EB78B75990055CC8E74",1)</v>
      </c>
      <c r="M360" s="57" t="str">
        <f t="shared" si="27"/>
        <v>ON-GOING</v>
      </c>
      <c r="N360" s="57" t="s">
        <v>1863</v>
      </c>
      <c r="O360" s="57"/>
      <c r="P360" s="57"/>
      <c r="Q360" s="65" t="str">
        <f t="shared" si="31"/>
        <v/>
      </c>
      <c r="R360" s="55"/>
      <c r="S360" s="67"/>
      <c r="T360" s="17">
        <f>IF(AND(D360&lt;&gt;"",RIGHT(D360,3)&lt;&gt;""),IF(COUNTIF($D$6:D360,D360)=1,1,0),0)</f>
        <v>1</v>
      </c>
      <c r="U360" s="17" t="str">
        <f t="shared" si="32"/>
        <v>MK.26.VIII.007_SUB-01_Before</v>
      </c>
      <c r="V360" s="17" t="str">
        <f t="shared" si="33"/>
        <v>MK.26.VIII.007_SUB-01_After</v>
      </c>
    </row>
    <row r="361" s="9" customFormat="1" ht="19.1" hidden="1" customHeight="1" spans="1:1024 1025:16384">
      <c r="A361" s="21"/>
      <c r="B361" s="54"/>
      <c r="C361" s="55">
        <v>46246</v>
      </c>
      <c r="D361" s="54" t="s">
        <v>1864</v>
      </c>
      <c r="E361" s="57" t="s">
        <v>25</v>
      </c>
      <c r="F361" s="58" t="s">
        <v>67</v>
      </c>
      <c r="G361" s="59" t="s">
        <v>1865</v>
      </c>
      <c r="H361" s="57" t="s">
        <v>1866</v>
      </c>
      <c r="I361" s="57" t="s">
        <v>57</v>
      </c>
      <c r="J361" s="62" t="str">
        <f t="shared" si="30"/>
        <v>Open File</v>
      </c>
      <c r="K361" s="61" t="s">
        <v>30</v>
      </c>
      <c r="L361" s="72"/>
      <c r="M361" s="57" t="str">
        <f t="shared" si="27"/>
        <v>ON-GOING</v>
      </c>
      <c r="N361" s="72" t="s">
        <v>1581</v>
      </c>
      <c r="O361" s="57"/>
      <c r="P361" s="57"/>
      <c r="Q361" s="65" t="str">
        <f t="shared" si="31"/>
        <v/>
      </c>
      <c r="R361" s="55"/>
      <c r="S361" s="67"/>
      <c r="T361" s="17">
        <f>IF(AND(D361&lt;&gt;"",RIGHT(D361,3)&lt;&gt;""),IF(COUNTIF($D$6:D361,D361)=1,1,0),0)</f>
        <v>1</v>
      </c>
      <c r="U361" s="17" t="str">
        <f t="shared" si="32"/>
        <v>MK.26.VIII.008_SUB-01_Before</v>
      </c>
      <c r="V361" s="17" t="str">
        <f t="shared" si="33"/>
        <v>MK.26.VIII.008_SUB-01_After</v>
      </c>
    </row>
    <row r="362" s="9" customFormat="1" ht="19.1" hidden="1" customHeight="1" spans="1:1024 1025:16384">
      <c r="A362" s="21"/>
      <c r="B362" s="54"/>
      <c r="C362" s="55">
        <v>46260</v>
      </c>
      <c r="D362" s="54" t="s">
        <v>1867</v>
      </c>
      <c r="E362" s="57" t="s">
        <v>25</v>
      </c>
      <c r="F362" s="58" t="s">
        <v>147</v>
      </c>
      <c r="G362" s="59" t="s">
        <v>1868</v>
      </c>
      <c r="H362" s="57" t="s">
        <v>1869</v>
      </c>
      <c r="I362" s="57" t="s">
        <v>29</v>
      </c>
      <c r="J362" s="62" t="str">
        <f t="shared" si="30"/>
        <v>Open File</v>
      </c>
      <c r="K362" s="61" t="s">
        <v>30</v>
      </c>
      <c r="L362" s="57" t="str">
        <f>_xlfn.DISPIMG("ID_966184E280744A6FB570D61BF555451E",1)</f>
        <v>=DISPIMG("ID_966184E280744A6FB570D61BF555451E",1)</v>
      </c>
      <c r="M362" s="57" t="str">
        <f t="shared" si="27"/>
        <v>COMPLETED</v>
      </c>
      <c r="N362" s="57" t="s">
        <v>1870</v>
      </c>
      <c r="O362" s="57" t="s">
        <v>1871</v>
      </c>
      <c r="P362" s="57" t="s">
        <v>29</v>
      </c>
      <c r="Q362" s="65" t="str">
        <f t="shared" si="31"/>
        <v>Open File</v>
      </c>
      <c r="R362" s="55">
        <v>46261</v>
      </c>
      <c r="S362" s="67" t="s">
        <v>1872</v>
      </c>
      <c r="T362" s="17">
        <f>IF(AND(D362&lt;&gt;"",RIGHT(D362,3)&lt;&gt;""),IF(COUNTIF($D$6:D362,D362)=1,1,0),0)</f>
        <v>1</v>
      </c>
      <c r="U362" s="17" t="str">
        <f t="shared" si="32"/>
        <v>MK.26.VIII.009_SUB-01_Before</v>
      </c>
      <c r="V362" s="17" t="str">
        <f t="shared" si="33"/>
        <v>MK.26.VIII.009_SUB-01_After</v>
      </c>
    </row>
    <row r="363" s="9" customFormat="1" ht="19.1" hidden="1" customHeight="1" spans="1:1024 1025:16384">
      <c r="A363" s="21"/>
      <c r="B363" s="54"/>
      <c r="C363" s="55">
        <v>46261</v>
      </c>
      <c r="D363" s="54" t="s">
        <v>1873</v>
      </c>
      <c r="E363" s="57" t="s">
        <v>25</v>
      </c>
      <c r="F363" s="58" t="s">
        <v>239</v>
      </c>
      <c r="G363" s="59" t="s">
        <v>690</v>
      </c>
      <c r="H363" s="57" t="s">
        <v>1874</v>
      </c>
      <c r="I363" s="57" t="s">
        <v>29</v>
      </c>
      <c r="J363" s="62" t="str">
        <f t="shared" si="30"/>
        <v>Open File</v>
      </c>
      <c r="K363" s="61" t="s">
        <v>30</v>
      </c>
      <c r="L363" s="57" t="str">
        <f>_xlfn.DISPIMG("ID_224924EDB3DD4F48A99E03D0E019ECA3",1)</f>
        <v>=DISPIMG("ID_224924EDB3DD4F48A99E03D0E019ECA3",1)</v>
      </c>
      <c r="M363" s="57" t="str">
        <f t="shared" si="27"/>
        <v>COMPLETED</v>
      </c>
      <c r="N363" s="57" t="s">
        <v>1875</v>
      </c>
      <c r="O363" s="57" t="s">
        <v>1876</v>
      </c>
      <c r="P363" s="57" t="s">
        <v>29</v>
      </c>
      <c r="Q363" s="65" t="str">
        <f t="shared" si="31"/>
        <v>Open File</v>
      </c>
      <c r="R363" s="55">
        <v>46262</v>
      </c>
      <c r="S363" s="67" t="s">
        <v>1440</v>
      </c>
      <c r="T363" s="17">
        <f>IF(AND(D363&lt;&gt;"",RIGHT(D363,3)&lt;&gt;""),IF(COUNTIF($D$6:D363,D363)=1,1,0),0)</f>
        <v>1</v>
      </c>
      <c r="U363" s="17" t="str">
        <f t="shared" si="32"/>
        <v>MK.26.VIII.010_SUB-01_Before</v>
      </c>
      <c r="V363" s="17" t="str">
        <f t="shared" si="33"/>
        <v>MK.26.VIII.010_SUB-01_After</v>
      </c>
    </row>
    <row r="364" s="9" customFormat="1" ht="19.1" hidden="1" customHeight="1" spans="1:1024 1025:16384">
      <c r="A364" s="21"/>
      <c r="B364" s="54"/>
      <c r="C364" s="55">
        <v>46260</v>
      </c>
      <c r="D364" s="54" t="s">
        <v>1877</v>
      </c>
      <c r="E364" s="57" t="s">
        <v>25</v>
      </c>
      <c r="F364" s="58" t="s">
        <v>373</v>
      </c>
      <c r="G364" s="67" t="s">
        <v>481</v>
      </c>
      <c r="H364" s="57"/>
      <c r="I364" s="57"/>
      <c r="J364" s="62" t="str">
        <f t="shared" si="30"/>
        <v/>
      </c>
      <c r="K364" s="61" t="s">
        <v>30</v>
      </c>
      <c r="L364" s="57"/>
      <c r="M364" s="57" t="str">
        <f t="shared" si="27"/>
        <v>ON-GOING</v>
      </c>
      <c r="N364" s="72" t="s">
        <v>1581</v>
      </c>
      <c r="O364" s="57"/>
      <c r="P364" s="57"/>
      <c r="Q364" s="65" t="str">
        <f t="shared" si="31"/>
        <v/>
      </c>
      <c r="R364" s="55"/>
      <c r="S364" s="67"/>
      <c r="T364" s="17">
        <f>IF(AND(D364&lt;&gt;"",RIGHT(D364,3)&lt;&gt;""),IF(COUNTIF($D$6:D364,D364)=1,1,0),0)</f>
        <v>1</v>
      </c>
      <c r="U364" s="17" t="str">
        <f t="shared" si="32"/>
        <v>MK.26.VIII.011_SUB-01_Before</v>
      </c>
      <c r="V364" s="17" t="str">
        <f t="shared" si="33"/>
        <v>MK.26.VIII.011_SUB-01_After</v>
      </c>
    </row>
    <row r="365" s="9" customFormat="1" ht="19.1" hidden="1" customHeight="1" spans="1:1024 1025:16384">
      <c r="A365" s="21"/>
      <c r="B365" s="54"/>
      <c r="C365" s="55">
        <v>46256</v>
      </c>
      <c r="D365" s="54" t="s">
        <v>1878</v>
      </c>
      <c r="E365" s="57" t="s">
        <v>25</v>
      </c>
      <c r="F365" s="58" t="s">
        <v>437</v>
      </c>
      <c r="G365" s="59" t="s">
        <v>1879</v>
      </c>
      <c r="H365" s="57"/>
      <c r="I365" s="57"/>
      <c r="J365" s="62" t="str">
        <f t="shared" si="30"/>
        <v/>
      </c>
      <c r="K365" s="61" t="s">
        <v>30</v>
      </c>
      <c r="L365" s="57"/>
      <c r="M365" s="57" t="str">
        <f t="shared" si="27"/>
        <v>ON-GOING</v>
      </c>
      <c r="N365" s="72" t="s">
        <v>1581</v>
      </c>
      <c r="O365" s="57"/>
      <c r="P365" s="57"/>
      <c r="Q365" s="65" t="str">
        <f t="shared" si="31"/>
        <v/>
      </c>
      <c r="R365" s="55"/>
      <c r="S365" s="67"/>
      <c r="T365" s="17">
        <f>IF(AND(D365&lt;&gt;"",RIGHT(D365,3)&lt;&gt;""),IF(COUNTIF($D$6:D365,D365)=1,1,0),0)</f>
        <v>1</v>
      </c>
      <c r="U365" s="17" t="str">
        <f t="shared" si="32"/>
        <v>MK.26.VIII.012_SUB-01_Before</v>
      </c>
      <c r="V365" s="17" t="str">
        <f t="shared" si="33"/>
        <v>MK.26.VIII.012_SUB-01_After</v>
      </c>
    </row>
    <row r="366" s="9" customFormat="1" ht="19.1" hidden="1" customHeight="1" spans="1:1024 1025:16384">
      <c r="A366" s="21"/>
      <c r="B366" s="54"/>
      <c r="C366" s="55">
        <v>46261</v>
      </c>
      <c r="D366" s="54" t="s">
        <v>1880</v>
      </c>
      <c r="E366" s="57" t="s">
        <v>25</v>
      </c>
      <c r="F366" s="58" t="s">
        <v>67</v>
      </c>
      <c r="G366" s="59" t="s">
        <v>1881</v>
      </c>
      <c r="H366" s="57" t="s">
        <v>1882</v>
      </c>
      <c r="I366" s="57" t="s">
        <v>29</v>
      </c>
      <c r="J366" s="62" t="str">
        <f t="shared" si="30"/>
        <v>Open File</v>
      </c>
      <c r="K366" s="61" t="s">
        <v>30</v>
      </c>
      <c r="L366" s="57"/>
      <c r="M366" s="57" t="str">
        <f t="shared" si="27"/>
        <v>ON-GOING</v>
      </c>
      <c r="N366" s="72" t="s">
        <v>1581</v>
      </c>
      <c r="O366" s="57"/>
      <c r="P366" s="57"/>
      <c r="Q366" s="65" t="str">
        <f t="shared" si="31"/>
        <v/>
      </c>
      <c r="R366" s="55"/>
      <c r="S366" s="67"/>
      <c r="T366" s="17">
        <f>IF(AND(D366&lt;&gt;"",RIGHT(D366,3)&lt;&gt;""),IF(COUNTIF($D$6:D366,D366)=1,1,0),0)</f>
        <v>1</v>
      </c>
      <c r="U366" s="17" t="str">
        <f t="shared" si="32"/>
        <v>MK.26.VIII.013_SUB-01_Before</v>
      </c>
      <c r="V366" s="17" t="str">
        <f t="shared" si="33"/>
        <v>MK.26.VIII.013_SUB-01_After</v>
      </c>
    </row>
    <row r="367" s="9" customFormat="1" customHeight="1" spans="1:1024 1025:16384">
      <c r="A367" s="21"/>
      <c r="B367" s="54"/>
      <c r="C367" s="55">
        <v>46262</v>
      </c>
      <c r="D367" s="54" t="s">
        <v>1883</v>
      </c>
      <c r="E367" s="57" t="s">
        <v>25</v>
      </c>
      <c r="F367" s="58" t="s">
        <v>72</v>
      </c>
      <c r="G367" s="59" t="s">
        <v>1884</v>
      </c>
      <c r="H367" s="57" t="s">
        <v>1885</v>
      </c>
      <c r="I367" s="57" t="s">
        <v>29</v>
      </c>
      <c r="J367" s="62" t="str">
        <f t="shared" si="30"/>
        <v>Open File</v>
      </c>
      <c r="K367" s="61" t="s">
        <v>30</v>
      </c>
      <c r="L367" s="57"/>
      <c r="M367" s="57" t="str">
        <f t="shared" si="27"/>
        <v>ON-GOING</v>
      </c>
      <c r="N367" s="72" t="s">
        <v>1581</v>
      </c>
      <c r="O367" s="57"/>
      <c r="P367" s="57"/>
      <c r="Q367" s="65" t="str">
        <f t="shared" si="31"/>
        <v/>
      </c>
      <c r="R367" s="55"/>
      <c r="S367" s="67"/>
      <c r="T367" s="17">
        <f>IF(AND(D367&lt;&gt;"",RIGHT(D367,3)&lt;&gt;""),IF(COUNTIF($D$6:D367,D367)=1,1,0),0)</f>
        <v>1</v>
      </c>
      <c r="U367" s="17" t="str">
        <f t="shared" si="32"/>
        <v>MK.26.VIII.014_SUB-01_Before</v>
      </c>
      <c r="V367" s="17" t="str">
        <f t="shared" si="33"/>
        <v>MK.26.VIII.014_SUB-01_After</v>
      </c>
    </row>
    <row r="368" s="9" customFormat="1" hidden="1" customHeight="1" spans="1:1024 1025:16384">
      <c r="A368" s="21"/>
      <c r="B368" s="54"/>
      <c r="C368" s="55">
        <v>46262</v>
      </c>
      <c r="D368" s="54" t="s">
        <v>1886</v>
      </c>
      <c r="E368" s="57" t="s">
        <v>25</v>
      </c>
      <c r="F368" s="58" t="s">
        <v>26</v>
      </c>
      <c r="G368" s="59" t="s">
        <v>1887</v>
      </c>
      <c r="H368" s="57" t="s">
        <v>1888</v>
      </c>
      <c r="I368" s="57" t="s">
        <v>29</v>
      </c>
      <c r="J368" s="62" t="str">
        <f t="shared" si="30"/>
        <v>Open File</v>
      </c>
      <c r="K368" s="61" t="s">
        <v>30</v>
      </c>
      <c r="L368" s="57"/>
      <c r="M368" s="57" t="str">
        <f t="shared" si="27"/>
        <v>COMPLETED</v>
      </c>
      <c r="N368" s="57" t="s">
        <v>76</v>
      </c>
      <c r="O368" s="57" t="s">
        <v>1889</v>
      </c>
      <c r="P368" s="57" t="s">
        <v>57</v>
      </c>
      <c r="Q368" s="62" t="str">
        <f t="shared" si="31"/>
        <v>Open File</v>
      </c>
      <c r="R368" s="55">
        <v>46263</v>
      </c>
      <c r="S368" s="67" t="s">
        <v>1890</v>
      </c>
      <c r="T368" s="17">
        <f>IF(AND(D368&lt;&gt;"",RIGHT(D368,3)&lt;&gt;""),IF(COUNTIF($D$6:D368,D368)=1,1,0),0)</f>
        <v>1</v>
      </c>
      <c r="U368" s="17" t="str">
        <f t="shared" si="32"/>
        <v>MK.26.VIII.015_SUB-01_Before</v>
      </c>
      <c r="V368" s="17" t="str">
        <f t="shared" si="33"/>
        <v>MK.26.VIII.015_SUB-01_After</v>
      </c>
    </row>
    <row r="369" s="9" customFormat="1" hidden="1" customHeight="1" spans="1:22">
      <c r="A369" s="21"/>
      <c r="B369" s="54"/>
      <c r="C369" s="55">
        <v>46265</v>
      </c>
      <c r="D369" s="54" t="s">
        <v>1891</v>
      </c>
      <c r="E369" s="57" t="s">
        <v>25</v>
      </c>
      <c r="F369" s="58" t="s">
        <v>205</v>
      </c>
      <c r="G369" s="59" t="s">
        <v>1551</v>
      </c>
      <c r="H369" s="57" t="s">
        <v>1892</v>
      </c>
      <c r="I369" s="57" t="s">
        <v>29</v>
      </c>
      <c r="J369" s="62" t="str">
        <f t="shared" si="30"/>
        <v>Open File</v>
      </c>
      <c r="K369" s="61" t="s">
        <v>30</v>
      </c>
      <c r="L369" s="72"/>
      <c r="M369" s="57" t="str">
        <f t="shared" si="27"/>
        <v>COMPLETED</v>
      </c>
      <c r="N369" s="72" t="s">
        <v>1581</v>
      </c>
      <c r="O369" s="57" t="s">
        <v>1893</v>
      </c>
      <c r="P369" s="57" t="s">
        <v>57</v>
      </c>
      <c r="Q369" s="62" t="str">
        <f t="shared" si="31"/>
        <v>Open File</v>
      </c>
      <c r="R369" s="55">
        <v>46265</v>
      </c>
      <c r="S369" s="67" t="s">
        <v>1555</v>
      </c>
      <c r="T369" s="17">
        <f>IF(AND(D369&lt;&gt;"",RIGHT(D369,3)&lt;&gt;""),IF(COUNTIF($D$6:D369,D369)=1,1,0),0)</f>
        <v>1</v>
      </c>
      <c r="U369" s="17" t="str">
        <f t="shared" si="32"/>
        <v>MK.26.VIII.016_SUB-01_Before</v>
      </c>
      <c r="V369" s="17" t="str">
        <f t="shared" si="33"/>
        <v>MK.26.VIII.016_SUB-01_After</v>
      </c>
    </row>
    <row r="370" s="9" customFormat="1" hidden="1" customHeight="1" spans="1:22">
      <c r="A370" s="21"/>
      <c r="B370" s="54"/>
      <c r="C370" s="55"/>
      <c r="D370" s="54"/>
      <c r="E370" s="57"/>
      <c r="F370" s="58"/>
      <c r="G370" s="59"/>
      <c r="H370" s="57"/>
      <c r="I370" s="57"/>
      <c r="J370" s="62" t="str">
        <f t="shared" si="30"/>
        <v/>
      </c>
      <c r="K370" s="61"/>
      <c r="L370" s="57"/>
      <c r="M370" s="57" t="str">
        <f t="shared" si="27"/>
        <v/>
      </c>
      <c r="N370" s="57"/>
      <c r="O370" s="57"/>
      <c r="P370" s="57"/>
      <c r="Q370" s="65" t="str">
        <f t="shared" si="31"/>
        <v/>
      </c>
      <c r="R370" s="55"/>
      <c r="S370" s="67"/>
      <c r="T370" s="17">
        <f>IF(AND(D370&lt;&gt;"",RIGHT(D370,3)&lt;&gt;""),IF(COUNTIF($D$6:D370,D370)=1,1,0),0)</f>
        <v>0</v>
      </c>
      <c r="U370" s="17" t="str">
        <f t="shared" si="32"/>
        <v/>
      </c>
      <c r="V370" s="17" t="str">
        <f t="shared" si="33"/>
        <v/>
      </c>
    </row>
    <row r="371" s="9" customFormat="1" hidden="1" customHeight="1" spans="1:22">
      <c r="A371" s="21"/>
      <c r="B371" s="54"/>
      <c r="C371" s="55"/>
      <c r="D371" s="54"/>
      <c r="E371" s="57"/>
      <c r="F371" s="58"/>
      <c r="G371" s="59"/>
      <c r="H371" s="57"/>
      <c r="I371" s="57"/>
      <c r="J371" s="62" t="str">
        <f t="shared" si="30"/>
        <v/>
      </c>
      <c r="K371" s="61"/>
      <c r="L371" s="57"/>
      <c r="M371" s="57" t="str">
        <f t="shared" si="27"/>
        <v/>
      </c>
      <c r="N371" s="57"/>
      <c r="O371" s="57"/>
      <c r="P371" s="57"/>
      <c r="Q371" s="65" t="str">
        <f t="shared" si="31"/>
        <v/>
      </c>
      <c r="R371" s="55"/>
      <c r="S371" s="67"/>
      <c r="T371" s="17">
        <f>IF(AND(D371&lt;&gt;"",RIGHT(D371,3)&lt;&gt;""),IF(COUNTIF($D$6:D371,D371)=1,1,0),0)</f>
        <v>0</v>
      </c>
      <c r="U371" s="17" t="str">
        <f t="shared" si="32"/>
        <v/>
      </c>
      <c r="V371" s="17" t="str">
        <f t="shared" si="33"/>
        <v/>
      </c>
    </row>
    <row r="372" s="9" customFormat="1" hidden="1" customHeight="1" spans="1:22">
      <c r="A372" s="21"/>
      <c r="B372" s="54"/>
      <c r="C372" s="55"/>
      <c r="D372" s="54"/>
      <c r="E372" s="57"/>
      <c r="F372" s="58"/>
      <c r="G372" s="59"/>
      <c r="H372" s="57"/>
      <c r="I372" s="57"/>
      <c r="J372" s="62" t="str">
        <f t="shared" si="30"/>
        <v/>
      </c>
      <c r="K372" s="61"/>
      <c r="L372" s="57"/>
      <c r="M372" s="57" t="str">
        <f t="shared" si="27"/>
        <v/>
      </c>
      <c r="N372" s="57"/>
      <c r="O372" s="57"/>
      <c r="P372" s="57"/>
      <c r="Q372" s="65" t="str">
        <f t="shared" si="31"/>
        <v/>
      </c>
      <c r="R372" s="55"/>
      <c r="S372" s="67"/>
      <c r="T372" s="17">
        <f>IF(AND(D372&lt;&gt;"",RIGHT(D372,3)&lt;&gt;""),IF(COUNTIF($D$6:D372,D372)=1,1,0),0)</f>
        <v>0</v>
      </c>
      <c r="U372" s="17" t="str">
        <f t="shared" si="32"/>
        <v/>
      </c>
      <c r="V372" s="17" t="str">
        <f t="shared" si="33"/>
        <v/>
      </c>
    </row>
    <row r="373" s="9" customFormat="1" hidden="1" customHeight="1" spans="1:22">
      <c r="A373" s="21"/>
      <c r="B373" s="54"/>
      <c r="C373" s="55"/>
      <c r="D373" s="54"/>
      <c r="E373" s="57"/>
      <c r="F373" s="58"/>
      <c r="G373" s="59"/>
      <c r="H373" s="57"/>
      <c r="I373" s="57"/>
      <c r="J373" s="62" t="str">
        <f t="shared" si="30"/>
        <v/>
      </c>
      <c r="K373" s="61"/>
      <c r="L373" s="57"/>
      <c r="M373" s="57" t="str">
        <f t="shared" si="27"/>
        <v/>
      </c>
      <c r="N373" s="57"/>
      <c r="O373" s="57"/>
      <c r="P373" s="57"/>
      <c r="Q373" s="65" t="str">
        <f t="shared" si="31"/>
        <v/>
      </c>
      <c r="R373" s="55"/>
      <c r="S373" s="67"/>
      <c r="T373" s="17">
        <f>IF(AND(D373&lt;&gt;"",RIGHT(D373,3)&lt;&gt;""),IF(COUNTIF($D$6:D373,D373)=1,1,0),0)</f>
        <v>0</v>
      </c>
      <c r="U373" s="17" t="str">
        <f t="shared" si="32"/>
        <v/>
      </c>
      <c r="V373" s="17" t="str">
        <f t="shared" si="33"/>
        <v/>
      </c>
    </row>
    <row r="374" s="9" customFormat="1" hidden="1" customHeight="1" spans="1:22">
      <c r="A374" s="21"/>
      <c r="B374" s="54"/>
      <c r="C374" s="55"/>
      <c r="D374" s="54"/>
      <c r="E374" s="57"/>
      <c r="F374" s="58"/>
      <c r="G374" s="59"/>
      <c r="H374" s="57"/>
      <c r="I374" s="57"/>
      <c r="J374" s="62" t="str">
        <f t="shared" si="30"/>
        <v/>
      </c>
      <c r="K374" s="61"/>
      <c r="L374" s="57"/>
      <c r="M374" s="57" t="str">
        <f t="shared" si="27"/>
        <v/>
      </c>
      <c r="N374" s="57"/>
      <c r="O374" s="57"/>
      <c r="P374" s="57"/>
      <c r="Q374" s="65" t="str">
        <f t="shared" si="31"/>
        <v/>
      </c>
      <c r="R374" s="55"/>
      <c r="S374" s="67"/>
      <c r="T374" s="17">
        <f>IF(AND(D374&lt;&gt;"",RIGHT(D374,3)&lt;&gt;""),IF(COUNTIF($D$6:D374,D374)=1,1,0),0)</f>
        <v>0</v>
      </c>
      <c r="U374" s="17" t="str">
        <f t="shared" si="32"/>
        <v/>
      </c>
      <c r="V374" s="17" t="str">
        <f t="shared" si="33"/>
        <v/>
      </c>
    </row>
    <row r="375" s="9" customFormat="1" hidden="1" customHeight="1" spans="1:22">
      <c r="A375" s="21"/>
      <c r="B375" s="54"/>
      <c r="C375" s="55"/>
      <c r="D375" s="54"/>
      <c r="E375" s="57"/>
      <c r="F375" s="58"/>
      <c r="G375" s="59"/>
      <c r="H375" s="57"/>
      <c r="I375" s="57"/>
      <c r="J375" s="62" t="str">
        <f t="shared" si="30"/>
        <v/>
      </c>
      <c r="K375" s="61"/>
      <c r="L375" s="57"/>
      <c r="M375" s="57" t="str">
        <f t="shared" si="27"/>
        <v/>
      </c>
      <c r="N375" s="57"/>
      <c r="O375" s="57"/>
      <c r="P375" s="57"/>
      <c r="Q375" s="65" t="str">
        <f t="shared" si="31"/>
        <v/>
      </c>
      <c r="R375" s="55"/>
      <c r="S375" s="67"/>
      <c r="T375" s="17">
        <f>IF(AND(D375&lt;&gt;"",RIGHT(D375,3)&lt;&gt;""),IF(COUNTIF($D$6:D375,D375)=1,1,0),0)</f>
        <v>0</v>
      </c>
      <c r="U375" s="17" t="str">
        <f t="shared" si="32"/>
        <v/>
      </c>
      <c r="V375" s="17" t="str">
        <f t="shared" si="33"/>
        <v/>
      </c>
    </row>
    <row r="376" s="9" customFormat="1" hidden="1" customHeight="1" spans="1:22">
      <c r="A376" s="21"/>
      <c r="B376" s="54"/>
      <c r="C376" s="55"/>
      <c r="D376" s="54"/>
      <c r="E376" s="57"/>
      <c r="F376" s="58"/>
      <c r="G376" s="59"/>
      <c r="H376" s="57"/>
      <c r="I376" s="57"/>
      <c r="J376" s="62" t="str">
        <f t="shared" si="30"/>
        <v/>
      </c>
      <c r="K376" s="61"/>
      <c r="L376" s="57"/>
      <c r="M376" s="57" t="str">
        <f t="shared" si="27"/>
        <v/>
      </c>
      <c r="N376" s="57"/>
      <c r="O376" s="57"/>
      <c r="P376" s="57"/>
      <c r="Q376" s="65" t="str">
        <f t="shared" si="31"/>
        <v/>
      </c>
      <c r="R376" s="55"/>
      <c r="S376" s="67"/>
      <c r="T376" s="17">
        <f>IF(AND(D376&lt;&gt;"",RIGHT(D376,3)&lt;&gt;""),IF(COUNTIF($D$6:D376,D376)=1,1,0),0)</f>
        <v>0</v>
      </c>
      <c r="U376" s="17" t="str">
        <f t="shared" si="32"/>
        <v/>
      </c>
      <c r="V376" s="17" t="str">
        <f t="shared" si="33"/>
        <v/>
      </c>
    </row>
    <row r="377" s="9" customFormat="1" hidden="1" customHeight="1" spans="1:22">
      <c r="A377" s="21"/>
      <c r="B377" s="54"/>
      <c r="C377" s="55"/>
      <c r="D377" s="54"/>
      <c r="E377" s="57"/>
      <c r="F377" s="58"/>
      <c r="G377" s="59"/>
      <c r="H377" s="57"/>
      <c r="I377" s="57"/>
      <c r="J377" s="62" t="str">
        <f t="shared" si="30"/>
        <v/>
      </c>
      <c r="K377" s="61"/>
      <c r="L377" s="57"/>
      <c r="M377" s="57" t="str">
        <f t="shared" si="27"/>
        <v/>
      </c>
      <c r="N377" s="57"/>
      <c r="O377" s="57"/>
      <c r="P377" s="57"/>
      <c r="Q377" s="65" t="str">
        <f t="shared" si="31"/>
        <v/>
      </c>
      <c r="R377" s="55"/>
      <c r="S377" s="67"/>
      <c r="T377" s="17">
        <f>IF(AND(D377&lt;&gt;"",RIGHT(D377,3)&lt;&gt;""),IF(COUNTIF($D$6:D377,D377)=1,1,0),0)</f>
        <v>0</v>
      </c>
      <c r="U377" s="17" t="str">
        <f t="shared" si="32"/>
        <v/>
      </c>
      <c r="V377" s="17" t="str">
        <f t="shared" si="33"/>
        <v/>
      </c>
    </row>
    <row r="378" s="9" customFormat="1" hidden="1" customHeight="1" spans="1:22">
      <c r="A378" s="21"/>
      <c r="B378" s="54"/>
      <c r="C378" s="55"/>
      <c r="D378" s="54"/>
      <c r="E378" s="57"/>
      <c r="F378" s="58"/>
      <c r="G378" s="59"/>
      <c r="H378" s="57"/>
      <c r="I378" s="57"/>
      <c r="J378" s="62" t="str">
        <f t="shared" si="30"/>
        <v/>
      </c>
      <c r="K378" s="61"/>
      <c r="L378" s="57"/>
      <c r="M378" s="57" t="str">
        <f t="shared" si="27"/>
        <v/>
      </c>
      <c r="N378" s="57"/>
      <c r="O378" s="57"/>
      <c r="P378" s="57"/>
      <c r="Q378" s="65" t="str">
        <f t="shared" si="31"/>
        <v/>
      </c>
      <c r="R378" s="55"/>
      <c r="S378" s="67"/>
      <c r="T378" s="17">
        <f>IF(AND(D378&lt;&gt;"",RIGHT(D378,3)&lt;&gt;""),IF(COUNTIF($D$6:D378,D378)=1,1,0),0)</f>
        <v>0</v>
      </c>
      <c r="U378" s="17" t="str">
        <f t="shared" si="32"/>
        <v/>
      </c>
      <c r="V378" s="17" t="str">
        <f t="shared" si="33"/>
        <v/>
      </c>
    </row>
    <row r="379" s="9" customFormat="1" hidden="1" customHeight="1" spans="1:22">
      <c r="A379" s="21"/>
      <c r="B379" s="54"/>
      <c r="C379" s="55"/>
      <c r="D379" s="54"/>
      <c r="E379" s="57"/>
      <c r="F379" s="58"/>
      <c r="G379" s="59"/>
      <c r="H379" s="57"/>
      <c r="I379" s="57"/>
      <c r="J379" s="62" t="str">
        <f t="shared" si="30"/>
        <v/>
      </c>
      <c r="K379" s="61"/>
      <c r="L379" s="57"/>
      <c r="M379" s="57" t="str">
        <f t="shared" si="27"/>
        <v/>
      </c>
      <c r="N379" s="57"/>
      <c r="O379" s="57"/>
      <c r="P379" s="57"/>
      <c r="Q379" s="65" t="str">
        <f t="shared" si="31"/>
        <v/>
      </c>
      <c r="R379" s="55"/>
      <c r="S379" s="67"/>
      <c r="T379" s="17">
        <f>IF(AND(D379&lt;&gt;"",RIGHT(D379,3)&lt;&gt;""),IF(COUNTIF($D$6:D379,D379)=1,1,0),0)</f>
        <v>0</v>
      </c>
      <c r="U379" s="17" t="str">
        <f t="shared" si="32"/>
        <v/>
      </c>
      <c r="V379" s="17" t="str">
        <f t="shared" si="33"/>
        <v/>
      </c>
    </row>
    <row r="380" s="9" customFormat="1" hidden="1" customHeight="1" spans="1:22">
      <c r="A380" s="21"/>
      <c r="B380" s="54"/>
      <c r="C380" s="55"/>
      <c r="D380" s="54"/>
      <c r="E380" s="57"/>
      <c r="F380" s="58"/>
      <c r="G380" s="59"/>
      <c r="H380" s="57"/>
      <c r="I380" s="57"/>
      <c r="J380" s="62" t="str">
        <f t="shared" si="30"/>
        <v/>
      </c>
      <c r="K380" s="61"/>
      <c r="L380" s="57"/>
      <c r="M380" s="57" t="str">
        <f t="shared" si="27"/>
        <v/>
      </c>
      <c r="N380" s="57"/>
      <c r="O380" s="57"/>
      <c r="P380" s="57"/>
      <c r="Q380" s="65" t="str">
        <f t="shared" si="31"/>
        <v/>
      </c>
      <c r="R380" s="55"/>
      <c r="S380" s="67"/>
      <c r="T380" s="17">
        <f>IF(AND(D380&lt;&gt;"",RIGHT(D380,3)&lt;&gt;""),IF(COUNTIF($D$6:D380,D380)=1,1,0),0)</f>
        <v>0</v>
      </c>
      <c r="U380" s="17" t="str">
        <f t="shared" si="32"/>
        <v/>
      </c>
      <c r="V380" s="17" t="str">
        <f t="shared" si="33"/>
        <v/>
      </c>
    </row>
    <row r="381" s="9" customFormat="1" hidden="1" customHeight="1" spans="1:22">
      <c r="A381" s="21"/>
      <c r="B381" s="54"/>
      <c r="C381" s="55"/>
      <c r="D381" s="54"/>
      <c r="E381" s="57"/>
      <c r="F381" s="58"/>
      <c r="G381" s="59"/>
      <c r="H381" s="57"/>
      <c r="I381" s="57"/>
      <c r="J381" s="62" t="str">
        <f t="shared" si="30"/>
        <v/>
      </c>
      <c r="K381" s="61"/>
      <c r="L381" s="57"/>
      <c r="M381" s="57" t="str">
        <f t="shared" si="27"/>
        <v/>
      </c>
      <c r="N381" s="57"/>
      <c r="O381" s="57"/>
      <c r="P381" s="57"/>
      <c r="Q381" s="65" t="str">
        <f t="shared" si="31"/>
        <v/>
      </c>
      <c r="R381" s="55"/>
      <c r="S381" s="67"/>
      <c r="T381" s="17">
        <f>IF(AND(D381&lt;&gt;"",RIGHT(D381,3)&lt;&gt;""),IF(COUNTIF($D$6:D381,D381)=1,1,0),0)</f>
        <v>0</v>
      </c>
      <c r="U381" s="17" t="str">
        <f t="shared" si="32"/>
        <v/>
      </c>
      <c r="V381" s="17" t="str">
        <f t="shared" si="33"/>
        <v/>
      </c>
    </row>
    <row r="382" s="9" customFormat="1" hidden="1" customHeight="1" spans="1:22">
      <c r="A382" s="21"/>
      <c r="B382" s="54"/>
      <c r="C382" s="55"/>
      <c r="D382" s="54"/>
      <c r="E382" s="57"/>
      <c r="F382" s="58"/>
      <c r="G382" s="59"/>
      <c r="H382" s="57"/>
      <c r="I382" s="57"/>
      <c r="J382" s="62" t="str">
        <f t="shared" si="30"/>
        <v/>
      </c>
      <c r="K382" s="61"/>
      <c r="L382" s="57"/>
      <c r="M382" s="57" t="str">
        <f t="shared" si="27"/>
        <v/>
      </c>
      <c r="N382" s="57"/>
      <c r="O382" s="57"/>
      <c r="P382" s="57"/>
      <c r="Q382" s="65" t="str">
        <f t="shared" si="31"/>
        <v/>
      </c>
      <c r="R382" s="55"/>
      <c r="S382" s="67"/>
      <c r="T382" s="17">
        <f>IF(AND(D382&lt;&gt;"",RIGHT(D382,3)&lt;&gt;""),IF(COUNTIF($D$6:D382,D382)=1,1,0),0)</f>
        <v>0</v>
      </c>
      <c r="U382" s="17" t="str">
        <f t="shared" si="32"/>
        <v/>
      </c>
      <c r="V382" s="17" t="str">
        <f t="shared" si="33"/>
        <v/>
      </c>
    </row>
    <row r="383" s="9" customFormat="1" hidden="1" customHeight="1" spans="1:22">
      <c r="A383" s="21"/>
      <c r="B383" s="54"/>
      <c r="C383" s="55"/>
      <c r="D383" s="54"/>
      <c r="E383" s="57"/>
      <c r="F383" s="58"/>
      <c r="G383" s="59"/>
      <c r="H383" s="57"/>
      <c r="I383" s="57"/>
      <c r="J383" s="62" t="str">
        <f t="shared" si="30"/>
        <v/>
      </c>
      <c r="K383" s="61"/>
      <c r="L383" s="57"/>
      <c r="M383" s="57" t="str">
        <f t="shared" si="27"/>
        <v/>
      </c>
      <c r="N383" s="57"/>
      <c r="O383" s="57"/>
      <c r="P383" s="57"/>
      <c r="Q383" s="65" t="str">
        <f t="shared" si="31"/>
        <v/>
      </c>
      <c r="R383" s="55"/>
      <c r="S383" s="67"/>
      <c r="T383" s="17">
        <f>IF(AND(D383&lt;&gt;"",RIGHT(D383,3)&lt;&gt;""),IF(COUNTIF($D$6:D383,D383)=1,1,0),0)</f>
        <v>0</v>
      </c>
      <c r="U383" s="17" t="str">
        <f t="shared" si="32"/>
        <v/>
      </c>
      <c r="V383" s="17" t="str">
        <f t="shared" si="33"/>
        <v/>
      </c>
    </row>
    <row r="384" s="9" customFormat="1" hidden="1" customHeight="1" spans="1:22">
      <c r="A384" s="21"/>
      <c r="B384" s="54"/>
      <c r="C384" s="55"/>
      <c r="D384" s="54"/>
      <c r="E384" s="57"/>
      <c r="F384" s="58"/>
      <c r="G384" s="59"/>
      <c r="H384" s="57"/>
      <c r="I384" s="57"/>
      <c r="J384" s="62" t="str">
        <f t="shared" si="30"/>
        <v/>
      </c>
      <c r="K384" s="61"/>
      <c r="L384" s="57"/>
      <c r="M384" s="57" t="str">
        <f t="shared" si="27"/>
        <v/>
      </c>
      <c r="N384" s="57"/>
      <c r="O384" s="57"/>
      <c r="P384" s="57"/>
      <c r="Q384" s="65" t="str">
        <f t="shared" si="31"/>
        <v/>
      </c>
      <c r="R384" s="55"/>
      <c r="S384" s="67"/>
      <c r="T384" s="17">
        <f>IF(AND(D384&lt;&gt;"",RIGHT(D384,3)&lt;&gt;""),IF(COUNTIF($D$6:D384,D384)=1,1,0),0)</f>
        <v>0</v>
      </c>
      <c r="U384" s="17" t="str">
        <f t="shared" si="32"/>
        <v/>
      </c>
      <c r="V384" s="17" t="str">
        <f t="shared" si="33"/>
        <v/>
      </c>
    </row>
    <row r="385" s="9" customFormat="1" hidden="1" customHeight="1" spans="1:22">
      <c r="A385" s="21"/>
      <c r="B385" s="54"/>
      <c r="C385" s="55"/>
      <c r="D385" s="54"/>
      <c r="E385" s="57"/>
      <c r="F385" s="58"/>
      <c r="G385" s="59"/>
      <c r="H385" s="57"/>
      <c r="I385" s="57"/>
      <c r="J385" s="62" t="str">
        <f t="shared" si="30"/>
        <v/>
      </c>
      <c r="K385" s="61"/>
      <c r="L385" s="57"/>
      <c r="M385" s="57" t="str">
        <f t="shared" si="27"/>
        <v/>
      </c>
      <c r="N385" s="57"/>
      <c r="O385" s="57"/>
      <c r="P385" s="57"/>
      <c r="Q385" s="65" t="str">
        <f t="shared" si="31"/>
        <v/>
      </c>
      <c r="R385" s="55"/>
      <c r="S385" s="67"/>
      <c r="T385" s="17">
        <f>IF(AND(D385&lt;&gt;"",RIGHT(D385,3)&lt;&gt;""),IF(COUNTIF($D$6:D385,D385)=1,1,0),0)</f>
        <v>0</v>
      </c>
      <c r="U385" s="17" t="str">
        <f t="shared" si="32"/>
        <v/>
      </c>
      <c r="V385" s="17" t="str">
        <f t="shared" si="33"/>
        <v/>
      </c>
    </row>
    <row r="386" s="9" customFormat="1" hidden="1" customHeight="1" spans="1:22">
      <c r="A386" s="21"/>
      <c r="B386" s="54"/>
      <c r="C386" s="55"/>
      <c r="D386" s="54"/>
      <c r="E386" s="57"/>
      <c r="F386" s="58"/>
      <c r="G386" s="59"/>
      <c r="H386" s="57"/>
      <c r="I386" s="57"/>
      <c r="J386" s="62" t="str">
        <f t="shared" si="30"/>
        <v/>
      </c>
      <c r="K386" s="61"/>
      <c r="L386" s="57"/>
      <c r="M386" s="57" t="str">
        <f t="shared" si="27"/>
        <v/>
      </c>
      <c r="N386" s="57"/>
      <c r="O386" s="57"/>
      <c r="P386" s="57"/>
      <c r="Q386" s="65" t="str">
        <f t="shared" si="31"/>
        <v/>
      </c>
      <c r="R386" s="55"/>
      <c r="S386" s="67"/>
      <c r="T386" s="17">
        <f>IF(AND(D386&lt;&gt;"",RIGHT(D386,3)&lt;&gt;""),IF(COUNTIF($D$6:D386,D386)=1,1,0),0)</f>
        <v>0</v>
      </c>
      <c r="U386" s="17" t="str">
        <f t="shared" si="32"/>
        <v/>
      </c>
      <c r="V386" s="17" t="str">
        <f t="shared" si="33"/>
        <v/>
      </c>
    </row>
    <row r="387" s="9" customFormat="1" hidden="1" customHeight="1" spans="1:22">
      <c r="A387" s="21"/>
      <c r="B387" s="54"/>
      <c r="C387" s="55"/>
      <c r="D387" s="54"/>
      <c r="E387" s="57"/>
      <c r="F387" s="58"/>
      <c r="G387" s="59"/>
      <c r="H387" s="57"/>
      <c r="I387" s="57"/>
      <c r="J387" s="62" t="str">
        <f t="shared" si="30"/>
        <v/>
      </c>
      <c r="K387" s="61"/>
      <c r="L387" s="57"/>
      <c r="M387" s="57" t="str">
        <f t="shared" si="27"/>
        <v/>
      </c>
      <c r="N387" s="57"/>
      <c r="O387" s="57"/>
      <c r="P387" s="57"/>
      <c r="Q387" s="65" t="str">
        <f t="shared" si="31"/>
        <v/>
      </c>
      <c r="R387" s="55"/>
      <c r="S387" s="67"/>
      <c r="T387" s="17">
        <f>IF(AND(D387&lt;&gt;"",RIGHT(D387,3)&lt;&gt;""),IF(COUNTIF($D$6:D387,D387)=1,1,0),0)</f>
        <v>0</v>
      </c>
      <c r="U387" s="17" t="str">
        <f t="shared" si="32"/>
        <v/>
      </c>
      <c r="V387" s="17" t="str">
        <f t="shared" si="33"/>
        <v/>
      </c>
    </row>
    <row r="388" s="9" customFormat="1" hidden="1" customHeight="1" spans="1:22">
      <c r="A388" s="21"/>
      <c r="B388" s="54"/>
      <c r="C388" s="55"/>
      <c r="D388" s="54"/>
      <c r="E388" s="57"/>
      <c r="F388" s="58"/>
      <c r="G388" s="59"/>
      <c r="H388" s="57"/>
      <c r="I388" s="57"/>
      <c r="J388" s="62" t="str">
        <f t="shared" si="30"/>
        <v/>
      </c>
      <c r="K388" s="61"/>
      <c r="L388" s="57"/>
      <c r="M388" s="57" t="str">
        <f t="shared" si="27"/>
        <v/>
      </c>
      <c r="N388" s="57"/>
      <c r="O388" s="57"/>
      <c r="P388" s="57"/>
      <c r="Q388" s="65" t="str">
        <f t="shared" si="31"/>
        <v/>
      </c>
      <c r="R388" s="55"/>
      <c r="S388" s="67"/>
      <c r="T388" s="17">
        <f>IF(AND(D388&lt;&gt;"",RIGHT(D388,3)&lt;&gt;""),IF(COUNTIF($D$6:D388,D388)=1,1,0),0)</f>
        <v>0</v>
      </c>
      <c r="U388" s="17" t="str">
        <f t="shared" si="32"/>
        <v/>
      </c>
      <c r="V388" s="17" t="str">
        <f t="shared" si="33"/>
        <v/>
      </c>
    </row>
    <row r="389" s="9" customFormat="1" hidden="1" customHeight="1" spans="1:22">
      <c r="A389" s="21"/>
      <c r="B389" s="54"/>
      <c r="C389" s="55"/>
      <c r="D389" s="54"/>
      <c r="E389" s="57"/>
      <c r="F389" s="58"/>
      <c r="G389" s="59"/>
      <c r="H389" s="57"/>
      <c r="I389" s="57"/>
      <c r="J389" s="62" t="str">
        <f t="shared" si="30"/>
        <v/>
      </c>
      <c r="K389" s="61"/>
      <c r="L389" s="57"/>
      <c r="M389" s="57" t="str">
        <f t="shared" si="27"/>
        <v/>
      </c>
      <c r="N389" s="57"/>
      <c r="O389" s="57"/>
      <c r="P389" s="57"/>
      <c r="Q389" s="65" t="str">
        <f t="shared" si="31"/>
        <v/>
      </c>
      <c r="R389" s="55"/>
      <c r="S389" s="67"/>
      <c r="T389" s="17">
        <f>IF(AND(D389&lt;&gt;"",RIGHT(D389,3)&lt;&gt;""),IF(COUNTIF($D$6:D389,D389)=1,1,0),0)</f>
        <v>0</v>
      </c>
      <c r="U389" s="17" t="str">
        <f t="shared" si="32"/>
        <v/>
      </c>
      <c r="V389" s="17" t="str">
        <f t="shared" si="33"/>
        <v/>
      </c>
    </row>
    <row r="390" s="9" customFormat="1" hidden="1" customHeight="1" spans="1:22">
      <c r="A390" s="21"/>
      <c r="B390" s="54"/>
      <c r="C390" s="55"/>
      <c r="D390" s="54"/>
      <c r="E390" s="57"/>
      <c r="F390" s="58"/>
      <c r="G390" s="59"/>
      <c r="H390" s="57"/>
      <c r="I390" s="57"/>
      <c r="J390" s="62" t="str">
        <f t="shared" ref="J390:J453" si="34">IF(H390&lt;&gt;"",HYPERLINK(_xlfn.CONCAT($H$4,H390,I390),"Open File"),"")</f>
        <v/>
      </c>
      <c r="K390" s="61"/>
      <c r="L390" s="57"/>
      <c r="M390" s="57" t="str">
        <f t="shared" ref="M390:M453" si="35">IF(AND(N390&lt;&gt;"",Q390&lt;&gt;"",R390&lt;&gt;""),"COMPLETED",IF(N390&lt;&gt;"","ON-GOING",IF(L390&lt;&gt;"","REQUESTED","")))</f>
        <v/>
      </c>
      <c r="N390" s="57"/>
      <c r="O390" s="57"/>
      <c r="P390" s="57"/>
      <c r="Q390" s="65" t="str">
        <f t="shared" ref="Q390:Q453" si="36">IF(O390&lt;&gt;"",HYPERLINK(_xlfn.CONCAT($O$4,O390,P390),"Open File"),"")</f>
        <v/>
      </c>
      <c r="R390" s="55"/>
      <c r="S390" s="67"/>
      <c r="T390" s="17">
        <f>IF(AND(D390&lt;&gt;"",RIGHT(D390,3)&lt;&gt;""),IF(COUNTIF($D$6:D390,D390)=1,1,0),0)</f>
        <v>0</v>
      </c>
      <c r="U390" s="17" t="str">
        <f t="shared" ref="U390:U453" si="37">IF(AND(D390&lt;&gt;"",E390&lt;&gt;""),_xlfn.CONCAT(SUBSTITUTE(D390,"/","."),"_",E390,"_Before"),"")</f>
        <v/>
      </c>
      <c r="V390" s="17" t="str">
        <f t="shared" ref="V390:V453" si="38">IF(AND(D390&lt;&gt;"",E390&lt;&gt;""),_xlfn.CONCAT(SUBSTITUTE(D390,"/","."),"_",E390,"_After"),"")</f>
        <v/>
      </c>
    </row>
    <row r="391" s="9" customFormat="1" hidden="1" customHeight="1" spans="1:22">
      <c r="A391" s="21"/>
      <c r="B391" s="54"/>
      <c r="C391" s="55"/>
      <c r="D391" s="54"/>
      <c r="E391" s="57"/>
      <c r="F391" s="58"/>
      <c r="G391" s="59"/>
      <c r="H391" s="57"/>
      <c r="I391" s="57"/>
      <c r="J391" s="62" t="str">
        <f t="shared" si="34"/>
        <v/>
      </c>
      <c r="K391" s="61"/>
      <c r="L391" s="57"/>
      <c r="M391" s="57" t="str">
        <f t="shared" si="35"/>
        <v/>
      </c>
      <c r="N391" s="57"/>
      <c r="O391" s="57"/>
      <c r="P391" s="57"/>
      <c r="Q391" s="65" t="str">
        <f t="shared" si="36"/>
        <v/>
      </c>
      <c r="R391" s="55"/>
      <c r="S391" s="67"/>
      <c r="T391" s="17">
        <f>IF(AND(D391&lt;&gt;"",RIGHT(D391,3)&lt;&gt;""),IF(COUNTIF($D$6:D391,D391)=1,1,0),0)</f>
        <v>0</v>
      </c>
      <c r="U391" s="17" t="str">
        <f t="shared" si="37"/>
        <v/>
      </c>
      <c r="V391" s="17" t="str">
        <f t="shared" si="38"/>
        <v/>
      </c>
    </row>
    <row r="392" s="9" customFormat="1" hidden="1" customHeight="1" spans="1:22">
      <c r="A392" s="21"/>
      <c r="B392" s="54"/>
      <c r="C392" s="55"/>
      <c r="D392" s="54"/>
      <c r="E392" s="57"/>
      <c r="F392" s="58"/>
      <c r="G392" s="59"/>
      <c r="H392" s="57"/>
      <c r="I392" s="57"/>
      <c r="J392" s="62" t="str">
        <f t="shared" si="34"/>
        <v/>
      </c>
      <c r="K392" s="61"/>
      <c r="L392" s="57"/>
      <c r="M392" s="57" t="str">
        <f t="shared" si="35"/>
        <v/>
      </c>
      <c r="N392" s="57"/>
      <c r="O392" s="57"/>
      <c r="P392" s="57"/>
      <c r="Q392" s="65" t="str">
        <f t="shared" si="36"/>
        <v/>
      </c>
      <c r="R392" s="55"/>
      <c r="S392" s="67"/>
      <c r="T392" s="17">
        <f>IF(AND(D392&lt;&gt;"",RIGHT(D392,3)&lt;&gt;""),IF(COUNTIF($D$6:D392,D392)=1,1,0),0)</f>
        <v>0</v>
      </c>
      <c r="U392" s="17" t="str">
        <f t="shared" si="37"/>
        <v/>
      </c>
      <c r="V392" s="17" t="str">
        <f t="shared" si="38"/>
        <v/>
      </c>
    </row>
    <row r="393" s="9" customFormat="1" hidden="1" customHeight="1" spans="1:22">
      <c r="A393" s="21"/>
      <c r="B393" s="54"/>
      <c r="C393" s="55"/>
      <c r="D393" s="54"/>
      <c r="E393" s="57"/>
      <c r="F393" s="58"/>
      <c r="G393" s="59"/>
      <c r="H393" s="57"/>
      <c r="I393" s="57"/>
      <c r="J393" s="62" t="str">
        <f t="shared" si="34"/>
        <v/>
      </c>
      <c r="K393" s="61"/>
      <c r="L393" s="57"/>
      <c r="M393" s="57" t="str">
        <f t="shared" si="35"/>
        <v/>
      </c>
      <c r="N393" s="57"/>
      <c r="O393" s="57"/>
      <c r="P393" s="57"/>
      <c r="Q393" s="65" t="str">
        <f t="shared" si="36"/>
        <v/>
      </c>
      <c r="R393" s="55"/>
      <c r="S393" s="67"/>
      <c r="T393" s="17">
        <f>IF(AND(D393&lt;&gt;"",RIGHT(D393,3)&lt;&gt;""),IF(COUNTIF($D$6:D393,D393)=1,1,0),0)</f>
        <v>0</v>
      </c>
      <c r="U393" s="17" t="str">
        <f t="shared" si="37"/>
        <v/>
      </c>
      <c r="V393" s="17" t="str">
        <f t="shared" si="38"/>
        <v/>
      </c>
    </row>
    <row r="394" s="9" customFormat="1" hidden="1" customHeight="1" spans="1:22">
      <c r="A394" s="21"/>
      <c r="B394" s="54"/>
      <c r="C394" s="55"/>
      <c r="D394" s="54"/>
      <c r="E394" s="57"/>
      <c r="F394" s="58"/>
      <c r="G394" s="59"/>
      <c r="H394" s="57"/>
      <c r="I394" s="57"/>
      <c r="J394" s="62" t="str">
        <f t="shared" si="34"/>
        <v/>
      </c>
      <c r="K394" s="61"/>
      <c r="L394" s="57"/>
      <c r="M394" s="57" t="str">
        <f t="shared" si="35"/>
        <v/>
      </c>
      <c r="N394" s="57"/>
      <c r="O394" s="57"/>
      <c r="P394" s="57"/>
      <c r="Q394" s="65" t="str">
        <f t="shared" si="36"/>
        <v/>
      </c>
      <c r="R394" s="55"/>
      <c r="S394" s="67"/>
      <c r="T394" s="17">
        <f>IF(AND(D394&lt;&gt;"",RIGHT(D394,3)&lt;&gt;""),IF(COUNTIF($D$6:D394,D394)=1,1,0),0)</f>
        <v>0</v>
      </c>
      <c r="U394" s="17" t="str">
        <f t="shared" si="37"/>
        <v/>
      </c>
      <c r="V394" s="17" t="str">
        <f t="shared" si="38"/>
        <v/>
      </c>
    </row>
    <row r="395" s="9" customFormat="1" hidden="1" customHeight="1" spans="1:22">
      <c r="A395" s="21"/>
      <c r="B395" s="54"/>
      <c r="C395" s="55"/>
      <c r="D395" s="54"/>
      <c r="E395" s="57"/>
      <c r="F395" s="58"/>
      <c r="G395" s="59"/>
      <c r="H395" s="57"/>
      <c r="I395" s="57"/>
      <c r="J395" s="62" t="str">
        <f t="shared" si="34"/>
        <v/>
      </c>
      <c r="K395" s="61"/>
      <c r="L395" s="57"/>
      <c r="M395" s="57" t="str">
        <f t="shared" si="35"/>
        <v/>
      </c>
      <c r="N395" s="57"/>
      <c r="O395" s="57"/>
      <c r="P395" s="57"/>
      <c r="Q395" s="65" t="str">
        <f t="shared" si="36"/>
        <v/>
      </c>
      <c r="R395" s="55"/>
      <c r="S395" s="67"/>
      <c r="T395" s="17">
        <f>IF(AND(D395&lt;&gt;"",RIGHT(D395,3)&lt;&gt;""),IF(COUNTIF($D$6:D395,D395)=1,1,0),0)</f>
        <v>0</v>
      </c>
      <c r="U395" s="17" t="str">
        <f t="shared" si="37"/>
        <v/>
      </c>
      <c r="V395" s="17" t="str">
        <f t="shared" si="38"/>
        <v/>
      </c>
    </row>
    <row r="396" s="9" customFormat="1" hidden="1" customHeight="1" spans="1:22">
      <c r="A396" s="21"/>
      <c r="B396" s="54"/>
      <c r="C396" s="55"/>
      <c r="D396" s="54"/>
      <c r="E396" s="57"/>
      <c r="F396" s="58"/>
      <c r="G396" s="59"/>
      <c r="H396" s="57"/>
      <c r="I396" s="57"/>
      <c r="J396" s="62" t="str">
        <f t="shared" si="34"/>
        <v/>
      </c>
      <c r="K396" s="61"/>
      <c r="L396" s="57"/>
      <c r="M396" s="57" t="str">
        <f t="shared" si="35"/>
        <v/>
      </c>
      <c r="N396" s="57"/>
      <c r="O396" s="57"/>
      <c r="P396" s="57"/>
      <c r="Q396" s="65" t="str">
        <f t="shared" si="36"/>
        <v/>
      </c>
      <c r="R396" s="55"/>
      <c r="S396" s="67"/>
      <c r="T396" s="17">
        <f>IF(AND(D396&lt;&gt;"",RIGHT(D396,3)&lt;&gt;""),IF(COUNTIF($D$6:D396,D396)=1,1,0),0)</f>
        <v>0</v>
      </c>
      <c r="U396" s="17" t="str">
        <f t="shared" si="37"/>
        <v/>
      </c>
      <c r="V396" s="17" t="str">
        <f t="shared" si="38"/>
        <v/>
      </c>
    </row>
    <row r="397" s="9" customFormat="1" hidden="1" customHeight="1" spans="1:22">
      <c r="A397" s="21"/>
      <c r="B397" s="54"/>
      <c r="C397" s="55"/>
      <c r="D397" s="54"/>
      <c r="E397" s="57"/>
      <c r="F397" s="58"/>
      <c r="G397" s="59"/>
      <c r="H397" s="57"/>
      <c r="I397" s="57"/>
      <c r="J397" s="62" t="str">
        <f t="shared" si="34"/>
        <v/>
      </c>
      <c r="K397" s="61"/>
      <c r="L397" s="57"/>
      <c r="M397" s="57" t="str">
        <f t="shared" si="35"/>
        <v/>
      </c>
      <c r="N397" s="57"/>
      <c r="O397" s="57"/>
      <c r="P397" s="57"/>
      <c r="Q397" s="65" t="str">
        <f t="shared" si="36"/>
        <v/>
      </c>
      <c r="R397" s="55"/>
      <c r="S397" s="67"/>
      <c r="T397" s="17">
        <f>IF(AND(D397&lt;&gt;"",RIGHT(D397,3)&lt;&gt;""),IF(COUNTIF($D$6:D397,D397)=1,1,0),0)</f>
        <v>0</v>
      </c>
      <c r="U397" s="17" t="str">
        <f t="shared" si="37"/>
        <v/>
      </c>
      <c r="V397" s="17" t="str">
        <f t="shared" si="38"/>
        <v/>
      </c>
    </row>
    <row r="398" s="9" customFormat="1" hidden="1" customHeight="1" spans="1:22">
      <c r="A398" s="21"/>
      <c r="B398" s="54"/>
      <c r="C398" s="55"/>
      <c r="D398" s="54"/>
      <c r="E398" s="57"/>
      <c r="F398" s="58"/>
      <c r="G398" s="59"/>
      <c r="H398" s="57"/>
      <c r="I398" s="57"/>
      <c r="J398" s="62" t="str">
        <f t="shared" si="34"/>
        <v/>
      </c>
      <c r="K398" s="61"/>
      <c r="L398" s="57"/>
      <c r="M398" s="57" t="str">
        <f t="shared" si="35"/>
        <v/>
      </c>
      <c r="N398" s="57"/>
      <c r="O398" s="57"/>
      <c r="P398" s="57"/>
      <c r="Q398" s="65" t="str">
        <f t="shared" si="36"/>
        <v/>
      </c>
      <c r="R398" s="55"/>
      <c r="S398" s="67"/>
      <c r="T398" s="17">
        <f>IF(AND(D398&lt;&gt;"",RIGHT(D398,3)&lt;&gt;""),IF(COUNTIF($D$6:D398,D398)=1,1,0),0)</f>
        <v>0</v>
      </c>
      <c r="U398" s="17" t="str">
        <f t="shared" si="37"/>
        <v/>
      </c>
      <c r="V398" s="17" t="str">
        <f t="shared" si="38"/>
        <v/>
      </c>
    </row>
    <row r="399" s="9" customFormat="1" hidden="1" customHeight="1" spans="1:22">
      <c r="A399" s="21"/>
      <c r="B399" s="54"/>
      <c r="C399" s="55"/>
      <c r="D399" s="54"/>
      <c r="E399" s="57"/>
      <c r="F399" s="58"/>
      <c r="G399" s="59"/>
      <c r="H399" s="57"/>
      <c r="I399" s="57"/>
      <c r="J399" s="62" t="str">
        <f t="shared" si="34"/>
        <v/>
      </c>
      <c r="K399" s="61"/>
      <c r="L399" s="57"/>
      <c r="M399" s="57" t="str">
        <f t="shared" si="35"/>
        <v/>
      </c>
      <c r="N399" s="57"/>
      <c r="O399" s="57"/>
      <c r="P399" s="57"/>
      <c r="Q399" s="65" t="str">
        <f t="shared" si="36"/>
        <v/>
      </c>
      <c r="R399" s="55"/>
      <c r="S399" s="67"/>
      <c r="T399" s="17">
        <f>IF(AND(D399&lt;&gt;"",RIGHT(D399,3)&lt;&gt;""),IF(COUNTIF($D$6:D399,D399)=1,1,0),0)</f>
        <v>0</v>
      </c>
      <c r="U399" s="17" t="str">
        <f t="shared" si="37"/>
        <v/>
      </c>
      <c r="V399" s="17" t="str">
        <f t="shared" si="38"/>
        <v/>
      </c>
    </row>
    <row r="400" s="9" customFormat="1" hidden="1" customHeight="1" spans="1:22">
      <c r="A400" s="21"/>
      <c r="B400" s="54"/>
      <c r="C400" s="55"/>
      <c r="D400" s="54"/>
      <c r="E400" s="57"/>
      <c r="F400" s="58"/>
      <c r="G400" s="59"/>
      <c r="H400" s="57"/>
      <c r="I400" s="57"/>
      <c r="J400" s="62" t="str">
        <f t="shared" si="34"/>
        <v/>
      </c>
      <c r="K400" s="61"/>
      <c r="L400" s="57"/>
      <c r="M400" s="57" t="str">
        <f t="shared" si="35"/>
        <v/>
      </c>
      <c r="N400" s="57"/>
      <c r="O400" s="57"/>
      <c r="P400" s="57"/>
      <c r="Q400" s="65" t="str">
        <f t="shared" si="36"/>
        <v/>
      </c>
      <c r="R400" s="55"/>
      <c r="S400" s="67"/>
      <c r="T400" s="17">
        <f>IF(AND(D400&lt;&gt;"",RIGHT(D400,3)&lt;&gt;""),IF(COUNTIF($D$6:D400,D400)=1,1,0),0)</f>
        <v>0</v>
      </c>
      <c r="U400" s="17" t="str">
        <f t="shared" si="37"/>
        <v/>
      </c>
      <c r="V400" s="17" t="str">
        <f t="shared" si="38"/>
        <v/>
      </c>
    </row>
    <row r="401" s="9" customFormat="1" hidden="1" customHeight="1" spans="1:22">
      <c r="A401" s="21"/>
      <c r="B401" s="54"/>
      <c r="C401" s="55"/>
      <c r="D401" s="54"/>
      <c r="E401" s="57"/>
      <c r="F401" s="58"/>
      <c r="G401" s="59"/>
      <c r="H401" s="57"/>
      <c r="I401" s="57"/>
      <c r="J401" s="62" t="str">
        <f t="shared" si="34"/>
        <v/>
      </c>
      <c r="K401" s="61"/>
      <c r="L401" s="57"/>
      <c r="M401" s="57" t="str">
        <f t="shared" si="35"/>
        <v/>
      </c>
      <c r="N401" s="57"/>
      <c r="O401" s="57"/>
      <c r="P401" s="57"/>
      <c r="Q401" s="65" t="str">
        <f t="shared" si="36"/>
        <v/>
      </c>
      <c r="R401" s="55"/>
      <c r="S401" s="67"/>
      <c r="T401" s="17">
        <f>IF(AND(D401&lt;&gt;"",RIGHT(D401,3)&lt;&gt;""),IF(COUNTIF($D$6:D401,D401)=1,1,0),0)</f>
        <v>0</v>
      </c>
      <c r="U401" s="17" t="str">
        <f t="shared" si="37"/>
        <v/>
      </c>
      <c r="V401" s="17" t="str">
        <f t="shared" si="38"/>
        <v/>
      </c>
    </row>
    <row r="402" s="9" customFormat="1" hidden="1" customHeight="1" spans="1:22">
      <c r="A402" s="21"/>
      <c r="B402" s="54"/>
      <c r="C402" s="55"/>
      <c r="D402" s="54"/>
      <c r="E402" s="57"/>
      <c r="F402" s="58"/>
      <c r="G402" s="59"/>
      <c r="H402" s="57"/>
      <c r="I402" s="57"/>
      <c r="J402" s="62" t="str">
        <f t="shared" si="34"/>
        <v/>
      </c>
      <c r="K402" s="61"/>
      <c r="L402" s="57"/>
      <c r="M402" s="57" t="str">
        <f t="shared" si="35"/>
        <v/>
      </c>
      <c r="N402" s="57"/>
      <c r="O402" s="57"/>
      <c r="P402" s="57"/>
      <c r="Q402" s="65" t="str">
        <f t="shared" si="36"/>
        <v/>
      </c>
      <c r="R402" s="55"/>
      <c r="S402" s="67"/>
      <c r="T402" s="17">
        <f>IF(AND(D402&lt;&gt;"",RIGHT(D402,3)&lt;&gt;""),IF(COUNTIF($D$6:D402,D402)=1,1,0),0)</f>
        <v>0</v>
      </c>
      <c r="U402" s="17" t="str">
        <f t="shared" si="37"/>
        <v/>
      </c>
      <c r="V402" s="17" t="str">
        <f t="shared" si="38"/>
        <v/>
      </c>
    </row>
    <row r="403" s="9" customFormat="1" hidden="1" customHeight="1" spans="1:22">
      <c r="A403" s="21"/>
      <c r="B403" s="54"/>
      <c r="C403" s="55"/>
      <c r="D403" s="54"/>
      <c r="E403" s="57"/>
      <c r="F403" s="58"/>
      <c r="G403" s="59"/>
      <c r="H403" s="57"/>
      <c r="I403" s="57"/>
      <c r="J403" s="62" t="str">
        <f t="shared" si="34"/>
        <v/>
      </c>
      <c r="K403" s="61"/>
      <c r="L403" s="57"/>
      <c r="M403" s="57" t="str">
        <f t="shared" si="35"/>
        <v/>
      </c>
      <c r="N403" s="57"/>
      <c r="O403" s="57"/>
      <c r="P403" s="57"/>
      <c r="Q403" s="65" t="str">
        <f t="shared" si="36"/>
        <v/>
      </c>
      <c r="R403" s="55"/>
      <c r="S403" s="67"/>
      <c r="T403" s="17">
        <f>IF(AND(D403&lt;&gt;"",RIGHT(D403,3)&lt;&gt;""),IF(COUNTIF($D$6:D403,D403)=1,1,0),0)</f>
        <v>0</v>
      </c>
      <c r="U403" s="17" t="str">
        <f t="shared" si="37"/>
        <v/>
      </c>
      <c r="V403" s="17" t="str">
        <f t="shared" si="38"/>
        <v/>
      </c>
    </row>
    <row r="404" s="9" customFormat="1" hidden="1" customHeight="1" spans="1:22">
      <c r="A404" s="21"/>
      <c r="B404" s="54"/>
      <c r="C404" s="55"/>
      <c r="D404" s="54"/>
      <c r="E404" s="57"/>
      <c r="F404" s="58"/>
      <c r="G404" s="59"/>
      <c r="H404" s="57"/>
      <c r="I404" s="57"/>
      <c r="J404" s="62" t="str">
        <f t="shared" si="34"/>
        <v/>
      </c>
      <c r="K404" s="61"/>
      <c r="L404" s="57"/>
      <c r="M404" s="57" t="str">
        <f t="shared" si="35"/>
        <v/>
      </c>
      <c r="N404" s="57"/>
      <c r="O404" s="57"/>
      <c r="P404" s="57"/>
      <c r="Q404" s="65" t="str">
        <f t="shared" si="36"/>
        <v/>
      </c>
      <c r="R404" s="55"/>
      <c r="S404" s="67"/>
      <c r="T404" s="17">
        <f>IF(AND(D404&lt;&gt;"",RIGHT(D404,3)&lt;&gt;""),IF(COUNTIF($D$6:D404,D404)=1,1,0),0)</f>
        <v>0</v>
      </c>
      <c r="U404" s="17" t="str">
        <f t="shared" si="37"/>
        <v/>
      </c>
      <c r="V404" s="17" t="str">
        <f t="shared" si="38"/>
        <v/>
      </c>
    </row>
    <row r="405" s="9" customFormat="1" hidden="1" customHeight="1" spans="1:22">
      <c r="A405" s="21"/>
      <c r="B405" s="54"/>
      <c r="C405" s="55"/>
      <c r="D405" s="54"/>
      <c r="E405" s="57"/>
      <c r="F405" s="58"/>
      <c r="G405" s="59"/>
      <c r="H405" s="57"/>
      <c r="I405" s="57"/>
      <c r="J405" s="62" t="str">
        <f t="shared" si="34"/>
        <v/>
      </c>
      <c r="K405" s="61"/>
      <c r="L405" s="57"/>
      <c r="M405" s="57" t="str">
        <f t="shared" si="35"/>
        <v/>
      </c>
      <c r="N405" s="57"/>
      <c r="O405" s="57"/>
      <c r="P405" s="57"/>
      <c r="Q405" s="65" t="str">
        <f t="shared" si="36"/>
        <v/>
      </c>
      <c r="R405" s="55"/>
      <c r="S405" s="67"/>
      <c r="T405" s="17">
        <f>IF(AND(D405&lt;&gt;"",RIGHT(D405,3)&lt;&gt;""),IF(COUNTIF($D$6:D405,D405)=1,1,0),0)</f>
        <v>0</v>
      </c>
      <c r="U405" s="17" t="str">
        <f t="shared" si="37"/>
        <v/>
      </c>
      <c r="V405" s="17" t="str">
        <f t="shared" si="38"/>
        <v/>
      </c>
    </row>
    <row r="406" s="9" customFormat="1" hidden="1" customHeight="1" spans="1:22">
      <c r="A406" s="21"/>
      <c r="B406" s="54"/>
      <c r="C406" s="55"/>
      <c r="D406" s="54"/>
      <c r="E406" s="57"/>
      <c r="F406" s="58"/>
      <c r="G406" s="59"/>
      <c r="H406" s="57"/>
      <c r="I406" s="57"/>
      <c r="J406" s="62" t="str">
        <f t="shared" si="34"/>
        <v/>
      </c>
      <c r="K406" s="61"/>
      <c r="L406" s="57"/>
      <c r="M406" s="57" t="str">
        <f t="shared" si="35"/>
        <v/>
      </c>
      <c r="N406" s="57"/>
      <c r="O406" s="57"/>
      <c r="P406" s="57"/>
      <c r="Q406" s="65" t="str">
        <f t="shared" si="36"/>
        <v/>
      </c>
      <c r="R406" s="55"/>
      <c r="S406" s="67"/>
      <c r="T406" s="17">
        <f>IF(AND(D406&lt;&gt;"",RIGHT(D406,3)&lt;&gt;""),IF(COUNTIF($D$6:D406,D406)=1,1,0),0)</f>
        <v>0</v>
      </c>
      <c r="U406" s="17" t="str">
        <f t="shared" si="37"/>
        <v/>
      </c>
      <c r="V406" s="17" t="str">
        <f t="shared" si="38"/>
        <v/>
      </c>
    </row>
    <row r="407" s="9" customFormat="1" hidden="1" customHeight="1" spans="1:22">
      <c r="A407" s="21"/>
      <c r="B407" s="54"/>
      <c r="C407" s="55"/>
      <c r="D407" s="54"/>
      <c r="E407" s="57"/>
      <c r="F407" s="58"/>
      <c r="G407" s="59"/>
      <c r="H407" s="57"/>
      <c r="I407" s="57"/>
      <c r="J407" s="62" t="str">
        <f t="shared" si="34"/>
        <v/>
      </c>
      <c r="K407" s="61"/>
      <c r="L407" s="57"/>
      <c r="M407" s="57" t="str">
        <f t="shared" si="35"/>
        <v/>
      </c>
      <c r="N407" s="57"/>
      <c r="O407" s="57"/>
      <c r="P407" s="57"/>
      <c r="Q407" s="65" t="str">
        <f t="shared" si="36"/>
        <v/>
      </c>
      <c r="R407" s="55"/>
      <c r="S407" s="67"/>
      <c r="T407" s="17">
        <f>IF(AND(D407&lt;&gt;"",RIGHT(D407,3)&lt;&gt;""),IF(COUNTIF($D$6:D407,D407)=1,1,0),0)</f>
        <v>0</v>
      </c>
      <c r="U407" s="17" t="str">
        <f t="shared" si="37"/>
        <v/>
      </c>
      <c r="V407" s="17" t="str">
        <f t="shared" si="38"/>
        <v/>
      </c>
    </row>
    <row r="408" s="9" customFormat="1" hidden="1" customHeight="1" spans="1:22">
      <c r="A408" s="21"/>
      <c r="B408" s="54"/>
      <c r="C408" s="55"/>
      <c r="D408" s="54"/>
      <c r="E408" s="57"/>
      <c r="F408" s="58"/>
      <c r="G408" s="59"/>
      <c r="H408" s="57"/>
      <c r="I408" s="57"/>
      <c r="J408" s="62" t="str">
        <f t="shared" si="34"/>
        <v/>
      </c>
      <c r="K408" s="61"/>
      <c r="L408" s="57"/>
      <c r="M408" s="57" t="str">
        <f t="shared" si="35"/>
        <v/>
      </c>
      <c r="N408" s="57"/>
      <c r="O408" s="57"/>
      <c r="P408" s="57"/>
      <c r="Q408" s="65" t="str">
        <f t="shared" si="36"/>
        <v/>
      </c>
      <c r="R408" s="55"/>
      <c r="S408" s="67"/>
      <c r="T408" s="17">
        <f>IF(AND(D408&lt;&gt;"",RIGHT(D408,3)&lt;&gt;""),IF(COUNTIF($D$6:D408,D408)=1,1,0),0)</f>
        <v>0</v>
      </c>
      <c r="U408" s="17" t="str">
        <f t="shared" si="37"/>
        <v/>
      </c>
      <c r="V408" s="17" t="str">
        <f t="shared" si="38"/>
        <v/>
      </c>
    </row>
    <row r="409" s="9" customFormat="1" hidden="1" customHeight="1" spans="1:22">
      <c r="A409" s="21"/>
      <c r="B409" s="54"/>
      <c r="C409" s="55"/>
      <c r="D409" s="54"/>
      <c r="E409" s="57"/>
      <c r="F409" s="58"/>
      <c r="G409" s="59"/>
      <c r="H409" s="57"/>
      <c r="I409" s="57"/>
      <c r="J409" s="62" t="str">
        <f t="shared" si="34"/>
        <v/>
      </c>
      <c r="K409" s="61"/>
      <c r="L409" s="57"/>
      <c r="M409" s="57" t="str">
        <f t="shared" si="35"/>
        <v/>
      </c>
      <c r="N409" s="57"/>
      <c r="O409" s="57"/>
      <c r="P409" s="57"/>
      <c r="Q409" s="65" t="str">
        <f t="shared" si="36"/>
        <v/>
      </c>
      <c r="R409" s="55"/>
      <c r="S409" s="67"/>
      <c r="T409" s="17">
        <f>IF(AND(D409&lt;&gt;"",RIGHT(D409,3)&lt;&gt;""),IF(COUNTIF($D$6:D409,D409)=1,1,0),0)</f>
        <v>0</v>
      </c>
      <c r="U409" s="17" t="str">
        <f t="shared" si="37"/>
        <v/>
      </c>
      <c r="V409" s="17" t="str">
        <f t="shared" si="38"/>
        <v/>
      </c>
    </row>
    <row r="410" s="9" customFormat="1" hidden="1" customHeight="1" spans="1:22">
      <c r="A410" s="21"/>
      <c r="B410" s="54"/>
      <c r="C410" s="55"/>
      <c r="D410" s="54"/>
      <c r="E410" s="57"/>
      <c r="F410" s="58"/>
      <c r="G410" s="59"/>
      <c r="H410" s="57"/>
      <c r="I410" s="57"/>
      <c r="J410" s="62" t="str">
        <f t="shared" si="34"/>
        <v/>
      </c>
      <c r="K410" s="61"/>
      <c r="L410" s="57"/>
      <c r="M410" s="57" t="str">
        <f t="shared" si="35"/>
        <v/>
      </c>
      <c r="N410" s="57"/>
      <c r="O410" s="57"/>
      <c r="P410" s="57"/>
      <c r="Q410" s="65" t="str">
        <f t="shared" si="36"/>
        <v/>
      </c>
      <c r="R410" s="55"/>
      <c r="S410" s="67"/>
      <c r="T410" s="17">
        <f>IF(AND(D410&lt;&gt;"",RIGHT(D410,3)&lt;&gt;""),IF(COUNTIF($D$6:D410,D410)=1,1,0),0)</f>
        <v>0</v>
      </c>
      <c r="U410" s="17" t="str">
        <f t="shared" si="37"/>
        <v/>
      </c>
      <c r="V410" s="17" t="str">
        <f t="shared" si="38"/>
        <v/>
      </c>
    </row>
    <row r="411" s="9" customFormat="1" hidden="1" customHeight="1" spans="1:22">
      <c r="A411" s="21"/>
      <c r="B411" s="54"/>
      <c r="C411" s="55"/>
      <c r="D411" s="54"/>
      <c r="E411" s="57"/>
      <c r="F411" s="58"/>
      <c r="G411" s="59"/>
      <c r="H411" s="57"/>
      <c r="I411" s="57"/>
      <c r="J411" s="62" t="str">
        <f t="shared" si="34"/>
        <v/>
      </c>
      <c r="K411" s="61"/>
      <c r="L411" s="57"/>
      <c r="M411" s="57" t="str">
        <f t="shared" si="35"/>
        <v/>
      </c>
      <c r="N411" s="57"/>
      <c r="O411" s="57"/>
      <c r="P411" s="57"/>
      <c r="Q411" s="65" t="str">
        <f t="shared" si="36"/>
        <v/>
      </c>
      <c r="R411" s="55"/>
      <c r="S411" s="67"/>
      <c r="T411" s="17">
        <f>IF(AND(D411&lt;&gt;"",RIGHT(D411,3)&lt;&gt;""),IF(COUNTIF($D$6:D411,D411)=1,1,0),0)</f>
        <v>0</v>
      </c>
      <c r="U411" s="17" t="str">
        <f t="shared" si="37"/>
        <v/>
      </c>
      <c r="V411" s="17" t="str">
        <f t="shared" si="38"/>
        <v/>
      </c>
    </row>
    <row r="412" s="9" customFormat="1" hidden="1" customHeight="1" spans="1:22">
      <c r="A412" s="21"/>
      <c r="B412" s="54"/>
      <c r="C412" s="55"/>
      <c r="D412" s="54"/>
      <c r="E412" s="57"/>
      <c r="F412" s="58"/>
      <c r="G412" s="59"/>
      <c r="H412" s="57"/>
      <c r="I412" s="57"/>
      <c r="J412" s="62" t="str">
        <f t="shared" si="34"/>
        <v/>
      </c>
      <c r="K412" s="61"/>
      <c r="L412" s="57"/>
      <c r="M412" s="57" t="str">
        <f t="shared" si="35"/>
        <v/>
      </c>
      <c r="N412" s="57"/>
      <c r="O412" s="57"/>
      <c r="P412" s="57"/>
      <c r="Q412" s="65" t="str">
        <f t="shared" si="36"/>
        <v/>
      </c>
      <c r="R412" s="55"/>
      <c r="S412" s="67"/>
      <c r="T412" s="17">
        <f>IF(AND(D412&lt;&gt;"",RIGHT(D412,3)&lt;&gt;""),IF(COUNTIF($D$6:D412,D412)=1,1,0),0)</f>
        <v>0</v>
      </c>
      <c r="U412" s="17" t="str">
        <f t="shared" si="37"/>
        <v/>
      </c>
      <c r="V412" s="17" t="str">
        <f t="shared" si="38"/>
        <v/>
      </c>
    </row>
    <row r="413" s="9" customFormat="1" hidden="1" customHeight="1" spans="1:22">
      <c r="A413" s="21"/>
      <c r="B413" s="54"/>
      <c r="C413" s="55"/>
      <c r="D413" s="54"/>
      <c r="E413" s="57"/>
      <c r="F413" s="58"/>
      <c r="G413" s="59"/>
      <c r="H413" s="57"/>
      <c r="I413" s="57"/>
      <c r="J413" s="62" t="str">
        <f t="shared" si="34"/>
        <v/>
      </c>
      <c r="K413" s="61"/>
      <c r="L413" s="57"/>
      <c r="M413" s="57" t="str">
        <f t="shared" si="35"/>
        <v/>
      </c>
      <c r="N413" s="57"/>
      <c r="O413" s="57"/>
      <c r="P413" s="57"/>
      <c r="Q413" s="65" t="str">
        <f t="shared" si="36"/>
        <v/>
      </c>
      <c r="R413" s="55"/>
      <c r="S413" s="67"/>
      <c r="T413" s="17">
        <f>IF(AND(D413&lt;&gt;"",RIGHT(D413,3)&lt;&gt;""),IF(COUNTIF($D$6:D413,D413)=1,1,0),0)</f>
        <v>0</v>
      </c>
      <c r="U413" s="17" t="str">
        <f t="shared" si="37"/>
        <v/>
      </c>
      <c r="V413" s="17" t="str">
        <f t="shared" si="38"/>
        <v/>
      </c>
    </row>
    <row r="414" s="9" customFormat="1" hidden="1" customHeight="1" spans="1:22">
      <c r="A414" s="21"/>
      <c r="B414" s="54"/>
      <c r="C414" s="55"/>
      <c r="D414" s="54"/>
      <c r="E414" s="57"/>
      <c r="F414" s="58"/>
      <c r="G414" s="59"/>
      <c r="H414" s="57"/>
      <c r="I414" s="57"/>
      <c r="J414" s="62" t="str">
        <f t="shared" si="34"/>
        <v/>
      </c>
      <c r="K414" s="61"/>
      <c r="L414" s="57"/>
      <c r="M414" s="57" t="str">
        <f t="shared" si="35"/>
        <v/>
      </c>
      <c r="N414" s="57"/>
      <c r="O414" s="57"/>
      <c r="P414" s="57"/>
      <c r="Q414" s="65" t="str">
        <f t="shared" si="36"/>
        <v/>
      </c>
      <c r="R414" s="55"/>
      <c r="S414" s="67"/>
      <c r="T414" s="17">
        <f>IF(AND(D414&lt;&gt;"",RIGHT(D414,3)&lt;&gt;""),IF(COUNTIF($D$6:D414,D414)=1,1,0),0)</f>
        <v>0</v>
      </c>
      <c r="U414" s="17" t="str">
        <f t="shared" si="37"/>
        <v/>
      </c>
      <c r="V414" s="17" t="str">
        <f t="shared" si="38"/>
        <v/>
      </c>
    </row>
    <row r="415" s="9" customFormat="1" hidden="1" customHeight="1" spans="1:22">
      <c r="A415" s="21"/>
      <c r="B415" s="54"/>
      <c r="C415" s="55"/>
      <c r="D415" s="54"/>
      <c r="E415" s="57"/>
      <c r="F415" s="58"/>
      <c r="G415" s="59"/>
      <c r="H415" s="57"/>
      <c r="I415" s="57"/>
      <c r="J415" s="62" t="str">
        <f t="shared" si="34"/>
        <v/>
      </c>
      <c r="K415" s="61"/>
      <c r="L415" s="57"/>
      <c r="M415" s="57" t="str">
        <f t="shared" si="35"/>
        <v/>
      </c>
      <c r="N415" s="57"/>
      <c r="O415" s="57"/>
      <c r="P415" s="57"/>
      <c r="Q415" s="65" t="str">
        <f t="shared" si="36"/>
        <v/>
      </c>
      <c r="R415" s="55"/>
      <c r="S415" s="67"/>
      <c r="T415" s="17">
        <f>IF(AND(D415&lt;&gt;"",RIGHT(D415,3)&lt;&gt;""),IF(COUNTIF($D$6:D415,D415)=1,1,0),0)</f>
        <v>0</v>
      </c>
      <c r="U415" s="17" t="str">
        <f t="shared" si="37"/>
        <v/>
      </c>
      <c r="V415" s="17" t="str">
        <f t="shared" si="38"/>
        <v/>
      </c>
    </row>
    <row r="416" s="9" customFormat="1" hidden="1" customHeight="1" spans="1:22">
      <c r="A416" s="21"/>
      <c r="B416" s="54"/>
      <c r="C416" s="55"/>
      <c r="D416" s="54"/>
      <c r="E416" s="57"/>
      <c r="F416" s="58"/>
      <c r="G416" s="59"/>
      <c r="H416" s="57"/>
      <c r="I416" s="57"/>
      <c r="J416" s="62" t="str">
        <f t="shared" si="34"/>
        <v/>
      </c>
      <c r="K416" s="61"/>
      <c r="L416" s="57"/>
      <c r="M416" s="57" t="str">
        <f t="shared" si="35"/>
        <v/>
      </c>
      <c r="N416" s="57"/>
      <c r="O416" s="57"/>
      <c r="P416" s="57"/>
      <c r="Q416" s="65" t="str">
        <f t="shared" si="36"/>
        <v/>
      </c>
      <c r="R416" s="55"/>
      <c r="S416" s="67"/>
      <c r="T416" s="17">
        <f>IF(AND(D416&lt;&gt;"",RIGHT(D416,3)&lt;&gt;""),IF(COUNTIF($D$6:D416,D416)=1,1,0),0)</f>
        <v>0</v>
      </c>
      <c r="U416" s="17" t="str">
        <f t="shared" si="37"/>
        <v/>
      </c>
      <c r="V416" s="17" t="str">
        <f t="shared" si="38"/>
        <v/>
      </c>
    </row>
    <row r="417" s="9" customFormat="1" hidden="1" customHeight="1" spans="1:22">
      <c r="A417" s="21"/>
      <c r="B417" s="54"/>
      <c r="C417" s="55"/>
      <c r="D417" s="54"/>
      <c r="E417" s="57"/>
      <c r="F417" s="58"/>
      <c r="G417" s="59"/>
      <c r="H417" s="57"/>
      <c r="I417" s="57"/>
      <c r="J417" s="62" t="str">
        <f t="shared" si="34"/>
        <v/>
      </c>
      <c r="K417" s="61"/>
      <c r="L417" s="57"/>
      <c r="M417" s="57" t="str">
        <f t="shared" si="35"/>
        <v/>
      </c>
      <c r="N417" s="57"/>
      <c r="O417" s="57"/>
      <c r="P417" s="57"/>
      <c r="Q417" s="65" t="str">
        <f t="shared" si="36"/>
        <v/>
      </c>
      <c r="R417" s="55"/>
      <c r="S417" s="67"/>
      <c r="T417" s="17">
        <f>IF(AND(D417&lt;&gt;"",RIGHT(D417,3)&lt;&gt;""),IF(COUNTIF($D$6:D417,D417)=1,1,0),0)</f>
        <v>0</v>
      </c>
      <c r="U417" s="17" t="str">
        <f t="shared" si="37"/>
        <v/>
      </c>
      <c r="V417" s="17" t="str">
        <f t="shared" si="38"/>
        <v/>
      </c>
    </row>
    <row r="418" s="9" customFormat="1" hidden="1" customHeight="1" spans="1:22">
      <c r="A418" s="21"/>
      <c r="B418" s="54"/>
      <c r="C418" s="55"/>
      <c r="D418" s="54"/>
      <c r="E418" s="57"/>
      <c r="F418" s="58"/>
      <c r="G418" s="59"/>
      <c r="H418" s="57"/>
      <c r="I418" s="57"/>
      <c r="J418" s="62" t="str">
        <f t="shared" si="34"/>
        <v/>
      </c>
      <c r="K418" s="61"/>
      <c r="L418" s="57"/>
      <c r="M418" s="57" t="str">
        <f t="shared" si="35"/>
        <v/>
      </c>
      <c r="N418" s="57"/>
      <c r="O418" s="57"/>
      <c r="P418" s="57"/>
      <c r="Q418" s="65" t="str">
        <f t="shared" si="36"/>
        <v/>
      </c>
      <c r="R418" s="55"/>
      <c r="S418" s="67"/>
      <c r="T418" s="17">
        <f>IF(AND(D418&lt;&gt;"",RIGHT(D418,3)&lt;&gt;""),IF(COUNTIF($D$6:D418,D418)=1,1,0),0)</f>
        <v>0</v>
      </c>
      <c r="U418" s="17" t="str">
        <f t="shared" si="37"/>
        <v/>
      </c>
      <c r="V418" s="17" t="str">
        <f t="shared" si="38"/>
        <v/>
      </c>
    </row>
    <row r="419" s="9" customFormat="1" hidden="1" customHeight="1" spans="1:22">
      <c r="A419" s="21"/>
      <c r="B419" s="54"/>
      <c r="C419" s="55"/>
      <c r="D419" s="54"/>
      <c r="E419" s="57"/>
      <c r="F419" s="58"/>
      <c r="G419" s="59"/>
      <c r="H419" s="57"/>
      <c r="I419" s="57"/>
      <c r="J419" s="62" t="str">
        <f t="shared" si="34"/>
        <v/>
      </c>
      <c r="K419" s="61"/>
      <c r="L419" s="57"/>
      <c r="M419" s="57" t="str">
        <f t="shared" si="35"/>
        <v/>
      </c>
      <c r="N419" s="57"/>
      <c r="O419" s="57"/>
      <c r="P419" s="57"/>
      <c r="Q419" s="65" t="str">
        <f t="shared" si="36"/>
        <v/>
      </c>
      <c r="R419" s="55"/>
      <c r="S419" s="67"/>
      <c r="T419" s="17">
        <f>IF(AND(D419&lt;&gt;"",RIGHT(D419,3)&lt;&gt;""),IF(COUNTIF($D$6:D419,D419)=1,1,0),0)</f>
        <v>0</v>
      </c>
      <c r="U419" s="17" t="str">
        <f t="shared" si="37"/>
        <v/>
      </c>
      <c r="V419" s="17" t="str">
        <f t="shared" si="38"/>
        <v/>
      </c>
    </row>
    <row r="420" s="9" customFormat="1" hidden="1" customHeight="1" spans="1:22">
      <c r="A420" s="21"/>
      <c r="B420" s="54"/>
      <c r="C420" s="55"/>
      <c r="D420" s="54"/>
      <c r="E420" s="57"/>
      <c r="F420" s="58"/>
      <c r="G420" s="59"/>
      <c r="H420" s="57"/>
      <c r="I420" s="57"/>
      <c r="J420" s="62" t="str">
        <f t="shared" si="34"/>
        <v/>
      </c>
      <c r="K420" s="61"/>
      <c r="L420" s="57"/>
      <c r="M420" s="57" t="str">
        <f t="shared" si="35"/>
        <v/>
      </c>
      <c r="N420" s="57"/>
      <c r="O420" s="57"/>
      <c r="P420" s="57"/>
      <c r="Q420" s="65" t="str">
        <f t="shared" si="36"/>
        <v/>
      </c>
      <c r="R420" s="55"/>
      <c r="S420" s="67"/>
      <c r="T420" s="17">
        <f>IF(AND(D420&lt;&gt;"",RIGHT(D420,3)&lt;&gt;""),IF(COUNTIF($D$6:D420,D420)=1,1,0),0)</f>
        <v>0</v>
      </c>
      <c r="U420" s="17" t="str">
        <f t="shared" si="37"/>
        <v/>
      </c>
      <c r="V420" s="17" t="str">
        <f t="shared" si="38"/>
        <v/>
      </c>
    </row>
    <row r="421" s="9" customFormat="1" hidden="1" customHeight="1" spans="1:22">
      <c r="A421" s="21"/>
      <c r="B421" s="54"/>
      <c r="C421" s="55"/>
      <c r="D421" s="54"/>
      <c r="E421" s="57"/>
      <c r="F421" s="58"/>
      <c r="G421" s="59"/>
      <c r="H421" s="57"/>
      <c r="I421" s="57"/>
      <c r="J421" s="62" t="str">
        <f t="shared" si="34"/>
        <v/>
      </c>
      <c r="K421" s="61"/>
      <c r="L421" s="57"/>
      <c r="M421" s="57" t="str">
        <f t="shared" si="35"/>
        <v/>
      </c>
      <c r="N421" s="57"/>
      <c r="O421" s="57"/>
      <c r="P421" s="57"/>
      <c r="Q421" s="65" t="str">
        <f t="shared" si="36"/>
        <v/>
      </c>
      <c r="R421" s="55"/>
      <c r="S421" s="67"/>
      <c r="T421" s="17">
        <f>IF(AND(D421&lt;&gt;"",RIGHT(D421,3)&lt;&gt;""),IF(COUNTIF($D$6:D421,D421)=1,1,0),0)</f>
        <v>0</v>
      </c>
      <c r="U421" s="17" t="str">
        <f t="shared" si="37"/>
        <v/>
      </c>
      <c r="V421" s="17" t="str">
        <f t="shared" si="38"/>
        <v/>
      </c>
    </row>
    <row r="422" s="9" customFormat="1" hidden="1" customHeight="1" spans="1:22">
      <c r="A422" s="21"/>
      <c r="B422" s="54"/>
      <c r="C422" s="55"/>
      <c r="D422" s="54"/>
      <c r="E422" s="57"/>
      <c r="F422" s="58"/>
      <c r="G422" s="59"/>
      <c r="H422" s="57"/>
      <c r="I422" s="57"/>
      <c r="J422" s="62" t="str">
        <f t="shared" si="34"/>
        <v/>
      </c>
      <c r="K422" s="61"/>
      <c r="L422" s="57"/>
      <c r="M422" s="57" t="str">
        <f t="shared" si="35"/>
        <v/>
      </c>
      <c r="N422" s="57"/>
      <c r="O422" s="57"/>
      <c r="P422" s="57"/>
      <c r="Q422" s="65" t="str">
        <f t="shared" si="36"/>
        <v/>
      </c>
      <c r="R422" s="55"/>
      <c r="S422" s="67"/>
      <c r="T422" s="17">
        <f>IF(AND(D422&lt;&gt;"",RIGHT(D422,3)&lt;&gt;""),IF(COUNTIF($D$6:D422,D422)=1,1,0),0)</f>
        <v>0</v>
      </c>
      <c r="U422" s="17" t="str">
        <f t="shared" si="37"/>
        <v/>
      </c>
      <c r="V422" s="17" t="str">
        <f t="shared" si="38"/>
        <v/>
      </c>
    </row>
    <row r="423" s="9" customFormat="1" hidden="1" customHeight="1" spans="1:22">
      <c r="A423" s="21"/>
      <c r="B423" s="54"/>
      <c r="C423" s="55"/>
      <c r="D423" s="54"/>
      <c r="E423" s="57"/>
      <c r="F423" s="58"/>
      <c r="G423" s="59"/>
      <c r="H423" s="57"/>
      <c r="I423" s="57"/>
      <c r="J423" s="62" t="str">
        <f t="shared" si="34"/>
        <v/>
      </c>
      <c r="K423" s="61"/>
      <c r="L423" s="57"/>
      <c r="M423" s="57" t="str">
        <f t="shared" si="35"/>
        <v/>
      </c>
      <c r="N423" s="57"/>
      <c r="O423" s="57"/>
      <c r="P423" s="57"/>
      <c r="Q423" s="65" t="str">
        <f t="shared" si="36"/>
        <v/>
      </c>
      <c r="R423" s="55"/>
      <c r="S423" s="67"/>
      <c r="T423" s="17">
        <f>IF(AND(D423&lt;&gt;"",RIGHT(D423,3)&lt;&gt;""),IF(COUNTIF($D$6:D423,D423)=1,1,0),0)</f>
        <v>0</v>
      </c>
      <c r="U423" s="17" t="str">
        <f t="shared" si="37"/>
        <v/>
      </c>
      <c r="V423" s="17" t="str">
        <f t="shared" si="38"/>
        <v/>
      </c>
    </row>
    <row r="424" s="9" customFormat="1" hidden="1" customHeight="1" spans="1:22">
      <c r="A424" s="21"/>
      <c r="B424" s="54"/>
      <c r="C424" s="55"/>
      <c r="D424" s="54"/>
      <c r="E424" s="57"/>
      <c r="F424" s="58"/>
      <c r="G424" s="59"/>
      <c r="H424" s="57"/>
      <c r="I424" s="57"/>
      <c r="J424" s="62" t="str">
        <f t="shared" si="34"/>
        <v/>
      </c>
      <c r="K424" s="61"/>
      <c r="L424" s="57"/>
      <c r="M424" s="57" t="str">
        <f t="shared" si="35"/>
        <v/>
      </c>
      <c r="N424" s="57"/>
      <c r="O424" s="57"/>
      <c r="P424" s="57"/>
      <c r="Q424" s="65" t="str">
        <f t="shared" si="36"/>
        <v/>
      </c>
      <c r="R424" s="55"/>
      <c r="S424" s="67"/>
      <c r="T424" s="17">
        <f>IF(AND(D424&lt;&gt;"",RIGHT(D424,3)&lt;&gt;""),IF(COUNTIF($D$6:D424,D424)=1,1,0),0)</f>
        <v>0</v>
      </c>
      <c r="U424" s="17" t="str">
        <f t="shared" si="37"/>
        <v/>
      </c>
      <c r="V424" s="17" t="str">
        <f t="shared" si="38"/>
        <v/>
      </c>
    </row>
    <row r="425" s="9" customFormat="1" hidden="1" customHeight="1" spans="1:22">
      <c r="A425" s="21"/>
      <c r="B425" s="54"/>
      <c r="C425" s="55"/>
      <c r="D425" s="54"/>
      <c r="E425" s="57"/>
      <c r="F425" s="58"/>
      <c r="G425" s="59"/>
      <c r="H425" s="57"/>
      <c r="I425" s="57"/>
      <c r="J425" s="62" t="str">
        <f t="shared" si="34"/>
        <v/>
      </c>
      <c r="K425" s="61"/>
      <c r="L425" s="57"/>
      <c r="M425" s="57" t="str">
        <f t="shared" si="35"/>
        <v/>
      </c>
      <c r="N425" s="57"/>
      <c r="O425" s="57"/>
      <c r="P425" s="57"/>
      <c r="Q425" s="65" t="str">
        <f t="shared" si="36"/>
        <v/>
      </c>
      <c r="R425" s="55"/>
      <c r="S425" s="67"/>
      <c r="T425" s="17">
        <f>IF(AND(D425&lt;&gt;"",RIGHT(D425,3)&lt;&gt;""),IF(COUNTIF($D$6:D425,D425)=1,1,0),0)</f>
        <v>0</v>
      </c>
      <c r="U425" s="17" t="str">
        <f t="shared" si="37"/>
        <v/>
      </c>
      <c r="V425" s="17" t="str">
        <f t="shared" si="38"/>
        <v/>
      </c>
    </row>
    <row r="426" s="9" customFormat="1" hidden="1" customHeight="1" spans="1:22">
      <c r="A426" s="21"/>
      <c r="B426" s="54"/>
      <c r="C426" s="55"/>
      <c r="D426" s="54"/>
      <c r="E426" s="57"/>
      <c r="F426" s="58"/>
      <c r="G426" s="59"/>
      <c r="H426" s="57"/>
      <c r="I426" s="57"/>
      <c r="J426" s="62" t="str">
        <f t="shared" si="34"/>
        <v/>
      </c>
      <c r="K426" s="61"/>
      <c r="L426" s="57"/>
      <c r="M426" s="57" t="str">
        <f t="shared" si="35"/>
        <v/>
      </c>
      <c r="N426" s="57"/>
      <c r="O426" s="57"/>
      <c r="P426" s="57"/>
      <c r="Q426" s="65" t="str">
        <f t="shared" si="36"/>
        <v/>
      </c>
      <c r="R426" s="55"/>
      <c r="S426" s="67"/>
      <c r="T426" s="17">
        <f>IF(AND(D426&lt;&gt;"",RIGHT(D426,3)&lt;&gt;""),IF(COUNTIF($D$6:D426,D426)=1,1,0),0)</f>
        <v>0</v>
      </c>
      <c r="U426" s="17" t="str">
        <f t="shared" si="37"/>
        <v/>
      </c>
      <c r="V426" s="17" t="str">
        <f t="shared" si="38"/>
        <v/>
      </c>
    </row>
    <row r="427" s="9" customFormat="1" hidden="1" customHeight="1" spans="1:22">
      <c r="A427" s="21"/>
      <c r="B427" s="54"/>
      <c r="C427" s="55"/>
      <c r="D427" s="54"/>
      <c r="E427" s="57"/>
      <c r="F427" s="58"/>
      <c r="G427" s="59"/>
      <c r="H427" s="57"/>
      <c r="I427" s="57"/>
      <c r="J427" s="62" t="str">
        <f t="shared" si="34"/>
        <v/>
      </c>
      <c r="K427" s="61"/>
      <c r="L427" s="57"/>
      <c r="M427" s="57" t="str">
        <f t="shared" si="35"/>
        <v/>
      </c>
      <c r="N427" s="57"/>
      <c r="O427" s="57"/>
      <c r="P427" s="57"/>
      <c r="Q427" s="65" t="str">
        <f t="shared" si="36"/>
        <v/>
      </c>
      <c r="R427" s="55"/>
      <c r="S427" s="67"/>
      <c r="T427" s="17">
        <f>IF(AND(D427&lt;&gt;"",RIGHT(D427,3)&lt;&gt;""),IF(COUNTIF($D$6:D427,D427)=1,1,0),0)</f>
        <v>0</v>
      </c>
      <c r="U427" s="17" t="str">
        <f t="shared" si="37"/>
        <v/>
      </c>
      <c r="V427" s="17" t="str">
        <f t="shared" si="38"/>
        <v/>
      </c>
    </row>
    <row r="428" s="9" customFormat="1" hidden="1" customHeight="1" spans="1:22">
      <c r="A428" s="21"/>
      <c r="B428" s="54"/>
      <c r="C428" s="55"/>
      <c r="D428" s="54"/>
      <c r="E428" s="57"/>
      <c r="F428" s="58"/>
      <c r="G428" s="59"/>
      <c r="H428" s="57"/>
      <c r="I428" s="57"/>
      <c r="J428" s="62" t="str">
        <f t="shared" si="34"/>
        <v/>
      </c>
      <c r="K428" s="61"/>
      <c r="L428" s="57"/>
      <c r="M428" s="57" t="str">
        <f t="shared" si="35"/>
        <v/>
      </c>
      <c r="N428" s="57"/>
      <c r="O428" s="57"/>
      <c r="P428" s="57"/>
      <c r="Q428" s="65" t="str">
        <f t="shared" si="36"/>
        <v/>
      </c>
      <c r="R428" s="55"/>
      <c r="S428" s="67"/>
      <c r="T428" s="17">
        <f>IF(AND(D428&lt;&gt;"",RIGHT(D428,3)&lt;&gt;""),IF(COUNTIF($D$6:D428,D428)=1,1,0),0)</f>
        <v>0</v>
      </c>
      <c r="U428" s="17" t="str">
        <f t="shared" si="37"/>
        <v/>
      </c>
      <c r="V428" s="17" t="str">
        <f t="shared" si="38"/>
        <v/>
      </c>
    </row>
    <row r="429" s="9" customFormat="1" hidden="1" customHeight="1" spans="1:22">
      <c r="A429" s="21"/>
      <c r="B429" s="54"/>
      <c r="C429" s="55"/>
      <c r="D429" s="54"/>
      <c r="E429" s="57"/>
      <c r="F429" s="58"/>
      <c r="G429" s="59"/>
      <c r="H429" s="57"/>
      <c r="I429" s="57"/>
      <c r="J429" s="62" t="str">
        <f t="shared" si="34"/>
        <v/>
      </c>
      <c r="K429" s="61"/>
      <c r="L429" s="57"/>
      <c r="M429" s="57" t="str">
        <f t="shared" si="35"/>
        <v/>
      </c>
      <c r="N429" s="57"/>
      <c r="O429" s="57"/>
      <c r="P429" s="57"/>
      <c r="Q429" s="65" t="str">
        <f t="shared" si="36"/>
        <v/>
      </c>
      <c r="R429" s="55"/>
      <c r="S429" s="67"/>
      <c r="T429" s="17">
        <f>IF(AND(D429&lt;&gt;"",RIGHT(D429,3)&lt;&gt;""),IF(COUNTIF($D$6:D429,D429)=1,1,0),0)</f>
        <v>0</v>
      </c>
      <c r="U429" s="17" t="str">
        <f t="shared" si="37"/>
        <v/>
      </c>
      <c r="V429" s="17" t="str">
        <f t="shared" si="38"/>
        <v/>
      </c>
    </row>
    <row r="430" s="9" customFormat="1" hidden="1" customHeight="1" spans="1:22">
      <c r="A430" s="21"/>
      <c r="B430" s="54"/>
      <c r="C430" s="55"/>
      <c r="D430" s="54"/>
      <c r="E430" s="57"/>
      <c r="F430" s="58"/>
      <c r="G430" s="59"/>
      <c r="H430" s="57"/>
      <c r="I430" s="57"/>
      <c r="J430" s="62" t="str">
        <f t="shared" si="34"/>
        <v/>
      </c>
      <c r="K430" s="61"/>
      <c r="L430" s="57"/>
      <c r="M430" s="57" t="str">
        <f t="shared" si="35"/>
        <v/>
      </c>
      <c r="N430" s="57"/>
      <c r="O430" s="57"/>
      <c r="P430" s="57"/>
      <c r="Q430" s="65" t="str">
        <f t="shared" si="36"/>
        <v/>
      </c>
      <c r="R430" s="55"/>
      <c r="S430" s="67"/>
      <c r="T430" s="17">
        <f>IF(AND(D430&lt;&gt;"",RIGHT(D430,3)&lt;&gt;""),IF(COUNTIF($D$6:D430,D430)=1,1,0),0)</f>
        <v>0</v>
      </c>
      <c r="U430" s="17" t="str">
        <f t="shared" si="37"/>
        <v/>
      </c>
      <c r="V430" s="17" t="str">
        <f t="shared" si="38"/>
        <v/>
      </c>
    </row>
    <row r="431" s="9" customFormat="1" hidden="1" customHeight="1" spans="1:22">
      <c r="A431" s="21"/>
      <c r="B431" s="54"/>
      <c r="C431" s="55"/>
      <c r="D431" s="54"/>
      <c r="E431" s="57"/>
      <c r="F431" s="58"/>
      <c r="G431" s="59"/>
      <c r="H431" s="57"/>
      <c r="I431" s="57"/>
      <c r="J431" s="62" t="str">
        <f t="shared" si="34"/>
        <v/>
      </c>
      <c r="K431" s="61"/>
      <c r="L431" s="57"/>
      <c r="M431" s="57" t="str">
        <f t="shared" si="35"/>
        <v/>
      </c>
      <c r="N431" s="57"/>
      <c r="O431" s="57"/>
      <c r="P431" s="57"/>
      <c r="Q431" s="65" t="str">
        <f t="shared" si="36"/>
        <v/>
      </c>
      <c r="R431" s="55"/>
      <c r="S431" s="67"/>
      <c r="T431" s="17">
        <f>IF(AND(D431&lt;&gt;"",RIGHT(D431,3)&lt;&gt;""),IF(COUNTIF($D$6:D431,D431)=1,1,0),0)</f>
        <v>0</v>
      </c>
      <c r="U431" s="17" t="str">
        <f t="shared" si="37"/>
        <v/>
      </c>
      <c r="V431" s="17" t="str">
        <f t="shared" si="38"/>
        <v/>
      </c>
    </row>
    <row r="432" s="9" customFormat="1" hidden="1" customHeight="1" spans="1:22">
      <c r="A432" s="21"/>
      <c r="B432" s="54"/>
      <c r="C432" s="55"/>
      <c r="D432" s="54"/>
      <c r="E432" s="57"/>
      <c r="F432" s="58"/>
      <c r="G432" s="59"/>
      <c r="H432" s="57"/>
      <c r="I432" s="57"/>
      <c r="J432" s="62" t="str">
        <f t="shared" si="34"/>
        <v/>
      </c>
      <c r="K432" s="61"/>
      <c r="L432" s="57"/>
      <c r="M432" s="57" t="str">
        <f t="shared" si="35"/>
        <v/>
      </c>
      <c r="N432" s="57"/>
      <c r="O432" s="57"/>
      <c r="P432" s="57"/>
      <c r="Q432" s="65" t="str">
        <f t="shared" si="36"/>
        <v/>
      </c>
      <c r="R432" s="55"/>
      <c r="S432" s="67"/>
      <c r="T432" s="17">
        <f>IF(AND(D432&lt;&gt;"",RIGHT(D432,3)&lt;&gt;""),IF(COUNTIF($D$6:D432,D432)=1,1,0),0)</f>
        <v>0</v>
      </c>
      <c r="U432" s="17" t="str">
        <f t="shared" si="37"/>
        <v/>
      </c>
      <c r="V432" s="17" t="str">
        <f t="shared" si="38"/>
        <v/>
      </c>
    </row>
    <row r="433" s="9" customFormat="1" hidden="1" customHeight="1" spans="1:22">
      <c r="A433" s="21"/>
      <c r="B433" s="54"/>
      <c r="C433" s="55"/>
      <c r="D433" s="54"/>
      <c r="E433" s="57"/>
      <c r="F433" s="58"/>
      <c r="G433" s="59"/>
      <c r="H433" s="57"/>
      <c r="I433" s="57"/>
      <c r="J433" s="62" t="str">
        <f t="shared" si="34"/>
        <v/>
      </c>
      <c r="K433" s="61"/>
      <c r="L433" s="57"/>
      <c r="M433" s="57" t="str">
        <f t="shared" si="35"/>
        <v/>
      </c>
      <c r="N433" s="57"/>
      <c r="O433" s="57"/>
      <c r="P433" s="57"/>
      <c r="Q433" s="65" t="str">
        <f t="shared" si="36"/>
        <v/>
      </c>
      <c r="R433" s="55"/>
      <c r="S433" s="67"/>
      <c r="T433" s="17">
        <f>IF(AND(D433&lt;&gt;"",RIGHT(D433,3)&lt;&gt;""),IF(COUNTIF($D$6:D433,D433)=1,1,0),0)</f>
        <v>0</v>
      </c>
      <c r="U433" s="17" t="str">
        <f t="shared" si="37"/>
        <v/>
      </c>
      <c r="V433" s="17" t="str">
        <f t="shared" si="38"/>
        <v/>
      </c>
    </row>
    <row r="434" s="9" customFormat="1" hidden="1" customHeight="1" spans="1:22">
      <c r="A434" s="21"/>
      <c r="B434" s="54"/>
      <c r="C434" s="55"/>
      <c r="D434" s="54"/>
      <c r="E434" s="57"/>
      <c r="F434" s="58"/>
      <c r="G434" s="59"/>
      <c r="H434" s="57"/>
      <c r="I434" s="57"/>
      <c r="J434" s="62" t="str">
        <f t="shared" si="34"/>
        <v/>
      </c>
      <c r="K434" s="61"/>
      <c r="L434" s="57"/>
      <c r="M434" s="57" t="str">
        <f t="shared" si="35"/>
        <v/>
      </c>
      <c r="N434" s="57"/>
      <c r="O434" s="57"/>
      <c r="P434" s="57"/>
      <c r="Q434" s="65" t="str">
        <f t="shared" si="36"/>
        <v/>
      </c>
      <c r="R434" s="55"/>
      <c r="S434" s="67"/>
      <c r="T434" s="17">
        <f>IF(AND(D434&lt;&gt;"",RIGHT(D434,3)&lt;&gt;""),IF(COUNTIF($D$6:D434,D434)=1,1,0),0)</f>
        <v>0</v>
      </c>
      <c r="U434" s="17" t="str">
        <f t="shared" si="37"/>
        <v/>
      </c>
      <c r="V434" s="17" t="str">
        <f t="shared" si="38"/>
        <v/>
      </c>
    </row>
    <row r="435" s="9" customFormat="1" hidden="1" customHeight="1" spans="1:22">
      <c r="A435" s="21"/>
      <c r="B435" s="54"/>
      <c r="C435" s="55"/>
      <c r="D435" s="54"/>
      <c r="E435" s="57"/>
      <c r="F435" s="58"/>
      <c r="G435" s="59"/>
      <c r="H435" s="57"/>
      <c r="I435" s="57"/>
      <c r="J435" s="62" t="str">
        <f t="shared" si="34"/>
        <v/>
      </c>
      <c r="K435" s="61"/>
      <c r="L435" s="57"/>
      <c r="M435" s="57" t="str">
        <f t="shared" si="35"/>
        <v/>
      </c>
      <c r="N435" s="57"/>
      <c r="O435" s="57"/>
      <c r="P435" s="57"/>
      <c r="Q435" s="65" t="str">
        <f t="shared" si="36"/>
        <v/>
      </c>
      <c r="R435" s="55"/>
      <c r="S435" s="67"/>
      <c r="T435" s="17">
        <f>IF(AND(D435&lt;&gt;"",RIGHT(D435,3)&lt;&gt;""),IF(COUNTIF($D$6:D435,D435)=1,1,0),0)</f>
        <v>0</v>
      </c>
      <c r="U435" s="17" t="str">
        <f t="shared" si="37"/>
        <v/>
      </c>
      <c r="V435" s="17" t="str">
        <f t="shared" si="38"/>
        <v/>
      </c>
    </row>
    <row r="436" s="9" customFormat="1" hidden="1" customHeight="1" spans="1:22">
      <c r="A436" s="21"/>
      <c r="B436" s="54"/>
      <c r="C436" s="55"/>
      <c r="D436" s="54"/>
      <c r="E436" s="57"/>
      <c r="F436" s="58"/>
      <c r="G436" s="59"/>
      <c r="H436" s="57"/>
      <c r="I436" s="57"/>
      <c r="J436" s="62" t="str">
        <f t="shared" si="34"/>
        <v/>
      </c>
      <c r="K436" s="61"/>
      <c r="L436" s="57"/>
      <c r="M436" s="57" t="str">
        <f t="shared" si="35"/>
        <v/>
      </c>
      <c r="N436" s="57"/>
      <c r="O436" s="57"/>
      <c r="P436" s="57"/>
      <c r="Q436" s="65" t="str">
        <f t="shared" si="36"/>
        <v/>
      </c>
      <c r="R436" s="55"/>
      <c r="S436" s="67"/>
      <c r="T436" s="17">
        <f>IF(AND(D436&lt;&gt;"",RIGHT(D436,3)&lt;&gt;""),IF(COUNTIF($D$6:D436,D436)=1,1,0),0)</f>
        <v>0</v>
      </c>
      <c r="U436" s="17" t="str">
        <f t="shared" si="37"/>
        <v/>
      </c>
      <c r="V436" s="17" t="str">
        <f t="shared" si="38"/>
        <v/>
      </c>
    </row>
    <row r="437" s="9" customFormat="1" hidden="1" customHeight="1" spans="1:22">
      <c r="A437" s="21"/>
      <c r="B437" s="54"/>
      <c r="C437" s="55"/>
      <c r="D437" s="54"/>
      <c r="E437" s="57"/>
      <c r="F437" s="58"/>
      <c r="G437" s="59"/>
      <c r="H437" s="57"/>
      <c r="I437" s="57"/>
      <c r="J437" s="62" t="str">
        <f t="shared" si="34"/>
        <v/>
      </c>
      <c r="K437" s="61"/>
      <c r="L437" s="57"/>
      <c r="M437" s="57" t="str">
        <f t="shared" si="35"/>
        <v/>
      </c>
      <c r="N437" s="57"/>
      <c r="O437" s="57"/>
      <c r="P437" s="57"/>
      <c r="Q437" s="65" t="str">
        <f t="shared" si="36"/>
        <v/>
      </c>
      <c r="R437" s="55"/>
      <c r="S437" s="67"/>
      <c r="T437" s="17">
        <f>IF(AND(D437&lt;&gt;"",RIGHT(D437,3)&lt;&gt;""),IF(COUNTIF($D$6:D437,D437)=1,1,0),0)</f>
        <v>0</v>
      </c>
      <c r="U437" s="17" t="str">
        <f t="shared" si="37"/>
        <v/>
      </c>
      <c r="V437" s="17" t="str">
        <f t="shared" si="38"/>
        <v/>
      </c>
    </row>
    <row r="438" s="9" customFormat="1" hidden="1" customHeight="1" spans="1:22">
      <c r="A438" s="21"/>
      <c r="B438" s="54"/>
      <c r="C438" s="55"/>
      <c r="D438" s="54"/>
      <c r="E438" s="57"/>
      <c r="F438" s="58"/>
      <c r="G438" s="59"/>
      <c r="H438" s="57"/>
      <c r="I438" s="57"/>
      <c r="J438" s="62" t="str">
        <f t="shared" si="34"/>
        <v/>
      </c>
      <c r="K438" s="61"/>
      <c r="L438" s="57"/>
      <c r="M438" s="57" t="str">
        <f t="shared" si="35"/>
        <v/>
      </c>
      <c r="N438" s="57"/>
      <c r="O438" s="57"/>
      <c r="P438" s="57"/>
      <c r="Q438" s="65" t="str">
        <f t="shared" si="36"/>
        <v/>
      </c>
      <c r="R438" s="55"/>
      <c r="S438" s="67"/>
      <c r="T438" s="17">
        <f>IF(AND(D438&lt;&gt;"",RIGHT(D438,3)&lt;&gt;""),IF(COUNTIF($D$6:D438,D438)=1,1,0),0)</f>
        <v>0</v>
      </c>
      <c r="U438" s="17" t="str">
        <f t="shared" si="37"/>
        <v/>
      </c>
      <c r="V438" s="17" t="str">
        <f t="shared" si="38"/>
        <v/>
      </c>
    </row>
    <row r="439" s="9" customFormat="1" hidden="1" customHeight="1" spans="1:22">
      <c r="A439" s="21"/>
      <c r="B439" s="54"/>
      <c r="C439" s="55"/>
      <c r="D439" s="54"/>
      <c r="E439" s="57"/>
      <c r="F439" s="58"/>
      <c r="G439" s="59"/>
      <c r="H439" s="57"/>
      <c r="I439" s="57"/>
      <c r="J439" s="62" t="str">
        <f t="shared" si="34"/>
        <v/>
      </c>
      <c r="K439" s="61"/>
      <c r="L439" s="57"/>
      <c r="M439" s="57" t="str">
        <f t="shared" si="35"/>
        <v/>
      </c>
      <c r="N439" s="57"/>
      <c r="O439" s="57"/>
      <c r="P439" s="57"/>
      <c r="Q439" s="65" t="str">
        <f t="shared" si="36"/>
        <v/>
      </c>
      <c r="R439" s="55"/>
      <c r="S439" s="67"/>
      <c r="T439" s="17">
        <f>IF(AND(D439&lt;&gt;"",RIGHT(D439,3)&lt;&gt;""),IF(COUNTIF($D$6:D439,D439)=1,1,0),0)</f>
        <v>0</v>
      </c>
      <c r="U439" s="17" t="str">
        <f t="shared" si="37"/>
        <v/>
      </c>
      <c r="V439" s="17" t="str">
        <f t="shared" si="38"/>
        <v/>
      </c>
    </row>
    <row r="440" s="9" customFormat="1" hidden="1" customHeight="1" spans="1:22">
      <c r="A440" s="21"/>
      <c r="B440" s="54"/>
      <c r="C440" s="55"/>
      <c r="D440" s="54"/>
      <c r="E440" s="57"/>
      <c r="F440" s="58"/>
      <c r="G440" s="59"/>
      <c r="H440" s="57"/>
      <c r="I440" s="57"/>
      <c r="J440" s="62" t="str">
        <f t="shared" si="34"/>
        <v/>
      </c>
      <c r="K440" s="61"/>
      <c r="L440" s="57"/>
      <c r="M440" s="57" t="str">
        <f t="shared" si="35"/>
        <v/>
      </c>
      <c r="N440" s="57"/>
      <c r="O440" s="57"/>
      <c r="P440" s="57"/>
      <c r="Q440" s="65" t="str">
        <f t="shared" si="36"/>
        <v/>
      </c>
      <c r="R440" s="55"/>
      <c r="S440" s="67"/>
      <c r="T440" s="17">
        <f>IF(AND(D440&lt;&gt;"",RIGHT(D440,3)&lt;&gt;""),IF(COUNTIF($D$6:D440,D440)=1,1,0),0)</f>
        <v>0</v>
      </c>
      <c r="U440" s="17" t="str">
        <f t="shared" si="37"/>
        <v/>
      </c>
      <c r="V440" s="17" t="str">
        <f t="shared" si="38"/>
        <v/>
      </c>
    </row>
    <row r="441" s="9" customFormat="1" hidden="1" customHeight="1" spans="1:22">
      <c r="A441" s="21"/>
      <c r="B441" s="54"/>
      <c r="C441" s="55"/>
      <c r="D441" s="54"/>
      <c r="E441" s="57"/>
      <c r="F441" s="58"/>
      <c r="G441" s="59"/>
      <c r="H441" s="57"/>
      <c r="I441" s="57"/>
      <c r="J441" s="62" t="str">
        <f t="shared" si="34"/>
        <v/>
      </c>
      <c r="K441" s="61"/>
      <c r="L441" s="57"/>
      <c r="M441" s="57" t="str">
        <f t="shared" si="35"/>
        <v/>
      </c>
      <c r="N441" s="57"/>
      <c r="O441" s="57"/>
      <c r="P441" s="57"/>
      <c r="Q441" s="65" t="str">
        <f t="shared" si="36"/>
        <v/>
      </c>
      <c r="R441" s="55"/>
      <c r="S441" s="67"/>
      <c r="T441" s="17">
        <f>IF(AND(D441&lt;&gt;"",RIGHT(D441,3)&lt;&gt;""),IF(COUNTIF($D$6:D441,D441)=1,1,0),0)</f>
        <v>0</v>
      </c>
      <c r="U441" s="17" t="str">
        <f t="shared" si="37"/>
        <v/>
      </c>
      <c r="V441" s="17" t="str">
        <f t="shared" si="38"/>
        <v/>
      </c>
    </row>
    <row r="442" s="9" customFormat="1" hidden="1" customHeight="1" spans="1:22">
      <c r="A442" s="21"/>
      <c r="B442" s="54"/>
      <c r="C442" s="55"/>
      <c r="D442" s="54"/>
      <c r="E442" s="57"/>
      <c r="F442" s="58"/>
      <c r="G442" s="59"/>
      <c r="H442" s="57"/>
      <c r="I442" s="57"/>
      <c r="J442" s="62" t="str">
        <f t="shared" si="34"/>
        <v/>
      </c>
      <c r="K442" s="61"/>
      <c r="L442" s="57"/>
      <c r="M442" s="57" t="str">
        <f t="shared" si="35"/>
        <v/>
      </c>
      <c r="N442" s="57"/>
      <c r="O442" s="57"/>
      <c r="P442" s="57"/>
      <c r="Q442" s="65" t="str">
        <f t="shared" si="36"/>
        <v/>
      </c>
      <c r="R442" s="55"/>
      <c r="S442" s="67"/>
      <c r="T442" s="17">
        <f>IF(AND(D442&lt;&gt;"",RIGHT(D442,3)&lt;&gt;""),IF(COUNTIF($D$6:D442,D442)=1,1,0),0)</f>
        <v>0</v>
      </c>
      <c r="U442" s="17" t="str">
        <f t="shared" si="37"/>
        <v/>
      </c>
      <c r="V442" s="17" t="str">
        <f t="shared" si="38"/>
        <v/>
      </c>
    </row>
    <row r="443" s="9" customFormat="1" hidden="1" customHeight="1" spans="1:22">
      <c r="A443" s="21"/>
      <c r="B443" s="54"/>
      <c r="C443" s="55"/>
      <c r="D443" s="54"/>
      <c r="E443" s="57"/>
      <c r="F443" s="58"/>
      <c r="G443" s="59"/>
      <c r="H443" s="57"/>
      <c r="I443" s="57"/>
      <c r="J443" s="62" t="str">
        <f t="shared" si="34"/>
        <v/>
      </c>
      <c r="K443" s="61"/>
      <c r="L443" s="57"/>
      <c r="M443" s="57" t="str">
        <f t="shared" si="35"/>
        <v/>
      </c>
      <c r="N443" s="57"/>
      <c r="O443" s="57"/>
      <c r="P443" s="57"/>
      <c r="Q443" s="65" t="str">
        <f t="shared" si="36"/>
        <v/>
      </c>
      <c r="R443" s="55"/>
      <c r="S443" s="67"/>
      <c r="T443" s="17">
        <f>IF(AND(D443&lt;&gt;"",RIGHT(D443,3)&lt;&gt;""),IF(COUNTIF($D$6:D443,D443)=1,1,0),0)</f>
        <v>0</v>
      </c>
      <c r="U443" s="17" t="str">
        <f t="shared" si="37"/>
        <v/>
      </c>
      <c r="V443" s="17" t="str">
        <f t="shared" si="38"/>
        <v/>
      </c>
    </row>
    <row r="444" s="9" customFormat="1" hidden="1" customHeight="1" spans="1:22">
      <c r="A444" s="21"/>
      <c r="B444" s="54"/>
      <c r="C444" s="55"/>
      <c r="D444" s="54"/>
      <c r="E444" s="57"/>
      <c r="F444" s="58"/>
      <c r="G444" s="59"/>
      <c r="H444" s="57"/>
      <c r="I444" s="57"/>
      <c r="J444" s="62" t="str">
        <f t="shared" si="34"/>
        <v/>
      </c>
      <c r="K444" s="61"/>
      <c r="L444" s="57"/>
      <c r="M444" s="57" t="str">
        <f t="shared" si="35"/>
        <v/>
      </c>
      <c r="N444" s="57"/>
      <c r="O444" s="57"/>
      <c r="P444" s="57"/>
      <c r="Q444" s="65" t="str">
        <f t="shared" si="36"/>
        <v/>
      </c>
      <c r="R444" s="55"/>
      <c r="S444" s="67"/>
      <c r="T444" s="17">
        <f>IF(AND(D444&lt;&gt;"",RIGHT(D444,3)&lt;&gt;""),IF(COUNTIF($D$6:D444,D444)=1,1,0),0)</f>
        <v>0</v>
      </c>
      <c r="U444" s="17" t="str">
        <f t="shared" si="37"/>
        <v/>
      </c>
      <c r="V444" s="17" t="str">
        <f t="shared" si="38"/>
        <v/>
      </c>
    </row>
    <row r="445" s="9" customFormat="1" hidden="1" customHeight="1" spans="1:22">
      <c r="A445" s="21"/>
      <c r="B445" s="54"/>
      <c r="C445" s="55"/>
      <c r="D445" s="54"/>
      <c r="E445" s="57"/>
      <c r="F445" s="58"/>
      <c r="G445" s="59"/>
      <c r="H445" s="57"/>
      <c r="I445" s="57"/>
      <c r="J445" s="62" t="str">
        <f t="shared" si="34"/>
        <v/>
      </c>
      <c r="K445" s="61"/>
      <c r="L445" s="57"/>
      <c r="M445" s="57" t="str">
        <f t="shared" si="35"/>
        <v/>
      </c>
      <c r="N445" s="57"/>
      <c r="O445" s="57"/>
      <c r="P445" s="57"/>
      <c r="Q445" s="65" t="str">
        <f t="shared" si="36"/>
        <v/>
      </c>
      <c r="R445" s="55"/>
      <c r="S445" s="67"/>
      <c r="T445" s="17">
        <f>IF(AND(D445&lt;&gt;"",RIGHT(D445,3)&lt;&gt;""),IF(COUNTIF($D$6:D445,D445)=1,1,0),0)</f>
        <v>0</v>
      </c>
      <c r="U445" s="17" t="str">
        <f t="shared" si="37"/>
        <v/>
      </c>
      <c r="V445" s="17" t="str">
        <f t="shared" si="38"/>
        <v/>
      </c>
    </row>
    <row r="446" s="9" customFormat="1" hidden="1" customHeight="1" spans="1:22">
      <c r="A446" s="21"/>
      <c r="B446" s="54"/>
      <c r="C446" s="55"/>
      <c r="D446" s="54"/>
      <c r="E446" s="57"/>
      <c r="F446" s="58"/>
      <c r="G446" s="59"/>
      <c r="H446" s="57"/>
      <c r="I446" s="57"/>
      <c r="J446" s="62" t="str">
        <f t="shared" si="34"/>
        <v/>
      </c>
      <c r="K446" s="61"/>
      <c r="L446" s="57"/>
      <c r="M446" s="57" t="str">
        <f t="shared" si="35"/>
        <v/>
      </c>
      <c r="N446" s="57"/>
      <c r="O446" s="57"/>
      <c r="P446" s="57"/>
      <c r="Q446" s="65" t="str">
        <f t="shared" si="36"/>
        <v/>
      </c>
      <c r="R446" s="55"/>
      <c r="S446" s="67"/>
      <c r="T446" s="17">
        <f>IF(AND(D446&lt;&gt;"",RIGHT(D446,3)&lt;&gt;""),IF(COUNTIF($D$6:D446,D446)=1,1,0),0)</f>
        <v>0</v>
      </c>
      <c r="U446" s="17" t="str">
        <f t="shared" si="37"/>
        <v/>
      </c>
      <c r="V446" s="17" t="str">
        <f t="shared" si="38"/>
        <v/>
      </c>
    </row>
    <row r="447" s="9" customFormat="1" hidden="1" customHeight="1" spans="1:22">
      <c r="A447" s="21"/>
      <c r="B447" s="54"/>
      <c r="C447" s="55"/>
      <c r="D447" s="54"/>
      <c r="E447" s="57"/>
      <c r="F447" s="58"/>
      <c r="G447" s="59"/>
      <c r="H447" s="57"/>
      <c r="I447" s="57"/>
      <c r="J447" s="62" t="str">
        <f t="shared" si="34"/>
        <v/>
      </c>
      <c r="K447" s="61"/>
      <c r="L447" s="57"/>
      <c r="M447" s="57" t="str">
        <f t="shared" si="35"/>
        <v/>
      </c>
      <c r="N447" s="57"/>
      <c r="O447" s="57"/>
      <c r="P447" s="57"/>
      <c r="Q447" s="65" t="str">
        <f t="shared" si="36"/>
        <v/>
      </c>
      <c r="R447" s="55"/>
      <c r="S447" s="67"/>
      <c r="T447" s="17">
        <f>IF(AND(D447&lt;&gt;"",RIGHT(D447,3)&lt;&gt;""),IF(COUNTIF($D$6:D447,D447)=1,1,0),0)</f>
        <v>0</v>
      </c>
      <c r="U447" s="17" t="str">
        <f t="shared" si="37"/>
        <v/>
      </c>
      <c r="V447" s="17" t="str">
        <f t="shared" si="38"/>
        <v/>
      </c>
    </row>
    <row r="448" s="9" customFormat="1" hidden="1" customHeight="1" spans="1:22">
      <c r="A448" s="21"/>
      <c r="B448" s="54"/>
      <c r="C448" s="55"/>
      <c r="D448" s="54"/>
      <c r="E448" s="57"/>
      <c r="F448" s="58"/>
      <c r="G448" s="59"/>
      <c r="H448" s="57"/>
      <c r="I448" s="57"/>
      <c r="J448" s="62" t="str">
        <f t="shared" si="34"/>
        <v/>
      </c>
      <c r="K448" s="61"/>
      <c r="L448" s="57"/>
      <c r="M448" s="57" t="str">
        <f t="shared" si="35"/>
        <v/>
      </c>
      <c r="N448" s="57"/>
      <c r="O448" s="57"/>
      <c r="P448" s="57"/>
      <c r="Q448" s="65" t="str">
        <f t="shared" si="36"/>
        <v/>
      </c>
      <c r="R448" s="55"/>
      <c r="S448" s="67"/>
      <c r="T448" s="17">
        <f>IF(AND(D448&lt;&gt;"",RIGHT(D448,3)&lt;&gt;""),IF(COUNTIF($D$6:D448,D448)=1,1,0),0)</f>
        <v>0</v>
      </c>
      <c r="U448" s="17" t="str">
        <f t="shared" si="37"/>
        <v/>
      </c>
      <c r="V448" s="17" t="str">
        <f t="shared" si="38"/>
        <v/>
      </c>
    </row>
    <row r="449" s="9" customFormat="1" hidden="1" customHeight="1" spans="1:22">
      <c r="A449" s="21"/>
      <c r="B449" s="54"/>
      <c r="C449" s="55"/>
      <c r="D449" s="54"/>
      <c r="E449" s="57"/>
      <c r="F449" s="58"/>
      <c r="G449" s="59"/>
      <c r="H449" s="57"/>
      <c r="I449" s="57"/>
      <c r="J449" s="62" t="str">
        <f t="shared" si="34"/>
        <v/>
      </c>
      <c r="K449" s="61"/>
      <c r="L449" s="57"/>
      <c r="M449" s="57" t="str">
        <f t="shared" si="35"/>
        <v/>
      </c>
      <c r="N449" s="57"/>
      <c r="O449" s="57"/>
      <c r="P449" s="57"/>
      <c r="Q449" s="65" t="str">
        <f t="shared" si="36"/>
        <v/>
      </c>
      <c r="R449" s="55"/>
      <c r="S449" s="67"/>
      <c r="T449" s="17">
        <f>IF(AND(D449&lt;&gt;"",RIGHT(D449,3)&lt;&gt;""),IF(COUNTIF($D$6:D449,D449)=1,1,0),0)</f>
        <v>0</v>
      </c>
      <c r="U449" s="17" t="str">
        <f t="shared" si="37"/>
        <v/>
      </c>
      <c r="V449" s="17" t="str">
        <f t="shared" si="38"/>
        <v/>
      </c>
    </row>
    <row r="450" s="9" customFormat="1" hidden="1" customHeight="1" spans="1:22">
      <c r="A450" s="21"/>
      <c r="B450" s="54"/>
      <c r="C450" s="55"/>
      <c r="D450" s="54"/>
      <c r="E450" s="57"/>
      <c r="F450" s="58"/>
      <c r="G450" s="59"/>
      <c r="H450" s="57"/>
      <c r="I450" s="57"/>
      <c r="J450" s="62" t="str">
        <f t="shared" si="34"/>
        <v/>
      </c>
      <c r="K450" s="61"/>
      <c r="L450" s="57"/>
      <c r="M450" s="57" t="str">
        <f t="shared" si="35"/>
        <v/>
      </c>
      <c r="N450" s="57"/>
      <c r="O450" s="57"/>
      <c r="P450" s="57"/>
      <c r="Q450" s="65" t="str">
        <f t="shared" si="36"/>
        <v/>
      </c>
      <c r="R450" s="55"/>
      <c r="S450" s="67"/>
      <c r="T450" s="17">
        <f>IF(AND(D450&lt;&gt;"",RIGHT(D450,3)&lt;&gt;""),IF(COUNTIF($D$6:D450,D450)=1,1,0),0)</f>
        <v>0</v>
      </c>
      <c r="U450" s="17" t="str">
        <f t="shared" si="37"/>
        <v/>
      </c>
      <c r="V450" s="17" t="str">
        <f t="shared" si="38"/>
        <v/>
      </c>
    </row>
    <row r="451" s="9" customFormat="1" hidden="1" customHeight="1" spans="1:22">
      <c r="A451" s="21"/>
      <c r="B451" s="54"/>
      <c r="C451" s="55"/>
      <c r="D451" s="54"/>
      <c r="E451" s="57"/>
      <c r="F451" s="58"/>
      <c r="G451" s="59"/>
      <c r="H451" s="57"/>
      <c r="I451" s="57"/>
      <c r="J451" s="62" t="str">
        <f t="shared" si="34"/>
        <v/>
      </c>
      <c r="K451" s="61"/>
      <c r="L451" s="57"/>
      <c r="M451" s="57" t="str">
        <f t="shared" si="35"/>
        <v/>
      </c>
      <c r="N451" s="57"/>
      <c r="O451" s="57"/>
      <c r="P451" s="57"/>
      <c r="Q451" s="65" t="str">
        <f t="shared" si="36"/>
        <v/>
      </c>
      <c r="R451" s="55"/>
      <c r="S451" s="67"/>
      <c r="T451" s="17">
        <f>IF(AND(D451&lt;&gt;"",RIGHT(D451,3)&lt;&gt;""),IF(COUNTIF($D$6:D451,D451)=1,1,0),0)</f>
        <v>0</v>
      </c>
      <c r="U451" s="17" t="str">
        <f t="shared" si="37"/>
        <v/>
      </c>
      <c r="V451" s="17" t="str">
        <f t="shared" si="38"/>
        <v/>
      </c>
    </row>
    <row r="452" s="9" customFormat="1" hidden="1" customHeight="1" spans="1:22">
      <c r="A452" s="21"/>
      <c r="B452" s="54"/>
      <c r="C452" s="55"/>
      <c r="D452" s="54"/>
      <c r="E452" s="57"/>
      <c r="F452" s="58"/>
      <c r="G452" s="59"/>
      <c r="H452" s="57"/>
      <c r="I452" s="57"/>
      <c r="J452" s="62" t="str">
        <f t="shared" si="34"/>
        <v/>
      </c>
      <c r="K452" s="61"/>
      <c r="L452" s="57"/>
      <c r="M452" s="57" t="str">
        <f t="shared" si="35"/>
        <v/>
      </c>
      <c r="N452" s="57"/>
      <c r="O452" s="57"/>
      <c r="P452" s="57"/>
      <c r="Q452" s="65" t="str">
        <f t="shared" si="36"/>
        <v/>
      </c>
      <c r="R452" s="55"/>
      <c r="S452" s="67"/>
      <c r="T452" s="17">
        <f>IF(AND(D452&lt;&gt;"",RIGHT(D452,3)&lt;&gt;""),IF(COUNTIF($D$6:D452,D452)=1,1,0),0)</f>
        <v>0</v>
      </c>
      <c r="U452" s="17" t="str">
        <f t="shared" si="37"/>
        <v/>
      </c>
      <c r="V452" s="17" t="str">
        <f t="shared" si="38"/>
        <v/>
      </c>
    </row>
    <row r="453" s="9" customFormat="1" hidden="1" customHeight="1" spans="1:22">
      <c r="A453" s="21"/>
      <c r="B453" s="54"/>
      <c r="C453" s="55"/>
      <c r="D453" s="54"/>
      <c r="E453" s="57"/>
      <c r="F453" s="58"/>
      <c r="G453" s="59"/>
      <c r="H453" s="57"/>
      <c r="I453" s="57"/>
      <c r="J453" s="62" t="str">
        <f t="shared" si="34"/>
        <v/>
      </c>
      <c r="K453" s="61"/>
      <c r="L453" s="57"/>
      <c r="M453" s="57" t="str">
        <f t="shared" si="35"/>
        <v/>
      </c>
      <c r="N453" s="57"/>
      <c r="O453" s="57"/>
      <c r="P453" s="57"/>
      <c r="Q453" s="65" t="str">
        <f t="shared" si="36"/>
        <v/>
      </c>
      <c r="R453" s="55"/>
      <c r="S453" s="67"/>
      <c r="T453" s="17">
        <f>IF(AND(D453&lt;&gt;"",RIGHT(D453,3)&lt;&gt;""),IF(COUNTIF($D$6:D453,D453)=1,1,0),0)</f>
        <v>0</v>
      </c>
      <c r="U453" s="17" t="str">
        <f t="shared" si="37"/>
        <v/>
      </c>
      <c r="V453" s="17" t="str">
        <f t="shared" si="38"/>
        <v/>
      </c>
    </row>
    <row r="454" s="9" customFormat="1" hidden="1" customHeight="1" spans="1:22">
      <c r="A454" s="21"/>
      <c r="B454" s="54"/>
      <c r="C454" s="55"/>
      <c r="D454" s="54"/>
      <c r="E454" s="57"/>
      <c r="F454" s="58"/>
      <c r="G454" s="59"/>
      <c r="H454" s="57"/>
      <c r="I454" s="57"/>
      <c r="J454" s="62" t="str">
        <f t="shared" ref="J454:J517" si="39">IF(H454&lt;&gt;"",HYPERLINK(_xlfn.CONCAT($H$4,H454,I454),"Open File"),"")</f>
        <v/>
      </c>
      <c r="K454" s="61"/>
      <c r="L454" s="57"/>
      <c r="M454" s="57" t="str">
        <f t="shared" ref="M454:M517" si="40">IF(AND(N454&lt;&gt;"",Q454&lt;&gt;"",R454&lt;&gt;""),"COMPLETED",IF(N454&lt;&gt;"","ON-GOING",IF(L454&lt;&gt;"","REQUESTED","")))</f>
        <v/>
      </c>
      <c r="N454" s="57"/>
      <c r="O454" s="57"/>
      <c r="P454" s="57"/>
      <c r="Q454" s="65" t="str">
        <f t="shared" ref="Q454:Q517" si="41">IF(O454&lt;&gt;"",HYPERLINK(_xlfn.CONCAT($O$4,O454,P454),"Open File"),"")</f>
        <v/>
      </c>
      <c r="R454" s="55"/>
      <c r="S454" s="67"/>
      <c r="T454" s="17">
        <f>IF(AND(D454&lt;&gt;"",RIGHT(D454,3)&lt;&gt;""),IF(COUNTIF($D$6:D454,D454)=1,1,0),0)</f>
        <v>0</v>
      </c>
      <c r="U454" s="17" t="str">
        <f t="shared" ref="U454:U517" si="42">IF(AND(D454&lt;&gt;"",E454&lt;&gt;""),_xlfn.CONCAT(SUBSTITUTE(D454,"/","."),"_",E454,"_Before"),"")</f>
        <v/>
      </c>
      <c r="V454" s="17" t="str">
        <f t="shared" ref="V454:V517" si="43">IF(AND(D454&lt;&gt;"",E454&lt;&gt;""),_xlfn.CONCAT(SUBSTITUTE(D454,"/","."),"_",E454,"_After"),"")</f>
        <v/>
      </c>
    </row>
    <row r="455" s="9" customFormat="1" hidden="1" customHeight="1" spans="1:22">
      <c r="A455" s="21"/>
      <c r="B455" s="54"/>
      <c r="C455" s="55"/>
      <c r="D455" s="54"/>
      <c r="E455" s="57"/>
      <c r="F455" s="58"/>
      <c r="G455" s="59"/>
      <c r="H455" s="57"/>
      <c r="I455" s="57"/>
      <c r="J455" s="62" t="str">
        <f t="shared" si="39"/>
        <v/>
      </c>
      <c r="K455" s="61"/>
      <c r="L455" s="57"/>
      <c r="M455" s="57" t="str">
        <f t="shared" si="40"/>
        <v/>
      </c>
      <c r="N455" s="57"/>
      <c r="O455" s="57"/>
      <c r="P455" s="57"/>
      <c r="Q455" s="65" t="str">
        <f t="shared" si="41"/>
        <v/>
      </c>
      <c r="R455" s="55"/>
      <c r="S455" s="67"/>
      <c r="T455" s="17">
        <f>IF(AND(D455&lt;&gt;"",RIGHT(D455,3)&lt;&gt;""),IF(COUNTIF($D$6:D455,D455)=1,1,0),0)</f>
        <v>0</v>
      </c>
      <c r="U455" s="17" t="str">
        <f t="shared" si="42"/>
        <v/>
      </c>
      <c r="V455" s="17" t="str">
        <f t="shared" si="43"/>
        <v/>
      </c>
    </row>
    <row r="456" s="9" customFormat="1" hidden="1" customHeight="1" spans="1:22">
      <c r="A456" s="21"/>
      <c r="B456" s="54"/>
      <c r="C456" s="55"/>
      <c r="D456" s="54"/>
      <c r="E456" s="57"/>
      <c r="F456" s="58"/>
      <c r="G456" s="59"/>
      <c r="H456" s="57"/>
      <c r="I456" s="57"/>
      <c r="J456" s="62" t="str">
        <f t="shared" si="39"/>
        <v/>
      </c>
      <c r="K456" s="61"/>
      <c r="L456" s="57"/>
      <c r="M456" s="57" t="str">
        <f t="shared" si="40"/>
        <v/>
      </c>
      <c r="N456" s="57"/>
      <c r="O456" s="57"/>
      <c r="P456" s="57"/>
      <c r="Q456" s="65" t="str">
        <f t="shared" si="41"/>
        <v/>
      </c>
      <c r="R456" s="55"/>
      <c r="S456" s="67"/>
      <c r="T456" s="17">
        <f>IF(AND(D456&lt;&gt;"",RIGHT(D456,3)&lt;&gt;""),IF(COUNTIF($D$6:D456,D456)=1,1,0),0)</f>
        <v>0</v>
      </c>
      <c r="U456" s="17" t="str">
        <f t="shared" si="42"/>
        <v/>
      </c>
      <c r="V456" s="17" t="str">
        <f t="shared" si="43"/>
        <v/>
      </c>
    </row>
    <row r="457" s="9" customFormat="1" hidden="1" customHeight="1" spans="1:22">
      <c r="A457" s="21"/>
      <c r="B457" s="54"/>
      <c r="C457" s="55"/>
      <c r="D457" s="54"/>
      <c r="E457" s="57"/>
      <c r="F457" s="58"/>
      <c r="G457" s="59"/>
      <c r="H457" s="57"/>
      <c r="I457" s="57"/>
      <c r="J457" s="62" t="str">
        <f t="shared" si="39"/>
        <v/>
      </c>
      <c r="K457" s="61"/>
      <c r="L457" s="57"/>
      <c r="M457" s="57" t="str">
        <f t="shared" si="40"/>
        <v/>
      </c>
      <c r="N457" s="57"/>
      <c r="O457" s="57"/>
      <c r="P457" s="57"/>
      <c r="Q457" s="65" t="str">
        <f t="shared" si="41"/>
        <v/>
      </c>
      <c r="R457" s="55"/>
      <c r="S457" s="67"/>
      <c r="T457" s="17">
        <f>IF(AND(D457&lt;&gt;"",RIGHT(D457,3)&lt;&gt;""),IF(COUNTIF($D$6:D457,D457)=1,1,0),0)</f>
        <v>0</v>
      </c>
      <c r="U457" s="17" t="str">
        <f t="shared" si="42"/>
        <v/>
      </c>
      <c r="V457" s="17" t="str">
        <f t="shared" si="43"/>
        <v/>
      </c>
    </row>
    <row r="458" s="9" customFormat="1" hidden="1" customHeight="1" spans="1:22">
      <c r="A458" s="21"/>
      <c r="B458" s="54"/>
      <c r="C458" s="55"/>
      <c r="D458" s="54"/>
      <c r="E458" s="57"/>
      <c r="F458" s="58"/>
      <c r="G458" s="59"/>
      <c r="H458" s="57"/>
      <c r="I458" s="57"/>
      <c r="J458" s="62" t="str">
        <f t="shared" si="39"/>
        <v/>
      </c>
      <c r="K458" s="61"/>
      <c r="L458" s="57"/>
      <c r="M458" s="57" t="str">
        <f t="shared" si="40"/>
        <v/>
      </c>
      <c r="N458" s="57"/>
      <c r="O458" s="57"/>
      <c r="P458" s="57"/>
      <c r="Q458" s="65" t="str">
        <f t="shared" si="41"/>
        <v/>
      </c>
      <c r="R458" s="55"/>
      <c r="S458" s="67"/>
      <c r="T458" s="17">
        <f>IF(AND(D458&lt;&gt;"",RIGHT(D458,3)&lt;&gt;""),IF(COUNTIF($D$6:D458,D458)=1,1,0),0)</f>
        <v>0</v>
      </c>
      <c r="U458" s="17" t="str">
        <f t="shared" si="42"/>
        <v/>
      </c>
      <c r="V458" s="17" t="str">
        <f t="shared" si="43"/>
        <v/>
      </c>
    </row>
    <row r="459" s="9" customFormat="1" hidden="1" customHeight="1" spans="1:22">
      <c r="A459" s="21"/>
      <c r="B459" s="54"/>
      <c r="C459" s="55"/>
      <c r="D459" s="54"/>
      <c r="E459" s="57"/>
      <c r="F459" s="58"/>
      <c r="G459" s="59"/>
      <c r="H459" s="57"/>
      <c r="I459" s="57"/>
      <c r="J459" s="62" t="str">
        <f t="shared" si="39"/>
        <v/>
      </c>
      <c r="K459" s="61"/>
      <c r="L459" s="57"/>
      <c r="M459" s="57" t="str">
        <f t="shared" si="40"/>
        <v/>
      </c>
      <c r="N459" s="57"/>
      <c r="O459" s="57"/>
      <c r="P459" s="57"/>
      <c r="Q459" s="65" t="str">
        <f t="shared" si="41"/>
        <v/>
      </c>
      <c r="R459" s="55"/>
      <c r="S459" s="67"/>
      <c r="T459" s="17">
        <f>IF(AND(D459&lt;&gt;"",RIGHT(D459,3)&lt;&gt;""),IF(COUNTIF($D$6:D459,D459)=1,1,0),0)</f>
        <v>0</v>
      </c>
      <c r="U459" s="17" t="str">
        <f t="shared" si="42"/>
        <v/>
      </c>
      <c r="V459" s="17" t="str">
        <f t="shared" si="43"/>
        <v/>
      </c>
    </row>
    <row r="460" s="9" customFormat="1" hidden="1" customHeight="1" spans="1:22">
      <c r="A460" s="21"/>
      <c r="B460" s="54"/>
      <c r="C460" s="55"/>
      <c r="D460" s="54"/>
      <c r="E460" s="57"/>
      <c r="F460" s="58"/>
      <c r="G460" s="59"/>
      <c r="H460" s="57"/>
      <c r="I460" s="57"/>
      <c r="J460" s="62" t="str">
        <f t="shared" si="39"/>
        <v/>
      </c>
      <c r="K460" s="61"/>
      <c r="L460" s="57"/>
      <c r="M460" s="57" t="str">
        <f t="shared" si="40"/>
        <v/>
      </c>
      <c r="N460" s="57"/>
      <c r="O460" s="57"/>
      <c r="P460" s="57"/>
      <c r="Q460" s="65" t="str">
        <f t="shared" si="41"/>
        <v/>
      </c>
      <c r="R460" s="55"/>
      <c r="S460" s="67"/>
      <c r="T460" s="17">
        <f>IF(AND(D460&lt;&gt;"",RIGHT(D460,3)&lt;&gt;""),IF(COUNTIF($D$6:D460,D460)=1,1,0),0)</f>
        <v>0</v>
      </c>
      <c r="U460" s="17" t="str">
        <f t="shared" si="42"/>
        <v/>
      </c>
      <c r="V460" s="17" t="str">
        <f t="shared" si="43"/>
        <v/>
      </c>
    </row>
    <row r="461" s="9" customFormat="1" hidden="1" customHeight="1" spans="1:22">
      <c r="A461" s="21"/>
      <c r="B461" s="54"/>
      <c r="C461" s="55"/>
      <c r="D461" s="54"/>
      <c r="E461" s="57"/>
      <c r="F461" s="58"/>
      <c r="G461" s="59"/>
      <c r="H461" s="57"/>
      <c r="I461" s="57"/>
      <c r="J461" s="62" t="str">
        <f t="shared" si="39"/>
        <v/>
      </c>
      <c r="K461" s="61"/>
      <c r="L461" s="57"/>
      <c r="M461" s="57" t="str">
        <f t="shared" si="40"/>
        <v/>
      </c>
      <c r="N461" s="57"/>
      <c r="O461" s="57"/>
      <c r="P461" s="57"/>
      <c r="Q461" s="65" t="str">
        <f t="shared" si="41"/>
        <v/>
      </c>
      <c r="R461" s="55"/>
      <c r="S461" s="67"/>
      <c r="T461" s="17">
        <f>IF(AND(D461&lt;&gt;"",RIGHT(D461,3)&lt;&gt;""),IF(COUNTIF($D$6:D461,D461)=1,1,0),0)</f>
        <v>0</v>
      </c>
      <c r="U461" s="17" t="str">
        <f t="shared" si="42"/>
        <v/>
      </c>
      <c r="V461" s="17" t="str">
        <f t="shared" si="43"/>
        <v/>
      </c>
    </row>
    <row r="462" s="9" customFormat="1" hidden="1" customHeight="1" spans="1:22">
      <c r="A462" s="21"/>
      <c r="B462" s="54"/>
      <c r="C462" s="55"/>
      <c r="D462" s="54"/>
      <c r="E462" s="57"/>
      <c r="F462" s="58"/>
      <c r="G462" s="59"/>
      <c r="H462" s="57"/>
      <c r="I462" s="57"/>
      <c r="J462" s="62" t="str">
        <f t="shared" si="39"/>
        <v/>
      </c>
      <c r="K462" s="61"/>
      <c r="L462" s="57"/>
      <c r="M462" s="57" t="str">
        <f t="shared" si="40"/>
        <v/>
      </c>
      <c r="N462" s="57"/>
      <c r="O462" s="57"/>
      <c r="P462" s="57"/>
      <c r="Q462" s="65" t="str">
        <f t="shared" si="41"/>
        <v/>
      </c>
      <c r="R462" s="55"/>
      <c r="S462" s="67"/>
      <c r="T462" s="17">
        <f>IF(AND(D462&lt;&gt;"",RIGHT(D462,3)&lt;&gt;""),IF(COUNTIF($D$6:D462,D462)=1,1,0),0)</f>
        <v>0</v>
      </c>
      <c r="U462" s="17" t="str">
        <f t="shared" si="42"/>
        <v/>
      </c>
      <c r="V462" s="17" t="str">
        <f t="shared" si="43"/>
        <v/>
      </c>
    </row>
    <row r="463" s="9" customFormat="1" hidden="1" customHeight="1" spans="1:22">
      <c r="A463" s="21"/>
      <c r="B463" s="54"/>
      <c r="C463" s="55"/>
      <c r="D463" s="54"/>
      <c r="E463" s="57"/>
      <c r="F463" s="58"/>
      <c r="G463" s="59"/>
      <c r="H463" s="57"/>
      <c r="I463" s="57"/>
      <c r="J463" s="62" t="str">
        <f t="shared" si="39"/>
        <v/>
      </c>
      <c r="K463" s="61"/>
      <c r="L463" s="57"/>
      <c r="M463" s="57" t="str">
        <f t="shared" si="40"/>
        <v/>
      </c>
      <c r="N463" s="57"/>
      <c r="O463" s="57"/>
      <c r="P463" s="57"/>
      <c r="Q463" s="65" t="str">
        <f t="shared" si="41"/>
        <v/>
      </c>
      <c r="R463" s="55"/>
      <c r="S463" s="67"/>
      <c r="T463" s="17">
        <f>IF(AND(D463&lt;&gt;"",RIGHT(D463,3)&lt;&gt;""),IF(COUNTIF($D$6:D463,D463)=1,1,0),0)</f>
        <v>0</v>
      </c>
      <c r="U463" s="17" t="str">
        <f t="shared" si="42"/>
        <v/>
      </c>
      <c r="V463" s="17" t="str">
        <f t="shared" si="43"/>
        <v/>
      </c>
    </row>
    <row r="464" s="9" customFormat="1" hidden="1" customHeight="1" spans="1:22">
      <c r="A464" s="21"/>
      <c r="B464" s="54"/>
      <c r="C464" s="55"/>
      <c r="D464" s="54"/>
      <c r="E464" s="57"/>
      <c r="F464" s="58"/>
      <c r="G464" s="59"/>
      <c r="H464" s="57"/>
      <c r="I464" s="57"/>
      <c r="J464" s="62" t="str">
        <f t="shared" si="39"/>
        <v/>
      </c>
      <c r="K464" s="61"/>
      <c r="L464" s="57"/>
      <c r="M464" s="57" t="str">
        <f t="shared" si="40"/>
        <v/>
      </c>
      <c r="N464" s="57"/>
      <c r="O464" s="57"/>
      <c r="P464" s="57"/>
      <c r="Q464" s="65" t="str">
        <f t="shared" si="41"/>
        <v/>
      </c>
      <c r="R464" s="55"/>
      <c r="S464" s="67"/>
      <c r="T464" s="17">
        <f>IF(AND(D464&lt;&gt;"",RIGHT(D464,3)&lt;&gt;""),IF(COUNTIF($D$6:D464,D464)=1,1,0),0)</f>
        <v>0</v>
      </c>
      <c r="U464" s="17" t="str">
        <f t="shared" si="42"/>
        <v/>
      </c>
      <c r="V464" s="17" t="str">
        <f t="shared" si="43"/>
        <v/>
      </c>
    </row>
    <row r="465" s="9" customFormat="1" hidden="1" customHeight="1" spans="1:22">
      <c r="A465" s="21"/>
      <c r="B465" s="54"/>
      <c r="C465" s="55"/>
      <c r="D465" s="54"/>
      <c r="E465" s="57"/>
      <c r="F465" s="58"/>
      <c r="G465" s="59"/>
      <c r="H465" s="57"/>
      <c r="I465" s="57"/>
      <c r="J465" s="62" t="str">
        <f t="shared" si="39"/>
        <v/>
      </c>
      <c r="K465" s="61"/>
      <c r="L465" s="57"/>
      <c r="M465" s="57" t="str">
        <f t="shared" si="40"/>
        <v/>
      </c>
      <c r="N465" s="57"/>
      <c r="O465" s="57"/>
      <c r="P465" s="57"/>
      <c r="Q465" s="65" t="str">
        <f t="shared" si="41"/>
        <v/>
      </c>
      <c r="R465" s="55"/>
      <c r="S465" s="67"/>
      <c r="T465" s="17">
        <f>IF(AND(D465&lt;&gt;"",RIGHT(D465,3)&lt;&gt;""),IF(COUNTIF($D$6:D465,D465)=1,1,0),0)</f>
        <v>0</v>
      </c>
      <c r="U465" s="17" t="str">
        <f t="shared" si="42"/>
        <v/>
      </c>
      <c r="V465" s="17" t="str">
        <f t="shared" si="43"/>
        <v/>
      </c>
    </row>
    <row r="466" s="9" customFormat="1" hidden="1" customHeight="1" spans="1:22">
      <c r="A466" s="21"/>
      <c r="B466" s="54"/>
      <c r="C466" s="55"/>
      <c r="D466" s="54"/>
      <c r="E466" s="57"/>
      <c r="F466" s="58"/>
      <c r="G466" s="59"/>
      <c r="H466" s="57"/>
      <c r="I466" s="57"/>
      <c r="J466" s="62" t="str">
        <f t="shared" si="39"/>
        <v/>
      </c>
      <c r="K466" s="61"/>
      <c r="L466" s="57"/>
      <c r="M466" s="57" t="str">
        <f t="shared" si="40"/>
        <v/>
      </c>
      <c r="N466" s="57"/>
      <c r="O466" s="57"/>
      <c r="P466" s="57"/>
      <c r="Q466" s="65" t="str">
        <f t="shared" si="41"/>
        <v/>
      </c>
      <c r="R466" s="55"/>
      <c r="S466" s="67"/>
      <c r="T466" s="17">
        <f>IF(AND(D466&lt;&gt;"",RIGHT(D466,3)&lt;&gt;""),IF(COUNTIF($D$6:D466,D466)=1,1,0),0)</f>
        <v>0</v>
      </c>
      <c r="U466" s="17" t="str">
        <f t="shared" si="42"/>
        <v/>
      </c>
      <c r="V466" s="17" t="str">
        <f t="shared" si="43"/>
        <v/>
      </c>
    </row>
    <row r="467" s="9" customFormat="1" hidden="1" customHeight="1" spans="1:22">
      <c r="A467" s="21"/>
      <c r="B467" s="54"/>
      <c r="C467" s="55"/>
      <c r="D467" s="54"/>
      <c r="E467" s="57"/>
      <c r="F467" s="58"/>
      <c r="G467" s="59"/>
      <c r="H467" s="57"/>
      <c r="I467" s="57"/>
      <c r="J467" s="62" t="str">
        <f t="shared" si="39"/>
        <v/>
      </c>
      <c r="K467" s="61"/>
      <c r="L467" s="57"/>
      <c r="M467" s="57" t="str">
        <f t="shared" si="40"/>
        <v/>
      </c>
      <c r="N467" s="57"/>
      <c r="O467" s="57"/>
      <c r="P467" s="57"/>
      <c r="Q467" s="65" t="str">
        <f t="shared" si="41"/>
        <v/>
      </c>
      <c r="R467" s="55"/>
      <c r="S467" s="67"/>
      <c r="T467" s="17">
        <f>IF(AND(D467&lt;&gt;"",RIGHT(D467,3)&lt;&gt;""),IF(COUNTIF($D$6:D467,D467)=1,1,0),0)</f>
        <v>0</v>
      </c>
      <c r="U467" s="17" t="str">
        <f t="shared" si="42"/>
        <v/>
      </c>
      <c r="V467" s="17" t="str">
        <f t="shared" si="43"/>
        <v/>
      </c>
    </row>
    <row r="468" s="9" customFormat="1" hidden="1" customHeight="1" spans="1:22">
      <c r="A468" s="21"/>
      <c r="B468" s="54"/>
      <c r="C468" s="55"/>
      <c r="D468" s="54"/>
      <c r="E468" s="57"/>
      <c r="F468" s="58"/>
      <c r="G468" s="59"/>
      <c r="H468" s="57"/>
      <c r="I468" s="57"/>
      <c r="J468" s="62" t="str">
        <f t="shared" si="39"/>
        <v/>
      </c>
      <c r="K468" s="61"/>
      <c r="L468" s="57"/>
      <c r="M468" s="57" t="str">
        <f t="shared" si="40"/>
        <v/>
      </c>
      <c r="N468" s="57"/>
      <c r="O468" s="57"/>
      <c r="P468" s="57"/>
      <c r="Q468" s="65" t="str">
        <f t="shared" si="41"/>
        <v/>
      </c>
      <c r="R468" s="55"/>
      <c r="S468" s="67"/>
      <c r="T468" s="17">
        <f>IF(AND(D468&lt;&gt;"",RIGHT(D468,3)&lt;&gt;""),IF(COUNTIF($D$6:D468,D468)=1,1,0),0)</f>
        <v>0</v>
      </c>
      <c r="U468" s="17" t="str">
        <f t="shared" si="42"/>
        <v/>
      </c>
      <c r="V468" s="17" t="str">
        <f t="shared" si="43"/>
        <v/>
      </c>
    </row>
    <row r="469" s="9" customFormat="1" hidden="1" customHeight="1" spans="1:22">
      <c r="A469" s="21"/>
      <c r="B469" s="54"/>
      <c r="C469" s="55"/>
      <c r="D469" s="54"/>
      <c r="E469" s="57"/>
      <c r="F469" s="58"/>
      <c r="G469" s="59"/>
      <c r="H469" s="57"/>
      <c r="I469" s="57"/>
      <c r="J469" s="62" t="str">
        <f t="shared" si="39"/>
        <v/>
      </c>
      <c r="K469" s="61"/>
      <c r="L469" s="57"/>
      <c r="M469" s="57" t="str">
        <f t="shared" si="40"/>
        <v/>
      </c>
      <c r="N469" s="57"/>
      <c r="O469" s="57"/>
      <c r="P469" s="57"/>
      <c r="Q469" s="65" t="str">
        <f t="shared" si="41"/>
        <v/>
      </c>
      <c r="R469" s="55"/>
      <c r="S469" s="67"/>
      <c r="T469" s="17">
        <f>IF(AND(D469&lt;&gt;"",RIGHT(D469,3)&lt;&gt;""),IF(COUNTIF($D$6:D469,D469)=1,1,0),0)</f>
        <v>0</v>
      </c>
      <c r="U469" s="17" t="str">
        <f t="shared" si="42"/>
        <v/>
      </c>
      <c r="V469" s="17" t="str">
        <f t="shared" si="43"/>
        <v/>
      </c>
    </row>
    <row r="470" s="9" customFormat="1" hidden="1" customHeight="1" spans="1:22">
      <c r="A470" s="21"/>
      <c r="B470" s="54"/>
      <c r="C470" s="55"/>
      <c r="D470" s="54"/>
      <c r="E470" s="57"/>
      <c r="F470" s="58"/>
      <c r="G470" s="59"/>
      <c r="H470" s="57"/>
      <c r="I470" s="57"/>
      <c r="J470" s="62" t="str">
        <f t="shared" si="39"/>
        <v/>
      </c>
      <c r="K470" s="61"/>
      <c r="L470" s="57"/>
      <c r="M470" s="57" t="str">
        <f t="shared" si="40"/>
        <v/>
      </c>
      <c r="N470" s="57"/>
      <c r="O470" s="57"/>
      <c r="P470" s="57"/>
      <c r="Q470" s="65" t="str">
        <f t="shared" si="41"/>
        <v/>
      </c>
      <c r="R470" s="55"/>
      <c r="S470" s="67"/>
      <c r="T470" s="17">
        <f>IF(AND(D470&lt;&gt;"",RIGHT(D470,3)&lt;&gt;""),IF(COUNTIF($D$6:D470,D470)=1,1,0),0)</f>
        <v>0</v>
      </c>
      <c r="U470" s="17" t="str">
        <f t="shared" si="42"/>
        <v/>
      </c>
      <c r="V470" s="17" t="str">
        <f t="shared" si="43"/>
        <v/>
      </c>
    </row>
    <row r="471" s="9" customFormat="1" hidden="1" customHeight="1" spans="1:22">
      <c r="A471" s="21"/>
      <c r="B471" s="54"/>
      <c r="C471" s="55"/>
      <c r="D471" s="54"/>
      <c r="E471" s="57"/>
      <c r="F471" s="58"/>
      <c r="G471" s="59"/>
      <c r="H471" s="57"/>
      <c r="I471" s="57"/>
      <c r="J471" s="62" t="str">
        <f t="shared" si="39"/>
        <v/>
      </c>
      <c r="K471" s="61"/>
      <c r="L471" s="57"/>
      <c r="M471" s="57" t="str">
        <f t="shared" si="40"/>
        <v/>
      </c>
      <c r="N471" s="57"/>
      <c r="O471" s="57"/>
      <c r="P471" s="57"/>
      <c r="Q471" s="65" t="str">
        <f t="shared" si="41"/>
        <v/>
      </c>
      <c r="R471" s="55"/>
      <c r="S471" s="67"/>
      <c r="T471" s="17">
        <f>IF(AND(D471&lt;&gt;"",RIGHT(D471,3)&lt;&gt;""),IF(COUNTIF($D$6:D471,D471)=1,1,0),0)</f>
        <v>0</v>
      </c>
      <c r="U471" s="17" t="str">
        <f t="shared" si="42"/>
        <v/>
      </c>
      <c r="V471" s="17" t="str">
        <f t="shared" si="43"/>
        <v/>
      </c>
    </row>
    <row r="472" s="9" customFormat="1" hidden="1" customHeight="1" spans="1:22">
      <c r="A472" s="21"/>
      <c r="B472" s="54"/>
      <c r="C472" s="55"/>
      <c r="D472" s="54"/>
      <c r="E472" s="57"/>
      <c r="F472" s="58"/>
      <c r="G472" s="59"/>
      <c r="H472" s="57"/>
      <c r="I472" s="57"/>
      <c r="J472" s="62" t="str">
        <f t="shared" si="39"/>
        <v/>
      </c>
      <c r="K472" s="61"/>
      <c r="L472" s="57"/>
      <c r="M472" s="57" t="str">
        <f t="shared" si="40"/>
        <v/>
      </c>
      <c r="N472" s="57"/>
      <c r="O472" s="57"/>
      <c r="P472" s="57"/>
      <c r="Q472" s="65" t="str">
        <f t="shared" si="41"/>
        <v/>
      </c>
      <c r="R472" s="55"/>
      <c r="S472" s="67"/>
      <c r="T472" s="17">
        <f>IF(AND(D472&lt;&gt;"",RIGHT(D472,3)&lt;&gt;""),IF(COUNTIF($D$6:D472,D472)=1,1,0),0)</f>
        <v>0</v>
      </c>
      <c r="U472" s="17" t="str">
        <f t="shared" si="42"/>
        <v/>
      </c>
      <c r="V472" s="17" t="str">
        <f t="shared" si="43"/>
        <v/>
      </c>
    </row>
    <row r="473" s="9" customFormat="1" hidden="1" customHeight="1" spans="1:22">
      <c r="A473" s="21"/>
      <c r="B473" s="54"/>
      <c r="C473" s="55"/>
      <c r="D473" s="54"/>
      <c r="E473" s="57"/>
      <c r="F473" s="58"/>
      <c r="G473" s="59"/>
      <c r="H473" s="57"/>
      <c r="I473" s="57"/>
      <c r="J473" s="62" t="str">
        <f t="shared" si="39"/>
        <v/>
      </c>
      <c r="K473" s="61"/>
      <c r="L473" s="57"/>
      <c r="M473" s="57" t="str">
        <f t="shared" si="40"/>
        <v/>
      </c>
      <c r="N473" s="57"/>
      <c r="O473" s="57"/>
      <c r="P473" s="57"/>
      <c r="Q473" s="65" t="str">
        <f t="shared" si="41"/>
        <v/>
      </c>
      <c r="R473" s="55"/>
      <c r="S473" s="67"/>
      <c r="T473" s="17">
        <f>IF(AND(D473&lt;&gt;"",RIGHT(D473,3)&lt;&gt;""),IF(COUNTIF($D$6:D473,D473)=1,1,0),0)</f>
        <v>0</v>
      </c>
      <c r="U473" s="17" t="str">
        <f t="shared" si="42"/>
        <v/>
      </c>
      <c r="V473" s="17" t="str">
        <f t="shared" si="43"/>
        <v/>
      </c>
    </row>
    <row r="474" s="9" customFormat="1" hidden="1" customHeight="1" spans="1:22">
      <c r="A474" s="21"/>
      <c r="B474" s="54"/>
      <c r="C474" s="55"/>
      <c r="D474" s="54"/>
      <c r="E474" s="57"/>
      <c r="F474" s="58"/>
      <c r="G474" s="59"/>
      <c r="H474" s="57"/>
      <c r="I474" s="57"/>
      <c r="J474" s="62" t="str">
        <f t="shared" si="39"/>
        <v/>
      </c>
      <c r="K474" s="61"/>
      <c r="L474" s="57"/>
      <c r="M474" s="57" t="str">
        <f t="shared" si="40"/>
        <v/>
      </c>
      <c r="N474" s="57"/>
      <c r="O474" s="57"/>
      <c r="P474" s="57"/>
      <c r="Q474" s="65" t="str">
        <f t="shared" si="41"/>
        <v/>
      </c>
      <c r="R474" s="55"/>
      <c r="S474" s="67"/>
      <c r="T474" s="17">
        <f>IF(AND(D474&lt;&gt;"",RIGHT(D474,3)&lt;&gt;""),IF(COUNTIF($D$6:D474,D474)=1,1,0),0)</f>
        <v>0</v>
      </c>
      <c r="U474" s="17" t="str">
        <f t="shared" si="42"/>
        <v/>
      </c>
      <c r="V474" s="17" t="str">
        <f t="shared" si="43"/>
        <v/>
      </c>
    </row>
    <row r="475" s="9" customFormat="1" hidden="1" customHeight="1" spans="1:22">
      <c r="A475" s="21"/>
      <c r="B475" s="54"/>
      <c r="C475" s="55"/>
      <c r="D475" s="54"/>
      <c r="E475" s="57"/>
      <c r="F475" s="58"/>
      <c r="G475" s="59"/>
      <c r="H475" s="57"/>
      <c r="I475" s="57"/>
      <c r="J475" s="62" t="str">
        <f t="shared" si="39"/>
        <v/>
      </c>
      <c r="K475" s="61"/>
      <c r="L475" s="57"/>
      <c r="M475" s="57" t="str">
        <f t="shared" si="40"/>
        <v/>
      </c>
      <c r="N475" s="57"/>
      <c r="O475" s="57"/>
      <c r="P475" s="57"/>
      <c r="Q475" s="65" t="str">
        <f t="shared" si="41"/>
        <v/>
      </c>
      <c r="R475" s="55"/>
      <c r="S475" s="67"/>
      <c r="T475" s="17">
        <f>IF(AND(D475&lt;&gt;"",RIGHT(D475,3)&lt;&gt;""),IF(COUNTIF($D$6:D475,D475)=1,1,0),0)</f>
        <v>0</v>
      </c>
      <c r="U475" s="17" t="str">
        <f t="shared" si="42"/>
        <v/>
      </c>
      <c r="V475" s="17" t="str">
        <f t="shared" si="43"/>
        <v/>
      </c>
    </row>
    <row r="476" s="9" customFormat="1" hidden="1" customHeight="1" spans="1:22">
      <c r="A476" s="21"/>
      <c r="B476" s="54"/>
      <c r="C476" s="55"/>
      <c r="D476" s="54"/>
      <c r="E476" s="57"/>
      <c r="F476" s="58"/>
      <c r="G476" s="59"/>
      <c r="H476" s="57"/>
      <c r="I476" s="57"/>
      <c r="J476" s="62" t="str">
        <f t="shared" si="39"/>
        <v/>
      </c>
      <c r="K476" s="61"/>
      <c r="L476" s="57"/>
      <c r="M476" s="57" t="str">
        <f t="shared" si="40"/>
        <v/>
      </c>
      <c r="N476" s="57"/>
      <c r="O476" s="57"/>
      <c r="P476" s="57"/>
      <c r="Q476" s="65" t="str">
        <f t="shared" si="41"/>
        <v/>
      </c>
      <c r="R476" s="55"/>
      <c r="S476" s="67"/>
      <c r="T476" s="17">
        <f>IF(AND(D476&lt;&gt;"",RIGHT(D476,3)&lt;&gt;""),IF(COUNTIF($D$6:D476,D476)=1,1,0),0)</f>
        <v>0</v>
      </c>
      <c r="U476" s="17" t="str">
        <f t="shared" si="42"/>
        <v/>
      </c>
      <c r="V476" s="17" t="str">
        <f t="shared" si="43"/>
        <v/>
      </c>
    </row>
    <row r="477" s="9" customFormat="1" hidden="1" customHeight="1" spans="1:22">
      <c r="A477" s="21"/>
      <c r="B477" s="54"/>
      <c r="C477" s="55"/>
      <c r="D477" s="54"/>
      <c r="E477" s="57"/>
      <c r="F477" s="58"/>
      <c r="G477" s="59"/>
      <c r="H477" s="57"/>
      <c r="I477" s="57"/>
      <c r="J477" s="62" t="str">
        <f t="shared" si="39"/>
        <v/>
      </c>
      <c r="K477" s="61"/>
      <c r="L477" s="57"/>
      <c r="M477" s="57" t="str">
        <f t="shared" si="40"/>
        <v/>
      </c>
      <c r="N477" s="57"/>
      <c r="O477" s="57"/>
      <c r="P477" s="57"/>
      <c r="Q477" s="65" t="str">
        <f t="shared" si="41"/>
        <v/>
      </c>
      <c r="R477" s="55"/>
      <c r="S477" s="67"/>
      <c r="T477" s="17">
        <f>IF(AND(D477&lt;&gt;"",RIGHT(D477,3)&lt;&gt;""),IF(COUNTIF($D$6:D477,D477)=1,1,0),0)</f>
        <v>0</v>
      </c>
      <c r="U477" s="17" t="str">
        <f t="shared" si="42"/>
        <v/>
      </c>
      <c r="V477" s="17" t="str">
        <f t="shared" si="43"/>
        <v/>
      </c>
    </row>
    <row r="478" s="9" customFormat="1" hidden="1" customHeight="1" spans="1:22">
      <c r="A478" s="21"/>
      <c r="B478" s="54"/>
      <c r="C478" s="55"/>
      <c r="D478" s="54"/>
      <c r="E478" s="57"/>
      <c r="F478" s="58"/>
      <c r="G478" s="59"/>
      <c r="H478" s="57"/>
      <c r="I478" s="57"/>
      <c r="J478" s="62" t="str">
        <f t="shared" si="39"/>
        <v/>
      </c>
      <c r="K478" s="61"/>
      <c r="L478" s="57"/>
      <c r="M478" s="57" t="str">
        <f t="shared" si="40"/>
        <v/>
      </c>
      <c r="N478" s="57"/>
      <c r="O478" s="57"/>
      <c r="P478" s="57"/>
      <c r="Q478" s="65" t="str">
        <f t="shared" si="41"/>
        <v/>
      </c>
      <c r="R478" s="55"/>
      <c r="S478" s="67"/>
      <c r="T478" s="17">
        <f>IF(AND(D478&lt;&gt;"",RIGHT(D478,3)&lt;&gt;""),IF(COUNTIF($D$6:D478,D478)=1,1,0),0)</f>
        <v>0</v>
      </c>
      <c r="U478" s="17" t="str">
        <f t="shared" si="42"/>
        <v/>
      </c>
      <c r="V478" s="17" t="str">
        <f t="shared" si="43"/>
        <v/>
      </c>
    </row>
    <row r="479" s="9" customFormat="1" hidden="1" customHeight="1" spans="1:22">
      <c r="A479" s="21"/>
      <c r="B479" s="54"/>
      <c r="C479" s="55"/>
      <c r="D479" s="54"/>
      <c r="E479" s="57"/>
      <c r="F479" s="58"/>
      <c r="G479" s="59"/>
      <c r="H479" s="57"/>
      <c r="I479" s="57"/>
      <c r="J479" s="62" t="str">
        <f t="shared" si="39"/>
        <v/>
      </c>
      <c r="K479" s="61"/>
      <c r="L479" s="57"/>
      <c r="M479" s="57" t="str">
        <f t="shared" si="40"/>
        <v/>
      </c>
      <c r="N479" s="57"/>
      <c r="O479" s="57"/>
      <c r="P479" s="57"/>
      <c r="Q479" s="65" t="str">
        <f t="shared" si="41"/>
        <v/>
      </c>
      <c r="R479" s="55"/>
      <c r="S479" s="67"/>
      <c r="T479" s="17">
        <f>IF(AND(D479&lt;&gt;"",RIGHT(D479,3)&lt;&gt;""),IF(COUNTIF($D$6:D479,D479)=1,1,0),0)</f>
        <v>0</v>
      </c>
      <c r="U479" s="17" t="str">
        <f t="shared" si="42"/>
        <v/>
      </c>
      <c r="V479" s="17" t="str">
        <f t="shared" si="43"/>
        <v/>
      </c>
    </row>
    <row r="480" s="9" customFormat="1" hidden="1" customHeight="1" spans="1:22">
      <c r="A480" s="21"/>
      <c r="B480" s="54"/>
      <c r="C480" s="55"/>
      <c r="D480" s="54"/>
      <c r="E480" s="57"/>
      <c r="F480" s="58"/>
      <c r="G480" s="59"/>
      <c r="H480" s="57"/>
      <c r="I480" s="57"/>
      <c r="J480" s="62" t="str">
        <f t="shared" si="39"/>
        <v/>
      </c>
      <c r="K480" s="61"/>
      <c r="L480" s="57"/>
      <c r="M480" s="57" t="str">
        <f t="shared" si="40"/>
        <v/>
      </c>
      <c r="N480" s="57"/>
      <c r="O480" s="57"/>
      <c r="P480" s="57"/>
      <c r="Q480" s="65" t="str">
        <f t="shared" si="41"/>
        <v/>
      </c>
      <c r="R480" s="55"/>
      <c r="S480" s="67"/>
      <c r="T480" s="17">
        <f>IF(AND(D480&lt;&gt;"",RIGHT(D480,3)&lt;&gt;""),IF(COUNTIF($D$6:D480,D480)=1,1,0),0)</f>
        <v>0</v>
      </c>
      <c r="U480" s="17" t="str">
        <f t="shared" si="42"/>
        <v/>
      </c>
      <c r="V480" s="17" t="str">
        <f t="shared" si="43"/>
        <v/>
      </c>
    </row>
    <row r="481" s="9" customFormat="1" hidden="1" customHeight="1" spans="1:22">
      <c r="A481" s="21"/>
      <c r="B481" s="54"/>
      <c r="C481" s="55"/>
      <c r="D481" s="54"/>
      <c r="E481" s="57"/>
      <c r="F481" s="58"/>
      <c r="G481" s="59"/>
      <c r="H481" s="57"/>
      <c r="I481" s="57"/>
      <c r="J481" s="62" t="str">
        <f t="shared" si="39"/>
        <v/>
      </c>
      <c r="K481" s="61"/>
      <c r="L481" s="57"/>
      <c r="M481" s="57" t="str">
        <f t="shared" si="40"/>
        <v/>
      </c>
      <c r="N481" s="57"/>
      <c r="O481" s="57"/>
      <c r="P481" s="57"/>
      <c r="Q481" s="65" t="str">
        <f t="shared" si="41"/>
        <v/>
      </c>
      <c r="R481" s="55"/>
      <c r="S481" s="67"/>
      <c r="T481" s="17">
        <f>IF(AND(D481&lt;&gt;"",RIGHT(D481,3)&lt;&gt;""),IF(COUNTIF($D$6:D481,D481)=1,1,0),0)</f>
        <v>0</v>
      </c>
      <c r="U481" s="17" t="str">
        <f t="shared" si="42"/>
        <v/>
      </c>
      <c r="V481" s="17" t="str">
        <f t="shared" si="43"/>
        <v/>
      </c>
    </row>
    <row r="482" s="9" customFormat="1" hidden="1" customHeight="1" spans="1:22">
      <c r="A482" s="21"/>
      <c r="B482" s="54"/>
      <c r="C482" s="55"/>
      <c r="D482" s="54"/>
      <c r="E482" s="57"/>
      <c r="F482" s="58"/>
      <c r="G482" s="59"/>
      <c r="H482" s="57"/>
      <c r="I482" s="57"/>
      <c r="J482" s="62" t="str">
        <f t="shared" si="39"/>
        <v/>
      </c>
      <c r="K482" s="61"/>
      <c r="L482" s="57"/>
      <c r="M482" s="57" t="str">
        <f t="shared" si="40"/>
        <v/>
      </c>
      <c r="N482" s="57"/>
      <c r="O482" s="57"/>
      <c r="P482" s="57"/>
      <c r="Q482" s="65" t="str">
        <f t="shared" si="41"/>
        <v/>
      </c>
      <c r="R482" s="55"/>
      <c r="S482" s="67"/>
      <c r="T482" s="17">
        <f>IF(AND(D482&lt;&gt;"",RIGHT(D482,3)&lt;&gt;""),IF(COUNTIF($D$6:D482,D482)=1,1,0),0)</f>
        <v>0</v>
      </c>
      <c r="U482" s="17" t="str">
        <f t="shared" si="42"/>
        <v/>
      </c>
      <c r="V482" s="17" t="str">
        <f t="shared" si="43"/>
        <v/>
      </c>
    </row>
    <row r="483" s="9" customFormat="1" hidden="1" customHeight="1" spans="1:22">
      <c r="A483" s="21"/>
      <c r="B483" s="54"/>
      <c r="C483" s="55"/>
      <c r="D483" s="54"/>
      <c r="E483" s="57"/>
      <c r="F483" s="58"/>
      <c r="G483" s="59"/>
      <c r="H483" s="57"/>
      <c r="I483" s="57"/>
      <c r="J483" s="62" t="str">
        <f t="shared" si="39"/>
        <v/>
      </c>
      <c r="K483" s="61"/>
      <c r="L483" s="57"/>
      <c r="M483" s="57" t="str">
        <f t="shared" si="40"/>
        <v/>
      </c>
      <c r="N483" s="57"/>
      <c r="O483" s="57"/>
      <c r="P483" s="57"/>
      <c r="Q483" s="65" t="str">
        <f t="shared" si="41"/>
        <v/>
      </c>
      <c r="R483" s="55"/>
      <c r="S483" s="67"/>
      <c r="T483" s="17">
        <f>IF(AND(D483&lt;&gt;"",RIGHT(D483,3)&lt;&gt;""),IF(COUNTIF($D$6:D483,D483)=1,1,0),0)</f>
        <v>0</v>
      </c>
      <c r="U483" s="17" t="str">
        <f t="shared" si="42"/>
        <v/>
      </c>
      <c r="V483" s="17" t="str">
        <f t="shared" si="43"/>
        <v/>
      </c>
    </row>
    <row r="484" s="9" customFormat="1" hidden="1" customHeight="1" spans="1:22">
      <c r="A484" s="21"/>
      <c r="B484" s="54"/>
      <c r="C484" s="55"/>
      <c r="D484" s="54"/>
      <c r="E484" s="57"/>
      <c r="F484" s="58"/>
      <c r="G484" s="59"/>
      <c r="H484" s="57"/>
      <c r="I484" s="57"/>
      <c r="J484" s="62" t="str">
        <f t="shared" si="39"/>
        <v/>
      </c>
      <c r="K484" s="61"/>
      <c r="L484" s="57"/>
      <c r="M484" s="57" t="str">
        <f t="shared" si="40"/>
        <v/>
      </c>
      <c r="N484" s="57"/>
      <c r="O484" s="57"/>
      <c r="P484" s="57"/>
      <c r="Q484" s="65" t="str">
        <f t="shared" si="41"/>
        <v/>
      </c>
      <c r="R484" s="55"/>
      <c r="S484" s="67"/>
      <c r="T484" s="17">
        <f>IF(AND(D484&lt;&gt;"",RIGHT(D484,3)&lt;&gt;""),IF(COUNTIF($D$6:D484,D484)=1,1,0),0)</f>
        <v>0</v>
      </c>
      <c r="U484" s="17" t="str">
        <f t="shared" si="42"/>
        <v/>
      </c>
      <c r="V484" s="17" t="str">
        <f t="shared" si="43"/>
        <v/>
      </c>
    </row>
    <row r="485" s="9" customFormat="1" hidden="1" customHeight="1" spans="1:22">
      <c r="A485" s="21"/>
      <c r="B485" s="54"/>
      <c r="C485" s="55"/>
      <c r="D485" s="54"/>
      <c r="E485" s="57"/>
      <c r="F485" s="58"/>
      <c r="G485" s="59"/>
      <c r="H485" s="57"/>
      <c r="I485" s="57"/>
      <c r="J485" s="62" t="str">
        <f t="shared" si="39"/>
        <v/>
      </c>
      <c r="K485" s="61"/>
      <c r="L485" s="57"/>
      <c r="M485" s="57" t="str">
        <f t="shared" si="40"/>
        <v/>
      </c>
      <c r="N485" s="57"/>
      <c r="O485" s="57"/>
      <c r="P485" s="57"/>
      <c r="Q485" s="65" t="str">
        <f t="shared" si="41"/>
        <v/>
      </c>
      <c r="R485" s="55"/>
      <c r="S485" s="67"/>
      <c r="T485" s="17">
        <f>IF(AND(D485&lt;&gt;"",RIGHT(D485,3)&lt;&gt;""),IF(COUNTIF($D$6:D485,D485)=1,1,0),0)</f>
        <v>0</v>
      </c>
      <c r="U485" s="17" t="str">
        <f t="shared" si="42"/>
        <v/>
      </c>
      <c r="V485" s="17" t="str">
        <f t="shared" si="43"/>
        <v/>
      </c>
    </row>
    <row r="486" s="9" customFormat="1" hidden="1" customHeight="1" spans="1:22">
      <c r="A486" s="21"/>
      <c r="B486" s="54"/>
      <c r="C486" s="55"/>
      <c r="D486" s="54"/>
      <c r="E486" s="57"/>
      <c r="F486" s="58"/>
      <c r="G486" s="59"/>
      <c r="H486" s="57"/>
      <c r="I486" s="57"/>
      <c r="J486" s="62" t="str">
        <f t="shared" si="39"/>
        <v/>
      </c>
      <c r="K486" s="61"/>
      <c r="L486" s="57"/>
      <c r="M486" s="57" t="str">
        <f t="shared" si="40"/>
        <v/>
      </c>
      <c r="N486" s="57"/>
      <c r="O486" s="57"/>
      <c r="P486" s="57"/>
      <c r="Q486" s="65" t="str">
        <f t="shared" si="41"/>
        <v/>
      </c>
      <c r="R486" s="55"/>
      <c r="S486" s="67"/>
      <c r="T486" s="17">
        <f>IF(AND(D486&lt;&gt;"",RIGHT(D486,3)&lt;&gt;""),IF(COUNTIF($D$6:D486,D486)=1,1,0),0)</f>
        <v>0</v>
      </c>
      <c r="U486" s="17" t="str">
        <f t="shared" si="42"/>
        <v/>
      </c>
      <c r="V486" s="17" t="str">
        <f t="shared" si="43"/>
        <v/>
      </c>
    </row>
    <row r="487" s="9" customFormat="1" hidden="1" customHeight="1" spans="1:22">
      <c r="A487" s="21"/>
      <c r="B487" s="54"/>
      <c r="C487" s="55"/>
      <c r="D487" s="54"/>
      <c r="E487" s="57"/>
      <c r="F487" s="58"/>
      <c r="G487" s="59"/>
      <c r="H487" s="57"/>
      <c r="I487" s="57"/>
      <c r="J487" s="62" t="str">
        <f t="shared" si="39"/>
        <v/>
      </c>
      <c r="K487" s="61"/>
      <c r="L487" s="57"/>
      <c r="M487" s="57" t="str">
        <f t="shared" si="40"/>
        <v/>
      </c>
      <c r="N487" s="57"/>
      <c r="O487" s="57"/>
      <c r="P487" s="57"/>
      <c r="Q487" s="65" t="str">
        <f t="shared" si="41"/>
        <v/>
      </c>
      <c r="R487" s="55"/>
      <c r="S487" s="67"/>
      <c r="T487" s="17">
        <f>IF(AND(D487&lt;&gt;"",RIGHT(D487,3)&lt;&gt;""),IF(COUNTIF($D$6:D487,D487)=1,1,0),0)</f>
        <v>0</v>
      </c>
      <c r="U487" s="17" t="str">
        <f t="shared" si="42"/>
        <v/>
      </c>
      <c r="V487" s="17" t="str">
        <f t="shared" si="43"/>
        <v/>
      </c>
    </row>
    <row r="488" s="9" customFormat="1" hidden="1" customHeight="1" spans="1:22">
      <c r="A488" s="21"/>
      <c r="B488" s="54"/>
      <c r="C488" s="55"/>
      <c r="D488" s="54"/>
      <c r="E488" s="57"/>
      <c r="F488" s="58"/>
      <c r="G488" s="59"/>
      <c r="H488" s="57"/>
      <c r="I488" s="57"/>
      <c r="J488" s="62" t="str">
        <f t="shared" si="39"/>
        <v/>
      </c>
      <c r="K488" s="61"/>
      <c r="L488" s="57"/>
      <c r="M488" s="57" t="str">
        <f t="shared" si="40"/>
        <v/>
      </c>
      <c r="N488" s="57"/>
      <c r="O488" s="57"/>
      <c r="P488" s="57"/>
      <c r="Q488" s="65" t="str">
        <f t="shared" si="41"/>
        <v/>
      </c>
      <c r="R488" s="55"/>
      <c r="S488" s="67"/>
      <c r="T488" s="17">
        <f>IF(AND(D488&lt;&gt;"",RIGHT(D488,3)&lt;&gt;""),IF(COUNTIF($D$6:D488,D488)=1,1,0),0)</f>
        <v>0</v>
      </c>
      <c r="U488" s="17" t="str">
        <f t="shared" si="42"/>
        <v/>
      </c>
      <c r="V488" s="17" t="str">
        <f t="shared" si="43"/>
        <v/>
      </c>
    </row>
    <row r="489" s="9" customFormat="1" hidden="1" customHeight="1" spans="1:22">
      <c r="A489" s="21"/>
      <c r="B489" s="54"/>
      <c r="C489" s="55"/>
      <c r="D489" s="54"/>
      <c r="E489" s="57"/>
      <c r="F489" s="58"/>
      <c r="G489" s="59"/>
      <c r="H489" s="57"/>
      <c r="I489" s="57"/>
      <c r="J489" s="62" t="str">
        <f t="shared" si="39"/>
        <v/>
      </c>
      <c r="K489" s="61"/>
      <c r="L489" s="57"/>
      <c r="M489" s="57" t="str">
        <f t="shared" si="40"/>
        <v/>
      </c>
      <c r="N489" s="57"/>
      <c r="O489" s="57"/>
      <c r="P489" s="57"/>
      <c r="Q489" s="65" t="str">
        <f t="shared" si="41"/>
        <v/>
      </c>
      <c r="R489" s="55"/>
      <c r="S489" s="67"/>
      <c r="T489" s="17">
        <f>IF(AND(D489&lt;&gt;"",RIGHT(D489,3)&lt;&gt;""),IF(COUNTIF($D$6:D489,D489)=1,1,0),0)</f>
        <v>0</v>
      </c>
      <c r="U489" s="17" t="str">
        <f t="shared" si="42"/>
        <v/>
      </c>
      <c r="V489" s="17" t="str">
        <f t="shared" si="43"/>
        <v/>
      </c>
    </row>
    <row r="490" s="9" customFormat="1" hidden="1" customHeight="1" spans="1:22">
      <c r="A490" s="21"/>
      <c r="B490" s="54"/>
      <c r="C490" s="55"/>
      <c r="D490" s="54"/>
      <c r="E490" s="57"/>
      <c r="F490" s="58"/>
      <c r="G490" s="59"/>
      <c r="H490" s="57"/>
      <c r="I490" s="57"/>
      <c r="J490" s="62" t="str">
        <f t="shared" si="39"/>
        <v/>
      </c>
      <c r="K490" s="61"/>
      <c r="L490" s="57"/>
      <c r="M490" s="57" t="str">
        <f t="shared" si="40"/>
        <v/>
      </c>
      <c r="N490" s="57"/>
      <c r="O490" s="57"/>
      <c r="P490" s="57"/>
      <c r="Q490" s="65" t="str">
        <f t="shared" si="41"/>
        <v/>
      </c>
      <c r="R490" s="55"/>
      <c r="S490" s="67"/>
      <c r="T490" s="17">
        <f>IF(AND(D490&lt;&gt;"",RIGHT(D490,3)&lt;&gt;""),IF(COUNTIF($D$6:D490,D490)=1,1,0),0)</f>
        <v>0</v>
      </c>
      <c r="U490" s="17" t="str">
        <f t="shared" si="42"/>
        <v/>
      </c>
      <c r="V490" s="17" t="str">
        <f t="shared" si="43"/>
        <v/>
      </c>
    </row>
    <row r="491" s="9" customFormat="1" hidden="1" customHeight="1" spans="1:22">
      <c r="A491" s="21"/>
      <c r="B491" s="54"/>
      <c r="C491" s="55"/>
      <c r="D491" s="54"/>
      <c r="E491" s="57"/>
      <c r="F491" s="58"/>
      <c r="G491" s="59"/>
      <c r="H491" s="57"/>
      <c r="I491" s="57"/>
      <c r="J491" s="62" t="str">
        <f t="shared" si="39"/>
        <v/>
      </c>
      <c r="K491" s="61"/>
      <c r="L491" s="57"/>
      <c r="M491" s="57" t="str">
        <f t="shared" si="40"/>
        <v/>
      </c>
      <c r="N491" s="57"/>
      <c r="O491" s="57"/>
      <c r="P491" s="57"/>
      <c r="Q491" s="65" t="str">
        <f t="shared" si="41"/>
        <v/>
      </c>
      <c r="R491" s="55"/>
      <c r="S491" s="67"/>
      <c r="T491" s="17">
        <f>IF(AND(D491&lt;&gt;"",RIGHT(D491,3)&lt;&gt;""),IF(COUNTIF($D$6:D491,D491)=1,1,0),0)</f>
        <v>0</v>
      </c>
      <c r="U491" s="17" t="str">
        <f t="shared" si="42"/>
        <v/>
      </c>
      <c r="V491" s="17" t="str">
        <f t="shared" si="43"/>
        <v/>
      </c>
    </row>
    <row r="492" s="9" customFormat="1" hidden="1" customHeight="1" spans="1:22">
      <c r="A492" s="21"/>
      <c r="B492" s="54"/>
      <c r="C492" s="55"/>
      <c r="D492" s="54"/>
      <c r="E492" s="57"/>
      <c r="F492" s="58"/>
      <c r="G492" s="59"/>
      <c r="H492" s="57"/>
      <c r="I492" s="57"/>
      <c r="J492" s="62" t="str">
        <f t="shared" si="39"/>
        <v/>
      </c>
      <c r="K492" s="61"/>
      <c r="L492" s="57"/>
      <c r="M492" s="57" t="str">
        <f t="shared" si="40"/>
        <v/>
      </c>
      <c r="N492" s="57"/>
      <c r="O492" s="57"/>
      <c r="P492" s="57"/>
      <c r="Q492" s="65" t="str">
        <f t="shared" si="41"/>
        <v/>
      </c>
      <c r="R492" s="55"/>
      <c r="S492" s="67"/>
      <c r="T492" s="17">
        <f>IF(AND(D492&lt;&gt;"",RIGHT(D492,3)&lt;&gt;""),IF(COUNTIF($D$6:D492,D492)=1,1,0),0)</f>
        <v>0</v>
      </c>
      <c r="U492" s="17" t="str">
        <f t="shared" si="42"/>
        <v/>
      </c>
      <c r="V492" s="17" t="str">
        <f t="shared" si="43"/>
        <v/>
      </c>
    </row>
    <row r="493" s="9" customFormat="1" hidden="1" customHeight="1" spans="1:22">
      <c r="A493" s="21"/>
      <c r="B493" s="54"/>
      <c r="C493" s="55"/>
      <c r="D493" s="54"/>
      <c r="E493" s="57"/>
      <c r="F493" s="58"/>
      <c r="G493" s="59"/>
      <c r="H493" s="57"/>
      <c r="I493" s="57"/>
      <c r="J493" s="62" t="str">
        <f t="shared" si="39"/>
        <v/>
      </c>
      <c r="K493" s="61"/>
      <c r="L493" s="57"/>
      <c r="M493" s="57" t="str">
        <f t="shared" si="40"/>
        <v/>
      </c>
      <c r="N493" s="57"/>
      <c r="O493" s="57"/>
      <c r="P493" s="57"/>
      <c r="Q493" s="65" t="str">
        <f t="shared" si="41"/>
        <v/>
      </c>
      <c r="R493" s="55"/>
      <c r="S493" s="67"/>
      <c r="T493" s="17">
        <f>IF(AND(D493&lt;&gt;"",RIGHT(D493,3)&lt;&gt;""),IF(COUNTIF($D$6:D493,D493)=1,1,0),0)</f>
        <v>0</v>
      </c>
      <c r="U493" s="17" t="str">
        <f t="shared" si="42"/>
        <v/>
      </c>
      <c r="V493" s="17" t="str">
        <f t="shared" si="43"/>
        <v/>
      </c>
    </row>
    <row r="494" s="9" customFormat="1" hidden="1" customHeight="1" spans="1:22">
      <c r="A494" s="21"/>
      <c r="B494" s="54"/>
      <c r="C494" s="55"/>
      <c r="D494" s="54"/>
      <c r="E494" s="57"/>
      <c r="F494" s="58"/>
      <c r="G494" s="59"/>
      <c r="H494" s="57"/>
      <c r="I494" s="57"/>
      <c r="J494" s="62" t="str">
        <f t="shared" si="39"/>
        <v/>
      </c>
      <c r="K494" s="61"/>
      <c r="L494" s="57"/>
      <c r="M494" s="57" t="str">
        <f t="shared" si="40"/>
        <v/>
      </c>
      <c r="N494" s="57"/>
      <c r="O494" s="57"/>
      <c r="P494" s="57"/>
      <c r="Q494" s="65" t="str">
        <f t="shared" si="41"/>
        <v/>
      </c>
      <c r="R494" s="55"/>
      <c r="S494" s="67"/>
      <c r="T494" s="17">
        <f>IF(AND(D494&lt;&gt;"",RIGHT(D494,3)&lt;&gt;""),IF(COUNTIF($D$6:D494,D494)=1,1,0),0)</f>
        <v>0</v>
      </c>
      <c r="U494" s="17" t="str">
        <f t="shared" si="42"/>
        <v/>
      </c>
      <c r="V494" s="17" t="str">
        <f t="shared" si="43"/>
        <v/>
      </c>
    </row>
    <row r="495" s="9" customFormat="1" hidden="1" customHeight="1" spans="1:22">
      <c r="A495" s="21"/>
      <c r="B495" s="54"/>
      <c r="C495" s="55"/>
      <c r="D495" s="54"/>
      <c r="E495" s="57"/>
      <c r="F495" s="58"/>
      <c r="G495" s="59"/>
      <c r="H495" s="57"/>
      <c r="I495" s="57"/>
      <c r="J495" s="62" t="str">
        <f t="shared" si="39"/>
        <v/>
      </c>
      <c r="K495" s="61"/>
      <c r="L495" s="57"/>
      <c r="M495" s="57" t="str">
        <f t="shared" si="40"/>
        <v/>
      </c>
      <c r="N495" s="57"/>
      <c r="O495" s="57"/>
      <c r="P495" s="57"/>
      <c r="Q495" s="65" t="str">
        <f t="shared" si="41"/>
        <v/>
      </c>
      <c r="R495" s="55"/>
      <c r="S495" s="67"/>
      <c r="T495" s="17">
        <f>IF(AND(D495&lt;&gt;"",RIGHT(D495,3)&lt;&gt;""),IF(COUNTIF($D$6:D495,D495)=1,1,0),0)</f>
        <v>0</v>
      </c>
      <c r="U495" s="17" t="str">
        <f t="shared" si="42"/>
        <v/>
      </c>
      <c r="V495" s="17" t="str">
        <f t="shared" si="43"/>
        <v/>
      </c>
    </row>
    <row r="496" s="9" customFormat="1" hidden="1" customHeight="1" spans="1:22">
      <c r="A496" s="21"/>
      <c r="B496" s="54"/>
      <c r="C496" s="55"/>
      <c r="D496" s="54"/>
      <c r="E496" s="57"/>
      <c r="F496" s="58"/>
      <c r="G496" s="59"/>
      <c r="H496" s="57"/>
      <c r="I496" s="57"/>
      <c r="J496" s="62" t="str">
        <f t="shared" si="39"/>
        <v/>
      </c>
      <c r="K496" s="61"/>
      <c r="L496" s="57"/>
      <c r="M496" s="57" t="str">
        <f t="shared" si="40"/>
        <v/>
      </c>
      <c r="N496" s="57"/>
      <c r="O496" s="57"/>
      <c r="P496" s="57"/>
      <c r="Q496" s="65" t="str">
        <f t="shared" si="41"/>
        <v/>
      </c>
      <c r="R496" s="55"/>
      <c r="S496" s="67"/>
      <c r="T496" s="17">
        <f>IF(AND(D496&lt;&gt;"",RIGHT(D496,3)&lt;&gt;""),IF(COUNTIF($D$6:D496,D496)=1,1,0),0)</f>
        <v>0</v>
      </c>
      <c r="U496" s="17" t="str">
        <f t="shared" si="42"/>
        <v/>
      </c>
      <c r="V496" s="17" t="str">
        <f t="shared" si="43"/>
        <v/>
      </c>
    </row>
    <row r="497" s="9" customFormat="1" hidden="1" customHeight="1" spans="1:22">
      <c r="A497" s="21"/>
      <c r="B497" s="54"/>
      <c r="C497" s="55"/>
      <c r="D497" s="54"/>
      <c r="E497" s="57"/>
      <c r="F497" s="58"/>
      <c r="G497" s="59"/>
      <c r="H497" s="57"/>
      <c r="I497" s="57"/>
      <c r="J497" s="62" t="str">
        <f t="shared" si="39"/>
        <v/>
      </c>
      <c r="K497" s="61"/>
      <c r="L497" s="57"/>
      <c r="M497" s="57" t="str">
        <f t="shared" si="40"/>
        <v/>
      </c>
      <c r="N497" s="57"/>
      <c r="O497" s="57"/>
      <c r="P497" s="57"/>
      <c r="Q497" s="65" t="str">
        <f t="shared" si="41"/>
        <v/>
      </c>
      <c r="R497" s="55"/>
      <c r="S497" s="67"/>
      <c r="T497" s="17">
        <f>IF(AND(D497&lt;&gt;"",RIGHT(D497,3)&lt;&gt;""),IF(COUNTIF($D$6:D497,D497)=1,1,0),0)</f>
        <v>0</v>
      </c>
      <c r="U497" s="17" t="str">
        <f t="shared" si="42"/>
        <v/>
      </c>
      <c r="V497" s="17" t="str">
        <f t="shared" si="43"/>
        <v/>
      </c>
    </row>
    <row r="498" s="9" customFormat="1" hidden="1" customHeight="1" spans="1:22">
      <c r="A498" s="21"/>
      <c r="B498" s="54"/>
      <c r="C498" s="55"/>
      <c r="D498" s="54"/>
      <c r="E498" s="57"/>
      <c r="F498" s="58"/>
      <c r="G498" s="59"/>
      <c r="H498" s="57"/>
      <c r="I498" s="57"/>
      <c r="J498" s="62" t="str">
        <f t="shared" si="39"/>
        <v/>
      </c>
      <c r="K498" s="61"/>
      <c r="L498" s="57"/>
      <c r="M498" s="57" t="str">
        <f t="shared" si="40"/>
        <v/>
      </c>
      <c r="N498" s="57"/>
      <c r="O498" s="57"/>
      <c r="P498" s="57"/>
      <c r="Q498" s="65" t="str">
        <f t="shared" si="41"/>
        <v/>
      </c>
      <c r="R498" s="55"/>
      <c r="S498" s="67"/>
      <c r="T498" s="17">
        <f>IF(AND(D498&lt;&gt;"",RIGHT(D498,3)&lt;&gt;""),IF(COUNTIF($D$6:D498,D498)=1,1,0),0)</f>
        <v>0</v>
      </c>
      <c r="U498" s="17" t="str">
        <f t="shared" si="42"/>
        <v/>
      </c>
      <c r="V498" s="17" t="str">
        <f t="shared" si="43"/>
        <v/>
      </c>
    </row>
    <row r="499" s="9" customFormat="1" hidden="1" customHeight="1" spans="1:22">
      <c r="A499" s="21"/>
      <c r="B499" s="54"/>
      <c r="C499" s="55"/>
      <c r="D499" s="54"/>
      <c r="E499" s="57"/>
      <c r="F499" s="58"/>
      <c r="G499" s="59"/>
      <c r="H499" s="57"/>
      <c r="I499" s="57"/>
      <c r="J499" s="62" t="str">
        <f t="shared" si="39"/>
        <v/>
      </c>
      <c r="K499" s="61"/>
      <c r="L499" s="57"/>
      <c r="M499" s="57" t="str">
        <f t="shared" si="40"/>
        <v/>
      </c>
      <c r="N499" s="57"/>
      <c r="O499" s="57"/>
      <c r="P499" s="57"/>
      <c r="Q499" s="65" t="str">
        <f t="shared" si="41"/>
        <v/>
      </c>
      <c r="R499" s="55"/>
      <c r="S499" s="67"/>
      <c r="T499" s="17">
        <f>IF(AND(D499&lt;&gt;"",RIGHT(D499,3)&lt;&gt;""),IF(COUNTIF($D$6:D499,D499)=1,1,0),0)</f>
        <v>0</v>
      </c>
      <c r="U499" s="17" t="str">
        <f t="shared" si="42"/>
        <v/>
      </c>
      <c r="V499" s="17" t="str">
        <f t="shared" si="43"/>
        <v/>
      </c>
    </row>
    <row r="500" s="9" customFormat="1" hidden="1" customHeight="1" spans="1:22">
      <c r="A500" s="21"/>
      <c r="B500" s="54"/>
      <c r="C500" s="55"/>
      <c r="D500" s="54"/>
      <c r="E500" s="57"/>
      <c r="F500" s="58"/>
      <c r="G500" s="59"/>
      <c r="H500" s="57"/>
      <c r="I500" s="57"/>
      <c r="J500" s="62" t="str">
        <f t="shared" si="39"/>
        <v/>
      </c>
      <c r="K500" s="61"/>
      <c r="L500" s="57"/>
      <c r="M500" s="57" t="str">
        <f t="shared" si="40"/>
        <v/>
      </c>
      <c r="N500" s="57"/>
      <c r="O500" s="57"/>
      <c r="P500" s="57"/>
      <c r="Q500" s="65" t="str">
        <f t="shared" si="41"/>
        <v/>
      </c>
      <c r="R500" s="55"/>
      <c r="S500" s="67"/>
      <c r="T500" s="17">
        <f>IF(AND(D500&lt;&gt;"",RIGHT(D500,3)&lt;&gt;""),IF(COUNTIF($D$6:D500,D500)=1,1,0),0)</f>
        <v>0</v>
      </c>
      <c r="U500" s="17" t="str">
        <f t="shared" si="42"/>
        <v/>
      </c>
      <c r="V500" s="17" t="str">
        <f t="shared" si="43"/>
        <v/>
      </c>
    </row>
    <row r="501" s="9" customFormat="1" hidden="1" customHeight="1" spans="1:22">
      <c r="A501" s="21"/>
      <c r="B501" s="54"/>
      <c r="C501" s="55"/>
      <c r="D501" s="54"/>
      <c r="E501" s="57"/>
      <c r="F501" s="58"/>
      <c r="G501" s="59"/>
      <c r="H501" s="57"/>
      <c r="I501" s="57"/>
      <c r="J501" s="62" t="str">
        <f t="shared" si="39"/>
        <v/>
      </c>
      <c r="K501" s="61"/>
      <c r="L501" s="57"/>
      <c r="M501" s="57" t="str">
        <f t="shared" si="40"/>
        <v/>
      </c>
      <c r="N501" s="57"/>
      <c r="O501" s="57"/>
      <c r="P501" s="57"/>
      <c r="Q501" s="65" t="str">
        <f t="shared" si="41"/>
        <v/>
      </c>
      <c r="R501" s="55"/>
      <c r="S501" s="67"/>
      <c r="T501" s="17">
        <f>IF(AND(D501&lt;&gt;"",RIGHT(D501,3)&lt;&gt;""),IF(COUNTIF($D$6:D501,D501)=1,1,0),0)</f>
        <v>0</v>
      </c>
      <c r="U501" s="17" t="str">
        <f t="shared" si="42"/>
        <v/>
      </c>
      <c r="V501" s="17" t="str">
        <f t="shared" si="43"/>
        <v/>
      </c>
    </row>
    <row r="502" s="9" customFormat="1" hidden="1" customHeight="1" spans="1:22">
      <c r="A502" s="21"/>
      <c r="B502" s="54"/>
      <c r="C502" s="55"/>
      <c r="D502" s="54"/>
      <c r="E502" s="57"/>
      <c r="F502" s="58"/>
      <c r="G502" s="59"/>
      <c r="H502" s="57"/>
      <c r="I502" s="57"/>
      <c r="J502" s="62" t="str">
        <f t="shared" si="39"/>
        <v/>
      </c>
      <c r="K502" s="61"/>
      <c r="L502" s="57"/>
      <c r="M502" s="57" t="str">
        <f t="shared" si="40"/>
        <v/>
      </c>
      <c r="N502" s="57"/>
      <c r="O502" s="57"/>
      <c r="P502" s="57"/>
      <c r="Q502" s="65" t="str">
        <f t="shared" si="41"/>
        <v/>
      </c>
      <c r="R502" s="55"/>
      <c r="S502" s="67"/>
      <c r="T502" s="17">
        <f>IF(AND(D502&lt;&gt;"",RIGHT(D502,3)&lt;&gt;""),IF(COUNTIF($D$6:D502,D502)=1,1,0),0)</f>
        <v>0</v>
      </c>
      <c r="U502" s="17" t="str">
        <f t="shared" si="42"/>
        <v/>
      </c>
      <c r="V502" s="17" t="str">
        <f t="shared" si="43"/>
        <v/>
      </c>
    </row>
    <row r="503" s="9" customFormat="1" hidden="1" customHeight="1" spans="1:22">
      <c r="A503" s="21"/>
      <c r="B503" s="54"/>
      <c r="C503" s="55"/>
      <c r="D503" s="54"/>
      <c r="E503" s="57"/>
      <c r="F503" s="58"/>
      <c r="G503" s="59"/>
      <c r="H503" s="57"/>
      <c r="I503" s="57"/>
      <c r="J503" s="62" t="str">
        <f t="shared" si="39"/>
        <v/>
      </c>
      <c r="K503" s="61"/>
      <c r="L503" s="57"/>
      <c r="M503" s="57" t="str">
        <f t="shared" si="40"/>
        <v/>
      </c>
      <c r="N503" s="57"/>
      <c r="O503" s="57"/>
      <c r="P503" s="57"/>
      <c r="Q503" s="65" t="str">
        <f t="shared" si="41"/>
        <v/>
      </c>
      <c r="R503" s="55"/>
      <c r="S503" s="67"/>
      <c r="T503" s="17">
        <f>IF(AND(D503&lt;&gt;"",RIGHT(D503,3)&lt;&gt;""),IF(COUNTIF($D$6:D503,D503)=1,1,0),0)</f>
        <v>0</v>
      </c>
      <c r="U503" s="17" t="str">
        <f t="shared" si="42"/>
        <v/>
      </c>
      <c r="V503" s="17" t="str">
        <f t="shared" si="43"/>
        <v/>
      </c>
    </row>
    <row r="504" s="9" customFormat="1" hidden="1" customHeight="1" spans="1:22">
      <c r="A504" s="21"/>
      <c r="B504" s="54"/>
      <c r="C504" s="55"/>
      <c r="D504" s="54"/>
      <c r="E504" s="57"/>
      <c r="F504" s="58"/>
      <c r="G504" s="59"/>
      <c r="H504" s="57"/>
      <c r="I504" s="57"/>
      <c r="J504" s="62" t="str">
        <f t="shared" si="39"/>
        <v/>
      </c>
      <c r="K504" s="61"/>
      <c r="L504" s="57"/>
      <c r="M504" s="57" t="str">
        <f t="shared" si="40"/>
        <v/>
      </c>
      <c r="N504" s="57"/>
      <c r="O504" s="57"/>
      <c r="P504" s="57"/>
      <c r="Q504" s="65" t="str">
        <f t="shared" si="41"/>
        <v/>
      </c>
      <c r="R504" s="55"/>
      <c r="S504" s="67"/>
      <c r="T504" s="17">
        <f>IF(AND(D504&lt;&gt;"",RIGHT(D504,3)&lt;&gt;""),IF(COUNTIF($D$6:D504,D504)=1,1,0),0)</f>
        <v>0</v>
      </c>
      <c r="U504" s="17" t="str">
        <f t="shared" si="42"/>
        <v/>
      </c>
      <c r="V504" s="17" t="str">
        <f t="shared" si="43"/>
        <v/>
      </c>
    </row>
    <row r="505" s="9" customFormat="1" hidden="1" customHeight="1" spans="1:22">
      <c r="A505" s="21"/>
      <c r="B505" s="54"/>
      <c r="C505" s="55"/>
      <c r="D505" s="54"/>
      <c r="E505" s="57"/>
      <c r="F505" s="58"/>
      <c r="G505" s="59"/>
      <c r="H505" s="57"/>
      <c r="I505" s="57"/>
      <c r="J505" s="62" t="str">
        <f t="shared" si="39"/>
        <v/>
      </c>
      <c r="K505" s="61"/>
      <c r="L505" s="57"/>
      <c r="M505" s="57" t="str">
        <f t="shared" si="40"/>
        <v/>
      </c>
      <c r="N505" s="57"/>
      <c r="O505" s="57"/>
      <c r="P505" s="57"/>
      <c r="Q505" s="65" t="str">
        <f t="shared" si="41"/>
        <v/>
      </c>
      <c r="R505" s="55"/>
      <c r="S505" s="67"/>
      <c r="T505" s="17">
        <f>IF(AND(D505&lt;&gt;"",RIGHT(D505,3)&lt;&gt;""),IF(COUNTIF($D$6:D505,D505)=1,1,0),0)</f>
        <v>0</v>
      </c>
      <c r="U505" s="17" t="str">
        <f t="shared" si="42"/>
        <v/>
      </c>
      <c r="V505" s="17" t="str">
        <f t="shared" si="43"/>
        <v/>
      </c>
    </row>
    <row r="506" s="9" customFormat="1" hidden="1" customHeight="1" spans="1:22">
      <c r="A506" s="21"/>
      <c r="B506" s="54"/>
      <c r="C506" s="55"/>
      <c r="D506" s="54"/>
      <c r="E506" s="57"/>
      <c r="F506" s="58"/>
      <c r="G506" s="59"/>
      <c r="H506" s="57"/>
      <c r="I506" s="57"/>
      <c r="J506" s="62" t="str">
        <f t="shared" si="39"/>
        <v/>
      </c>
      <c r="K506" s="61"/>
      <c r="L506" s="57"/>
      <c r="M506" s="57" t="str">
        <f t="shared" si="40"/>
        <v/>
      </c>
      <c r="N506" s="57"/>
      <c r="O506" s="57"/>
      <c r="P506" s="57"/>
      <c r="Q506" s="65" t="str">
        <f t="shared" si="41"/>
        <v/>
      </c>
      <c r="R506" s="55"/>
      <c r="S506" s="67"/>
      <c r="T506" s="17">
        <f>IF(AND(D506&lt;&gt;"",RIGHT(D506,3)&lt;&gt;""),IF(COUNTIF($D$6:D506,D506)=1,1,0),0)</f>
        <v>0</v>
      </c>
      <c r="U506" s="17" t="str">
        <f t="shared" si="42"/>
        <v/>
      </c>
      <c r="V506" s="17" t="str">
        <f t="shared" si="43"/>
        <v/>
      </c>
    </row>
    <row r="507" s="9" customFormat="1" hidden="1" customHeight="1" spans="1:22">
      <c r="A507" s="21"/>
      <c r="B507" s="54"/>
      <c r="C507" s="55"/>
      <c r="D507" s="54"/>
      <c r="E507" s="57"/>
      <c r="F507" s="58"/>
      <c r="G507" s="59"/>
      <c r="H507" s="57"/>
      <c r="I507" s="57"/>
      <c r="J507" s="62" t="str">
        <f t="shared" si="39"/>
        <v/>
      </c>
      <c r="K507" s="61"/>
      <c r="L507" s="57"/>
      <c r="M507" s="57" t="str">
        <f t="shared" si="40"/>
        <v/>
      </c>
      <c r="N507" s="57"/>
      <c r="O507" s="57"/>
      <c r="P507" s="57"/>
      <c r="Q507" s="65" t="str">
        <f t="shared" si="41"/>
        <v/>
      </c>
      <c r="R507" s="55"/>
      <c r="S507" s="67"/>
      <c r="T507" s="17">
        <f>IF(AND(D507&lt;&gt;"",RIGHT(D507,3)&lt;&gt;""),IF(COUNTIF($D$6:D507,D507)=1,1,0),0)</f>
        <v>0</v>
      </c>
      <c r="U507" s="17" t="str">
        <f t="shared" si="42"/>
        <v/>
      </c>
      <c r="V507" s="17" t="str">
        <f t="shared" si="43"/>
        <v/>
      </c>
    </row>
    <row r="508" s="9" customFormat="1" hidden="1" customHeight="1" spans="1:22">
      <c r="A508" s="21"/>
      <c r="B508" s="54"/>
      <c r="C508" s="55"/>
      <c r="D508" s="54"/>
      <c r="E508" s="57"/>
      <c r="F508" s="58"/>
      <c r="G508" s="59"/>
      <c r="H508" s="57"/>
      <c r="I508" s="57"/>
      <c r="J508" s="62" t="str">
        <f t="shared" si="39"/>
        <v/>
      </c>
      <c r="K508" s="61"/>
      <c r="L508" s="57"/>
      <c r="M508" s="57" t="str">
        <f t="shared" si="40"/>
        <v/>
      </c>
      <c r="N508" s="57"/>
      <c r="O508" s="57"/>
      <c r="P508" s="57"/>
      <c r="Q508" s="65" t="str">
        <f t="shared" si="41"/>
        <v/>
      </c>
      <c r="R508" s="55"/>
      <c r="S508" s="67"/>
      <c r="T508" s="17">
        <f>IF(AND(D508&lt;&gt;"",RIGHT(D508,3)&lt;&gt;""),IF(COUNTIF($D$6:D508,D508)=1,1,0),0)</f>
        <v>0</v>
      </c>
      <c r="U508" s="17" t="str">
        <f t="shared" si="42"/>
        <v/>
      </c>
      <c r="V508" s="17" t="str">
        <f t="shared" si="43"/>
        <v/>
      </c>
    </row>
    <row r="509" s="9" customFormat="1" hidden="1" customHeight="1" spans="1:22">
      <c r="A509" s="21"/>
      <c r="B509" s="54"/>
      <c r="C509" s="55"/>
      <c r="D509" s="54"/>
      <c r="E509" s="57"/>
      <c r="F509" s="58"/>
      <c r="G509" s="59"/>
      <c r="H509" s="57"/>
      <c r="I509" s="57"/>
      <c r="J509" s="62" t="str">
        <f t="shared" si="39"/>
        <v/>
      </c>
      <c r="K509" s="61"/>
      <c r="L509" s="57"/>
      <c r="M509" s="57" t="str">
        <f t="shared" si="40"/>
        <v/>
      </c>
      <c r="N509" s="57"/>
      <c r="O509" s="57"/>
      <c r="P509" s="57"/>
      <c r="Q509" s="65" t="str">
        <f t="shared" si="41"/>
        <v/>
      </c>
      <c r="R509" s="55"/>
      <c r="S509" s="67"/>
      <c r="T509" s="17">
        <f>IF(AND(D509&lt;&gt;"",RIGHT(D509,3)&lt;&gt;""),IF(COUNTIF($D$6:D509,D509)=1,1,0),0)</f>
        <v>0</v>
      </c>
      <c r="U509" s="17" t="str">
        <f t="shared" si="42"/>
        <v/>
      </c>
      <c r="V509" s="17" t="str">
        <f t="shared" si="43"/>
        <v/>
      </c>
    </row>
    <row r="510" s="9" customFormat="1" hidden="1" customHeight="1" spans="1:22">
      <c r="A510" s="21"/>
      <c r="B510" s="54"/>
      <c r="C510" s="55"/>
      <c r="D510" s="54"/>
      <c r="E510" s="57"/>
      <c r="F510" s="58"/>
      <c r="G510" s="59"/>
      <c r="H510" s="57"/>
      <c r="I510" s="57"/>
      <c r="J510" s="62" t="str">
        <f t="shared" si="39"/>
        <v/>
      </c>
      <c r="K510" s="61"/>
      <c r="L510" s="57"/>
      <c r="M510" s="57" t="str">
        <f t="shared" si="40"/>
        <v/>
      </c>
      <c r="N510" s="57"/>
      <c r="O510" s="57"/>
      <c r="P510" s="57"/>
      <c r="Q510" s="65" t="str">
        <f t="shared" si="41"/>
        <v/>
      </c>
      <c r="R510" s="55"/>
      <c r="S510" s="67"/>
      <c r="T510" s="17">
        <f>IF(AND(D510&lt;&gt;"",RIGHT(D510,3)&lt;&gt;""),IF(COUNTIF($D$6:D510,D510)=1,1,0),0)</f>
        <v>0</v>
      </c>
      <c r="U510" s="17" t="str">
        <f t="shared" si="42"/>
        <v/>
      </c>
      <c r="V510" s="17" t="str">
        <f t="shared" si="43"/>
        <v/>
      </c>
    </row>
    <row r="511" s="9" customFormat="1" hidden="1" customHeight="1" spans="1:22">
      <c r="A511" s="21"/>
      <c r="B511" s="54"/>
      <c r="C511" s="55"/>
      <c r="D511" s="54"/>
      <c r="E511" s="57"/>
      <c r="F511" s="58"/>
      <c r="G511" s="59"/>
      <c r="H511" s="57"/>
      <c r="I511" s="57"/>
      <c r="J511" s="62" t="str">
        <f t="shared" si="39"/>
        <v/>
      </c>
      <c r="K511" s="61"/>
      <c r="L511" s="57"/>
      <c r="M511" s="57" t="str">
        <f t="shared" si="40"/>
        <v/>
      </c>
      <c r="N511" s="57"/>
      <c r="O511" s="57"/>
      <c r="P511" s="57"/>
      <c r="Q511" s="65" t="str">
        <f t="shared" si="41"/>
        <v/>
      </c>
      <c r="R511" s="55"/>
      <c r="S511" s="67"/>
      <c r="T511" s="17">
        <f>IF(AND(D511&lt;&gt;"",RIGHT(D511,3)&lt;&gt;""),IF(COUNTIF($D$6:D511,D511)=1,1,0),0)</f>
        <v>0</v>
      </c>
      <c r="U511" s="17" t="str">
        <f t="shared" si="42"/>
        <v/>
      </c>
      <c r="V511" s="17" t="str">
        <f t="shared" si="43"/>
        <v/>
      </c>
    </row>
    <row r="512" s="9" customFormat="1" hidden="1" customHeight="1" spans="1:22">
      <c r="A512" s="21"/>
      <c r="B512" s="54"/>
      <c r="C512" s="55"/>
      <c r="D512" s="54"/>
      <c r="E512" s="57"/>
      <c r="F512" s="58"/>
      <c r="G512" s="59"/>
      <c r="H512" s="57"/>
      <c r="I512" s="57"/>
      <c r="J512" s="62" t="str">
        <f t="shared" si="39"/>
        <v/>
      </c>
      <c r="K512" s="61"/>
      <c r="L512" s="57"/>
      <c r="M512" s="57" t="str">
        <f t="shared" si="40"/>
        <v/>
      </c>
      <c r="N512" s="57"/>
      <c r="O512" s="57"/>
      <c r="P512" s="57"/>
      <c r="Q512" s="65" t="str">
        <f t="shared" si="41"/>
        <v/>
      </c>
      <c r="R512" s="55"/>
      <c r="S512" s="67"/>
      <c r="T512" s="17">
        <f>IF(AND(D512&lt;&gt;"",RIGHT(D512,3)&lt;&gt;""),IF(COUNTIF($D$6:D512,D512)=1,1,0),0)</f>
        <v>0</v>
      </c>
      <c r="U512" s="17" t="str">
        <f t="shared" si="42"/>
        <v/>
      </c>
      <c r="V512" s="17" t="str">
        <f t="shared" si="43"/>
        <v/>
      </c>
    </row>
    <row r="513" s="9" customFormat="1" hidden="1" customHeight="1" spans="1:22">
      <c r="A513" s="21"/>
      <c r="B513" s="54"/>
      <c r="C513" s="55"/>
      <c r="D513" s="54"/>
      <c r="E513" s="57"/>
      <c r="F513" s="58"/>
      <c r="G513" s="59"/>
      <c r="H513" s="57"/>
      <c r="I513" s="57"/>
      <c r="J513" s="62" t="str">
        <f t="shared" si="39"/>
        <v/>
      </c>
      <c r="K513" s="61"/>
      <c r="L513" s="57"/>
      <c r="M513" s="57" t="str">
        <f t="shared" si="40"/>
        <v/>
      </c>
      <c r="N513" s="57"/>
      <c r="O513" s="57"/>
      <c r="P513" s="57"/>
      <c r="Q513" s="65" t="str">
        <f t="shared" si="41"/>
        <v/>
      </c>
      <c r="R513" s="55"/>
      <c r="S513" s="67"/>
      <c r="T513" s="17">
        <f>IF(AND(D513&lt;&gt;"",RIGHT(D513,3)&lt;&gt;""),IF(COUNTIF($D$6:D513,D513)=1,1,0),0)</f>
        <v>0</v>
      </c>
      <c r="U513" s="17" t="str">
        <f t="shared" si="42"/>
        <v/>
      </c>
      <c r="V513" s="17" t="str">
        <f t="shared" si="43"/>
        <v/>
      </c>
    </row>
    <row r="514" s="9" customFormat="1" hidden="1" customHeight="1" spans="1:22">
      <c r="A514" s="21"/>
      <c r="B514" s="54"/>
      <c r="C514" s="55"/>
      <c r="D514" s="54"/>
      <c r="E514" s="57"/>
      <c r="F514" s="58"/>
      <c r="G514" s="59"/>
      <c r="H514" s="57"/>
      <c r="I514" s="57"/>
      <c r="J514" s="62" t="str">
        <f t="shared" si="39"/>
        <v/>
      </c>
      <c r="K514" s="61"/>
      <c r="L514" s="57"/>
      <c r="M514" s="57" t="str">
        <f t="shared" si="40"/>
        <v/>
      </c>
      <c r="N514" s="57"/>
      <c r="O514" s="57"/>
      <c r="P514" s="57"/>
      <c r="Q514" s="65" t="str">
        <f t="shared" si="41"/>
        <v/>
      </c>
      <c r="R514" s="55"/>
      <c r="S514" s="67"/>
      <c r="T514" s="17">
        <f>IF(AND(D514&lt;&gt;"",RIGHT(D514,3)&lt;&gt;""),IF(COUNTIF($D$6:D514,D514)=1,1,0),0)</f>
        <v>0</v>
      </c>
      <c r="U514" s="17" t="str">
        <f t="shared" si="42"/>
        <v/>
      </c>
      <c r="V514" s="17" t="str">
        <f t="shared" si="43"/>
        <v/>
      </c>
    </row>
    <row r="515" s="9" customFormat="1" hidden="1" customHeight="1" spans="1:22">
      <c r="A515" s="21"/>
      <c r="B515" s="54"/>
      <c r="C515" s="55"/>
      <c r="D515" s="54"/>
      <c r="E515" s="57"/>
      <c r="F515" s="58"/>
      <c r="G515" s="59"/>
      <c r="H515" s="57"/>
      <c r="I515" s="57"/>
      <c r="J515" s="62" t="str">
        <f t="shared" si="39"/>
        <v/>
      </c>
      <c r="K515" s="61"/>
      <c r="L515" s="57"/>
      <c r="M515" s="57" t="str">
        <f t="shared" si="40"/>
        <v/>
      </c>
      <c r="N515" s="57"/>
      <c r="O515" s="57"/>
      <c r="P515" s="57"/>
      <c r="Q515" s="65" t="str">
        <f t="shared" si="41"/>
        <v/>
      </c>
      <c r="R515" s="55"/>
      <c r="S515" s="67"/>
      <c r="T515" s="17">
        <f>IF(AND(D515&lt;&gt;"",RIGHT(D515,3)&lt;&gt;""),IF(COUNTIF($D$6:D515,D515)=1,1,0),0)</f>
        <v>0</v>
      </c>
      <c r="U515" s="17" t="str">
        <f t="shared" si="42"/>
        <v/>
      </c>
      <c r="V515" s="17" t="str">
        <f t="shared" si="43"/>
        <v/>
      </c>
    </row>
    <row r="516" s="9" customFormat="1" hidden="1" customHeight="1" spans="1:22">
      <c r="A516" s="21"/>
      <c r="B516" s="54"/>
      <c r="C516" s="55"/>
      <c r="D516" s="54"/>
      <c r="E516" s="57"/>
      <c r="F516" s="58"/>
      <c r="G516" s="59"/>
      <c r="H516" s="57"/>
      <c r="I516" s="57"/>
      <c r="J516" s="62" t="str">
        <f t="shared" si="39"/>
        <v/>
      </c>
      <c r="K516" s="61"/>
      <c r="L516" s="57"/>
      <c r="M516" s="57" t="str">
        <f t="shared" si="40"/>
        <v/>
      </c>
      <c r="N516" s="57"/>
      <c r="O516" s="57"/>
      <c r="P516" s="57"/>
      <c r="Q516" s="65" t="str">
        <f t="shared" si="41"/>
        <v/>
      </c>
      <c r="R516" s="55"/>
      <c r="S516" s="67"/>
      <c r="T516" s="17">
        <f>IF(AND(D516&lt;&gt;"",RIGHT(D516,3)&lt;&gt;""),IF(COUNTIF($D$6:D516,D516)=1,1,0),0)</f>
        <v>0</v>
      </c>
      <c r="U516" s="17" t="str">
        <f t="shared" si="42"/>
        <v/>
      </c>
      <c r="V516" s="17" t="str">
        <f t="shared" si="43"/>
        <v/>
      </c>
    </row>
    <row r="517" s="9" customFormat="1" hidden="1" customHeight="1" spans="1:22">
      <c r="A517" s="21"/>
      <c r="B517" s="54"/>
      <c r="C517" s="55"/>
      <c r="D517" s="54"/>
      <c r="E517" s="57"/>
      <c r="F517" s="58"/>
      <c r="G517" s="59"/>
      <c r="H517" s="57"/>
      <c r="I517" s="57"/>
      <c r="J517" s="62" t="str">
        <f t="shared" si="39"/>
        <v/>
      </c>
      <c r="K517" s="61"/>
      <c r="L517" s="57"/>
      <c r="M517" s="57" t="str">
        <f t="shared" si="40"/>
        <v/>
      </c>
      <c r="N517" s="57"/>
      <c r="O517" s="57"/>
      <c r="P517" s="57"/>
      <c r="Q517" s="65" t="str">
        <f t="shared" si="41"/>
        <v/>
      </c>
      <c r="R517" s="55"/>
      <c r="S517" s="67"/>
      <c r="T517" s="17">
        <f>IF(AND(D517&lt;&gt;"",RIGHT(D517,3)&lt;&gt;""),IF(COUNTIF($D$6:D517,D517)=1,1,0),0)</f>
        <v>0</v>
      </c>
      <c r="U517" s="17" t="str">
        <f t="shared" si="42"/>
        <v/>
      </c>
      <c r="V517" s="17" t="str">
        <f t="shared" si="43"/>
        <v/>
      </c>
    </row>
    <row r="518" s="9" customFormat="1" hidden="1" customHeight="1" spans="1:22">
      <c r="A518" s="21"/>
      <c r="B518" s="54"/>
      <c r="C518" s="55"/>
      <c r="D518" s="54"/>
      <c r="E518" s="57"/>
      <c r="F518" s="58"/>
      <c r="G518" s="59"/>
      <c r="H518" s="57"/>
      <c r="I518" s="57"/>
      <c r="J518" s="62" t="str">
        <f t="shared" ref="J518:J581" si="44">IF(H518&lt;&gt;"",HYPERLINK(_xlfn.CONCAT($H$4,H518,I518),"Open File"),"")</f>
        <v/>
      </c>
      <c r="K518" s="61"/>
      <c r="L518" s="57"/>
      <c r="M518" s="57" t="str">
        <f t="shared" ref="M518:M581" si="45">IF(AND(N518&lt;&gt;"",Q518&lt;&gt;"",R518&lt;&gt;""),"COMPLETED",IF(N518&lt;&gt;"","ON-GOING",IF(L518&lt;&gt;"","REQUESTED","")))</f>
        <v/>
      </c>
      <c r="N518" s="57"/>
      <c r="O518" s="57"/>
      <c r="P518" s="57"/>
      <c r="Q518" s="65" t="str">
        <f t="shared" ref="Q518:Q581" si="46">IF(O518&lt;&gt;"",HYPERLINK(_xlfn.CONCAT($O$4,O518,P518),"Open File"),"")</f>
        <v/>
      </c>
      <c r="R518" s="55"/>
      <c r="S518" s="67"/>
      <c r="T518" s="17">
        <f>IF(AND(D518&lt;&gt;"",RIGHT(D518,3)&lt;&gt;""),IF(COUNTIF($D$6:D518,D518)=1,1,0),0)</f>
        <v>0</v>
      </c>
      <c r="U518" s="17" t="str">
        <f t="shared" ref="U518:U581" si="47">IF(AND(D518&lt;&gt;"",E518&lt;&gt;""),_xlfn.CONCAT(SUBSTITUTE(D518,"/","."),"_",E518,"_Before"),"")</f>
        <v/>
      </c>
      <c r="V518" s="17" t="str">
        <f t="shared" ref="V518:V581" si="48">IF(AND(D518&lt;&gt;"",E518&lt;&gt;""),_xlfn.CONCAT(SUBSTITUTE(D518,"/","."),"_",E518,"_After"),"")</f>
        <v/>
      </c>
    </row>
    <row r="519" s="9" customFormat="1" hidden="1" customHeight="1" spans="1:22">
      <c r="A519" s="21"/>
      <c r="B519" s="54"/>
      <c r="C519" s="55"/>
      <c r="D519" s="54"/>
      <c r="E519" s="57"/>
      <c r="F519" s="58"/>
      <c r="G519" s="59"/>
      <c r="H519" s="57"/>
      <c r="I519" s="57"/>
      <c r="J519" s="62" t="str">
        <f t="shared" si="44"/>
        <v/>
      </c>
      <c r="K519" s="61"/>
      <c r="L519" s="57"/>
      <c r="M519" s="57" t="str">
        <f t="shared" si="45"/>
        <v/>
      </c>
      <c r="N519" s="57"/>
      <c r="O519" s="57"/>
      <c r="P519" s="57"/>
      <c r="Q519" s="65" t="str">
        <f t="shared" si="46"/>
        <v/>
      </c>
      <c r="R519" s="55"/>
      <c r="S519" s="67"/>
      <c r="T519" s="17">
        <f>IF(AND(D519&lt;&gt;"",RIGHT(D519,3)&lt;&gt;""),IF(COUNTIF($D$6:D519,D519)=1,1,0),0)</f>
        <v>0</v>
      </c>
      <c r="U519" s="17" t="str">
        <f t="shared" si="47"/>
        <v/>
      </c>
      <c r="V519" s="17" t="str">
        <f t="shared" si="48"/>
        <v/>
      </c>
    </row>
    <row r="520" s="9" customFormat="1" hidden="1" customHeight="1" spans="1:22">
      <c r="A520" s="21"/>
      <c r="B520" s="54"/>
      <c r="C520" s="55"/>
      <c r="D520" s="54"/>
      <c r="E520" s="57"/>
      <c r="F520" s="58"/>
      <c r="G520" s="59"/>
      <c r="H520" s="57"/>
      <c r="I520" s="57"/>
      <c r="J520" s="62" t="str">
        <f t="shared" si="44"/>
        <v/>
      </c>
      <c r="K520" s="61"/>
      <c r="L520" s="57"/>
      <c r="M520" s="57" t="str">
        <f t="shared" si="45"/>
        <v/>
      </c>
      <c r="N520" s="57"/>
      <c r="O520" s="57"/>
      <c r="P520" s="57"/>
      <c r="Q520" s="65" t="str">
        <f t="shared" si="46"/>
        <v/>
      </c>
      <c r="R520" s="55"/>
      <c r="S520" s="67"/>
      <c r="T520" s="17">
        <f>IF(AND(D520&lt;&gt;"",RIGHT(D520,3)&lt;&gt;""),IF(COUNTIF($D$6:D520,D520)=1,1,0),0)</f>
        <v>0</v>
      </c>
      <c r="U520" s="17" t="str">
        <f t="shared" si="47"/>
        <v/>
      </c>
      <c r="V520" s="17" t="str">
        <f t="shared" si="48"/>
        <v/>
      </c>
    </row>
    <row r="521" s="9" customFormat="1" hidden="1" customHeight="1" spans="1:22">
      <c r="A521" s="21"/>
      <c r="B521" s="54"/>
      <c r="C521" s="55"/>
      <c r="D521" s="54"/>
      <c r="E521" s="57"/>
      <c r="F521" s="58"/>
      <c r="G521" s="59"/>
      <c r="H521" s="57"/>
      <c r="I521" s="57"/>
      <c r="J521" s="62" t="str">
        <f t="shared" si="44"/>
        <v/>
      </c>
      <c r="K521" s="61"/>
      <c r="L521" s="57"/>
      <c r="M521" s="57" t="str">
        <f t="shared" si="45"/>
        <v/>
      </c>
      <c r="N521" s="57"/>
      <c r="O521" s="57"/>
      <c r="P521" s="57"/>
      <c r="Q521" s="65" t="str">
        <f t="shared" si="46"/>
        <v/>
      </c>
      <c r="R521" s="55"/>
      <c r="S521" s="67"/>
      <c r="T521" s="17">
        <f>IF(AND(D521&lt;&gt;"",RIGHT(D521,3)&lt;&gt;""),IF(COUNTIF($D$6:D521,D521)=1,1,0),0)</f>
        <v>0</v>
      </c>
      <c r="U521" s="17" t="str">
        <f t="shared" si="47"/>
        <v/>
      </c>
      <c r="V521" s="17" t="str">
        <f t="shared" si="48"/>
        <v/>
      </c>
    </row>
    <row r="522" s="9" customFormat="1" hidden="1" customHeight="1" spans="1:22">
      <c r="A522" s="21"/>
      <c r="B522" s="54"/>
      <c r="C522" s="55"/>
      <c r="D522" s="54"/>
      <c r="E522" s="57"/>
      <c r="F522" s="58"/>
      <c r="G522" s="59"/>
      <c r="H522" s="57"/>
      <c r="I522" s="57"/>
      <c r="J522" s="62" t="str">
        <f t="shared" si="44"/>
        <v/>
      </c>
      <c r="K522" s="61"/>
      <c r="L522" s="57"/>
      <c r="M522" s="57" t="str">
        <f t="shared" si="45"/>
        <v/>
      </c>
      <c r="N522" s="57"/>
      <c r="O522" s="57"/>
      <c r="P522" s="57"/>
      <c r="Q522" s="65" t="str">
        <f t="shared" si="46"/>
        <v/>
      </c>
      <c r="R522" s="55"/>
      <c r="S522" s="67"/>
      <c r="T522" s="17">
        <f>IF(AND(D522&lt;&gt;"",RIGHT(D522,3)&lt;&gt;""),IF(COUNTIF($D$6:D522,D522)=1,1,0),0)</f>
        <v>0</v>
      </c>
      <c r="U522" s="17" t="str">
        <f t="shared" si="47"/>
        <v/>
      </c>
      <c r="V522" s="17" t="str">
        <f t="shared" si="48"/>
        <v/>
      </c>
    </row>
    <row r="523" s="9" customFormat="1" hidden="1" customHeight="1" spans="1:22">
      <c r="A523" s="21"/>
      <c r="B523" s="54"/>
      <c r="C523" s="55"/>
      <c r="D523" s="54"/>
      <c r="E523" s="57"/>
      <c r="F523" s="58"/>
      <c r="G523" s="59"/>
      <c r="H523" s="57"/>
      <c r="I523" s="57"/>
      <c r="J523" s="62" t="str">
        <f t="shared" si="44"/>
        <v/>
      </c>
      <c r="K523" s="61"/>
      <c r="L523" s="57"/>
      <c r="M523" s="57" t="str">
        <f t="shared" si="45"/>
        <v/>
      </c>
      <c r="N523" s="57"/>
      <c r="O523" s="57"/>
      <c r="P523" s="57"/>
      <c r="Q523" s="65" t="str">
        <f t="shared" si="46"/>
        <v/>
      </c>
      <c r="R523" s="55"/>
      <c r="S523" s="67"/>
      <c r="T523" s="17">
        <f>IF(AND(D523&lt;&gt;"",RIGHT(D523,3)&lt;&gt;""),IF(COUNTIF($D$6:D523,D523)=1,1,0),0)</f>
        <v>0</v>
      </c>
      <c r="U523" s="17" t="str">
        <f t="shared" si="47"/>
        <v/>
      </c>
      <c r="V523" s="17" t="str">
        <f t="shared" si="48"/>
        <v/>
      </c>
    </row>
    <row r="524" s="9" customFormat="1" hidden="1" customHeight="1" spans="1:22">
      <c r="A524" s="21"/>
      <c r="B524" s="54"/>
      <c r="C524" s="55"/>
      <c r="D524" s="54"/>
      <c r="E524" s="57"/>
      <c r="F524" s="58"/>
      <c r="G524" s="59"/>
      <c r="H524" s="57"/>
      <c r="I524" s="57"/>
      <c r="J524" s="62" t="str">
        <f t="shared" si="44"/>
        <v/>
      </c>
      <c r="K524" s="61"/>
      <c r="L524" s="57"/>
      <c r="M524" s="57" t="str">
        <f t="shared" si="45"/>
        <v/>
      </c>
      <c r="N524" s="57"/>
      <c r="O524" s="57"/>
      <c r="P524" s="57"/>
      <c r="Q524" s="65" t="str">
        <f t="shared" si="46"/>
        <v/>
      </c>
      <c r="R524" s="55"/>
      <c r="S524" s="67"/>
      <c r="T524" s="17">
        <f>IF(AND(D524&lt;&gt;"",RIGHT(D524,3)&lt;&gt;""),IF(COUNTIF($D$6:D524,D524)=1,1,0),0)</f>
        <v>0</v>
      </c>
      <c r="U524" s="17" t="str">
        <f t="shared" si="47"/>
        <v/>
      </c>
      <c r="V524" s="17" t="str">
        <f t="shared" si="48"/>
        <v/>
      </c>
    </row>
    <row r="525" s="9" customFormat="1" hidden="1" customHeight="1" spans="1:22">
      <c r="A525" s="21"/>
      <c r="B525" s="54"/>
      <c r="C525" s="55"/>
      <c r="D525" s="54"/>
      <c r="E525" s="57"/>
      <c r="F525" s="58"/>
      <c r="G525" s="59"/>
      <c r="H525" s="57"/>
      <c r="I525" s="57"/>
      <c r="J525" s="62" t="str">
        <f t="shared" si="44"/>
        <v/>
      </c>
      <c r="K525" s="61"/>
      <c r="L525" s="57"/>
      <c r="M525" s="57" t="str">
        <f t="shared" si="45"/>
        <v/>
      </c>
      <c r="N525" s="57"/>
      <c r="O525" s="57"/>
      <c r="P525" s="57"/>
      <c r="Q525" s="65" t="str">
        <f t="shared" si="46"/>
        <v/>
      </c>
      <c r="R525" s="55"/>
      <c r="S525" s="67"/>
      <c r="T525" s="17">
        <f>IF(AND(D525&lt;&gt;"",RIGHT(D525,3)&lt;&gt;""),IF(COUNTIF($D$6:D525,D525)=1,1,0),0)</f>
        <v>0</v>
      </c>
      <c r="U525" s="17" t="str">
        <f t="shared" si="47"/>
        <v/>
      </c>
      <c r="V525" s="17" t="str">
        <f t="shared" si="48"/>
        <v/>
      </c>
    </row>
    <row r="526" s="9" customFormat="1" hidden="1" customHeight="1" spans="1:22">
      <c r="A526" s="21"/>
      <c r="B526" s="54"/>
      <c r="C526" s="55"/>
      <c r="D526" s="54"/>
      <c r="E526" s="57"/>
      <c r="F526" s="58"/>
      <c r="G526" s="59"/>
      <c r="H526" s="57"/>
      <c r="I526" s="57"/>
      <c r="J526" s="62" t="str">
        <f t="shared" si="44"/>
        <v/>
      </c>
      <c r="K526" s="61"/>
      <c r="L526" s="57"/>
      <c r="M526" s="57" t="str">
        <f t="shared" si="45"/>
        <v/>
      </c>
      <c r="N526" s="57"/>
      <c r="O526" s="57"/>
      <c r="P526" s="57"/>
      <c r="Q526" s="65" t="str">
        <f t="shared" si="46"/>
        <v/>
      </c>
      <c r="R526" s="55"/>
      <c r="S526" s="67"/>
      <c r="T526" s="17">
        <f>IF(AND(D526&lt;&gt;"",RIGHT(D526,3)&lt;&gt;""),IF(COUNTIF($D$6:D526,D526)=1,1,0),0)</f>
        <v>0</v>
      </c>
      <c r="U526" s="17" t="str">
        <f t="shared" si="47"/>
        <v/>
      </c>
      <c r="V526" s="17" t="str">
        <f t="shared" si="48"/>
        <v/>
      </c>
    </row>
    <row r="527" s="9" customFormat="1" hidden="1" customHeight="1" spans="1:22">
      <c r="A527" s="21"/>
      <c r="B527" s="54"/>
      <c r="C527" s="55"/>
      <c r="D527" s="54"/>
      <c r="E527" s="57"/>
      <c r="F527" s="58"/>
      <c r="G527" s="59"/>
      <c r="H527" s="57"/>
      <c r="I527" s="57"/>
      <c r="J527" s="62" t="str">
        <f t="shared" si="44"/>
        <v/>
      </c>
      <c r="K527" s="61"/>
      <c r="L527" s="57"/>
      <c r="M527" s="57" t="str">
        <f t="shared" si="45"/>
        <v/>
      </c>
      <c r="N527" s="57"/>
      <c r="O527" s="57"/>
      <c r="P527" s="57"/>
      <c r="Q527" s="65" t="str">
        <f t="shared" si="46"/>
        <v/>
      </c>
      <c r="R527" s="55"/>
      <c r="S527" s="67"/>
      <c r="T527" s="17">
        <f>IF(AND(D527&lt;&gt;"",RIGHT(D527,3)&lt;&gt;""),IF(COUNTIF($D$6:D527,D527)=1,1,0),0)</f>
        <v>0</v>
      </c>
      <c r="U527" s="17" t="str">
        <f t="shared" si="47"/>
        <v/>
      </c>
      <c r="V527" s="17" t="str">
        <f t="shared" si="48"/>
        <v/>
      </c>
    </row>
    <row r="528" s="9" customFormat="1" hidden="1" customHeight="1" spans="1:22">
      <c r="A528" s="21"/>
      <c r="B528" s="54"/>
      <c r="C528" s="55"/>
      <c r="D528" s="54"/>
      <c r="E528" s="57"/>
      <c r="F528" s="58"/>
      <c r="G528" s="59"/>
      <c r="H528" s="57"/>
      <c r="I528" s="57"/>
      <c r="J528" s="62" t="str">
        <f t="shared" si="44"/>
        <v/>
      </c>
      <c r="K528" s="61"/>
      <c r="L528" s="57"/>
      <c r="M528" s="57" t="str">
        <f t="shared" si="45"/>
        <v/>
      </c>
      <c r="N528" s="57"/>
      <c r="O528" s="57"/>
      <c r="P528" s="57"/>
      <c r="Q528" s="65" t="str">
        <f t="shared" si="46"/>
        <v/>
      </c>
      <c r="R528" s="55"/>
      <c r="S528" s="67"/>
      <c r="T528" s="17">
        <f>IF(AND(D528&lt;&gt;"",RIGHT(D528,3)&lt;&gt;""),IF(COUNTIF($D$6:D528,D528)=1,1,0),0)</f>
        <v>0</v>
      </c>
      <c r="U528" s="17" t="str">
        <f t="shared" si="47"/>
        <v/>
      </c>
      <c r="V528" s="17" t="str">
        <f t="shared" si="48"/>
        <v/>
      </c>
    </row>
    <row r="529" s="9" customFormat="1" hidden="1" customHeight="1" spans="1:22">
      <c r="A529" s="21"/>
      <c r="B529" s="54"/>
      <c r="C529" s="55"/>
      <c r="D529" s="54"/>
      <c r="E529" s="57"/>
      <c r="F529" s="58"/>
      <c r="G529" s="59"/>
      <c r="H529" s="57"/>
      <c r="I529" s="57"/>
      <c r="J529" s="62" t="str">
        <f t="shared" si="44"/>
        <v/>
      </c>
      <c r="K529" s="61"/>
      <c r="L529" s="57"/>
      <c r="M529" s="57" t="str">
        <f t="shared" si="45"/>
        <v/>
      </c>
      <c r="N529" s="57"/>
      <c r="O529" s="57"/>
      <c r="P529" s="57"/>
      <c r="Q529" s="65" t="str">
        <f t="shared" si="46"/>
        <v/>
      </c>
      <c r="R529" s="55"/>
      <c r="S529" s="67"/>
      <c r="T529" s="17">
        <f>IF(AND(D529&lt;&gt;"",RIGHT(D529,3)&lt;&gt;""),IF(COUNTIF($D$6:D529,D529)=1,1,0),0)</f>
        <v>0</v>
      </c>
      <c r="U529" s="17" t="str">
        <f t="shared" si="47"/>
        <v/>
      </c>
      <c r="V529" s="17" t="str">
        <f t="shared" si="48"/>
        <v/>
      </c>
    </row>
    <row r="530" s="9" customFormat="1" hidden="1" customHeight="1" spans="1:22">
      <c r="A530" s="21"/>
      <c r="B530" s="54"/>
      <c r="C530" s="55"/>
      <c r="D530" s="54"/>
      <c r="E530" s="57"/>
      <c r="F530" s="58"/>
      <c r="G530" s="59"/>
      <c r="H530" s="57"/>
      <c r="I530" s="57"/>
      <c r="J530" s="62" t="str">
        <f t="shared" si="44"/>
        <v/>
      </c>
      <c r="K530" s="61"/>
      <c r="L530" s="57"/>
      <c r="M530" s="57" t="str">
        <f t="shared" si="45"/>
        <v/>
      </c>
      <c r="N530" s="57"/>
      <c r="O530" s="57"/>
      <c r="P530" s="57"/>
      <c r="Q530" s="65" t="str">
        <f t="shared" si="46"/>
        <v/>
      </c>
      <c r="R530" s="55"/>
      <c r="S530" s="67"/>
      <c r="T530" s="17">
        <f>IF(AND(D530&lt;&gt;"",RIGHT(D530,3)&lt;&gt;""),IF(COUNTIF($D$6:D530,D530)=1,1,0),0)</f>
        <v>0</v>
      </c>
      <c r="U530" s="17" t="str">
        <f t="shared" si="47"/>
        <v/>
      </c>
      <c r="V530" s="17" t="str">
        <f t="shared" si="48"/>
        <v/>
      </c>
    </row>
    <row r="531" s="9" customFormat="1" hidden="1" customHeight="1" spans="1:22">
      <c r="A531" s="21"/>
      <c r="B531" s="54"/>
      <c r="C531" s="55"/>
      <c r="D531" s="54"/>
      <c r="E531" s="57"/>
      <c r="F531" s="58"/>
      <c r="G531" s="59"/>
      <c r="H531" s="57"/>
      <c r="I531" s="57"/>
      <c r="J531" s="62" t="str">
        <f t="shared" si="44"/>
        <v/>
      </c>
      <c r="K531" s="61"/>
      <c r="L531" s="57"/>
      <c r="M531" s="57" t="str">
        <f t="shared" si="45"/>
        <v/>
      </c>
      <c r="N531" s="57"/>
      <c r="O531" s="57"/>
      <c r="P531" s="57"/>
      <c r="Q531" s="65" t="str">
        <f t="shared" si="46"/>
        <v/>
      </c>
      <c r="R531" s="55"/>
      <c r="S531" s="67"/>
      <c r="T531" s="17">
        <f>IF(AND(D531&lt;&gt;"",RIGHT(D531,3)&lt;&gt;""),IF(COUNTIF($D$6:D531,D531)=1,1,0),0)</f>
        <v>0</v>
      </c>
      <c r="U531" s="17" t="str">
        <f t="shared" si="47"/>
        <v/>
      </c>
      <c r="V531" s="17" t="str">
        <f t="shared" si="48"/>
        <v/>
      </c>
    </row>
    <row r="532" s="9" customFormat="1" hidden="1" customHeight="1" spans="1:22">
      <c r="A532" s="21"/>
      <c r="B532" s="54"/>
      <c r="C532" s="55"/>
      <c r="D532" s="54"/>
      <c r="E532" s="57"/>
      <c r="F532" s="58"/>
      <c r="G532" s="59"/>
      <c r="H532" s="57"/>
      <c r="I532" s="57"/>
      <c r="J532" s="62" t="str">
        <f t="shared" si="44"/>
        <v/>
      </c>
      <c r="K532" s="61"/>
      <c r="L532" s="57"/>
      <c r="M532" s="57" t="str">
        <f t="shared" si="45"/>
        <v/>
      </c>
      <c r="N532" s="57"/>
      <c r="O532" s="57"/>
      <c r="P532" s="57"/>
      <c r="Q532" s="65" t="str">
        <f t="shared" si="46"/>
        <v/>
      </c>
      <c r="R532" s="55"/>
      <c r="S532" s="67"/>
      <c r="T532" s="17">
        <f>IF(AND(D532&lt;&gt;"",RIGHT(D532,3)&lt;&gt;""),IF(COUNTIF($D$6:D532,D532)=1,1,0),0)</f>
        <v>0</v>
      </c>
      <c r="U532" s="17" t="str">
        <f t="shared" si="47"/>
        <v/>
      </c>
      <c r="V532" s="17" t="str">
        <f t="shared" si="48"/>
        <v/>
      </c>
    </row>
    <row r="533" s="9" customFormat="1" hidden="1" customHeight="1" spans="1:22">
      <c r="A533" s="21"/>
      <c r="B533" s="54"/>
      <c r="C533" s="55"/>
      <c r="D533" s="54"/>
      <c r="E533" s="57"/>
      <c r="F533" s="58"/>
      <c r="G533" s="59"/>
      <c r="H533" s="57"/>
      <c r="I533" s="57"/>
      <c r="J533" s="62" t="str">
        <f t="shared" si="44"/>
        <v/>
      </c>
      <c r="K533" s="61"/>
      <c r="L533" s="57"/>
      <c r="M533" s="57" t="str">
        <f t="shared" si="45"/>
        <v/>
      </c>
      <c r="N533" s="57"/>
      <c r="O533" s="57"/>
      <c r="P533" s="57"/>
      <c r="Q533" s="65" t="str">
        <f t="shared" si="46"/>
        <v/>
      </c>
      <c r="R533" s="55"/>
      <c r="S533" s="67"/>
      <c r="T533" s="17">
        <f>IF(AND(D533&lt;&gt;"",RIGHT(D533,3)&lt;&gt;""),IF(COUNTIF($D$6:D533,D533)=1,1,0),0)</f>
        <v>0</v>
      </c>
      <c r="U533" s="17" t="str">
        <f t="shared" si="47"/>
        <v/>
      </c>
      <c r="V533" s="17" t="str">
        <f t="shared" si="48"/>
        <v/>
      </c>
    </row>
    <row r="534" s="9" customFormat="1" hidden="1" customHeight="1" spans="1:22">
      <c r="A534" s="21"/>
      <c r="B534" s="54"/>
      <c r="C534" s="55"/>
      <c r="D534" s="54"/>
      <c r="E534" s="57"/>
      <c r="F534" s="58"/>
      <c r="G534" s="59"/>
      <c r="H534" s="57"/>
      <c r="I534" s="57"/>
      <c r="J534" s="62" t="str">
        <f t="shared" si="44"/>
        <v/>
      </c>
      <c r="K534" s="61"/>
      <c r="L534" s="57"/>
      <c r="M534" s="57" t="str">
        <f t="shared" si="45"/>
        <v/>
      </c>
      <c r="N534" s="57"/>
      <c r="O534" s="57"/>
      <c r="P534" s="57"/>
      <c r="Q534" s="65" t="str">
        <f t="shared" si="46"/>
        <v/>
      </c>
      <c r="R534" s="55"/>
      <c r="S534" s="67"/>
      <c r="T534" s="17">
        <f>IF(AND(D534&lt;&gt;"",RIGHT(D534,3)&lt;&gt;""),IF(COUNTIF($D$6:D534,D534)=1,1,0),0)</f>
        <v>0</v>
      </c>
      <c r="U534" s="17" t="str">
        <f t="shared" si="47"/>
        <v/>
      </c>
      <c r="V534" s="17" t="str">
        <f t="shared" si="48"/>
        <v/>
      </c>
    </row>
    <row r="535" s="9" customFormat="1" hidden="1" customHeight="1" spans="1:22">
      <c r="A535" s="21"/>
      <c r="B535" s="54"/>
      <c r="C535" s="55"/>
      <c r="D535" s="54"/>
      <c r="E535" s="57"/>
      <c r="F535" s="58"/>
      <c r="G535" s="59"/>
      <c r="H535" s="57"/>
      <c r="I535" s="57"/>
      <c r="J535" s="62" t="str">
        <f t="shared" si="44"/>
        <v/>
      </c>
      <c r="K535" s="61"/>
      <c r="L535" s="57"/>
      <c r="M535" s="57" t="str">
        <f t="shared" si="45"/>
        <v/>
      </c>
      <c r="N535" s="57"/>
      <c r="O535" s="57"/>
      <c r="P535" s="57"/>
      <c r="Q535" s="65" t="str">
        <f t="shared" si="46"/>
        <v/>
      </c>
      <c r="R535" s="55"/>
      <c r="S535" s="67"/>
      <c r="T535" s="17">
        <f>IF(AND(D535&lt;&gt;"",RIGHT(D535,3)&lt;&gt;""),IF(COUNTIF($D$6:D535,D535)=1,1,0),0)</f>
        <v>0</v>
      </c>
      <c r="U535" s="17" t="str">
        <f t="shared" si="47"/>
        <v/>
      </c>
      <c r="V535" s="17" t="str">
        <f t="shared" si="48"/>
        <v/>
      </c>
    </row>
    <row r="536" s="9" customFormat="1" hidden="1" customHeight="1" spans="1:22">
      <c r="A536" s="21"/>
      <c r="B536" s="54"/>
      <c r="C536" s="55"/>
      <c r="D536" s="54"/>
      <c r="E536" s="57"/>
      <c r="F536" s="58"/>
      <c r="G536" s="59"/>
      <c r="H536" s="57"/>
      <c r="I536" s="57"/>
      <c r="J536" s="62" t="str">
        <f t="shared" si="44"/>
        <v/>
      </c>
      <c r="K536" s="61"/>
      <c r="L536" s="57"/>
      <c r="M536" s="57" t="str">
        <f t="shared" si="45"/>
        <v/>
      </c>
      <c r="N536" s="57"/>
      <c r="O536" s="57"/>
      <c r="P536" s="57"/>
      <c r="Q536" s="65" t="str">
        <f t="shared" si="46"/>
        <v/>
      </c>
      <c r="R536" s="55"/>
      <c r="S536" s="67"/>
      <c r="T536" s="17">
        <f>IF(AND(D536&lt;&gt;"",RIGHT(D536,3)&lt;&gt;""),IF(COUNTIF($D$6:D536,D536)=1,1,0),0)</f>
        <v>0</v>
      </c>
      <c r="U536" s="17" t="str">
        <f t="shared" si="47"/>
        <v/>
      </c>
      <c r="V536" s="17" t="str">
        <f t="shared" si="48"/>
        <v/>
      </c>
    </row>
    <row r="537" s="9" customFormat="1" hidden="1" customHeight="1" spans="1:22">
      <c r="A537" s="21"/>
      <c r="B537" s="54"/>
      <c r="C537" s="55"/>
      <c r="D537" s="54"/>
      <c r="E537" s="57"/>
      <c r="F537" s="58"/>
      <c r="G537" s="59"/>
      <c r="H537" s="57"/>
      <c r="I537" s="57"/>
      <c r="J537" s="62" t="str">
        <f t="shared" si="44"/>
        <v/>
      </c>
      <c r="K537" s="61"/>
      <c r="L537" s="57"/>
      <c r="M537" s="57" t="str">
        <f t="shared" si="45"/>
        <v/>
      </c>
      <c r="N537" s="57"/>
      <c r="O537" s="57"/>
      <c r="P537" s="57"/>
      <c r="Q537" s="65" t="str">
        <f t="shared" si="46"/>
        <v/>
      </c>
      <c r="R537" s="55"/>
      <c r="S537" s="67"/>
      <c r="T537" s="17">
        <f>IF(AND(D537&lt;&gt;"",RIGHT(D537,3)&lt;&gt;""),IF(COUNTIF($D$6:D537,D537)=1,1,0),0)</f>
        <v>0</v>
      </c>
      <c r="U537" s="17" t="str">
        <f t="shared" si="47"/>
        <v/>
      </c>
      <c r="V537" s="17" t="str">
        <f t="shared" si="48"/>
        <v/>
      </c>
    </row>
    <row r="538" s="9" customFormat="1" hidden="1" customHeight="1" spans="1:22">
      <c r="A538" s="21"/>
      <c r="B538" s="54"/>
      <c r="C538" s="55"/>
      <c r="D538" s="54"/>
      <c r="E538" s="57"/>
      <c r="F538" s="58"/>
      <c r="G538" s="59"/>
      <c r="H538" s="57"/>
      <c r="I538" s="57"/>
      <c r="J538" s="62" t="str">
        <f t="shared" si="44"/>
        <v/>
      </c>
      <c r="K538" s="61"/>
      <c r="L538" s="57"/>
      <c r="M538" s="57" t="str">
        <f t="shared" si="45"/>
        <v/>
      </c>
      <c r="N538" s="57"/>
      <c r="O538" s="57"/>
      <c r="P538" s="57"/>
      <c r="Q538" s="65" t="str">
        <f t="shared" si="46"/>
        <v/>
      </c>
      <c r="R538" s="55"/>
      <c r="S538" s="67"/>
      <c r="T538" s="17">
        <f>IF(AND(D538&lt;&gt;"",RIGHT(D538,3)&lt;&gt;""),IF(COUNTIF($D$6:D538,D538)=1,1,0),0)</f>
        <v>0</v>
      </c>
      <c r="U538" s="17" t="str">
        <f t="shared" si="47"/>
        <v/>
      </c>
      <c r="V538" s="17" t="str">
        <f t="shared" si="48"/>
        <v/>
      </c>
    </row>
    <row r="539" s="9" customFormat="1" hidden="1" customHeight="1" spans="1:22">
      <c r="A539" s="21"/>
      <c r="B539" s="54"/>
      <c r="C539" s="55"/>
      <c r="D539" s="54"/>
      <c r="E539" s="57"/>
      <c r="F539" s="58"/>
      <c r="G539" s="59"/>
      <c r="H539" s="57"/>
      <c r="I539" s="57"/>
      <c r="J539" s="62" t="str">
        <f t="shared" si="44"/>
        <v/>
      </c>
      <c r="K539" s="61"/>
      <c r="L539" s="57"/>
      <c r="M539" s="57" t="str">
        <f t="shared" si="45"/>
        <v/>
      </c>
      <c r="N539" s="57"/>
      <c r="O539" s="57"/>
      <c r="P539" s="57"/>
      <c r="Q539" s="65" t="str">
        <f t="shared" si="46"/>
        <v/>
      </c>
      <c r="R539" s="55"/>
      <c r="S539" s="67"/>
      <c r="T539" s="17">
        <f>IF(AND(D539&lt;&gt;"",RIGHT(D539,3)&lt;&gt;""),IF(COUNTIF($D$6:D539,D539)=1,1,0),0)</f>
        <v>0</v>
      </c>
      <c r="U539" s="17" t="str">
        <f t="shared" si="47"/>
        <v/>
      </c>
      <c r="V539" s="17" t="str">
        <f t="shared" si="48"/>
        <v/>
      </c>
    </row>
    <row r="540" s="9" customFormat="1" hidden="1" customHeight="1" spans="1:22">
      <c r="A540" s="21"/>
      <c r="B540" s="54"/>
      <c r="C540" s="55"/>
      <c r="D540" s="54"/>
      <c r="E540" s="57"/>
      <c r="F540" s="58"/>
      <c r="G540" s="59"/>
      <c r="H540" s="57"/>
      <c r="I540" s="57"/>
      <c r="J540" s="62" t="str">
        <f t="shared" si="44"/>
        <v/>
      </c>
      <c r="K540" s="61"/>
      <c r="L540" s="57"/>
      <c r="M540" s="57" t="str">
        <f t="shared" si="45"/>
        <v/>
      </c>
      <c r="N540" s="57"/>
      <c r="O540" s="57"/>
      <c r="P540" s="57"/>
      <c r="Q540" s="65" t="str">
        <f t="shared" si="46"/>
        <v/>
      </c>
      <c r="R540" s="55"/>
      <c r="S540" s="67"/>
      <c r="T540" s="17">
        <f>IF(AND(D540&lt;&gt;"",RIGHT(D540,3)&lt;&gt;""),IF(COUNTIF($D$6:D540,D540)=1,1,0),0)</f>
        <v>0</v>
      </c>
      <c r="U540" s="17" t="str">
        <f t="shared" si="47"/>
        <v/>
      </c>
      <c r="V540" s="17" t="str">
        <f t="shared" si="48"/>
        <v/>
      </c>
    </row>
    <row r="541" s="9" customFormat="1" hidden="1" customHeight="1" spans="1:22">
      <c r="A541" s="21"/>
      <c r="B541" s="54"/>
      <c r="C541" s="55"/>
      <c r="D541" s="54"/>
      <c r="E541" s="57"/>
      <c r="F541" s="58"/>
      <c r="G541" s="59"/>
      <c r="H541" s="57"/>
      <c r="I541" s="57"/>
      <c r="J541" s="62" t="str">
        <f t="shared" si="44"/>
        <v/>
      </c>
      <c r="K541" s="61"/>
      <c r="L541" s="57"/>
      <c r="M541" s="57" t="str">
        <f t="shared" si="45"/>
        <v/>
      </c>
      <c r="N541" s="57"/>
      <c r="O541" s="57"/>
      <c r="P541" s="57"/>
      <c r="Q541" s="65" t="str">
        <f t="shared" si="46"/>
        <v/>
      </c>
      <c r="R541" s="55"/>
      <c r="S541" s="67"/>
      <c r="T541" s="17">
        <f>IF(AND(D541&lt;&gt;"",RIGHT(D541,3)&lt;&gt;""),IF(COUNTIF($D$6:D541,D541)=1,1,0),0)</f>
        <v>0</v>
      </c>
      <c r="U541" s="17" t="str">
        <f t="shared" si="47"/>
        <v/>
      </c>
      <c r="V541" s="17" t="str">
        <f t="shared" si="48"/>
        <v/>
      </c>
    </row>
    <row r="542" s="9" customFormat="1" hidden="1" customHeight="1" spans="1:22">
      <c r="A542" s="21"/>
      <c r="B542" s="54"/>
      <c r="C542" s="55"/>
      <c r="D542" s="54"/>
      <c r="E542" s="57"/>
      <c r="F542" s="58"/>
      <c r="G542" s="59"/>
      <c r="H542" s="57"/>
      <c r="I542" s="57"/>
      <c r="J542" s="62" t="str">
        <f t="shared" si="44"/>
        <v/>
      </c>
      <c r="K542" s="61"/>
      <c r="L542" s="57"/>
      <c r="M542" s="57" t="str">
        <f t="shared" si="45"/>
        <v/>
      </c>
      <c r="N542" s="57"/>
      <c r="O542" s="57"/>
      <c r="P542" s="57"/>
      <c r="Q542" s="65" t="str">
        <f t="shared" si="46"/>
        <v/>
      </c>
      <c r="R542" s="55"/>
      <c r="S542" s="67"/>
      <c r="T542" s="17">
        <f>IF(AND(D542&lt;&gt;"",RIGHT(D542,3)&lt;&gt;""),IF(COUNTIF($D$6:D542,D542)=1,1,0),0)</f>
        <v>0</v>
      </c>
      <c r="U542" s="17" t="str">
        <f t="shared" si="47"/>
        <v/>
      </c>
      <c r="V542" s="17" t="str">
        <f t="shared" si="48"/>
        <v/>
      </c>
    </row>
    <row r="543" s="9" customFormat="1" hidden="1" customHeight="1" spans="1:22">
      <c r="A543" s="21"/>
      <c r="B543" s="54"/>
      <c r="C543" s="55"/>
      <c r="D543" s="54"/>
      <c r="E543" s="57"/>
      <c r="F543" s="58"/>
      <c r="G543" s="59"/>
      <c r="H543" s="57"/>
      <c r="I543" s="57"/>
      <c r="J543" s="62" t="str">
        <f t="shared" si="44"/>
        <v/>
      </c>
      <c r="K543" s="61"/>
      <c r="L543" s="57"/>
      <c r="M543" s="57" t="str">
        <f t="shared" si="45"/>
        <v/>
      </c>
      <c r="N543" s="57"/>
      <c r="O543" s="57"/>
      <c r="P543" s="57"/>
      <c r="Q543" s="65" t="str">
        <f t="shared" si="46"/>
        <v/>
      </c>
      <c r="R543" s="55"/>
      <c r="S543" s="67"/>
      <c r="T543" s="17">
        <f>IF(AND(D543&lt;&gt;"",RIGHT(D543,3)&lt;&gt;""),IF(COUNTIF($D$6:D543,D543)=1,1,0),0)</f>
        <v>0</v>
      </c>
      <c r="U543" s="17" t="str">
        <f t="shared" si="47"/>
        <v/>
      </c>
      <c r="V543" s="17" t="str">
        <f t="shared" si="48"/>
        <v/>
      </c>
    </row>
    <row r="544" s="9" customFormat="1" hidden="1" customHeight="1" spans="1:22">
      <c r="A544" s="21"/>
      <c r="B544" s="54"/>
      <c r="C544" s="55"/>
      <c r="D544" s="54"/>
      <c r="E544" s="57"/>
      <c r="F544" s="58"/>
      <c r="G544" s="59"/>
      <c r="H544" s="57"/>
      <c r="I544" s="57"/>
      <c r="J544" s="62" t="str">
        <f t="shared" si="44"/>
        <v/>
      </c>
      <c r="K544" s="61"/>
      <c r="L544" s="57"/>
      <c r="M544" s="57" t="str">
        <f t="shared" si="45"/>
        <v/>
      </c>
      <c r="N544" s="57"/>
      <c r="O544" s="57"/>
      <c r="P544" s="57"/>
      <c r="Q544" s="65" t="str">
        <f t="shared" si="46"/>
        <v/>
      </c>
      <c r="R544" s="55"/>
      <c r="S544" s="67"/>
      <c r="T544" s="17">
        <f>IF(AND(D544&lt;&gt;"",RIGHT(D544,3)&lt;&gt;""),IF(COUNTIF($D$6:D544,D544)=1,1,0),0)</f>
        <v>0</v>
      </c>
      <c r="U544" s="17" t="str">
        <f t="shared" si="47"/>
        <v/>
      </c>
      <c r="V544" s="17" t="str">
        <f t="shared" si="48"/>
        <v/>
      </c>
    </row>
    <row r="545" s="9" customFormat="1" hidden="1" customHeight="1" spans="1:22">
      <c r="A545" s="21"/>
      <c r="B545" s="54"/>
      <c r="C545" s="55"/>
      <c r="D545" s="54"/>
      <c r="E545" s="57"/>
      <c r="F545" s="58"/>
      <c r="G545" s="59"/>
      <c r="H545" s="57"/>
      <c r="I545" s="57"/>
      <c r="J545" s="62" t="str">
        <f t="shared" si="44"/>
        <v/>
      </c>
      <c r="K545" s="61"/>
      <c r="L545" s="57"/>
      <c r="M545" s="57" t="str">
        <f t="shared" si="45"/>
        <v/>
      </c>
      <c r="N545" s="57"/>
      <c r="O545" s="57"/>
      <c r="P545" s="57"/>
      <c r="Q545" s="65" t="str">
        <f t="shared" si="46"/>
        <v/>
      </c>
      <c r="R545" s="55"/>
      <c r="S545" s="67"/>
      <c r="T545" s="17">
        <f>IF(AND(D545&lt;&gt;"",RIGHT(D545,3)&lt;&gt;""),IF(COUNTIF($D$6:D545,D545)=1,1,0),0)</f>
        <v>0</v>
      </c>
      <c r="U545" s="17" t="str">
        <f t="shared" si="47"/>
        <v/>
      </c>
      <c r="V545" s="17" t="str">
        <f t="shared" si="48"/>
        <v/>
      </c>
    </row>
    <row r="546" s="9" customFormat="1" hidden="1" customHeight="1" spans="1:22">
      <c r="A546" s="21"/>
      <c r="B546" s="54"/>
      <c r="C546" s="55"/>
      <c r="D546" s="54"/>
      <c r="E546" s="57"/>
      <c r="F546" s="58"/>
      <c r="G546" s="59"/>
      <c r="H546" s="57"/>
      <c r="I546" s="57"/>
      <c r="J546" s="62" t="str">
        <f t="shared" si="44"/>
        <v/>
      </c>
      <c r="K546" s="61"/>
      <c r="L546" s="57"/>
      <c r="M546" s="57" t="str">
        <f t="shared" si="45"/>
        <v/>
      </c>
      <c r="N546" s="57"/>
      <c r="O546" s="57"/>
      <c r="P546" s="57"/>
      <c r="Q546" s="65" t="str">
        <f t="shared" si="46"/>
        <v/>
      </c>
      <c r="R546" s="55"/>
      <c r="S546" s="67"/>
      <c r="T546" s="17">
        <f>IF(AND(D546&lt;&gt;"",RIGHT(D546,3)&lt;&gt;""),IF(COUNTIF($D$6:D546,D546)=1,1,0),0)</f>
        <v>0</v>
      </c>
      <c r="U546" s="17" t="str">
        <f t="shared" si="47"/>
        <v/>
      </c>
      <c r="V546" s="17" t="str">
        <f t="shared" si="48"/>
        <v/>
      </c>
    </row>
    <row r="547" s="9" customFormat="1" hidden="1" customHeight="1" spans="1:22">
      <c r="A547" s="21"/>
      <c r="B547" s="54"/>
      <c r="C547" s="55"/>
      <c r="D547" s="54"/>
      <c r="E547" s="57"/>
      <c r="F547" s="58"/>
      <c r="G547" s="59"/>
      <c r="H547" s="57"/>
      <c r="I547" s="57"/>
      <c r="J547" s="62" t="str">
        <f t="shared" si="44"/>
        <v/>
      </c>
      <c r="K547" s="61"/>
      <c r="L547" s="57"/>
      <c r="M547" s="57" t="str">
        <f t="shared" si="45"/>
        <v/>
      </c>
      <c r="N547" s="57"/>
      <c r="O547" s="57"/>
      <c r="P547" s="57"/>
      <c r="Q547" s="65" t="str">
        <f t="shared" si="46"/>
        <v/>
      </c>
      <c r="R547" s="55"/>
      <c r="S547" s="67"/>
      <c r="T547" s="17">
        <f>IF(AND(D547&lt;&gt;"",RIGHT(D547,3)&lt;&gt;""),IF(COUNTIF($D$6:D547,D547)=1,1,0),0)</f>
        <v>0</v>
      </c>
      <c r="U547" s="17" t="str">
        <f t="shared" si="47"/>
        <v/>
      </c>
      <c r="V547" s="17" t="str">
        <f t="shared" si="48"/>
        <v/>
      </c>
    </row>
    <row r="548" s="9" customFormat="1" hidden="1" customHeight="1" spans="1:22">
      <c r="A548" s="21"/>
      <c r="B548" s="54"/>
      <c r="C548" s="55"/>
      <c r="D548" s="54"/>
      <c r="E548" s="57"/>
      <c r="F548" s="58"/>
      <c r="G548" s="59"/>
      <c r="H548" s="57"/>
      <c r="I548" s="57"/>
      <c r="J548" s="62" t="str">
        <f t="shared" si="44"/>
        <v/>
      </c>
      <c r="K548" s="61"/>
      <c r="L548" s="57"/>
      <c r="M548" s="57" t="str">
        <f t="shared" si="45"/>
        <v/>
      </c>
      <c r="N548" s="57"/>
      <c r="O548" s="57"/>
      <c r="P548" s="57"/>
      <c r="Q548" s="65" t="str">
        <f t="shared" si="46"/>
        <v/>
      </c>
      <c r="R548" s="55"/>
      <c r="S548" s="67"/>
      <c r="T548" s="17">
        <f>IF(AND(D548&lt;&gt;"",RIGHT(D548,3)&lt;&gt;""),IF(COUNTIF($D$6:D548,D548)=1,1,0),0)</f>
        <v>0</v>
      </c>
      <c r="U548" s="17" t="str">
        <f t="shared" si="47"/>
        <v/>
      </c>
      <c r="V548" s="17" t="str">
        <f t="shared" si="48"/>
        <v/>
      </c>
    </row>
    <row r="549" s="9" customFormat="1" hidden="1" customHeight="1" spans="1:22">
      <c r="A549" s="21"/>
      <c r="B549" s="54"/>
      <c r="C549" s="55"/>
      <c r="D549" s="54"/>
      <c r="E549" s="57"/>
      <c r="F549" s="58"/>
      <c r="G549" s="59"/>
      <c r="H549" s="57"/>
      <c r="I549" s="57"/>
      <c r="J549" s="62" t="str">
        <f t="shared" si="44"/>
        <v/>
      </c>
      <c r="K549" s="61"/>
      <c r="L549" s="57"/>
      <c r="M549" s="57" t="str">
        <f t="shared" si="45"/>
        <v/>
      </c>
      <c r="N549" s="57"/>
      <c r="O549" s="57"/>
      <c r="P549" s="57"/>
      <c r="Q549" s="65" t="str">
        <f t="shared" si="46"/>
        <v/>
      </c>
      <c r="R549" s="55"/>
      <c r="S549" s="67"/>
      <c r="T549" s="17">
        <f>IF(AND(D549&lt;&gt;"",RIGHT(D549,3)&lt;&gt;""),IF(COUNTIF($D$6:D549,D549)=1,1,0),0)</f>
        <v>0</v>
      </c>
      <c r="U549" s="17" t="str">
        <f t="shared" si="47"/>
        <v/>
      </c>
      <c r="V549" s="17" t="str">
        <f t="shared" si="48"/>
        <v/>
      </c>
    </row>
    <row r="550" s="9" customFormat="1" hidden="1" customHeight="1" spans="1:22">
      <c r="A550" s="21"/>
      <c r="B550" s="54"/>
      <c r="C550" s="55"/>
      <c r="D550" s="54"/>
      <c r="E550" s="57"/>
      <c r="F550" s="58"/>
      <c r="G550" s="59"/>
      <c r="H550" s="57"/>
      <c r="I550" s="57"/>
      <c r="J550" s="62" t="str">
        <f t="shared" si="44"/>
        <v/>
      </c>
      <c r="K550" s="61"/>
      <c r="L550" s="57"/>
      <c r="M550" s="57" t="str">
        <f t="shared" si="45"/>
        <v/>
      </c>
      <c r="N550" s="57"/>
      <c r="O550" s="57"/>
      <c r="P550" s="57"/>
      <c r="Q550" s="65" t="str">
        <f t="shared" si="46"/>
        <v/>
      </c>
      <c r="R550" s="55"/>
      <c r="S550" s="67"/>
      <c r="T550" s="17">
        <f>IF(AND(D550&lt;&gt;"",RIGHT(D550,3)&lt;&gt;""),IF(COUNTIF($D$6:D550,D550)=1,1,0),0)</f>
        <v>0</v>
      </c>
      <c r="U550" s="17" t="str">
        <f t="shared" si="47"/>
        <v/>
      </c>
      <c r="V550" s="17" t="str">
        <f t="shared" si="48"/>
        <v/>
      </c>
    </row>
    <row r="551" s="9" customFormat="1" hidden="1" customHeight="1" spans="1:22">
      <c r="A551" s="21"/>
      <c r="B551" s="54"/>
      <c r="C551" s="55"/>
      <c r="D551" s="54"/>
      <c r="E551" s="57"/>
      <c r="F551" s="58"/>
      <c r="G551" s="59"/>
      <c r="H551" s="57"/>
      <c r="I551" s="57"/>
      <c r="J551" s="62" t="str">
        <f t="shared" si="44"/>
        <v/>
      </c>
      <c r="K551" s="61"/>
      <c r="L551" s="57"/>
      <c r="M551" s="57" t="str">
        <f t="shared" si="45"/>
        <v/>
      </c>
      <c r="N551" s="57"/>
      <c r="O551" s="57"/>
      <c r="P551" s="57"/>
      <c r="Q551" s="65" t="str">
        <f t="shared" si="46"/>
        <v/>
      </c>
      <c r="R551" s="55"/>
      <c r="S551" s="67"/>
      <c r="T551" s="17">
        <f>IF(AND(D551&lt;&gt;"",RIGHT(D551,3)&lt;&gt;""),IF(COUNTIF($D$6:D551,D551)=1,1,0),0)</f>
        <v>0</v>
      </c>
      <c r="U551" s="17" t="str">
        <f t="shared" si="47"/>
        <v/>
      </c>
      <c r="V551" s="17" t="str">
        <f t="shared" si="48"/>
        <v/>
      </c>
    </row>
    <row r="552" s="9" customFormat="1" hidden="1" customHeight="1" spans="1:22">
      <c r="A552" s="21"/>
      <c r="B552" s="54"/>
      <c r="C552" s="55"/>
      <c r="D552" s="54"/>
      <c r="E552" s="57"/>
      <c r="F552" s="58"/>
      <c r="G552" s="59"/>
      <c r="H552" s="57"/>
      <c r="I552" s="57"/>
      <c r="J552" s="62" t="str">
        <f t="shared" si="44"/>
        <v/>
      </c>
      <c r="K552" s="61"/>
      <c r="L552" s="57"/>
      <c r="M552" s="57" t="str">
        <f t="shared" si="45"/>
        <v/>
      </c>
      <c r="N552" s="57"/>
      <c r="O552" s="57"/>
      <c r="P552" s="57"/>
      <c r="Q552" s="65" t="str">
        <f t="shared" si="46"/>
        <v/>
      </c>
      <c r="R552" s="55"/>
      <c r="S552" s="67"/>
      <c r="T552" s="17">
        <f>IF(AND(D552&lt;&gt;"",RIGHT(D552,3)&lt;&gt;""),IF(COUNTIF($D$6:D552,D552)=1,1,0),0)</f>
        <v>0</v>
      </c>
      <c r="U552" s="17" t="str">
        <f t="shared" si="47"/>
        <v/>
      </c>
      <c r="V552" s="17" t="str">
        <f t="shared" si="48"/>
        <v/>
      </c>
    </row>
    <row r="553" s="9" customFormat="1" hidden="1" customHeight="1" spans="1:22">
      <c r="A553" s="21"/>
      <c r="B553" s="54"/>
      <c r="C553" s="55"/>
      <c r="D553" s="54"/>
      <c r="E553" s="57"/>
      <c r="F553" s="58"/>
      <c r="G553" s="59"/>
      <c r="H553" s="57"/>
      <c r="I553" s="57"/>
      <c r="J553" s="62" t="str">
        <f t="shared" si="44"/>
        <v/>
      </c>
      <c r="K553" s="61"/>
      <c r="L553" s="57"/>
      <c r="M553" s="57" t="str">
        <f t="shared" si="45"/>
        <v/>
      </c>
      <c r="N553" s="57"/>
      <c r="O553" s="57"/>
      <c r="P553" s="57"/>
      <c r="Q553" s="65" t="str">
        <f t="shared" si="46"/>
        <v/>
      </c>
      <c r="R553" s="55"/>
      <c r="S553" s="67"/>
      <c r="T553" s="17">
        <f>IF(AND(D553&lt;&gt;"",RIGHT(D553,3)&lt;&gt;""),IF(COUNTIF($D$6:D553,D553)=1,1,0),0)</f>
        <v>0</v>
      </c>
      <c r="U553" s="17" t="str">
        <f t="shared" si="47"/>
        <v/>
      </c>
      <c r="V553" s="17" t="str">
        <f t="shared" si="48"/>
        <v/>
      </c>
    </row>
    <row r="554" s="9" customFormat="1" hidden="1" customHeight="1" spans="1:22">
      <c r="A554" s="21"/>
      <c r="B554" s="54"/>
      <c r="C554" s="55"/>
      <c r="D554" s="54"/>
      <c r="E554" s="57"/>
      <c r="F554" s="58"/>
      <c r="G554" s="59"/>
      <c r="H554" s="57"/>
      <c r="I554" s="57"/>
      <c r="J554" s="62" t="str">
        <f t="shared" si="44"/>
        <v/>
      </c>
      <c r="K554" s="61"/>
      <c r="L554" s="57"/>
      <c r="M554" s="57" t="str">
        <f t="shared" si="45"/>
        <v/>
      </c>
      <c r="N554" s="57"/>
      <c r="O554" s="57"/>
      <c r="P554" s="57"/>
      <c r="Q554" s="65" t="str">
        <f t="shared" si="46"/>
        <v/>
      </c>
      <c r="R554" s="55"/>
      <c r="S554" s="67"/>
      <c r="T554" s="17">
        <f>IF(AND(D554&lt;&gt;"",RIGHT(D554,3)&lt;&gt;""),IF(COUNTIF($D$6:D554,D554)=1,1,0),0)</f>
        <v>0</v>
      </c>
      <c r="U554" s="17" t="str">
        <f t="shared" si="47"/>
        <v/>
      </c>
      <c r="V554" s="17" t="str">
        <f t="shared" si="48"/>
        <v/>
      </c>
    </row>
    <row r="555" s="9" customFormat="1" hidden="1" customHeight="1" spans="1:22">
      <c r="A555" s="21"/>
      <c r="B555" s="54"/>
      <c r="C555" s="55"/>
      <c r="D555" s="54"/>
      <c r="E555" s="57"/>
      <c r="F555" s="58"/>
      <c r="G555" s="59"/>
      <c r="H555" s="57"/>
      <c r="I555" s="57"/>
      <c r="J555" s="62" t="str">
        <f t="shared" si="44"/>
        <v/>
      </c>
      <c r="K555" s="61"/>
      <c r="L555" s="57"/>
      <c r="M555" s="57" t="str">
        <f t="shared" si="45"/>
        <v/>
      </c>
      <c r="N555" s="57"/>
      <c r="O555" s="57"/>
      <c r="P555" s="57"/>
      <c r="Q555" s="65" t="str">
        <f t="shared" si="46"/>
        <v/>
      </c>
      <c r="R555" s="55"/>
      <c r="S555" s="67"/>
      <c r="T555" s="17">
        <f>IF(AND(D555&lt;&gt;"",RIGHT(D555,3)&lt;&gt;""),IF(COUNTIF($D$6:D555,D555)=1,1,0),0)</f>
        <v>0</v>
      </c>
      <c r="U555" s="17" t="str">
        <f t="shared" si="47"/>
        <v/>
      </c>
      <c r="V555" s="17" t="str">
        <f t="shared" si="48"/>
        <v/>
      </c>
    </row>
    <row r="556" s="9" customFormat="1" hidden="1" customHeight="1" spans="1:22">
      <c r="A556" s="21"/>
      <c r="B556" s="54"/>
      <c r="C556" s="55"/>
      <c r="D556" s="54"/>
      <c r="E556" s="57"/>
      <c r="F556" s="58"/>
      <c r="G556" s="59"/>
      <c r="H556" s="57"/>
      <c r="I556" s="57"/>
      <c r="J556" s="62" t="str">
        <f t="shared" si="44"/>
        <v/>
      </c>
      <c r="K556" s="61"/>
      <c r="L556" s="57"/>
      <c r="M556" s="57" t="str">
        <f t="shared" si="45"/>
        <v/>
      </c>
      <c r="N556" s="57"/>
      <c r="O556" s="57"/>
      <c r="P556" s="57"/>
      <c r="Q556" s="65" t="str">
        <f t="shared" si="46"/>
        <v/>
      </c>
      <c r="R556" s="55"/>
      <c r="S556" s="67"/>
      <c r="T556" s="17">
        <f>IF(AND(D556&lt;&gt;"",RIGHT(D556,3)&lt;&gt;""),IF(COUNTIF($D$6:D556,D556)=1,1,0),0)</f>
        <v>0</v>
      </c>
      <c r="U556" s="17" t="str">
        <f t="shared" si="47"/>
        <v/>
      </c>
      <c r="V556" s="17" t="str">
        <f t="shared" si="48"/>
        <v/>
      </c>
    </row>
    <row r="557" s="9" customFormat="1" hidden="1" customHeight="1" spans="1:22">
      <c r="A557" s="21"/>
      <c r="B557" s="54"/>
      <c r="C557" s="55"/>
      <c r="D557" s="54"/>
      <c r="E557" s="57"/>
      <c r="F557" s="58"/>
      <c r="G557" s="59"/>
      <c r="H557" s="57"/>
      <c r="I557" s="57"/>
      <c r="J557" s="62" t="str">
        <f t="shared" si="44"/>
        <v/>
      </c>
      <c r="K557" s="61"/>
      <c r="L557" s="57"/>
      <c r="M557" s="57" t="str">
        <f t="shared" si="45"/>
        <v/>
      </c>
      <c r="N557" s="57"/>
      <c r="O557" s="57"/>
      <c r="P557" s="57"/>
      <c r="Q557" s="65" t="str">
        <f t="shared" si="46"/>
        <v/>
      </c>
      <c r="R557" s="55"/>
      <c r="S557" s="67"/>
      <c r="T557" s="17">
        <f>IF(AND(D557&lt;&gt;"",RIGHT(D557,3)&lt;&gt;""),IF(COUNTIF($D$6:D557,D557)=1,1,0),0)</f>
        <v>0</v>
      </c>
      <c r="U557" s="17" t="str">
        <f t="shared" si="47"/>
        <v/>
      </c>
      <c r="V557" s="17" t="str">
        <f t="shared" si="48"/>
        <v/>
      </c>
    </row>
    <row r="558" s="9" customFormat="1" hidden="1" customHeight="1" spans="1:22">
      <c r="A558" s="21"/>
      <c r="B558" s="54"/>
      <c r="C558" s="55"/>
      <c r="D558" s="54"/>
      <c r="E558" s="57"/>
      <c r="F558" s="58"/>
      <c r="G558" s="59"/>
      <c r="H558" s="57"/>
      <c r="I558" s="57"/>
      <c r="J558" s="62" t="str">
        <f t="shared" si="44"/>
        <v/>
      </c>
      <c r="K558" s="61"/>
      <c r="L558" s="57"/>
      <c r="M558" s="57" t="str">
        <f t="shared" si="45"/>
        <v/>
      </c>
      <c r="N558" s="57"/>
      <c r="O558" s="57"/>
      <c r="P558" s="57"/>
      <c r="Q558" s="65" t="str">
        <f t="shared" si="46"/>
        <v/>
      </c>
      <c r="R558" s="55"/>
      <c r="S558" s="67"/>
      <c r="T558" s="17">
        <f>IF(AND(D558&lt;&gt;"",RIGHT(D558,3)&lt;&gt;""),IF(COUNTIF($D$6:D558,D558)=1,1,0),0)</f>
        <v>0</v>
      </c>
      <c r="U558" s="17" t="str">
        <f t="shared" si="47"/>
        <v/>
      </c>
      <c r="V558" s="17" t="str">
        <f t="shared" si="48"/>
        <v/>
      </c>
    </row>
    <row r="559" s="9" customFormat="1" hidden="1" customHeight="1" spans="1:22">
      <c r="A559" s="21"/>
      <c r="B559" s="54"/>
      <c r="C559" s="55"/>
      <c r="D559" s="54"/>
      <c r="E559" s="57"/>
      <c r="F559" s="58"/>
      <c r="G559" s="59"/>
      <c r="H559" s="57"/>
      <c r="I559" s="57"/>
      <c r="J559" s="62" t="str">
        <f t="shared" si="44"/>
        <v/>
      </c>
      <c r="K559" s="61"/>
      <c r="L559" s="57"/>
      <c r="M559" s="57" t="str">
        <f t="shared" si="45"/>
        <v/>
      </c>
      <c r="N559" s="57"/>
      <c r="O559" s="57"/>
      <c r="P559" s="57"/>
      <c r="Q559" s="65" t="str">
        <f t="shared" si="46"/>
        <v/>
      </c>
      <c r="R559" s="55"/>
      <c r="S559" s="67"/>
      <c r="T559" s="17">
        <f>IF(AND(D559&lt;&gt;"",RIGHT(D559,3)&lt;&gt;""),IF(COUNTIF($D$6:D559,D559)=1,1,0),0)</f>
        <v>0</v>
      </c>
      <c r="U559" s="17" t="str">
        <f t="shared" si="47"/>
        <v/>
      </c>
      <c r="V559" s="17" t="str">
        <f t="shared" si="48"/>
        <v/>
      </c>
    </row>
    <row r="560" s="9" customFormat="1" hidden="1" customHeight="1" spans="1:22">
      <c r="A560" s="21"/>
      <c r="B560" s="54"/>
      <c r="C560" s="55"/>
      <c r="D560" s="54"/>
      <c r="E560" s="57"/>
      <c r="F560" s="58"/>
      <c r="G560" s="59"/>
      <c r="H560" s="57"/>
      <c r="I560" s="57"/>
      <c r="J560" s="62" t="str">
        <f t="shared" si="44"/>
        <v/>
      </c>
      <c r="K560" s="61"/>
      <c r="L560" s="57"/>
      <c r="M560" s="57" t="str">
        <f t="shared" si="45"/>
        <v/>
      </c>
      <c r="N560" s="57"/>
      <c r="O560" s="57"/>
      <c r="P560" s="57"/>
      <c r="Q560" s="65" t="str">
        <f t="shared" si="46"/>
        <v/>
      </c>
      <c r="R560" s="55"/>
      <c r="S560" s="67"/>
      <c r="T560" s="17">
        <f>IF(AND(D560&lt;&gt;"",RIGHT(D560,3)&lt;&gt;""),IF(COUNTIF($D$6:D560,D560)=1,1,0),0)</f>
        <v>0</v>
      </c>
      <c r="U560" s="17" t="str">
        <f t="shared" si="47"/>
        <v/>
      </c>
      <c r="V560" s="17" t="str">
        <f t="shared" si="48"/>
        <v/>
      </c>
    </row>
    <row r="561" s="9" customFormat="1" hidden="1" customHeight="1" spans="1:22">
      <c r="A561" s="21"/>
      <c r="B561" s="54"/>
      <c r="C561" s="55"/>
      <c r="D561" s="54"/>
      <c r="E561" s="57"/>
      <c r="F561" s="58"/>
      <c r="G561" s="59"/>
      <c r="H561" s="57"/>
      <c r="I561" s="57"/>
      <c r="J561" s="62" t="str">
        <f t="shared" si="44"/>
        <v/>
      </c>
      <c r="K561" s="61"/>
      <c r="L561" s="57"/>
      <c r="M561" s="57" t="str">
        <f t="shared" si="45"/>
        <v/>
      </c>
      <c r="N561" s="57"/>
      <c r="O561" s="57"/>
      <c r="P561" s="57"/>
      <c r="Q561" s="65" t="str">
        <f t="shared" si="46"/>
        <v/>
      </c>
      <c r="R561" s="55"/>
      <c r="S561" s="67"/>
      <c r="T561" s="17">
        <f>IF(AND(D561&lt;&gt;"",RIGHT(D561,3)&lt;&gt;""),IF(COUNTIF($D$6:D561,D561)=1,1,0),0)</f>
        <v>0</v>
      </c>
      <c r="U561" s="17" t="str">
        <f t="shared" si="47"/>
        <v/>
      </c>
      <c r="V561" s="17" t="str">
        <f t="shared" si="48"/>
        <v/>
      </c>
    </row>
    <row r="562" s="9" customFormat="1" hidden="1" customHeight="1" spans="1:22">
      <c r="A562" s="21"/>
      <c r="B562" s="54"/>
      <c r="C562" s="55"/>
      <c r="D562" s="54"/>
      <c r="E562" s="57"/>
      <c r="F562" s="58"/>
      <c r="G562" s="59"/>
      <c r="H562" s="57"/>
      <c r="I562" s="57"/>
      <c r="J562" s="62" t="str">
        <f t="shared" si="44"/>
        <v/>
      </c>
      <c r="K562" s="61"/>
      <c r="L562" s="57"/>
      <c r="M562" s="57" t="str">
        <f t="shared" si="45"/>
        <v/>
      </c>
      <c r="N562" s="57"/>
      <c r="O562" s="57"/>
      <c r="P562" s="57"/>
      <c r="Q562" s="65" t="str">
        <f t="shared" si="46"/>
        <v/>
      </c>
      <c r="R562" s="55"/>
      <c r="S562" s="67"/>
      <c r="T562" s="17">
        <f>IF(AND(D562&lt;&gt;"",RIGHT(D562,3)&lt;&gt;""),IF(COUNTIF($D$6:D562,D562)=1,1,0),0)</f>
        <v>0</v>
      </c>
      <c r="U562" s="17" t="str">
        <f t="shared" si="47"/>
        <v/>
      </c>
      <c r="V562" s="17" t="str">
        <f t="shared" si="48"/>
        <v/>
      </c>
    </row>
    <row r="563" s="9" customFormat="1" hidden="1" customHeight="1" spans="1:22">
      <c r="A563" s="21"/>
      <c r="B563" s="54"/>
      <c r="C563" s="55"/>
      <c r="D563" s="54"/>
      <c r="E563" s="57"/>
      <c r="F563" s="58"/>
      <c r="G563" s="59"/>
      <c r="H563" s="57"/>
      <c r="I563" s="57"/>
      <c r="J563" s="62" t="str">
        <f t="shared" si="44"/>
        <v/>
      </c>
      <c r="K563" s="61"/>
      <c r="L563" s="57"/>
      <c r="M563" s="57" t="str">
        <f t="shared" si="45"/>
        <v/>
      </c>
      <c r="N563" s="57"/>
      <c r="O563" s="57"/>
      <c r="P563" s="57"/>
      <c r="Q563" s="65" t="str">
        <f t="shared" si="46"/>
        <v/>
      </c>
      <c r="R563" s="55"/>
      <c r="S563" s="67"/>
      <c r="T563" s="17">
        <f>IF(AND(D563&lt;&gt;"",RIGHT(D563,3)&lt;&gt;""),IF(COUNTIF($D$6:D563,D563)=1,1,0),0)</f>
        <v>0</v>
      </c>
      <c r="U563" s="17" t="str">
        <f t="shared" si="47"/>
        <v/>
      </c>
      <c r="V563" s="17" t="str">
        <f t="shared" si="48"/>
        <v/>
      </c>
    </row>
    <row r="564" s="9" customFormat="1" hidden="1" customHeight="1" spans="1:22">
      <c r="A564" s="21"/>
      <c r="B564" s="54"/>
      <c r="C564" s="55"/>
      <c r="D564" s="54"/>
      <c r="E564" s="57"/>
      <c r="F564" s="58"/>
      <c r="G564" s="59"/>
      <c r="H564" s="57"/>
      <c r="I564" s="57"/>
      <c r="J564" s="62" t="str">
        <f t="shared" si="44"/>
        <v/>
      </c>
      <c r="K564" s="61"/>
      <c r="L564" s="57"/>
      <c r="M564" s="57" t="str">
        <f t="shared" si="45"/>
        <v/>
      </c>
      <c r="N564" s="57"/>
      <c r="O564" s="57"/>
      <c r="P564" s="57"/>
      <c r="Q564" s="65" t="str">
        <f t="shared" si="46"/>
        <v/>
      </c>
      <c r="R564" s="55"/>
      <c r="S564" s="67"/>
      <c r="T564" s="17">
        <f>IF(AND(D564&lt;&gt;"",RIGHT(D564,3)&lt;&gt;""),IF(COUNTIF($D$6:D564,D564)=1,1,0),0)</f>
        <v>0</v>
      </c>
      <c r="U564" s="17" t="str">
        <f t="shared" si="47"/>
        <v/>
      </c>
      <c r="V564" s="17" t="str">
        <f t="shared" si="48"/>
        <v/>
      </c>
    </row>
    <row r="565" s="9" customFormat="1" hidden="1" customHeight="1" spans="1:22">
      <c r="A565" s="21"/>
      <c r="B565" s="54"/>
      <c r="C565" s="55"/>
      <c r="D565" s="54"/>
      <c r="E565" s="57"/>
      <c r="F565" s="58"/>
      <c r="G565" s="59"/>
      <c r="H565" s="57"/>
      <c r="I565" s="57"/>
      <c r="J565" s="62" t="str">
        <f t="shared" si="44"/>
        <v/>
      </c>
      <c r="K565" s="61"/>
      <c r="L565" s="57"/>
      <c r="M565" s="57" t="str">
        <f t="shared" si="45"/>
        <v/>
      </c>
      <c r="N565" s="57"/>
      <c r="O565" s="57"/>
      <c r="P565" s="57"/>
      <c r="Q565" s="65" t="str">
        <f t="shared" si="46"/>
        <v/>
      </c>
      <c r="R565" s="55"/>
      <c r="S565" s="67"/>
      <c r="T565" s="17">
        <f>IF(AND(D565&lt;&gt;"",RIGHT(D565,3)&lt;&gt;""),IF(COUNTIF($D$6:D565,D565)=1,1,0),0)</f>
        <v>0</v>
      </c>
      <c r="U565" s="17" t="str">
        <f t="shared" si="47"/>
        <v/>
      </c>
      <c r="V565" s="17" t="str">
        <f t="shared" si="48"/>
        <v/>
      </c>
    </row>
    <row r="566" s="9" customFormat="1" hidden="1" customHeight="1" spans="1:22">
      <c r="A566" s="21"/>
      <c r="B566" s="54"/>
      <c r="C566" s="55"/>
      <c r="D566" s="54"/>
      <c r="E566" s="57"/>
      <c r="F566" s="58"/>
      <c r="G566" s="59"/>
      <c r="H566" s="57"/>
      <c r="I566" s="57"/>
      <c r="J566" s="62" t="str">
        <f t="shared" si="44"/>
        <v/>
      </c>
      <c r="K566" s="61"/>
      <c r="L566" s="57"/>
      <c r="M566" s="57" t="str">
        <f t="shared" si="45"/>
        <v/>
      </c>
      <c r="N566" s="57"/>
      <c r="O566" s="57"/>
      <c r="P566" s="57"/>
      <c r="Q566" s="65" t="str">
        <f t="shared" si="46"/>
        <v/>
      </c>
      <c r="R566" s="55"/>
      <c r="S566" s="67"/>
      <c r="T566" s="17">
        <f>IF(AND(D566&lt;&gt;"",RIGHT(D566,3)&lt;&gt;""),IF(COUNTIF($D$6:D566,D566)=1,1,0),0)</f>
        <v>0</v>
      </c>
      <c r="U566" s="17" t="str">
        <f t="shared" si="47"/>
        <v/>
      </c>
      <c r="V566" s="17" t="str">
        <f t="shared" si="48"/>
        <v/>
      </c>
    </row>
    <row r="567" s="9" customFormat="1" hidden="1" customHeight="1" spans="1:22">
      <c r="A567" s="21"/>
      <c r="B567" s="54"/>
      <c r="C567" s="55"/>
      <c r="D567" s="54"/>
      <c r="E567" s="57"/>
      <c r="F567" s="58"/>
      <c r="G567" s="59"/>
      <c r="H567" s="57"/>
      <c r="I567" s="57"/>
      <c r="J567" s="62" t="str">
        <f t="shared" si="44"/>
        <v/>
      </c>
      <c r="K567" s="61"/>
      <c r="L567" s="57"/>
      <c r="M567" s="57" t="str">
        <f t="shared" si="45"/>
        <v/>
      </c>
      <c r="N567" s="57"/>
      <c r="O567" s="57"/>
      <c r="P567" s="57"/>
      <c r="Q567" s="65" t="str">
        <f t="shared" si="46"/>
        <v/>
      </c>
      <c r="R567" s="55"/>
      <c r="S567" s="67"/>
      <c r="T567" s="17">
        <f>IF(AND(D567&lt;&gt;"",RIGHT(D567,3)&lt;&gt;""),IF(COUNTIF($D$6:D567,D567)=1,1,0),0)</f>
        <v>0</v>
      </c>
      <c r="U567" s="17" t="str">
        <f t="shared" si="47"/>
        <v/>
      </c>
      <c r="V567" s="17" t="str">
        <f t="shared" si="48"/>
        <v/>
      </c>
    </row>
    <row r="568" s="9" customFormat="1" hidden="1" customHeight="1" spans="1:22">
      <c r="A568" s="21"/>
      <c r="B568" s="54"/>
      <c r="C568" s="55"/>
      <c r="D568" s="54"/>
      <c r="E568" s="57"/>
      <c r="F568" s="58"/>
      <c r="G568" s="59"/>
      <c r="H568" s="57"/>
      <c r="I568" s="57"/>
      <c r="J568" s="62" t="str">
        <f t="shared" si="44"/>
        <v/>
      </c>
      <c r="K568" s="61"/>
      <c r="L568" s="57"/>
      <c r="M568" s="57" t="str">
        <f t="shared" si="45"/>
        <v/>
      </c>
      <c r="N568" s="57"/>
      <c r="O568" s="57"/>
      <c r="P568" s="57"/>
      <c r="Q568" s="65" t="str">
        <f t="shared" si="46"/>
        <v/>
      </c>
      <c r="R568" s="55"/>
      <c r="S568" s="67"/>
      <c r="T568" s="17">
        <f>IF(AND(D568&lt;&gt;"",RIGHT(D568,3)&lt;&gt;""),IF(COUNTIF($D$6:D568,D568)=1,1,0),0)</f>
        <v>0</v>
      </c>
      <c r="U568" s="17" t="str">
        <f t="shared" si="47"/>
        <v/>
      </c>
      <c r="V568" s="17" t="str">
        <f t="shared" si="48"/>
        <v/>
      </c>
    </row>
    <row r="569" s="9" customFormat="1" hidden="1" customHeight="1" spans="1:22">
      <c r="A569" s="21"/>
      <c r="B569" s="54"/>
      <c r="C569" s="55"/>
      <c r="D569" s="54"/>
      <c r="E569" s="57"/>
      <c r="F569" s="58"/>
      <c r="G569" s="59"/>
      <c r="H569" s="57"/>
      <c r="I569" s="57"/>
      <c r="J569" s="62" t="str">
        <f t="shared" si="44"/>
        <v/>
      </c>
      <c r="K569" s="61"/>
      <c r="L569" s="57"/>
      <c r="M569" s="57" t="str">
        <f t="shared" si="45"/>
        <v/>
      </c>
      <c r="N569" s="57"/>
      <c r="O569" s="57"/>
      <c r="P569" s="57"/>
      <c r="Q569" s="65" t="str">
        <f t="shared" si="46"/>
        <v/>
      </c>
      <c r="R569" s="55"/>
      <c r="S569" s="67"/>
      <c r="T569" s="17">
        <f>IF(AND(D569&lt;&gt;"",RIGHT(D569,3)&lt;&gt;""),IF(COUNTIF($D$6:D569,D569)=1,1,0),0)</f>
        <v>0</v>
      </c>
      <c r="U569" s="17" t="str">
        <f t="shared" si="47"/>
        <v/>
      </c>
      <c r="V569" s="17" t="str">
        <f t="shared" si="48"/>
        <v/>
      </c>
    </row>
    <row r="570" s="9" customFormat="1" hidden="1" customHeight="1" spans="1:22">
      <c r="A570" s="21"/>
      <c r="B570" s="54"/>
      <c r="C570" s="55"/>
      <c r="D570" s="54"/>
      <c r="E570" s="57"/>
      <c r="F570" s="58"/>
      <c r="G570" s="59"/>
      <c r="H570" s="57"/>
      <c r="I570" s="57"/>
      <c r="J570" s="62" t="str">
        <f t="shared" si="44"/>
        <v/>
      </c>
      <c r="K570" s="61"/>
      <c r="L570" s="57"/>
      <c r="M570" s="57" t="str">
        <f t="shared" si="45"/>
        <v/>
      </c>
      <c r="N570" s="57"/>
      <c r="O570" s="57"/>
      <c r="P570" s="57"/>
      <c r="Q570" s="65" t="str">
        <f t="shared" si="46"/>
        <v/>
      </c>
      <c r="R570" s="55"/>
      <c r="S570" s="67"/>
      <c r="T570" s="17">
        <f>IF(AND(D570&lt;&gt;"",RIGHT(D570,3)&lt;&gt;""),IF(COUNTIF($D$6:D570,D570)=1,1,0),0)</f>
        <v>0</v>
      </c>
      <c r="U570" s="17" t="str">
        <f t="shared" si="47"/>
        <v/>
      </c>
      <c r="V570" s="17" t="str">
        <f t="shared" si="48"/>
        <v/>
      </c>
    </row>
    <row r="571" s="9" customFormat="1" hidden="1" customHeight="1" spans="1:22">
      <c r="A571" s="21"/>
      <c r="B571" s="54"/>
      <c r="C571" s="55"/>
      <c r="D571" s="54"/>
      <c r="E571" s="57"/>
      <c r="F571" s="58"/>
      <c r="G571" s="59"/>
      <c r="H571" s="57"/>
      <c r="I571" s="57"/>
      <c r="J571" s="62" t="str">
        <f t="shared" si="44"/>
        <v/>
      </c>
      <c r="K571" s="61"/>
      <c r="L571" s="57"/>
      <c r="M571" s="57" t="str">
        <f t="shared" si="45"/>
        <v/>
      </c>
      <c r="N571" s="57"/>
      <c r="O571" s="57"/>
      <c r="P571" s="57"/>
      <c r="Q571" s="65" t="str">
        <f t="shared" si="46"/>
        <v/>
      </c>
      <c r="R571" s="55"/>
      <c r="S571" s="67"/>
      <c r="T571" s="17">
        <f>IF(AND(D571&lt;&gt;"",RIGHT(D571,3)&lt;&gt;""),IF(COUNTIF($D$6:D571,D571)=1,1,0),0)</f>
        <v>0</v>
      </c>
      <c r="U571" s="17" t="str">
        <f t="shared" si="47"/>
        <v/>
      </c>
      <c r="V571" s="17" t="str">
        <f t="shared" si="48"/>
        <v/>
      </c>
    </row>
    <row r="572" s="9" customFormat="1" hidden="1" customHeight="1" spans="1:22">
      <c r="A572" s="21"/>
      <c r="B572" s="54"/>
      <c r="C572" s="55"/>
      <c r="D572" s="54"/>
      <c r="E572" s="57"/>
      <c r="F572" s="58"/>
      <c r="G572" s="59"/>
      <c r="H572" s="57"/>
      <c r="I572" s="57"/>
      <c r="J572" s="62" t="str">
        <f t="shared" si="44"/>
        <v/>
      </c>
      <c r="K572" s="61"/>
      <c r="L572" s="57"/>
      <c r="M572" s="57" t="str">
        <f t="shared" si="45"/>
        <v/>
      </c>
      <c r="N572" s="57"/>
      <c r="O572" s="57"/>
      <c r="P572" s="57"/>
      <c r="Q572" s="65" t="str">
        <f t="shared" si="46"/>
        <v/>
      </c>
      <c r="R572" s="55"/>
      <c r="S572" s="67"/>
      <c r="T572" s="17">
        <f>IF(AND(D572&lt;&gt;"",RIGHT(D572,3)&lt;&gt;""),IF(COUNTIF($D$6:D572,D572)=1,1,0),0)</f>
        <v>0</v>
      </c>
      <c r="U572" s="17" t="str">
        <f t="shared" si="47"/>
        <v/>
      </c>
      <c r="V572" s="17" t="str">
        <f t="shared" si="48"/>
        <v/>
      </c>
    </row>
    <row r="573" s="9" customFormat="1" hidden="1" customHeight="1" spans="1:22">
      <c r="A573" s="21"/>
      <c r="B573" s="54"/>
      <c r="C573" s="55"/>
      <c r="D573" s="54"/>
      <c r="E573" s="57"/>
      <c r="F573" s="58"/>
      <c r="G573" s="59"/>
      <c r="H573" s="57"/>
      <c r="I573" s="57"/>
      <c r="J573" s="62" t="str">
        <f t="shared" si="44"/>
        <v/>
      </c>
      <c r="K573" s="61"/>
      <c r="L573" s="57"/>
      <c r="M573" s="57" t="str">
        <f t="shared" si="45"/>
        <v/>
      </c>
      <c r="N573" s="57"/>
      <c r="O573" s="57"/>
      <c r="P573" s="57"/>
      <c r="Q573" s="65" t="str">
        <f t="shared" si="46"/>
        <v/>
      </c>
      <c r="R573" s="55"/>
      <c r="S573" s="67"/>
      <c r="T573" s="17">
        <f>IF(AND(D573&lt;&gt;"",RIGHT(D573,3)&lt;&gt;""),IF(COUNTIF($D$6:D573,D573)=1,1,0),0)</f>
        <v>0</v>
      </c>
      <c r="U573" s="17" t="str">
        <f t="shared" si="47"/>
        <v/>
      </c>
      <c r="V573" s="17" t="str">
        <f t="shared" si="48"/>
        <v/>
      </c>
    </row>
    <row r="574" s="9" customFormat="1" hidden="1" customHeight="1" spans="1:22">
      <c r="A574" s="21"/>
      <c r="B574" s="54"/>
      <c r="C574" s="55"/>
      <c r="D574" s="54"/>
      <c r="E574" s="57"/>
      <c r="F574" s="58"/>
      <c r="G574" s="59"/>
      <c r="H574" s="57"/>
      <c r="I574" s="57"/>
      <c r="J574" s="62" t="str">
        <f t="shared" si="44"/>
        <v/>
      </c>
      <c r="K574" s="61"/>
      <c r="L574" s="57"/>
      <c r="M574" s="57" t="str">
        <f t="shared" si="45"/>
        <v/>
      </c>
      <c r="N574" s="57"/>
      <c r="O574" s="57"/>
      <c r="P574" s="57"/>
      <c r="Q574" s="65" t="str">
        <f t="shared" si="46"/>
        <v/>
      </c>
      <c r="R574" s="55"/>
      <c r="S574" s="67"/>
      <c r="T574" s="17">
        <f>IF(AND(D574&lt;&gt;"",RIGHT(D574,3)&lt;&gt;""),IF(COUNTIF($D$6:D574,D574)=1,1,0),0)</f>
        <v>0</v>
      </c>
      <c r="U574" s="17" t="str">
        <f t="shared" si="47"/>
        <v/>
      </c>
      <c r="V574" s="17" t="str">
        <f t="shared" si="48"/>
        <v/>
      </c>
    </row>
    <row r="575" s="9" customFormat="1" hidden="1" customHeight="1" spans="1:22">
      <c r="A575" s="21"/>
      <c r="B575" s="54"/>
      <c r="C575" s="55"/>
      <c r="D575" s="54"/>
      <c r="E575" s="57"/>
      <c r="F575" s="58"/>
      <c r="G575" s="59"/>
      <c r="H575" s="57"/>
      <c r="I575" s="57"/>
      <c r="J575" s="62" t="str">
        <f t="shared" si="44"/>
        <v/>
      </c>
      <c r="K575" s="61"/>
      <c r="L575" s="57"/>
      <c r="M575" s="57" t="str">
        <f t="shared" si="45"/>
        <v/>
      </c>
      <c r="N575" s="57"/>
      <c r="O575" s="57"/>
      <c r="P575" s="57"/>
      <c r="Q575" s="65" t="str">
        <f t="shared" si="46"/>
        <v/>
      </c>
      <c r="R575" s="55"/>
      <c r="S575" s="67"/>
      <c r="T575" s="17">
        <f>IF(AND(D575&lt;&gt;"",RIGHT(D575,3)&lt;&gt;""),IF(COUNTIF($D$6:D575,D575)=1,1,0),0)</f>
        <v>0</v>
      </c>
      <c r="U575" s="17" t="str">
        <f t="shared" si="47"/>
        <v/>
      </c>
      <c r="V575" s="17" t="str">
        <f t="shared" si="48"/>
        <v/>
      </c>
    </row>
    <row r="576" s="9" customFormat="1" hidden="1" customHeight="1" spans="1:22">
      <c r="A576" s="21"/>
      <c r="B576" s="54"/>
      <c r="C576" s="55"/>
      <c r="D576" s="54"/>
      <c r="E576" s="57"/>
      <c r="F576" s="58"/>
      <c r="G576" s="59"/>
      <c r="H576" s="57"/>
      <c r="I576" s="57"/>
      <c r="J576" s="62" t="str">
        <f t="shared" si="44"/>
        <v/>
      </c>
      <c r="K576" s="61"/>
      <c r="L576" s="57"/>
      <c r="M576" s="57" t="str">
        <f t="shared" si="45"/>
        <v/>
      </c>
      <c r="N576" s="57"/>
      <c r="O576" s="57"/>
      <c r="P576" s="57"/>
      <c r="Q576" s="65" t="str">
        <f t="shared" si="46"/>
        <v/>
      </c>
      <c r="R576" s="55"/>
      <c r="S576" s="67"/>
      <c r="T576" s="17">
        <f>IF(AND(D576&lt;&gt;"",RIGHT(D576,3)&lt;&gt;""),IF(COUNTIF($D$6:D576,D576)=1,1,0),0)</f>
        <v>0</v>
      </c>
      <c r="U576" s="17" t="str">
        <f t="shared" si="47"/>
        <v/>
      </c>
      <c r="V576" s="17" t="str">
        <f t="shared" si="48"/>
        <v/>
      </c>
    </row>
    <row r="577" s="9" customFormat="1" hidden="1" customHeight="1" spans="1:22">
      <c r="A577" s="21"/>
      <c r="B577" s="54"/>
      <c r="C577" s="55"/>
      <c r="D577" s="54"/>
      <c r="E577" s="57"/>
      <c r="F577" s="58"/>
      <c r="G577" s="59"/>
      <c r="H577" s="57"/>
      <c r="I577" s="57"/>
      <c r="J577" s="62" t="str">
        <f t="shared" si="44"/>
        <v/>
      </c>
      <c r="K577" s="61"/>
      <c r="L577" s="57"/>
      <c r="M577" s="57" t="str">
        <f t="shared" si="45"/>
        <v/>
      </c>
      <c r="N577" s="57"/>
      <c r="O577" s="57"/>
      <c r="P577" s="57"/>
      <c r="Q577" s="65" t="str">
        <f t="shared" si="46"/>
        <v/>
      </c>
      <c r="R577" s="55"/>
      <c r="S577" s="67"/>
      <c r="T577" s="17">
        <f>IF(AND(D577&lt;&gt;"",RIGHT(D577,3)&lt;&gt;""),IF(COUNTIF($D$6:D577,D577)=1,1,0),0)</f>
        <v>0</v>
      </c>
      <c r="U577" s="17" t="str">
        <f t="shared" si="47"/>
        <v/>
      </c>
      <c r="V577" s="17" t="str">
        <f t="shared" si="48"/>
        <v/>
      </c>
    </row>
    <row r="578" s="9" customFormat="1" hidden="1" customHeight="1" spans="1:22">
      <c r="A578" s="21"/>
      <c r="B578" s="54"/>
      <c r="C578" s="55"/>
      <c r="D578" s="54"/>
      <c r="E578" s="57"/>
      <c r="F578" s="58"/>
      <c r="G578" s="59"/>
      <c r="H578" s="57"/>
      <c r="I578" s="57"/>
      <c r="J578" s="62" t="str">
        <f t="shared" si="44"/>
        <v/>
      </c>
      <c r="K578" s="61"/>
      <c r="L578" s="57"/>
      <c r="M578" s="57" t="str">
        <f t="shared" si="45"/>
        <v/>
      </c>
      <c r="N578" s="57"/>
      <c r="O578" s="57"/>
      <c r="P578" s="57"/>
      <c r="Q578" s="65" t="str">
        <f t="shared" si="46"/>
        <v/>
      </c>
      <c r="R578" s="55"/>
      <c r="S578" s="67"/>
      <c r="T578" s="17">
        <f>IF(AND(D578&lt;&gt;"",RIGHT(D578,3)&lt;&gt;""),IF(COUNTIF($D$6:D578,D578)=1,1,0),0)</f>
        <v>0</v>
      </c>
      <c r="U578" s="17" t="str">
        <f t="shared" si="47"/>
        <v/>
      </c>
      <c r="V578" s="17" t="str">
        <f t="shared" si="48"/>
        <v/>
      </c>
    </row>
    <row r="579" s="9" customFormat="1" hidden="1" customHeight="1" spans="1:22">
      <c r="A579" s="21"/>
      <c r="B579" s="54"/>
      <c r="C579" s="55"/>
      <c r="D579" s="54"/>
      <c r="E579" s="57"/>
      <c r="F579" s="58"/>
      <c r="G579" s="59"/>
      <c r="H579" s="57"/>
      <c r="I579" s="57"/>
      <c r="J579" s="62" t="str">
        <f t="shared" si="44"/>
        <v/>
      </c>
      <c r="K579" s="61"/>
      <c r="L579" s="57"/>
      <c r="M579" s="57" t="str">
        <f t="shared" si="45"/>
        <v/>
      </c>
      <c r="N579" s="57"/>
      <c r="O579" s="57"/>
      <c r="P579" s="57"/>
      <c r="Q579" s="65" t="str">
        <f t="shared" si="46"/>
        <v/>
      </c>
      <c r="R579" s="55"/>
      <c r="S579" s="67"/>
      <c r="T579" s="17">
        <f>IF(AND(D579&lt;&gt;"",RIGHT(D579,3)&lt;&gt;""),IF(COUNTIF($D$6:D579,D579)=1,1,0),0)</f>
        <v>0</v>
      </c>
      <c r="U579" s="17" t="str">
        <f t="shared" si="47"/>
        <v/>
      </c>
      <c r="V579" s="17" t="str">
        <f t="shared" si="48"/>
        <v/>
      </c>
    </row>
    <row r="580" s="9" customFormat="1" hidden="1" customHeight="1" spans="1:22">
      <c r="A580" s="21"/>
      <c r="B580" s="54"/>
      <c r="C580" s="55"/>
      <c r="D580" s="54"/>
      <c r="E580" s="57"/>
      <c r="F580" s="58"/>
      <c r="G580" s="59"/>
      <c r="H580" s="57"/>
      <c r="I580" s="57"/>
      <c r="J580" s="62" t="str">
        <f t="shared" si="44"/>
        <v/>
      </c>
      <c r="K580" s="61"/>
      <c r="L580" s="57"/>
      <c r="M580" s="57" t="str">
        <f t="shared" si="45"/>
        <v/>
      </c>
      <c r="N580" s="57"/>
      <c r="O580" s="57"/>
      <c r="P580" s="57"/>
      <c r="Q580" s="65" t="str">
        <f t="shared" si="46"/>
        <v/>
      </c>
      <c r="R580" s="55"/>
      <c r="S580" s="67"/>
      <c r="T580" s="17">
        <f>IF(AND(D580&lt;&gt;"",RIGHT(D580,3)&lt;&gt;""),IF(COUNTIF($D$6:D580,D580)=1,1,0),0)</f>
        <v>0</v>
      </c>
      <c r="U580" s="17" t="str">
        <f t="shared" si="47"/>
        <v/>
      </c>
      <c r="V580" s="17" t="str">
        <f t="shared" si="48"/>
        <v/>
      </c>
    </row>
    <row r="581" s="9" customFormat="1" hidden="1" customHeight="1" spans="1:22">
      <c r="A581" s="21"/>
      <c r="B581" s="54"/>
      <c r="C581" s="55"/>
      <c r="D581" s="54"/>
      <c r="E581" s="57"/>
      <c r="F581" s="58"/>
      <c r="G581" s="59"/>
      <c r="H581" s="57"/>
      <c r="I581" s="57"/>
      <c r="J581" s="62" t="str">
        <f t="shared" si="44"/>
        <v/>
      </c>
      <c r="K581" s="61"/>
      <c r="L581" s="57"/>
      <c r="M581" s="57" t="str">
        <f t="shared" si="45"/>
        <v/>
      </c>
      <c r="N581" s="57"/>
      <c r="O581" s="57"/>
      <c r="P581" s="57"/>
      <c r="Q581" s="65" t="str">
        <f t="shared" si="46"/>
        <v/>
      </c>
      <c r="R581" s="55"/>
      <c r="S581" s="67"/>
      <c r="T581" s="17">
        <f>IF(AND(D581&lt;&gt;"",RIGHT(D581,3)&lt;&gt;""),IF(COUNTIF($D$6:D581,D581)=1,1,0),0)</f>
        <v>0</v>
      </c>
      <c r="U581" s="17" t="str">
        <f t="shared" si="47"/>
        <v/>
      </c>
      <c r="V581" s="17" t="str">
        <f t="shared" si="48"/>
        <v/>
      </c>
    </row>
    <row r="582" s="9" customFormat="1" hidden="1" customHeight="1" spans="1:22">
      <c r="A582" s="21"/>
      <c r="B582" s="54"/>
      <c r="C582" s="55"/>
      <c r="D582" s="54"/>
      <c r="E582" s="57"/>
      <c r="F582" s="58"/>
      <c r="G582" s="59"/>
      <c r="H582" s="57"/>
      <c r="I582" s="57"/>
      <c r="J582" s="62" t="str">
        <f t="shared" ref="J582:J645" si="49">IF(H582&lt;&gt;"",HYPERLINK(_xlfn.CONCAT($H$4,H582,I582),"Open File"),"")</f>
        <v/>
      </c>
      <c r="K582" s="61"/>
      <c r="L582" s="57"/>
      <c r="M582" s="57" t="str">
        <f t="shared" ref="M582:M645" si="50">IF(AND(N582&lt;&gt;"",Q582&lt;&gt;"",R582&lt;&gt;""),"COMPLETED",IF(N582&lt;&gt;"","ON-GOING",IF(L582&lt;&gt;"","REQUESTED","")))</f>
        <v/>
      </c>
      <c r="N582" s="57"/>
      <c r="O582" s="57"/>
      <c r="P582" s="57"/>
      <c r="Q582" s="65" t="str">
        <f t="shared" ref="Q582:Q645" si="51">IF(O582&lt;&gt;"",HYPERLINK(_xlfn.CONCAT($O$4,O582,P582),"Open File"),"")</f>
        <v/>
      </c>
      <c r="R582" s="55"/>
      <c r="S582" s="67"/>
      <c r="T582" s="17">
        <f>IF(AND(D582&lt;&gt;"",RIGHT(D582,3)&lt;&gt;""),IF(COUNTIF($D$6:D582,D582)=1,1,0),0)</f>
        <v>0</v>
      </c>
      <c r="U582" s="17" t="str">
        <f t="shared" ref="U582:U645" si="52">IF(AND(D582&lt;&gt;"",E582&lt;&gt;""),_xlfn.CONCAT(SUBSTITUTE(D582,"/","."),"_",E582,"_Before"),"")</f>
        <v/>
      </c>
      <c r="V582" s="17" t="str">
        <f t="shared" ref="V582:V645" si="53">IF(AND(D582&lt;&gt;"",E582&lt;&gt;""),_xlfn.CONCAT(SUBSTITUTE(D582,"/","."),"_",E582,"_After"),"")</f>
        <v/>
      </c>
    </row>
    <row r="583" s="9" customFormat="1" hidden="1" customHeight="1" spans="1:22">
      <c r="A583" s="21"/>
      <c r="B583" s="54"/>
      <c r="C583" s="55"/>
      <c r="D583" s="54"/>
      <c r="E583" s="57"/>
      <c r="F583" s="58"/>
      <c r="G583" s="59"/>
      <c r="H583" s="57"/>
      <c r="I583" s="57"/>
      <c r="J583" s="62" t="str">
        <f t="shared" si="49"/>
        <v/>
      </c>
      <c r="K583" s="61"/>
      <c r="L583" s="57"/>
      <c r="M583" s="57" t="str">
        <f t="shared" si="50"/>
        <v/>
      </c>
      <c r="N583" s="57"/>
      <c r="O583" s="57"/>
      <c r="P583" s="57"/>
      <c r="Q583" s="65" t="str">
        <f t="shared" si="51"/>
        <v/>
      </c>
      <c r="R583" s="55"/>
      <c r="S583" s="67"/>
      <c r="T583" s="17">
        <f>IF(AND(D583&lt;&gt;"",RIGHT(D583,3)&lt;&gt;""),IF(COUNTIF($D$6:D583,D583)=1,1,0),0)</f>
        <v>0</v>
      </c>
      <c r="U583" s="17" t="str">
        <f t="shared" si="52"/>
        <v/>
      </c>
      <c r="V583" s="17" t="str">
        <f t="shared" si="53"/>
        <v/>
      </c>
    </row>
    <row r="584" s="9" customFormat="1" hidden="1" customHeight="1" spans="1:22">
      <c r="A584" s="21"/>
      <c r="B584" s="54"/>
      <c r="C584" s="55"/>
      <c r="D584" s="54"/>
      <c r="E584" s="57"/>
      <c r="F584" s="58"/>
      <c r="G584" s="59"/>
      <c r="H584" s="57"/>
      <c r="I584" s="57"/>
      <c r="J584" s="62" t="str">
        <f t="shared" si="49"/>
        <v/>
      </c>
      <c r="K584" s="61"/>
      <c r="L584" s="57"/>
      <c r="M584" s="57" t="str">
        <f t="shared" si="50"/>
        <v/>
      </c>
      <c r="N584" s="57"/>
      <c r="O584" s="57"/>
      <c r="P584" s="57"/>
      <c r="Q584" s="65" t="str">
        <f t="shared" si="51"/>
        <v/>
      </c>
      <c r="R584" s="55"/>
      <c r="S584" s="67"/>
      <c r="T584" s="17">
        <f>IF(AND(D584&lt;&gt;"",RIGHT(D584,3)&lt;&gt;""),IF(COUNTIF($D$6:D584,D584)=1,1,0),0)</f>
        <v>0</v>
      </c>
      <c r="U584" s="17" t="str">
        <f t="shared" si="52"/>
        <v/>
      </c>
      <c r="V584" s="17" t="str">
        <f t="shared" si="53"/>
        <v/>
      </c>
    </row>
    <row r="585" s="9" customFormat="1" hidden="1" customHeight="1" spans="1:22">
      <c r="A585" s="21"/>
      <c r="B585" s="54"/>
      <c r="C585" s="55"/>
      <c r="D585" s="54"/>
      <c r="E585" s="57"/>
      <c r="F585" s="58"/>
      <c r="G585" s="59"/>
      <c r="H585" s="57"/>
      <c r="I585" s="57"/>
      <c r="J585" s="62" t="str">
        <f t="shared" si="49"/>
        <v/>
      </c>
      <c r="K585" s="61"/>
      <c r="L585" s="57"/>
      <c r="M585" s="57" t="str">
        <f t="shared" si="50"/>
        <v/>
      </c>
      <c r="N585" s="57"/>
      <c r="O585" s="57"/>
      <c r="P585" s="57"/>
      <c r="Q585" s="65" t="str">
        <f t="shared" si="51"/>
        <v/>
      </c>
      <c r="R585" s="55"/>
      <c r="S585" s="67"/>
      <c r="T585" s="17">
        <f>IF(AND(D585&lt;&gt;"",RIGHT(D585,3)&lt;&gt;""),IF(COUNTIF($D$6:D585,D585)=1,1,0),0)</f>
        <v>0</v>
      </c>
      <c r="U585" s="17" t="str">
        <f t="shared" si="52"/>
        <v/>
      </c>
      <c r="V585" s="17" t="str">
        <f t="shared" si="53"/>
        <v/>
      </c>
    </row>
    <row r="586" s="9" customFormat="1" hidden="1" customHeight="1" spans="1:22">
      <c r="A586" s="21"/>
      <c r="B586" s="54"/>
      <c r="C586" s="55"/>
      <c r="D586" s="54"/>
      <c r="E586" s="57"/>
      <c r="F586" s="58"/>
      <c r="G586" s="59"/>
      <c r="H586" s="57"/>
      <c r="I586" s="57"/>
      <c r="J586" s="62" t="str">
        <f t="shared" si="49"/>
        <v/>
      </c>
      <c r="K586" s="61"/>
      <c r="L586" s="57"/>
      <c r="M586" s="57" t="str">
        <f t="shared" si="50"/>
        <v/>
      </c>
      <c r="N586" s="57"/>
      <c r="O586" s="57"/>
      <c r="P586" s="57"/>
      <c r="Q586" s="65" t="str">
        <f t="shared" si="51"/>
        <v/>
      </c>
      <c r="R586" s="55"/>
      <c r="S586" s="67"/>
      <c r="T586" s="17">
        <f>IF(AND(D586&lt;&gt;"",RIGHT(D586,3)&lt;&gt;""),IF(COUNTIF($D$6:D586,D586)=1,1,0),0)</f>
        <v>0</v>
      </c>
      <c r="U586" s="17" t="str">
        <f t="shared" si="52"/>
        <v/>
      </c>
      <c r="V586" s="17" t="str">
        <f t="shared" si="53"/>
        <v/>
      </c>
    </row>
    <row r="587" s="9" customFormat="1" hidden="1" customHeight="1" spans="1:22">
      <c r="A587" s="21"/>
      <c r="B587" s="54"/>
      <c r="C587" s="55"/>
      <c r="D587" s="54"/>
      <c r="E587" s="57"/>
      <c r="F587" s="58"/>
      <c r="G587" s="59"/>
      <c r="H587" s="57"/>
      <c r="I587" s="57"/>
      <c r="J587" s="62" t="str">
        <f t="shared" si="49"/>
        <v/>
      </c>
      <c r="K587" s="61"/>
      <c r="L587" s="57"/>
      <c r="M587" s="57" t="str">
        <f t="shared" si="50"/>
        <v/>
      </c>
      <c r="N587" s="57"/>
      <c r="O587" s="57"/>
      <c r="P587" s="57"/>
      <c r="Q587" s="65" t="str">
        <f t="shared" si="51"/>
        <v/>
      </c>
      <c r="R587" s="55"/>
      <c r="S587" s="67"/>
      <c r="T587" s="17">
        <f>IF(AND(D587&lt;&gt;"",RIGHT(D587,3)&lt;&gt;""),IF(COUNTIF($D$6:D587,D587)=1,1,0),0)</f>
        <v>0</v>
      </c>
      <c r="U587" s="17" t="str">
        <f t="shared" si="52"/>
        <v/>
      </c>
      <c r="V587" s="17" t="str">
        <f t="shared" si="53"/>
        <v/>
      </c>
    </row>
    <row r="588" s="9" customFormat="1" hidden="1" customHeight="1" spans="1:22">
      <c r="A588" s="21"/>
      <c r="B588" s="54"/>
      <c r="C588" s="55"/>
      <c r="D588" s="54"/>
      <c r="E588" s="57"/>
      <c r="F588" s="58"/>
      <c r="G588" s="59"/>
      <c r="H588" s="57"/>
      <c r="I588" s="57"/>
      <c r="J588" s="62" t="str">
        <f t="shared" si="49"/>
        <v/>
      </c>
      <c r="K588" s="61"/>
      <c r="L588" s="57"/>
      <c r="M588" s="57" t="str">
        <f t="shared" si="50"/>
        <v/>
      </c>
      <c r="N588" s="57"/>
      <c r="O588" s="57"/>
      <c r="P588" s="57"/>
      <c r="Q588" s="65" t="str">
        <f t="shared" si="51"/>
        <v/>
      </c>
      <c r="R588" s="55"/>
      <c r="S588" s="67"/>
      <c r="T588" s="17">
        <f>IF(AND(D588&lt;&gt;"",RIGHT(D588,3)&lt;&gt;""),IF(COUNTIF($D$6:D588,D588)=1,1,0),0)</f>
        <v>0</v>
      </c>
      <c r="U588" s="17" t="str">
        <f t="shared" si="52"/>
        <v/>
      </c>
      <c r="V588" s="17" t="str">
        <f t="shared" si="53"/>
        <v/>
      </c>
    </row>
    <row r="589" s="9" customFormat="1" hidden="1" customHeight="1" spans="1:22">
      <c r="A589" s="21"/>
      <c r="B589" s="54"/>
      <c r="C589" s="55"/>
      <c r="D589" s="54"/>
      <c r="E589" s="57"/>
      <c r="F589" s="58"/>
      <c r="G589" s="59"/>
      <c r="H589" s="57"/>
      <c r="I589" s="57"/>
      <c r="J589" s="62" t="str">
        <f t="shared" si="49"/>
        <v/>
      </c>
      <c r="K589" s="61"/>
      <c r="L589" s="57"/>
      <c r="M589" s="57" t="str">
        <f t="shared" si="50"/>
        <v/>
      </c>
      <c r="N589" s="57"/>
      <c r="O589" s="57"/>
      <c r="P589" s="57"/>
      <c r="Q589" s="65" t="str">
        <f t="shared" si="51"/>
        <v/>
      </c>
      <c r="R589" s="55"/>
      <c r="S589" s="67"/>
      <c r="T589" s="17">
        <f>IF(AND(D589&lt;&gt;"",RIGHT(D589,3)&lt;&gt;""),IF(COUNTIF($D$6:D589,D589)=1,1,0),0)</f>
        <v>0</v>
      </c>
      <c r="U589" s="17" t="str">
        <f t="shared" si="52"/>
        <v/>
      </c>
      <c r="V589" s="17" t="str">
        <f t="shared" si="53"/>
        <v/>
      </c>
    </row>
    <row r="590" s="9" customFormat="1" hidden="1" customHeight="1" spans="1:22">
      <c r="A590" s="21"/>
      <c r="B590" s="54"/>
      <c r="C590" s="55"/>
      <c r="D590" s="54"/>
      <c r="E590" s="57"/>
      <c r="F590" s="58"/>
      <c r="G590" s="59"/>
      <c r="H590" s="57"/>
      <c r="I590" s="57"/>
      <c r="J590" s="62" t="str">
        <f t="shared" si="49"/>
        <v/>
      </c>
      <c r="K590" s="61"/>
      <c r="L590" s="57"/>
      <c r="M590" s="57" t="str">
        <f t="shared" si="50"/>
        <v/>
      </c>
      <c r="N590" s="57"/>
      <c r="O590" s="57"/>
      <c r="P590" s="57"/>
      <c r="Q590" s="65" t="str">
        <f t="shared" si="51"/>
        <v/>
      </c>
      <c r="R590" s="55"/>
      <c r="S590" s="67"/>
      <c r="T590" s="17">
        <f>IF(AND(D590&lt;&gt;"",RIGHT(D590,3)&lt;&gt;""),IF(COUNTIF($D$6:D590,D590)=1,1,0),0)</f>
        <v>0</v>
      </c>
      <c r="U590" s="17" t="str">
        <f t="shared" si="52"/>
        <v/>
      </c>
      <c r="V590" s="17" t="str">
        <f t="shared" si="53"/>
        <v/>
      </c>
    </row>
    <row r="591" s="9" customFormat="1" hidden="1" customHeight="1" spans="1:22">
      <c r="A591" s="21"/>
      <c r="B591" s="54"/>
      <c r="C591" s="55"/>
      <c r="D591" s="54"/>
      <c r="E591" s="57"/>
      <c r="F591" s="58"/>
      <c r="G591" s="59"/>
      <c r="H591" s="57"/>
      <c r="I591" s="57"/>
      <c r="J591" s="62" t="str">
        <f t="shared" si="49"/>
        <v/>
      </c>
      <c r="K591" s="61"/>
      <c r="L591" s="57"/>
      <c r="M591" s="57" t="str">
        <f t="shared" si="50"/>
        <v/>
      </c>
      <c r="N591" s="57"/>
      <c r="O591" s="57"/>
      <c r="P591" s="57"/>
      <c r="Q591" s="65" t="str">
        <f t="shared" si="51"/>
        <v/>
      </c>
      <c r="R591" s="55"/>
      <c r="S591" s="67"/>
      <c r="T591" s="17">
        <f>IF(AND(D591&lt;&gt;"",RIGHT(D591,3)&lt;&gt;""),IF(COUNTIF($D$6:D591,D591)=1,1,0),0)</f>
        <v>0</v>
      </c>
      <c r="U591" s="17" t="str">
        <f t="shared" si="52"/>
        <v/>
      </c>
      <c r="V591" s="17" t="str">
        <f t="shared" si="53"/>
        <v/>
      </c>
    </row>
    <row r="592" s="9" customFormat="1" hidden="1" customHeight="1" spans="1:22">
      <c r="A592" s="21"/>
      <c r="B592" s="54"/>
      <c r="C592" s="55"/>
      <c r="D592" s="54"/>
      <c r="E592" s="57"/>
      <c r="F592" s="58"/>
      <c r="G592" s="59"/>
      <c r="H592" s="57"/>
      <c r="I592" s="57"/>
      <c r="J592" s="62" t="str">
        <f t="shared" si="49"/>
        <v/>
      </c>
      <c r="K592" s="61"/>
      <c r="L592" s="57"/>
      <c r="M592" s="57" t="str">
        <f t="shared" si="50"/>
        <v/>
      </c>
      <c r="N592" s="57"/>
      <c r="O592" s="57"/>
      <c r="P592" s="57"/>
      <c r="Q592" s="65" t="str">
        <f t="shared" si="51"/>
        <v/>
      </c>
      <c r="R592" s="55"/>
      <c r="S592" s="67"/>
      <c r="T592" s="17">
        <f>IF(AND(D592&lt;&gt;"",RIGHT(D592,3)&lt;&gt;""),IF(COUNTIF($D$6:D592,D592)=1,1,0),0)</f>
        <v>0</v>
      </c>
      <c r="U592" s="17" t="str">
        <f t="shared" si="52"/>
        <v/>
      </c>
      <c r="V592" s="17" t="str">
        <f t="shared" si="53"/>
        <v/>
      </c>
    </row>
    <row r="593" s="9" customFormat="1" hidden="1" customHeight="1" spans="1:22">
      <c r="A593" s="21"/>
      <c r="B593" s="54"/>
      <c r="C593" s="55"/>
      <c r="D593" s="54"/>
      <c r="E593" s="57"/>
      <c r="F593" s="58"/>
      <c r="G593" s="59"/>
      <c r="H593" s="57"/>
      <c r="I593" s="57"/>
      <c r="J593" s="62" t="str">
        <f t="shared" si="49"/>
        <v/>
      </c>
      <c r="K593" s="61"/>
      <c r="L593" s="57"/>
      <c r="M593" s="57" t="str">
        <f t="shared" si="50"/>
        <v/>
      </c>
      <c r="N593" s="57"/>
      <c r="O593" s="57"/>
      <c r="P593" s="57"/>
      <c r="Q593" s="65" t="str">
        <f t="shared" si="51"/>
        <v/>
      </c>
      <c r="R593" s="55"/>
      <c r="S593" s="67"/>
      <c r="T593" s="17">
        <f>IF(AND(D593&lt;&gt;"",RIGHT(D593,3)&lt;&gt;""),IF(COUNTIF($D$6:D593,D593)=1,1,0),0)</f>
        <v>0</v>
      </c>
      <c r="U593" s="17" t="str">
        <f t="shared" si="52"/>
        <v/>
      </c>
      <c r="V593" s="17" t="str">
        <f t="shared" si="53"/>
        <v/>
      </c>
    </row>
    <row r="594" s="9" customFormat="1" hidden="1" customHeight="1" spans="1:22">
      <c r="A594" s="21"/>
      <c r="B594" s="54"/>
      <c r="C594" s="55"/>
      <c r="D594" s="54"/>
      <c r="E594" s="57"/>
      <c r="F594" s="58"/>
      <c r="G594" s="59"/>
      <c r="H594" s="57"/>
      <c r="I594" s="57"/>
      <c r="J594" s="62" t="str">
        <f t="shared" si="49"/>
        <v/>
      </c>
      <c r="K594" s="61"/>
      <c r="L594" s="57"/>
      <c r="M594" s="57" t="str">
        <f t="shared" si="50"/>
        <v/>
      </c>
      <c r="N594" s="57"/>
      <c r="O594" s="57"/>
      <c r="P594" s="57"/>
      <c r="Q594" s="65" t="str">
        <f t="shared" si="51"/>
        <v/>
      </c>
      <c r="R594" s="55"/>
      <c r="S594" s="67"/>
      <c r="T594" s="17">
        <f>IF(AND(D594&lt;&gt;"",RIGHT(D594,3)&lt;&gt;""),IF(COUNTIF($D$6:D594,D594)=1,1,0),0)</f>
        <v>0</v>
      </c>
      <c r="U594" s="17" t="str">
        <f t="shared" si="52"/>
        <v/>
      </c>
      <c r="V594" s="17" t="str">
        <f t="shared" si="53"/>
        <v/>
      </c>
    </row>
    <row r="595" s="9" customFormat="1" hidden="1" customHeight="1" spans="1:22">
      <c r="A595" s="21"/>
      <c r="B595" s="54"/>
      <c r="C595" s="55"/>
      <c r="D595" s="54"/>
      <c r="E595" s="57"/>
      <c r="F595" s="58"/>
      <c r="G595" s="59"/>
      <c r="H595" s="57"/>
      <c r="I595" s="57"/>
      <c r="J595" s="62" t="str">
        <f t="shared" si="49"/>
        <v/>
      </c>
      <c r="K595" s="61"/>
      <c r="L595" s="57"/>
      <c r="M595" s="57" t="str">
        <f t="shared" si="50"/>
        <v/>
      </c>
      <c r="N595" s="57"/>
      <c r="O595" s="57"/>
      <c r="P595" s="57"/>
      <c r="Q595" s="65" t="str">
        <f t="shared" si="51"/>
        <v/>
      </c>
      <c r="R595" s="55"/>
      <c r="S595" s="67"/>
      <c r="T595" s="17">
        <f>IF(AND(D595&lt;&gt;"",RIGHT(D595,3)&lt;&gt;""),IF(COUNTIF($D$6:D595,D595)=1,1,0),0)</f>
        <v>0</v>
      </c>
      <c r="U595" s="17" t="str">
        <f t="shared" si="52"/>
        <v/>
      </c>
      <c r="V595" s="17" t="str">
        <f t="shared" si="53"/>
        <v/>
      </c>
    </row>
    <row r="596" s="9" customFormat="1" hidden="1" customHeight="1" spans="1:22">
      <c r="A596" s="21"/>
      <c r="B596" s="54"/>
      <c r="C596" s="55"/>
      <c r="D596" s="54"/>
      <c r="E596" s="57"/>
      <c r="F596" s="58"/>
      <c r="G596" s="59"/>
      <c r="H596" s="57"/>
      <c r="I596" s="57"/>
      <c r="J596" s="62" t="str">
        <f t="shared" si="49"/>
        <v/>
      </c>
      <c r="K596" s="61"/>
      <c r="L596" s="57"/>
      <c r="M596" s="57" t="str">
        <f t="shared" si="50"/>
        <v/>
      </c>
      <c r="N596" s="57"/>
      <c r="O596" s="57"/>
      <c r="P596" s="57"/>
      <c r="Q596" s="65" t="str">
        <f t="shared" si="51"/>
        <v/>
      </c>
      <c r="R596" s="55"/>
      <c r="S596" s="67"/>
      <c r="T596" s="17">
        <f>IF(AND(D596&lt;&gt;"",RIGHT(D596,3)&lt;&gt;""),IF(COUNTIF($D$6:D596,D596)=1,1,0),0)</f>
        <v>0</v>
      </c>
      <c r="U596" s="17" t="str">
        <f t="shared" si="52"/>
        <v/>
      </c>
      <c r="V596" s="17" t="str">
        <f t="shared" si="53"/>
        <v/>
      </c>
    </row>
    <row r="597" s="9" customFormat="1" hidden="1" customHeight="1" spans="1:22">
      <c r="A597" s="21"/>
      <c r="B597" s="54"/>
      <c r="C597" s="55"/>
      <c r="D597" s="54"/>
      <c r="E597" s="57"/>
      <c r="F597" s="58"/>
      <c r="G597" s="59"/>
      <c r="H597" s="57"/>
      <c r="I597" s="57"/>
      <c r="J597" s="62" t="str">
        <f t="shared" si="49"/>
        <v/>
      </c>
      <c r="K597" s="61"/>
      <c r="L597" s="57"/>
      <c r="M597" s="57" t="str">
        <f t="shared" si="50"/>
        <v/>
      </c>
      <c r="N597" s="57"/>
      <c r="O597" s="57"/>
      <c r="P597" s="57"/>
      <c r="Q597" s="65" t="str">
        <f t="shared" si="51"/>
        <v/>
      </c>
      <c r="R597" s="55"/>
      <c r="S597" s="67"/>
      <c r="T597" s="17">
        <f>IF(AND(D597&lt;&gt;"",RIGHT(D597,3)&lt;&gt;""),IF(COUNTIF($D$6:D597,D597)=1,1,0),0)</f>
        <v>0</v>
      </c>
      <c r="U597" s="17" t="str">
        <f t="shared" si="52"/>
        <v/>
      </c>
      <c r="V597" s="17" t="str">
        <f t="shared" si="53"/>
        <v/>
      </c>
    </row>
    <row r="598" s="9" customFormat="1" hidden="1" customHeight="1" spans="1:22">
      <c r="A598" s="21"/>
      <c r="B598" s="54"/>
      <c r="C598" s="55"/>
      <c r="D598" s="54"/>
      <c r="E598" s="57"/>
      <c r="F598" s="58"/>
      <c r="G598" s="59"/>
      <c r="H598" s="57"/>
      <c r="I598" s="57"/>
      <c r="J598" s="62" t="str">
        <f t="shared" si="49"/>
        <v/>
      </c>
      <c r="K598" s="61"/>
      <c r="L598" s="57"/>
      <c r="M598" s="57" t="str">
        <f t="shared" si="50"/>
        <v/>
      </c>
      <c r="N598" s="57"/>
      <c r="O598" s="57"/>
      <c r="P598" s="57"/>
      <c r="Q598" s="65" t="str">
        <f t="shared" si="51"/>
        <v/>
      </c>
      <c r="R598" s="55"/>
      <c r="S598" s="67"/>
      <c r="T598" s="17">
        <f>IF(AND(D598&lt;&gt;"",RIGHT(D598,3)&lt;&gt;""),IF(COUNTIF($D$6:D598,D598)=1,1,0),0)</f>
        <v>0</v>
      </c>
      <c r="U598" s="17" t="str">
        <f t="shared" si="52"/>
        <v/>
      </c>
      <c r="V598" s="17" t="str">
        <f t="shared" si="53"/>
        <v/>
      </c>
    </row>
    <row r="599" s="9" customFormat="1" hidden="1" customHeight="1" spans="1:22">
      <c r="A599" s="21"/>
      <c r="B599" s="54"/>
      <c r="C599" s="55"/>
      <c r="D599" s="54"/>
      <c r="E599" s="57"/>
      <c r="F599" s="58"/>
      <c r="G599" s="59"/>
      <c r="H599" s="57"/>
      <c r="I599" s="57"/>
      <c r="J599" s="62" t="str">
        <f t="shared" si="49"/>
        <v/>
      </c>
      <c r="K599" s="61"/>
      <c r="L599" s="57"/>
      <c r="M599" s="57" t="str">
        <f t="shared" si="50"/>
        <v/>
      </c>
      <c r="N599" s="57"/>
      <c r="O599" s="57"/>
      <c r="P599" s="57"/>
      <c r="Q599" s="65" t="str">
        <f t="shared" si="51"/>
        <v/>
      </c>
      <c r="R599" s="55"/>
      <c r="S599" s="67"/>
      <c r="T599" s="17">
        <f>IF(AND(D599&lt;&gt;"",RIGHT(D599,3)&lt;&gt;""),IF(COUNTIF($D$6:D599,D599)=1,1,0),0)</f>
        <v>0</v>
      </c>
      <c r="U599" s="17" t="str">
        <f t="shared" si="52"/>
        <v/>
      </c>
      <c r="V599" s="17" t="str">
        <f t="shared" si="53"/>
        <v/>
      </c>
    </row>
    <row r="600" s="9" customFormat="1" hidden="1" customHeight="1" spans="1:22">
      <c r="A600" s="21"/>
      <c r="B600" s="54"/>
      <c r="C600" s="55"/>
      <c r="D600" s="54"/>
      <c r="E600" s="57"/>
      <c r="F600" s="58"/>
      <c r="G600" s="59"/>
      <c r="H600" s="57"/>
      <c r="I600" s="57"/>
      <c r="J600" s="62" t="str">
        <f t="shared" si="49"/>
        <v/>
      </c>
      <c r="K600" s="61"/>
      <c r="L600" s="57"/>
      <c r="M600" s="57" t="str">
        <f t="shared" si="50"/>
        <v/>
      </c>
      <c r="N600" s="57"/>
      <c r="O600" s="57"/>
      <c r="P600" s="57"/>
      <c r="Q600" s="65" t="str">
        <f t="shared" si="51"/>
        <v/>
      </c>
      <c r="R600" s="55"/>
      <c r="S600" s="67"/>
      <c r="T600" s="17">
        <f>IF(AND(D600&lt;&gt;"",RIGHT(D600,3)&lt;&gt;""),IF(COUNTIF($D$6:D600,D600)=1,1,0),0)</f>
        <v>0</v>
      </c>
      <c r="U600" s="17" t="str">
        <f t="shared" si="52"/>
        <v/>
      </c>
      <c r="V600" s="17" t="str">
        <f t="shared" si="53"/>
        <v/>
      </c>
    </row>
    <row r="601" s="9" customFormat="1" hidden="1" customHeight="1" spans="1:22">
      <c r="A601" s="21"/>
      <c r="B601" s="54"/>
      <c r="C601" s="55"/>
      <c r="D601" s="54"/>
      <c r="E601" s="57"/>
      <c r="F601" s="58"/>
      <c r="G601" s="59"/>
      <c r="H601" s="57"/>
      <c r="I601" s="57"/>
      <c r="J601" s="62" t="str">
        <f t="shared" si="49"/>
        <v/>
      </c>
      <c r="K601" s="61"/>
      <c r="L601" s="57"/>
      <c r="M601" s="57" t="str">
        <f t="shared" si="50"/>
        <v/>
      </c>
      <c r="N601" s="57"/>
      <c r="O601" s="57"/>
      <c r="P601" s="57"/>
      <c r="Q601" s="65" t="str">
        <f t="shared" si="51"/>
        <v/>
      </c>
      <c r="R601" s="55"/>
      <c r="S601" s="67"/>
      <c r="T601" s="17">
        <f>IF(AND(D601&lt;&gt;"",RIGHT(D601,3)&lt;&gt;""),IF(COUNTIF($D$6:D601,D601)=1,1,0),0)</f>
        <v>0</v>
      </c>
      <c r="U601" s="17" t="str">
        <f t="shared" si="52"/>
        <v/>
      </c>
      <c r="V601" s="17" t="str">
        <f t="shared" si="53"/>
        <v/>
      </c>
    </row>
    <row r="602" s="9" customFormat="1" hidden="1" customHeight="1" spans="1:22">
      <c r="A602" s="21"/>
      <c r="B602" s="54"/>
      <c r="C602" s="55"/>
      <c r="D602" s="54"/>
      <c r="E602" s="57"/>
      <c r="F602" s="58"/>
      <c r="G602" s="59"/>
      <c r="H602" s="57"/>
      <c r="I602" s="57"/>
      <c r="J602" s="62" t="str">
        <f t="shared" si="49"/>
        <v/>
      </c>
      <c r="K602" s="61"/>
      <c r="L602" s="57"/>
      <c r="M602" s="57" t="str">
        <f t="shared" si="50"/>
        <v/>
      </c>
      <c r="N602" s="57"/>
      <c r="O602" s="57"/>
      <c r="P602" s="57"/>
      <c r="Q602" s="65" t="str">
        <f t="shared" si="51"/>
        <v/>
      </c>
      <c r="R602" s="55"/>
      <c r="S602" s="67"/>
      <c r="T602" s="17">
        <f>IF(AND(D602&lt;&gt;"",RIGHT(D602,3)&lt;&gt;""),IF(COUNTIF($D$6:D602,D602)=1,1,0),0)</f>
        <v>0</v>
      </c>
      <c r="U602" s="17" t="str">
        <f t="shared" si="52"/>
        <v/>
      </c>
      <c r="V602" s="17" t="str">
        <f t="shared" si="53"/>
        <v/>
      </c>
    </row>
    <row r="603" s="9" customFormat="1" hidden="1" customHeight="1" spans="1:22">
      <c r="A603" s="21"/>
      <c r="B603" s="54"/>
      <c r="C603" s="55"/>
      <c r="D603" s="54"/>
      <c r="E603" s="57"/>
      <c r="F603" s="58"/>
      <c r="G603" s="59"/>
      <c r="H603" s="57"/>
      <c r="I603" s="57"/>
      <c r="J603" s="62" t="str">
        <f t="shared" si="49"/>
        <v/>
      </c>
      <c r="K603" s="61"/>
      <c r="L603" s="57"/>
      <c r="M603" s="57" t="str">
        <f t="shared" si="50"/>
        <v/>
      </c>
      <c r="N603" s="57"/>
      <c r="O603" s="57"/>
      <c r="P603" s="57"/>
      <c r="Q603" s="65" t="str">
        <f t="shared" si="51"/>
        <v/>
      </c>
      <c r="R603" s="55"/>
      <c r="S603" s="67"/>
      <c r="T603" s="17">
        <f>IF(AND(D603&lt;&gt;"",RIGHT(D603,3)&lt;&gt;""),IF(COUNTIF($D$6:D603,D603)=1,1,0),0)</f>
        <v>0</v>
      </c>
      <c r="U603" s="17" t="str">
        <f t="shared" si="52"/>
        <v/>
      </c>
      <c r="V603" s="17" t="str">
        <f t="shared" si="53"/>
        <v/>
      </c>
    </row>
    <row r="604" s="9" customFormat="1" hidden="1" customHeight="1" spans="1:22">
      <c r="A604" s="21"/>
      <c r="B604" s="54"/>
      <c r="C604" s="55"/>
      <c r="D604" s="54"/>
      <c r="E604" s="57"/>
      <c r="F604" s="58"/>
      <c r="G604" s="59"/>
      <c r="H604" s="57"/>
      <c r="I604" s="57"/>
      <c r="J604" s="62" t="str">
        <f t="shared" si="49"/>
        <v/>
      </c>
      <c r="K604" s="61"/>
      <c r="L604" s="57"/>
      <c r="M604" s="57" t="str">
        <f t="shared" si="50"/>
        <v/>
      </c>
      <c r="N604" s="57"/>
      <c r="O604" s="57"/>
      <c r="P604" s="57"/>
      <c r="Q604" s="65" t="str">
        <f t="shared" si="51"/>
        <v/>
      </c>
      <c r="R604" s="55"/>
      <c r="S604" s="67"/>
      <c r="T604" s="17">
        <f>IF(AND(D604&lt;&gt;"",RIGHT(D604,3)&lt;&gt;""),IF(COUNTIF($D$6:D604,D604)=1,1,0),0)</f>
        <v>0</v>
      </c>
      <c r="U604" s="17" t="str">
        <f t="shared" si="52"/>
        <v/>
      </c>
      <c r="V604" s="17" t="str">
        <f t="shared" si="53"/>
        <v/>
      </c>
    </row>
    <row r="605" s="9" customFormat="1" hidden="1" customHeight="1" spans="1:22">
      <c r="A605" s="21"/>
      <c r="B605" s="54"/>
      <c r="C605" s="55"/>
      <c r="D605" s="54"/>
      <c r="E605" s="57"/>
      <c r="F605" s="58"/>
      <c r="G605" s="59"/>
      <c r="H605" s="57"/>
      <c r="I605" s="57"/>
      <c r="J605" s="62" t="str">
        <f t="shared" si="49"/>
        <v/>
      </c>
      <c r="K605" s="61"/>
      <c r="L605" s="57"/>
      <c r="M605" s="57" t="str">
        <f t="shared" si="50"/>
        <v/>
      </c>
      <c r="N605" s="57"/>
      <c r="O605" s="57"/>
      <c r="P605" s="57"/>
      <c r="Q605" s="65" t="str">
        <f t="shared" si="51"/>
        <v/>
      </c>
      <c r="R605" s="55"/>
      <c r="S605" s="67"/>
      <c r="T605" s="17">
        <f>IF(AND(D605&lt;&gt;"",RIGHT(D605,3)&lt;&gt;""),IF(COUNTIF($D$6:D605,D605)=1,1,0),0)</f>
        <v>0</v>
      </c>
      <c r="U605" s="17" t="str">
        <f t="shared" si="52"/>
        <v/>
      </c>
      <c r="V605" s="17" t="str">
        <f t="shared" si="53"/>
        <v/>
      </c>
    </row>
    <row r="606" s="9" customFormat="1" hidden="1" customHeight="1" spans="1:22">
      <c r="A606" s="21"/>
      <c r="B606" s="54"/>
      <c r="C606" s="55"/>
      <c r="D606" s="54"/>
      <c r="E606" s="57"/>
      <c r="F606" s="58"/>
      <c r="G606" s="59"/>
      <c r="H606" s="57"/>
      <c r="I606" s="57"/>
      <c r="J606" s="62" t="str">
        <f t="shared" si="49"/>
        <v/>
      </c>
      <c r="K606" s="61"/>
      <c r="L606" s="57"/>
      <c r="M606" s="57" t="str">
        <f t="shared" si="50"/>
        <v/>
      </c>
      <c r="N606" s="57"/>
      <c r="O606" s="57"/>
      <c r="P606" s="57"/>
      <c r="Q606" s="65" t="str">
        <f t="shared" si="51"/>
        <v/>
      </c>
      <c r="R606" s="55"/>
      <c r="S606" s="67"/>
      <c r="T606" s="17">
        <f>IF(AND(D606&lt;&gt;"",RIGHT(D606,3)&lt;&gt;""),IF(COUNTIF($D$6:D606,D606)=1,1,0),0)</f>
        <v>0</v>
      </c>
      <c r="U606" s="17" t="str">
        <f t="shared" si="52"/>
        <v/>
      </c>
      <c r="V606" s="17" t="str">
        <f t="shared" si="53"/>
        <v/>
      </c>
    </row>
    <row r="607" s="9" customFormat="1" hidden="1" customHeight="1" spans="1:22">
      <c r="A607" s="21"/>
      <c r="B607" s="54"/>
      <c r="C607" s="55"/>
      <c r="D607" s="54"/>
      <c r="E607" s="57"/>
      <c r="F607" s="58"/>
      <c r="G607" s="59"/>
      <c r="H607" s="57"/>
      <c r="I607" s="57"/>
      <c r="J607" s="62" t="str">
        <f t="shared" si="49"/>
        <v/>
      </c>
      <c r="K607" s="61"/>
      <c r="L607" s="57"/>
      <c r="M607" s="57" t="str">
        <f t="shared" si="50"/>
        <v/>
      </c>
      <c r="N607" s="57"/>
      <c r="O607" s="57"/>
      <c r="P607" s="57"/>
      <c r="Q607" s="65" t="str">
        <f t="shared" si="51"/>
        <v/>
      </c>
      <c r="R607" s="55"/>
      <c r="S607" s="67"/>
      <c r="T607" s="17">
        <f>IF(AND(D607&lt;&gt;"",RIGHT(D607,3)&lt;&gt;""),IF(COUNTIF($D$6:D607,D607)=1,1,0),0)</f>
        <v>0</v>
      </c>
      <c r="U607" s="17" t="str">
        <f t="shared" si="52"/>
        <v/>
      </c>
      <c r="V607" s="17" t="str">
        <f t="shared" si="53"/>
        <v/>
      </c>
    </row>
    <row r="608" s="9" customFormat="1" hidden="1" customHeight="1" spans="1:22">
      <c r="A608" s="21"/>
      <c r="B608" s="54"/>
      <c r="C608" s="55"/>
      <c r="D608" s="54"/>
      <c r="E608" s="57"/>
      <c r="F608" s="58"/>
      <c r="G608" s="59"/>
      <c r="H608" s="57"/>
      <c r="I608" s="57"/>
      <c r="J608" s="62" t="str">
        <f t="shared" si="49"/>
        <v/>
      </c>
      <c r="K608" s="61"/>
      <c r="L608" s="57"/>
      <c r="M608" s="57" t="str">
        <f t="shared" si="50"/>
        <v/>
      </c>
      <c r="N608" s="57"/>
      <c r="O608" s="57"/>
      <c r="P608" s="57"/>
      <c r="Q608" s="65" t="str">
        <f t="shared" si="51"/>
        <v/>
      </c>
      <c r="R608" s="55"/>
      <c r="S608" s="67"/>
      <c r="T608" s="17">
        <f>IF(AND(D608&lt;&gt;"",RIGHT(D608,3)&lt;&gt;""),IF(COUNTIF($D$6:D608,D608)=1,1,0),0)</f>
        <v>0</v>
      </c>
      <c r="U608" s="17" t="str">
        <f t="shared" si="52"/>
        <v/>
      </c>
      <c r="V608" s="17" t="str">
        <f t="shared" si="53"/>
        <v/>
      </c>
    </row>
    <row r="609" s="9" customFormat="1" hidden="1" customHeight="1" spans="1:22">
      <c r="A609" s="21"/>
      <c r="B609" s="54"/>
      <c r="C609" s="55"/>
      <c r="D609" s="54"/>
      <c r="E609" s="57"/>
      <c r="F609" s="58"/>
      <c r="G609" s="59"/>
      <c r="H609" s="57"/>
      <c r="I609" s="57"/>
      <c r="J609" s="62" t="str">
        <f t="shared" si="49"/>
        <v/>
      </c>
      <c r="K609" s="61"/>
      <c r="L609" s="57"/>
      <c r="M609" s="57" t="str">
        <f t="shared" si="50"/>
        <v/>
      </c>
      <c r="N609" s="57"/>
      <c r="O609" s="57"/>
      <c r="P609" s="57"/>
      <c r="Q609" s="65" t="str">
        <f t="shared" si="51"/>
        <v/>
      </c>
      <c r="R609" s="55"/>
      <c r="S609" s="67"/>
      <c r="T609" s="17">
        <f>IF(AND(D609&lt;&gt;"",RIGHT(D609,3)&lt;&gt;""),IF(COUNTIF($D$6:D609,D609)=1,1,0),0)</f>
        <v>0</v>
      </c>
      <c r="U609" s="17" t="str">
        <f t="shared" si="52"/>
        <v/>
      </c>
      <c r="V609" s="17" t="str">
        <f t="shared" si="53"/>
        <v/>
      </c>
    </row>
    <row r="610" s="9" customFormat="1" hidden="1" customHeight="1" spans="1:22">
      <c r="A610" s="21"/>
      <c r="B610" s="54"/>
      <c r="C610" s="55"/>
      <c r="D610" s="54"/>
      <c r="E610" s="57"/>
      <c r="F610" s="58"/>
      <c r="G610" s="59"/>
      <c r="H610" s="57"/>
      <c r="I610" s="57"/>
      <c r="J610" s="62" t="str">
        <f t="shared" si="49"/>
        <v/>
      </c>
      <c r="K610" s="61"/>
      <c r="L610" s="57"/>
      <c r="M610" s="57" t="str">
        <f t="shared" si="50"/>
        <v/>
      </c>
      <c r="N610" s="57"/>
      <c r="O610" s="57"/>
      <c r="P610" s="57"/>
      <c r="Q610" s="65" t="str">
        <f t="shared" si="51"/>
        <v/>
      </c>
      <c r="R610" s="55"/>
      <c r="S610" s="67"/>
      <c r="T610" s="17">
        <f>IF(AND(D610&lt;&gt;"",RIGHT(D610,3)&lt;&gt;""),IF(COUNTIF($D$6:D610,D610)=1,1,0),0)</f>
        <v>0</v>
      </c>
      <c r="U610" s="17" t="str">
        <f t="shared" si="52"/>
        <v/>
      </c>
      <c r="V610" s="17" t="str">
        <f t="shared" si="53"/>
        <v/>
      </c>
    </row>
    <row r="611" s="9" customFormat="1" hidden="1" customHeight="1" spans="1:22">
      <c r="A611" s="21"/>
      <c r="B611" s="54"/>
      <c r="C611" s="55"/>
      <c r="D611" s="54"/>
      <c r="E611" s="57"/>
      <c r="F611" s="58"/>
      <c r="G611" s="59"/>
      <c r="H611" s="57"/>
      <c r="I611" s="57"/>
      <c r="J611" s="62" t="str">
        <f t="shared" si="49"/>
        <v/>
      </c>
      <c r="K611" s="61"/>
      <c r="L611" s="57"/>
      <c r="M611" s="57" t="str">
        <f t="shared" si="50"/>
        <v/>
      </c>
      <c r="N611" s="57"/>
      <c r="O611" s="57"/>
      <c r="P611" s="57"/>
      <c r="Q611" s="65" t="str">
        <f t="shared" si="51"/>
        <v/>
      </c>
      <c r="R611" s="55"/>
      <c r="S611" s="67"/>
      <c r="T611" s="17">
        <f>IF(AND(D611&lt;&gt;"",RIGHT(D611,3)&lt;&gt;""),IF(COUNTIF($D$6:D611,D611)=1,1,0),0)</f>
        <v>0</v>
      </c>
      <c r="U611" s="17" t="str">
        <f t="shared" si="52"/>
        <v/>
      </c>
      <c r="V611" s="17" t="str">
        <f t="shared" si="53"/>
        <v/>
      </c>
    </row>
    <row r="612" s="9" customFormat="1" hidden="1" customHeight="1" spans="1:22">
      <c r="A612" s="21"/>
      <c r="B612" s="54"/>
      <c r="C612" s="55"/>
      <c r="D612" s="54"/>
      <c r="E612" s="57"/>
      <c r="F612" s="58"/>
      <c r="G612" s="59"/>
      <c r="H612" s="57"/>
      <c r="I612" s="57"/>
      <c r="J612" s="62" t="str">
        <f t="shared" si="49"/>
        <v/>
      </c>
      <c r="K612" s="61"/>
      <c r="L612" s="57"/>
      <c r="M612" s="57" t="str">
        <f t="shared" si="50"/>
        <v/>
      </c>
      <c r="N612" s="57"/>
      <c r="O612" s="57"/>
      <c r="P612" s="57"/>
      <c r="Q612" s="65" t="str">
        <f t="shared" si="51"/>
        <v/>
      </c>
      <c r="R612" s="55"/>
      <c r="S612" s="67"/>
      <c r="T612" s="17">
        <f>IF(AND(D612&lt;&gt;"",RIGHT(D612,3)&lt;&gt;""),IF(COUNTIF($D$6:D612,D612)=1,1,0),0)</f>
        <v>0</v>
      </c>
      <c r="U612" s="17" t="str">
        <f t="shared" si="52"/>
        <v/>
      </c>
      <c r="V612" s="17" t="str">
        <f t="shared" si="53"/>
        <v/>
      </c>
    </row>
    <row r="613" s="9" customFormat="1" hidden="1" customHeight="1" spans="1:22">
      <c r="A613" s="21"/>
      <c r="B613" s="54"/>
      <c r="C613" s="55"/>
      <c r="D613" s="54"/>
      <c r="E613" s="57"/>
      <c r="F613" s="58"/>
      <c r="G613" s="59"/>
      <c r="H613" s="57"/>
      <c r="I613" s="57"/>
      <c r="J613" s="62" t="str">
        <f t="shared" si="49"/>
        <v/>
      </c>
      <c r="K613" s="61"/>
      <c r="L613" s="57"/>
      <c r="M613" s="57" t="str">
        <f t="shared" si="50"/>
        <v/>
      </c>
      <c r="N613" s="57"/>
      <c r="O613" s="57"/>
      <c r="P613" s="57"/>
      <c r="Q613" s="65" t="str">
        <f t="shared" si="51"/>
        <v/>
      </c>
      <c r="R613" s="55"/>
      <c r="S613" s="67"/>
      <c r="T613" s="17">
        <f>IF(AND(D613&lt;&gt;"",RIGHT(D613,3)&lt;&gt;""),IF(COUNTIF($D$6:D613,D613)=1,1,0),0)</f>
        <v>0</v>
      </c>
      <c r="U613" s="17" t="str">
        <f t="shared" si="52"/>
        <v/>
      </c>
      <c r="V613" s="17" t="str">
        <f t="shared" si="53"/>
        <v/>
      </c>
    </row>
    <row r="614" s="9" customFormat="1" hidden="1" customHeight="1" spans="1:22">
      <c r="A614" s="21"/>
      <c r="B614" s="54"/>
      <c r="C614" s="55"/>
      <c r="D614" s="54"/>
      <c r="E614" s="57"/>
      <c r="F614" s="58"/>
      <c r="G614" s="59"/>
      <c r="H614" s="57"/>
      <c r="I614" s="57"/>
      <c r="J614" s="62" t="str">
        <f t="shared" si="49"/>
        <v/>
      </c>
      <c r="K614" s="61"/>
      <c r="L614" s="57"/>
      <c r="M614" s="57" t="str">
        <f t="shared" si="50"/>
        <v/>
      </c>
      <c r="N614" s="57"/>
      <c r="O614" s="57"/>
      <c r="P614" s="57"/>
      <c r="Q614" s="65" t="str">
        <f t="shared" si="51"/>
        <v/>
      </c>
      <c r="R614" s="55"/>
      <c r="S614" s="67"/>
      <c r="T614" s="17">
        <f>IF(AND(D614&lt;&gt;"",RIGHT(D614,3)&lt;&gt;""),IF(COUNTIF($D$6:D614,D614)=1,1,0),0)</f>
        <v>0</v>
      </c>
      <c r="U614" s="17" t="str">
        <f t="shared" si="52"/>
        <v/>
      </c>
      <c r="V614" s="17" t="str">
        <f t="shared" si="53"/>
        <v/>
      </c>
    </row>
    <row r="615" s="9" customFormat="1" hidden="1" customHeight="1" spans="1:22">
      <c r="A615" s="21"/>
      <c r="B615" s="54"/>
      <c r="C615" s="55"/>
      <c r="D615" s="54"/>
      <c r="E615" s="57"/>
      <c r="F615" s="58"/>
      <c r="G615" s="59"/>
      <c r="H615" s="57"/>
      <c r="I615" s="57"/>
      <c r="J615" s="62" t="str">
        <f t="shared" si="49"/>
        <v/>
      </c>
      <c r="K615" s="61"/>
      <c r="L615" s="57"/>
      <c r="M615" s="57" t="str">
        <f t="shared" si="50"/>
        <v/>
      </c>
      <c r="N615" s="57"/>
      <c r="O615" s="57"/>
      <c r="P615" s="57"/>
      <c r="Q615" s="65" t="str">
        <f t="shared" si="51"/>
        <v/>
      </c>
      <c r="R615" s="55"/>
      <c r="S615" s="67"/>
      <c r="T615" s="17">
        <f>IF(AND(D615&lt;&gt;"",RIGHT(D615,3)&lt;&gt;""),IF(COUNTIF($D$6:D615,D615)=1,1,0),0)</f>
        <v>0</v>
      </c>
      <c r="U615" s="17" t="str">
        <f t="shared" si="52"/>
        <v/>
      </c>
      <c r="V615" s="17" t="str">
        <f t="shared" si="53"/>
        <v/>
      </c>
    </row>
    <row r="616" s="9" customFormat="1" hidden="1" customHeight="1" spans="1:22">
      <c r="A616" s="21"/>
      <c r="B616" s="54"/>
      <c r="C616" s="55"/>
      <c r="D616" s="54"/>
      <c r="E616" s="57"/>
      <c r="F616" s="58"/>
      <c r="G616" s="59"/>
      <c r="H616" s="57"/>
      <c r="I616" s="57"/>
      <c r="J616" s="62" t="str">
        <f t="shared" si="49"/>
        <v/>
      </c>
      <c r="K616" s="61"/>
      <c r="L616" s="57"/>
      <c r="M616" s="57" t="str">
        <f t="shared" si="50"/>
        <v/>
      </c>
      <c r="N616" s="57"/>
      <c r="O616" s="57"/>
      <c r="P616" s="57"/>
      <c r="Q616" s="65" t="str">
        <f t="shared" si="51"/>
        <v/>
      </c>
      <c r="R616" s="55"/>
      <c r="S616" s="67"/>
      <c r="T616" s="17">
        <f>IF(AND(D616&lt;&gt;"",RIGHT(D616,3)&lt;&gt;""),IF(COUNTIF($D$6:D616,D616)=1,1,0),0)</f>
        <v>0</v>
      </c>
      <c r="U616" s="17" t="str">
        <f t="shared" si="52"/>
        <v/>
      </c>
      <c r="V616" s="17" t="str">
        <f t="shared" si="53"/>
        <v/>
      </c>
    </row>
    <row r="617" s="9" customFormat="1" hidden="1" customHeight="1" spans="1:22">
      <c r="A617" s="21"/>
      <c r="B617" s="54"/>
      <c r="C617" s="55"/>
      <c r="D617" s="54"/>
      <c r="E617" s="57"/>
      <c r="F617" s="58"/>
      <c r="G617" s="59"/>
      <c r="H617" s="57"/>
      <c r="I617" s="57"/>
      <c r="J617" s="62" t="str">
        <f t="shared" si="49"/>
        <v/>
      </c>
      <c r="K617" s="61"/>
      <c r="L617" s="57"/>
      <c r="M617" s="57" t="str">
        <f t="shared" si="50"/>
        <v/>
      </c>
      <c r="N617" s="57"/>
      <c r="O617" s="57"/>
      <c r="P617" s="57"/>
      <c r="Q617" s="65" t="str">
        <f t="shared" si="51"/>
        <v/>
      </c>
      <c r="R617" s="55"/>
      <c r="S617" s="67"/>
      <c r="T617" s="17">
        <f>IF(AND(D617&lt;&gt;"",RIGHT(D617,3)&lt;&gt;""),IF(COUNTIF($D$6:D617,D617)=1,1,0),0)</f>
        <v>0</v>
      </c>
      <c r="U617" s="17" t="str">
        <f t="shared" si="52"/>
        <v/>
      </c>
      <c r="V617" s="17" t="str">
        <f t="shared" si="53"/>
        <v/>
      </c>
    </row>
    <row r="618" s="9" customFormat="1" hidden="1" customHeight="1" spans="1:22">
      <c r="A618" s="21"/>
      <c r="B618" s="54"/>
      <c r="C618" s="55"/>
      <c r="D618" s="54"/>
      <c r="E618" s="57"/>
      <c r="F618" s="58"/>
      <c r="G618" s="59"/>
      <c r="H618" s="57"/>
      <c r="I618" s="57"/>
      <c r="J618" s="62" t="str">
        <f t="shared" si="49"/>
        <v/>
      </c>
      <c r="K618" s="61"/>
      <c r="L618" s="57"/>
      <c r="M618" s="57" t="str">
        <f t="shared" si="50"/>
        <v/>
      </c>
      <c r="N618" s="57"/>
      <c r="O618" s="57"/>
      <c r="P618" s="57"/>
      <c r="Q618" s="65" t="str">
        <f t="shared" si="51"/>
        <v/>
      </c>
      <c r="R618" s="55"/>
      <c r="S618" s="67"/>
      <c r="T618" s="17">
        <f>IF(AND(D618&lt;&gt;"",RIGHT(D618,3)&lt;&gt;""),IF(COUNTIF($D$6:D618,D618)=1,1,0),0)</f>
        <v>0</v>
      </c>
      <c r="U618" s="17" t="str">
        <f t="shared" si="52"/>
        <v/>
      </c>
      <c r="V618" s="17" t="str">
        <f t="shared" si="53"/>
        <v/>
      </c>
    </row>
    <row r="619" s="9" customFormat="1" hidden="1" customHeight="1" spans="1:22">
      <c r="A619" s="21"/>
      <c r="B619" s="54"/>
      <c r="C619" s="55"/>
      <c r="D619" s="54"/>
      <c r="E619" s="57"/>
      <c r="F619" s="58"/>
      <c r="G619" s="59"/>
      <c r="H619" s="57"/>
      <c r="I619" s="57"/>
      <c r="J619" s="62" t="str">
        <f t="shared" si="49"/>
        <v/>
      </c>
      <c r="K619" s="61"/>
      <c r="L619" s="57"/>
      <c r="M619" s="57" t="str">
        <f t="shared" si="50"/>
        <v/>
      </c>
      <c r="N619" s="57"/>
      <c r="O619" s="57"/>
      <c r="P619" s="57"/>
      <c r="Q619" s="65" t="str">
        <f t="shared" si="51"/>
        <v/>
      </c>
      <c r="R619" s="55"/>
      <c r="S619" s="67"/>
      <c r="T619" s="17">
        <f>IF(AND(D619&lt;&gt;"",RIGHT(D619,3)&lt;&gt;""),IF(COUNTIF($D$6:D619,D619)=1,1,0),0)</f>
        <v>0</v>
      </c>
      <c r="U619" s="17" t="str">
        <f t="shared" si="52"/>
        <v/>
      </c>
      <c r="V619" s="17" t="str">
        <f t="shared" si="53"/>
        <v/>
      </c>
    </row>
    <row r="620" s="9" customFormat="1" hidden="1" customHeight="1" spans="1:22">
      <c r="A620" s="21"/>
      <c r="B620" s="54"/>
      <c r="C620" s="55"/>
      <c r="D620" s="54"/>
      <c r="E620" s="57"/>
      <c r="F620" s="58"/>
      <c r="G620" s="59"/>
      <c r="H620" s="57"/>
      <c r="I620" s="57"/>
      <c r="J620" s="62" t="str">
        <f t="shared" si="49"/>
        <v/>
      </c>
      <c r="K620" s="61"/>
      <c r="L620" s="57"/>
      <c r="M620" s="57" t="str">
        <f t="shared" si="50"/>
        <v/>
      </c>
      <c r="N620" s="57"/>
      <c r="O620" s="57"/>
      <c r="P620" s="57"/>
      <c r="Q620" s="65" t="str">
        <f t="shared" si="51"/>
        <v/>
      </c>
      <c r="R620" s="55"/>
      <c r="S620" s="67"/>
      <c r="T620" s="17">
        <f>IF(AND(D620&lt;&gt;"",RIGHT(D620,3)&lt;&gt;""),IF(COUNTIF($D$6:D620,D620)=1,1,0),0)</f>
        <v>0</v>
      </c>
      <c r="U620" s="17" t="str">
        <f t="shared" si="52"/>
        <v/>
      </c>
      <c r="V620" s="17" t="str">
        <f t="shared" si="53"/>
        <v/>
      </c>
    </row>
    <row r="621" s="9" customFormat="1" hidden="1" customHeight="1" spans="1:22">
      <c r="A621" s="21"/>
      <c r="B621" s="54"/>
      <c r="C621" s="55"/>
      <c r="D621" s="54"/>
      <c r="E621" s="57"/>
      <c r="F621" s="58"/>
      <c r="G621" s="59"/>
      <c r="H621" s="57"/>
      <c r="I621" s="57"/>
      <c r="J621" s="62" t="str">
        <f t="shared" si="49"/>
        <v/>
      </c>
      <c r="K621" s="61"/>
      <c r="L621" s="57"/>
      <c r="M621" s="57" t="str">
        <f t="shared" si="50"/>
        <v/>
      </c>
      <c r="N621" s="57"/>
      <c r="O621" s="57"/>
      <c r="P621" s="57"/>
      <c r="Q621" s="65" t="str">
        <f t="shared" si="51"/>
        <v/>
      </c>
      <c r="R621" s="55"/>
      <c r="S621" s="67"/>
      <c r="T621" s="17">
        <f>IF(AND(D621&lt;&gt;"",RIGHT(D621,3)&lt;&gt;""),IF(COUNTIF($D$6:D621,D621)=1,1,0),0)</f>
        <v>0</v>
      </c>
      <c r="U621" s="17" t="str">
        <f t="shared" si="52"/>
        <v/>
      </c>
      <c r="V621" s="17" t="str">
        <f t="shared" si="53"/>
        <v/>
      </c>
    </row>
    <row r="622" s="9" customFormat="1" hidden="1" customHeight="1" spans="1:22">
      <c r="A622" s="21"/>
      <c r="B622" s="54"/>
      <c r="C622" s="55"/>
      <c r="D622" s="54"/>
      <c r="E622" s="57"/>
      <c r="F622" s="58"/>
      <c r="G622" s="59"/>
      <c r="H622" s="57"/>
      <c r="I622" s="57"/>
      <c r="J622" s="62" t="str">
        <f t="shared" si="49"/>
        <v/>
      </c>
      <c r="K622" s="61"/>
      <c r="L622" s="57"/>
      <c r="M622" s="57" t="str">
        <f t="shared" si="50"/>
        <v/>
      </c>
      <c r="N622" s="57"/>
      <c r="O622" s="57"/>
      <c r="P622" s="57"/>
      <c r="Q622" s="65" t="str">
        <f t="shared" si="51"/>
        <v/>
      </c>
      <c r="R622" s="55"/>
      <c r="S622" s="67"/>
      <c r="T622" s="17">
        <f>IF(AND(D622&lt;&gt;"",RIGHT(D622,3)&lt;&gt;""),IF(COUNTIF($D$6:D622,D622)=1,1,0),0)</f>
        <v>0</v>
      </c>
      <c r="U622" s="17" t="str">
        <f t="shared" si="52"/>
        <v/>
      </c>
      <c r="V622" s="17" t="str">
        <f t="shared" si="53"/>
        <v/>
      </c>
    </row>
    <row r="623" s="9" customFormat="1" hidden="1" customHeight="1" spans="1:22">
      <c r="A623" s="21"/>
      <c r="B623" s="54"/>
      <c r="C623" s="55"/>
      <c r="D623" s="54"/>
      <c r="E623" s="57"/>
      <c r="F623" s="58"/>
      <c r="G623" s="59"/>
      <c r="H623" s="57"/>
      <c r="I623" s="57"/>
      <c r="J623" s="62" t="str">
        <f t="shared" si="49"/>
        <v/>
      </c>
      <c r="K623" s="61"/>
      <c r="L623" s="57"/>
      <c r="M623" s="57" t="str">
        <f t="shared" si="50"/>
        <v/>
      </c>
      <c r="N623" s="57"/>
      <c r="O623" s="57"/>
      <c r="P623" s="57"/>
      <c r="Q623" s="65" t="str">
        <f t="shared" si="51"/>
        <v/>
      </c>
      <c r="R623" s="55"/>
      <c r="S623" s="67"/>
      <c r="T623" s="17">
        <f>IF(AND(D623&lt;&gt;"",RIGHT(D623,3)&lt;&gt;""),IF(COUNTIF($D$6:D623,D623)=1,1,0),0)</f>
        <v>0</v>
      </c>
      <c r="U623" s="17" t="str">
        <f t="shared" si="52"/>
        <v/>
      </c>
      <c r="V623" s="17" t="str">
        <f t="shared" si="53"/>
        <v/>
      </c>
    </row>
    <row r="624" s="9" customFormat="1" hidden="1" customHeight="1" spans="1:22">
      <c r="A624" s="21"/>
      <c r="B624" s="54"/>
      <c r="C624" s="55"/>
      <c r="D624" s="54"/>
      <c r="E624" s="57"/>
      <c r="F624" s="58"/>
      <c r="G624" s="59"/>
      <c r="H624" s="57"/>
      <c r="I624" s="57"/>
      <c r="J624" s="62" t="str">
        <f t="shared" si="49"/>
        <v/>
      </c>
      <c r="K624" s="61"/>
      <c r="L624" s="57"/>
      <c r="M624" s="57" t="str">
        <f t="shared" si="50"/>
        <v/>
      </c>
      <c r="N624" s="57"/>
      <c r="O624" s="57"/>
      <c r="P624" s="57"/>
      <c r="Q624" s="65" t="str">
        <f t="shared" si="51"/>
        <v/>
      </c>
      <c r="R624" s="55"/>
      <c r="S624" s="67"/>
      <c r="T624" s="17">
        <f>IF(AND(D624&lt;&gt;"",RIGHT(D624,3)&lt;&gt;""),IF(COUNTIF($D$6:D624,D624)=1,1,0),0)</f>
        <v>0</v>
      </c>
      <c r="U624" s="17" t="str">
        <f t="shared" si="52"/>
        <v/>
      </c>
      <c r="V624" s="17" t="str">
        <f t="shared" si="53"/>
        <v/>
      </c>
    </row>
    <row r="625" s="9" customFormat="1" hidden="1" customHeight="1" spans="1:22">
      <c r="A625" s="21"/>
      <c r="B625" s="54"/>
      <c r="C625" s="55"/>
      <c r="D625" s="54"/>
      <c r="E625" s="57"/>
      <c r="F625" s="58"/>
      <c r="G625" s="59"/>
      <c r="H625" s="57"/>
      <c r="I625" s="57"/>
      <c r="J625" s="62" t="str">
        <f t="shared" si="49"/>
        <v/>
      </c>
      <c r="K625" s="61"/>
      <c r="L625" s="57"/>
      <c r="M625" s="57" t="str">
        <f t="shared" si="50"/>
        <v/>
      </c>
      <c r="N625" s="57"/>
      <c r="O625" s="57"/>
      <c r="P625" s="57"/>
      <c r="Q625" s="65" t="str">
        <f t="shared" si="51"/>
        <v/>
      </c>
      <c r="R625" s="55"/>
      <c r="S625" s="67"/>
      <c r="T625" s="17">
        <f>IF(AND(D625&lt;&gt;"",RIGHT(D625,3)&lt;&gt;""),IF(COUNTIF($D$6:D625,D625)=1,1,0),0)</f>
        <v>0</v>
      </c>
      <c r="U625" s="17" t="str">
        <f t="shared" si="52"/>
        <v/>
      </c>
      <c r="V625" s="17" t="str">
        <f t="shared" si="53"/>
        <v/>
      </c>
    </row>
    <row r="626" s="9" customFormat="1" hidden="1" customHeight="1" spans="1:22">
      <c r="A626" s="21"/>
      <c r="B626" s="54"/>
      <c r="C626" s="55"/>
      <c r="D626" s="54"/>
      <c r="E626" s="57"/>
      <c r="F626" s="58"/>
      <c r="G626" s="59"/>
      <c r="H626" s="57"/>
      <c r="I626" s="57"/>
      <c r="J626" s="62" t="str">
        <f t="shared" si="49"/>
        <v/>
      </c>
      <c r="K626" s="61"/>
      <c r="L626" s="57"/>
      <c r="M626" s="57" t="str">
        <f t="shared" si="50"/>
        <v/>
      </c>
      <c r="N626" s="57"/>
      <c r="O626" s="57"/>
      <c r="P626" s="57"/>
      <c r="Q626" s="65" t="str">
        <f t="shared" si="51"/>
        <v/>
      </c>
      <c r="R626" s="55"/>
      <c r="S626" s="67"/>
      <c r="T626" s="17">
        <f>IF(AND(D626&lt;&gt;"",RIGHT(D626,3)&lt;&gt;""),IF(COUNTIF($D$6:D626,D626)=1,1,0),0)</f>
        <v>0</v>
      </c>
      <c r="U626" s="17" t="str">
        <f t="shared" si="52"/>
        <v/>
      </c>
      <c r="V626" s="17" t="str">
        <f t="shared" si="53"/>
        <v/>
      </c>
    </row>
    <row r="627" s="9" customFormat="1" hidden="1" customHeight="1" spans="1:22">
      <c r="A627" s="21"/>
      <c r="B627" s="54"/>
      <c r="C627" s="55"/>
      <c r="D627" s="54"/>
      <c r="E627" s="57"/>
      <c r="F627" s="58"/>
      <c r="G627" s="59"/>
      <c r="H627" s="57"/>
      <c r="I627" s="57"/>
      <c r="J627" s="62" t="str">
        <f t="shared" si="49"/>
        <v/>
      </c>
      <c r="K627" s="61"/>
      <c r="L627" s="57"/>
      <c r="M627" s="57" t="str">
        <f t="shared" si="50"/>
        <v/>
      </c>
      <c r="N627" s="57"/>
      <c r="O627" s="57"/>
      <c r="P627" s="57"/>
      <c r="Q627" s="65" t="str">
        <f t="shared" si="51"/>
        <v/>
      </c>
      <c r="R627" s="55"/>
      <c r="S627" s="67"/>
      <c r="T627" s="17">
        <f>IF(AND(D627&lt;&gt;"",RIGHT(D627,3)&lt;&gt;""),IF(COUNTIF($D$6:D627,D627)=1,1,0),0)</f>
        <v>0</v>
      </c>
      <c r="U627" s="17" t="str">
        <f t="shared" si="52"/>
        <v/>
      </c>
      <c r="V627" s="17" t="str">
        <f t="shared" si="53"/>
        <v/>
      </c>
    </row>
    <row r="628" s="9" customFormat="1" hidden="1" customHeight="1" spans="1:22">
      <c r="A628" s="21"/>
      <c r="B628" s="54"/>
      <c r="C628" s="55"/>
      <c r="D628" s="54"/>
      <c r="E628" s="57"/>
      <c r="F628" s="58"/>
      <c r="G628" s="59"/>
      <c r="H628" s="57"/>
      <c r="I628" s="57"/>
      <c r="J628" s="62" t="str">
        <f t="shared" si="49"/>
        <v/>
      </c>
      <c r="K628" s="61"/>
      <c r="L628" s="57"/>
      <c r="M628" s="57" t="str">
        <f t="shared" si="50"/>
        <v/>
      </c>
      <c r="N628" s="57"/>
      <c r="O628" s="57"/>
      <c r="P628" s="57"/>
      <c r="Q628" s="65" t="str">
        <f t="shared" si="51"/>
        <v/>
      </c>
      <c r="R628" s="55"/>
      <c r="S628" s="67"/>
      <c r="T628" s="17">
        <f>IF(AND(D628&lt;&gt;"",RIGHT(D628,3)&lt;&gt;""),IF(COUNTIF($D$6:D628,D628)=1,1,0),0)</f>
        <v>0</v>
      </c>
      <c r="U628" s="17" t="str">
        <f t="shared" si="52"/>
        <v/>
      </c>
      <c r="V628" s="17" t="str">
        <f t="shared" si="53"/>
        <v/>
      </c>
    </row>
    <row r="629" s="9" customFormat="1" hidden="1" customHeight="1" spans="1:22">
      <c r="A629" s="21"/>
      <c r="B629" s="54"/>
      <c r="C629" s="55"/>
      <c r="D629" s="54"/>
      <c r="E629" s="57"/>
      <c r="F629" s="58"/>
      <c r="G629" s="59"/>
      <c r="H629" s="57"/>
      <c r="I629" s="57"/>
      <c r="J629" s="62" t="str">
        <f t="shared" si="49"/>
        <v/>
      </c>
      <c r="K629" s="61"/>
      <c r="L629" s="57"/>
      <c r="M629" s="57" t="str">
        <f t="shared" si="50"/>
        <v/>
      </c>
      <c r="N629" s="57"/>
      <c r="O629" s="57"/>
      <c r="P629" s="57"/>
      <c r="Q629" s="65" t="str">
        <f t="shared" si="51"/>
        <v/>
      </c>
      <c r="R629" s="55"/>
      <c r="S629" s="67"/>
      <c r="T629" s="17">
        <f>IF(AND(D629&lt;&gt;"",RIGHT(D629,3)&lt;&gt;""),IF(COUNTIF($D$6:D629,D629)=1,1,0),0)</f>
        <v>0</v>
      </c>
      <c r="U629" s="17" t="str">
        <f t="shared" si="52"/>
        <v/>
      </c>
      <c r="V629" s="17" t="str">
        <f t="shared" si="53"/>
        <v/>
      </c>
    </row>
    <row r="630" s="9" customFormat="1" hidden="1" customHeight="1" spans="1:22">
      <c r="A630" s="21"/>
      <c r="B630" s="54"/>
      <c r="C630" s="55"/>
      <c r="D630" s="54"/>
      <c r="E630" s="57"/>
      <c r="F630" s="58"/>
      <c r="G630" s="59"/>
      <c r="H630" s="57"/>
      <c r="I630" s="57"/>
      <c r="J630" s="62" t="str">
        <f t="shared" si="49"/>
        <v/>
      </c>
      <c r="K630" s="61"/>
      <c r="L630" s="57"/>
      <c r="M630" s="57" t="str">
        <f t="shared" si="50"/>
        <v/>
      </c>
      <c r="N630" s="57"/>
      <c r="O630" s="57"/>
      <c r="P630" s="57"/>
      <c r="Q630" s="65" t="str">
        <f t="shared" si="51"/>
        <v/>
      </c>
      <c r="R630" s="55"/>
      <c r="S630" s="67"/>
      <c r="T630" s="17">
        <f>IF(AND(D630&lt;&gt;"",RIGHT(D630,3)&lt;&gt;""),IF(COUNTIF($D$6:D630,D630)=1,1,0),0)</f>
        <v>0</v>
      </c>
      <c r="U630" s="17" t="str">
        <f t="shared" si="52"/>
        <v/>
      </c>
      <c r="V630" s="17" t="str">
        <f t="shared" si="53"/>
        <v/>
      </c>
    </row>
    <row r="631" s="9" customFormat="1" hidden="1" customHeight="1" spans="1:22">
      <c r="A631" s="21"/>
      <c r="B631" s="54"/>
      <c r="C631" s="55"/>
      <c r="D631" s="54"/>
      <c r="E631" s="57"/>
      <c r="F631" s="58"/>
      <c r="G631" s="59"/>
      <c r="H631" s="57"/>
      <c r="I631" s="57"/>
      <c r="J631" s="62" t="str">
        <f t="shared" si="49"/>
        <v/>
      </c>
      <c r="K631" s="61"/>
      <c r="L631" s="57"/>
      <c r="M631" s="57" t="str">
        <f t="shared" si="50"/>
        <v/>
      </c>
      <c r="N631" s="57"/>
      <c r="O631" s="57"/>
      <c r="P631" s="57"/>
      <c r="Q631" s="65" t="str">
        <f t="shared" si="51"/>
        <v/>
      </c>
      <c r="R631" s="55"/>
      <c r="S631" s="67"/>
      <c r="T631" s="17">
        <f>IF(AND(D631&lt;&gt;"",RIGHT(D631,3)&lt;&gt;""),IF(COUNTIF($D$6:D631,D631)=1,1,0),0)</f>
        <v>0</v>
      </c>
      <c r="U631" s="17" t="str">
        <f t="shared" si="52"/>
        <v/>
      </c>
      <c r="V631" s="17" t="str">
        <f t="shared" si="53"/>
        <v/>
      </c>
    </row>
    <row r="632" s="9" customFormat="1" hidden="1" customHeight="1" spans="1:22">
      <c r="A632" s="21"/>
      <c r="B632" s="54"/>
      <c r="C632" s="55"/>
      <c r="D632" s="54"/>
      <c r="E632" s="57"/>
      <c r="F632" s="58"/>
      <c r="G632" s="59"/>
      <c r="H632" s="57"/>
      <c r="I632" s="57"/>
      <c r="J632" s="62" t="str">
        <f t="shared" si="49"/>
        <v/>
      </c>
      <c r="K632" s="61"/>
      <c r="L632" s="57"/>
      <c r="M632" s="57" t="str">
        <f t="shared" si="50"/>
        <v/>
      </c>
      <c r="N632" s="57"/>
      <c r="O632" s="57"/>
      <c r="P632" s="57"/>
      <c r="Q632" s="65" t="str">
        <f t="shared" si="51"/>
        <v/>
      </c>
      <c r="R632" s="55"/>
      <c r="S632" s="67"/>
      <c r="T632" s="17">
        <f>IF(AND(D632&lt;&gt;"",RIGHT(D632,3)&lt;&gt;""),IF(COUNTIF($D$6:D632,D632)=1,1,0),0)</f>
        <v>0</v>
      </c>
      <c r="U632" s="17" t="str">
        <f t="shared" si="52"/>
        <v/>
      </c>
      <c r="V632" s="17" t="str">
        <f t="shared" si="53"/>
        <v/>
      </c>
    </row>
    <row r="633" s="9" customFormat="1" hidden="1" customHeight="1" spans="1:22">
      <c r="A633" s="21"/>
      <c r="B633" s="54"/>
      <c r="C633" s="55"/>
      <c r="D633" s="54"/>
      <c r="E633" s="57"/>
      <c r="F633" s="58"/>
      <c r="G633" s="59"/>
      <c r="H633" s="57"/>
      <c r="I633" s="57"/>
      <c r="J633" s="62" t="str">
        <f t="shared" si="49"/>
        <v/>
      </c>
      <c r="K633" s="61"/>
      <c r="L633" s="57"/>
      <c r="M633" s="57" t="str">
        <f t="shared" si="50"/>
        <v/>
      </c>
      <c r="N633" s="57"/>
      <c r="O633" s="57"/>
      <c r="P633" s="57"/>
      <c r="Q633" s="65" t="str">
        <f t="shared" si="51"/>
        <v/>
      </c>
      <c r="R633" s="55"/>
      <c r="S633" s="67"/>
      <c r="T633" s="17">
        <f>IF(AND(D633&lt;&gt;"",RIGHT(D633,3)&lt;&gt;""),IF(COUNTIF($D$6:D633,D633)=1,1,0),0)</f>
        <v>0</v>
      </c>
      <c r="U633" s="17" t="str">
        <f t="shared" si="52"/>
        <v/>
      </c>
      <c r="V633" s="17" t="str">
        <f t="shared" si="53"/>
        <v/>
      </c>
    </row>
    <row r="634" s="9" customFormat="1" hidden="1" customHeight="1" spans="1:22">
      <c r="A634" s="21"/>
      <c r="B634" s="54"/>
      <c r="C634" s="55"/>
      <c r="D634" s="54"/>
      <c r="E634" s="57"/>
      <c r="F634" s="58"/>
      <c r="G634" s="59"/>
      <c r="H634" s="57"/>
      <c r="I634" s="57"/>
      <c r="J634" s="62" t="str">
        <f t="shared" si="49"/>
        <v/>
      </c>
      <c r="K634" s="61"/>
      <c r="L634" s="57"/>
      <c r="M634" s="57" t="str">
        <f t="shared" si="50"/>
        <v/>
      </c>
      <c r="N634" s="57"/>
      <c r="O634" s="57"/>
      <c r="P634" s="57"/>
      <c r="Q634" s="65" t="str">
        <f t="shared" si="51"/>
        <v/>
      </c>
      <c r="R634" s="55"/>
      <c r="S634" s="67"/>
      <c r="T634" s="17">
        <f>IF(AND(D634&lt;&gt;"",RIGHT(D634,3)&lt;&gt;""),IF(COUNTIF($D$6:D634,D634)=1,1,0),0)</f>
        <v>0</v>
      </c>
      <c r="U634" s="17" t="str">
        <f t="shared" si="52"/>
        <v/>
      </c>
      <c r="V634" s="17" t="str">
        <f t="shared" si="53"/>
        <v/>
      </c>
    </row>
    <row r="635" s="9" customFormat="1" hidden="1" customHeight="1" spans="1:22">
      <c r="A635" s="21"/>
      <c r="B635" s="54"/>
      <c r="C635" s="55"/>
      <c r="D635" s="54"/>
      <c r="E635" s="57"/>
      <c r="F635" s="58"/>
      <c r="G635" s="59"/>
      <c r="H635" s="57"/>
      <c r="I635" s="57"/>
      <c r="J635" s="62" t="str">
        <f t="shared" si="49"/>
        <v/>
      </c>
      <c r="K635" s="61"/>
      <c r="L635" s="57"/>
      <c r="M635" s="57" t="str">
        <f t="shared" si="50"/>
        <v/>
      </c>
      <c r="N635" s="57"/>
      <c r="O635" s="57"/>
      <c r="P635" s="57"/>
      <c r="Q635" s="65" t="str">
        <f t="shared" si="51"/>
        <v/>
      </c>
      <c r="R635" s="55"/>
      <c r="S635" s="67"/>
      <c r="T635" s="17">
        <f>IF(AND(D635&lt;&gt;"",RIGHT(D635,3)&lt;&gt;""),IF(COUNTIF($D$6:D635,D635)=1,1,0),0)</f>
        <v>0</v>
      </c>
      <c r="U635" s="17" t="str">
        <f t="shared" si="52"/>
        <v/>
      </c>
      <c r="V635" s="17" t="str">
        <f t="shared" si="53"/>
        <v/>
      </c>
    </row>
    <row r="636" s="9" customFormat="1" hidden="1" customHeight="1" spans="1:22">
      <c r="A636" s="21"/>
      <c r="B636" s="54"/>
      <c r="C636" s="55"/>
      <c r="D636" s="54"/>
      <c r="E636" s="57"/>
      <c r="F636" s="58"/>
      <c r="G636" s="59"/>
      <c r="H636" s="57"/>
      <c r="I636" s="57"/>
      <c r="J636" s="62" t="str">
        <f t="shared" si="49"/>
        <v/>
      </c>
      <c r="K636" s="61"/>
      <c r="L636" s="57"/>
      <c r="M636" s="57" t="str">
        <f t="shared" si="50"/>
        <v/>
      </c>
      <c r="N636" s="57"/>
      <c r="O636" s="57"/>
      <c r="P636" s="57"/>
      <c r="Q636" s="65" t="str">
        <f t="shared" si="51"/>
        <v/>
      </c>
      <c r="R636" s="55"/>
      <c r="S636" s="67"/>
      <c r="T636" s="17">
        <f>IF(AND(D636&lt;&gt;"",RIGHT(D636,3)&lt;&gt;""),IF(COUNTIF($D$6:D636,D636)=1,1,0),0)</f>
        <v>0</v>
      </c>
      <c r="U636" s="17" t="str">
        <f t="shared" si="52"/>
        <v/>
      </c>
      <c r="V636" s="17" t="str">
        <f t="shared" si="53"/>
        <v/>
      </c>
    </row>
    <row r="637" s="9" customFormat="1" hidden="1" customHeight="1" spans="1:22">
      <c r="A637" s="21"/>
      <c r="B637" s="54"/>
      <c r="C637" s="55"/>
      <c r="D637" s="54"/>
      <c r="E637" s="57"/>
      <c r="F637" s="58"/>
      <c r="G637" s="59"/>
      <c r="H637" s="57"/>
      <c r="I637" s="57"/>
      <c r="J637" s="62" t="str">
        <f t="shared" si="49"/>
        <v/>
      </c>
      <c r="K637" s="61"/>
      <c r="L637" s="57"/>
      <c r="M637" s="57" t="str">
        <f t="shared" si="50"/>
        <v/>
      </c>
      <c r="N637" s="57"/>
      <c r="O637" s="57"/>
      <c r="P637" s="57"/>
      <c r="Q637" s="65" t="str">
        <f t="shared" si="51"/>
        <v/>
      </c>
      <c r="R637" s="55"/>
      <c r="S637" s="67"/>
      <c r="T637" s="17">
        <f>IF(AND(D637&lt;&gt;"",RIGHT(D637,3)&lt;&gt;""),IF(COUNTIF($D$6:D637,D637)=1,1,0),0)</f>
        <v>0</v>
      </c>
      <c r="U637" s="17" t="str">
        <f t="shared" si="52"/>
        <v/>
      </c>
      <c r="V637" s="17" t="str">
        <f t="shared" si="53"/>
        <v/>
      </c>
    </row>
    <row r="638" s="9" customFormat="1" hidden="1" customHeight="1" spans="1:22">
      <c r="A638" s="21"/>
      <c r="B638" s="54"/>
      <c r="C638" s="55"/>
      <c r="D638" s="54"/>
      <c r="E638" s="57"/>
      <c r="F638" s="58"/>
      <c r="G638" s="59"/>
      <c r="H638" s="57"/>
      <c r="I638" s="57"/>
      <c r="J638" s="62" t="str">
        <f t="shared" si="49"/>
        <v/>
      </c>
      <c r="K638" s="61"/>
      <c r="L638" s="57"/>
      <c r="M638" s="57" t="str">
        <f t="shared" si="50"/>
        <v/>
      </c>
      <c r="N638" s="57"/>
      <c r="O638" s="57"/>
      <c r="P638" s="57"/>
      <c r="Q638" s="65" t="str">
        <f t="shared" si="51"/>
        <v/>
      </c>
      <c r="R638" s="55"/>
      <c r="S638" s="67"/>
      <c r="T638" s="17">
        <f>IF(AND(D638&lt;&gt;"",RIGHT(D638,3)&lt;&gt;""),IF(COUNTIF($D$6:D638,D638)=1,1,0),0)</f>
        <v>0</v>
      </c>
      <c r="U638" s="17" t="str">
        <f t="shared" si="52"/>
        <v/>
      </c>
      <c r="V638" s="17" t="str">
        <f t="shared" si="53"/>
        <v/>
      </c>
    </row>
    <row r="639" s="9" customFormat="1" hidden="1" customHeight="1" spans="1:22">
      <c r="A639" s="21"/>
      <c r="B639" s="54"/>
      <c r="C639" s="55"/>
      <c r="D639" s="54"/>
      <c r="E639" s="57"/>
      <c r="F639" s="58"/>
      <c r="G639" s="59"/>
      <c r="H639" s="57"/>
      <c r="I639" s="57"/>
      <c r="J639" s="62" t="str">
        <f t="shared" si="49"/>
        <v/>
      </c>
      <c r="K639" s="61"/>
      <c r="L639" s="57"/>
      <c r="M639" s="57" t="str">
        <f t="shared" si="50"/>
        <v/>
      </c>
      <c r="N639" s="57"/>
      <c r="O639" s="57"/>
      <c r="P639" s="57"/>
      <c r="Q639" s="65" t="str">
        <f t="shared" si="51"/>
        <v/>
      </c>
      <c r="R639" s="55"/>
      <c r="S639" s="67"/>
      <c r="T639" s="17">
        <f>IF(AND(D639&lt;&gt;"",RIGHT(D639,3)&lt;&gt;""),IF(COUNTIF($D$6:D639,D639)=1,1,0),0)</f>
        <v>0</v>
      </c>
      <c r="U639" s="17" t="str">
        <f t="shared" si="52"/>
        <v/>
      </c>
      <c r="V639" s="17" t="str">
        <f t="shared" si="53"/>
        <v/>
      </c>
    </row>
    <row r="640" s="9" customFormat="1" hidden="1" customHeight="1" spans="1:22">
      <c r="A640" s="21"/>
      <c r="B640" s="54"/>
      <c r="C640" s="55"/>
      <c r="D640" s="54"/>
      <c r="E640" s="57"/>
      <c r="F640" s="58"/>
      <c r="G640" s="59"/>
      <c r="H640" s="57"/>
      <c r="I640" s="57"/>
      <c r="J640" s="62" t="str">
        <f t="shared" si="49"/>
        <v/>
      </c>
      <c r="K640" s="61"/>
      <c r="L640" s="57"/>
      <c r="M640" s="57" t="str">
        <f t="shared" si="50"/>
        <v/>
      </c>
      <c r="N640" s="57"/>
      <c r="O640" s="57"/>
      <c r="P640" s="57"/>
      <c r="Q640" s="65" t="str">
        <f t="shared" si="51"/>
        <v/>
      </c>
      <c r="R640" s="55"/>
      <c r="S640" s="67"/>
      <c r="T640" s="17">
        <f>IF(AND(D640&lt;&gt;"",RIGHT(D640,3)&lt;&gt;""),IF(COUNTIF($D$6:D640,D640)=1,1,0),0)</f>
        <v>0</v>
      </c>
      <c r="U640" s="17" t="str">
        <f t="shared" si="52"/>
        <v/>
      </c>
      <c r="V640" s="17" t="str">
        <f t="shared" si="53"/>
        <v/>
      </c>
    </row>
    <row r="641" s="9" customFormat="1" hidden="1" customHeight="1" spans="1:22">
      <c r="A641" s="21"/>
      <c r="B641" s="54"/>
      <c r="C641" s="55"/>
      <c r="D641" s="54"/>
      <c r="E641" s="57"/>
      <c r="F641" s="58"/>
      <c r="G641" s="59"/>
      <c r="H641" s="57"/>
      <c r="I641" s="57"/>
      <c r="J641" s="62" t="str">
        <f t="shared" si="49"/>
        <v/>
      </c>
      <c r="K641" s="61"/>
      <c r="L641" s="57"/>
      <c r="M641" s="57" t="str">
        <f t="shared" si="50"/>
        <v/>
      </c>
      <c r="N641" s="57"/>
      <c r="O641" s="57"/>
      <c r="P641" s="57"/>
      <c r="Q641" s="65" t="str">
        <f t="shared" si="51"/>
        <v/>
      </c>
      <c r="R641" s="55"/>
      <c r="S641" s="67"/>
      <c r="T641" s="17">
        <f>IF(AND(D641&lt;&gt;"",RIGHT(D641,3)&lt;&gt;""),IF(COUNTIF($D$6:D641,D641)=1,1,0),0)</f>
        <v>0</v>
      </c>
      <c r="U641" s="17" t="str">
        <f t="shared" si="52"/>
        <v/>
      </c>
      <c r="V641" s="17" t="str">
        <f t="shared" si="53"/>
        <v/>
      </c>
    </row>
    <row r="642" s="9" customFormat="1" hidden="1" customHeight="1" spans="1:22">
      <c r="A642" s="21"/>
      <c r="B642" s="54"/>
      <c r="C642" s="55"/>
      <c r="D642" s="54"/>
      <c r="E642" s="57"/>
      <c r="F642" s="58"/>
      <c r="G642" s="59"/>
      <c r="H642" s="57"/>
      <c r="I642" s="57"/>
      <c r="J642" s="62" t="str">
        <f t="shared" si="49"/>
        <v/>
      </c>
      <c r="K642" s="61"/>
      <c r="L642" s="57"/>
      <c r="M642" s="57" t="str">
        <f t="shared" si="50"/>
        <v/>
      </c>
      <c r="N642" s="57"/>
      <c r="O642" s="57"/>
      <c r="P642" s="57"/>
      <c r="Q642" s="65" t="str">
        <f t="shared" si="51"/>
        <v/>
      </c>
      <c r="R642" s="55"/>
      <c r="S642" s="67"/>
      <c r="T642" s="17">
        <f>IF(AND(D642&lt;&gt;"",RIGHT(D642,3)&lt;&gt;""),IF(COUNTIF($D$6:D642,D642)=1,1,0),0)</f>
        <v>0</v>
      </c>
      <c r="U642" s="17" t="str">
        <f t="shared" si="52"/>
        <v/>
      </c>
      <c r="V642" s="17" t="str">
        <f t="shared" si="53"/>
        <v/>
      </c>
    </row>
    <row r="643" s="9" customFormat="1" hidden="1" customHeight="1" spans="1:22">
      <c r="A643" s="21"/>
      <c r="B643" s="54"/>
      <c r="C643" s="55"/>
      <c r="D643" s="54"/>
      <c r="E643" s="57"/>
      <c r="F643" s="58"/>
      <c r="G643" s="59"/>
      <c r="H643" s="57"/>
      <c r="I643" s="57"/>
      <c r="J643" s="62" t="str">
        <f t="shared" si="49"/>
        <v/>
      </c>
      <c r="K643" s="61"/>
      <c r="L643" s="57"/>
      <c r="M643" s="57" t="str">
        <f t="shared" si="50"/>
        <v/>
      </c>
      <c r="N643" s="57"/>
      <c r="O643" s="57"/>
      <c r="P643" s="57"/>
      <c r="Q643" s="65" t="str">
        <f t="shared" si="51"/>
        <v/>
      </c>
      <c r="R643" s="55"/>
      <c r="S643" s="67"/>
      <c r="T643" s="17">
        <f>IF(AND(D643&lt;&gt;"",RIGHT(D643,3)&lt;&gt;""),IF(COUNTIF($D$6:D643,D643)=1,1,0),0)</f>
        <v>0</v>
      </c>
      <c r="U643" s="17" t="str">
        <f t="shared" si="52"/>
        <v/>
      </c>
      <c r="V643" s="17" t="str">
        <f t="shared" si="53"/>
        <v/>
      </c>
    </row>
    <row r="644" s="9" customFormat="1" hidden="1" customHeight="1" spans="1:22">
      <c r="A644" s="21"/>
      <c r="B644" s="54"/>
      <c r="C644" s="55"/>
      <c r="D644" s="54"/>
      <c r="E644" s="57"/>
      <c r="F644" s="58"/>
      <c r="G644" s="59"/>
      <c r="H644" s="57"/>
      <c r="I644" s="57"/>
      <c r="J644" s="62" t="str">
        <f t="shared" si="49"/>
        <v/>
      </c>
      <c r="K644" s="61"/>
      <c r="L644" s="57"/>
      <c r="M644" s="57" t="str">
        <f t="shared" si="50"/>
        <v/>
      </c>
      <c r="N644" s="57"/>
      <c r="O644" s="57"/>
      <c r="P644" s="57"/>
      <c r="Q644" s="65" t="str">
        <f t="shared" si="51"/>
        <v/>
      </c>
      <c r="R644" s="55"/>
      <c r="S644" s="67"/>
      <c r="T644" s="17">
        <f>IF(AND(D644&lt;&gt;"",RIGHT(D644,3)&lt;&gt;""),IF(COUNTIF($D$6:D644,D644)=1,1,0),0)</f>
        <v>0</v>
      </c>
      <c r="U644" s="17" t="str">
        <f t="shared" si="52"/>
        <v/>
      </c>
      <c r="V644" s="17" t="str">
        <f t="shared" si="53"/>
        <v/>
      </c>
    </row>
    <row r="645" s="9" customFormat="1" hidden="1" customHeight="1" spans="1:22">
      <c r="A645" s="21"/>
      <c r="B645" s="54"/>
      <c r="C645" s="55"/>
      <c r="D645" s="54"/>
      <c r="E645" s="57"/>
      <c r="F645" s="58"/>
      <c r="G645" s="59"/>
      <c r="H645" s="57"/>
      <c r="I645" s="57"/>
      <c r="J645" s="62" t="str">
        <f t="shared" si="49"/>
        <v/>
      </c>
      <c r="K645" s="61"/>
      <c r="L645" s="57"/>
      <c r="M645" s="57" t="str">
        <f t="shared" si="50"/>
        <v/>
      </c>
      <c r="N645" s="57"/>
      <c r="O645" s="57"/>
      <c r="P645" s="57"/>
      <c r="Q645" s="65" t="str">
        <f t="shared" si="51"/>
        <v/>
      </c>
      <c r="R645" s="55"/>
      <c r="S645" s="67"/>
      <c r="T645" s="17">
        <f>IF(AND(D645&lt;&gt;"",RIGHT(D645,3)&lt;&gt;""),IF(COUNTIF($D$6:D645,D645)=1,1,0),0)</f>
        <v>0</v>
      </c>
      <c r="U645" s="17" t="str">
        <f t="shared" si="52"/>
        <v/>
      </c>
      <c r="V645" s="17" t="str">
        <f t="shared" si="53"/>
        <v/>
      </c>
    </row>
    <row r="646" s="9" customFormat="1" hidden="1" customHeight="1" spans="1:22">
      <c r="A646" s="21"/>
      <c r="B646" s="54"/>
      <c r="C646" s="55"/>
      <c r="D646" s="54"/>
      <c r="E646" s="57"/>
      <c r="F646" s="58"/>
      <c r="G646" s="59"/>
      <c r="H646" s="57"/>
      <c r="I646" s="57"/>
      <c r="J646" s="62" t="str">
        <f t="shared" ref="J646:J709" si="54">IF(H646&lt;&gt;"",HYPERLINK(_xlfn.CONCAT($H$4,H646,I646),"Open File"),"")</f>
        <v/>
      </c>
      <c r="K646" s="61"/>
      <c r="L646" s="57"/>
      <c r="M646" s="57" t="str">
        <f t="shared" ref="M646:M709" si="55">IF(AND(N646&lt;&gt;"",Q646&lt;&gt;"",R646&lt;&gt;""),"COMPLETED",IF(N646&lt;&gt;"","ON-GOING",IF(L646&lt;&gt;"","REQUESTED","")))</f>
        <v/>
      </c>
      <c r="N646" s="57"/>
      <c r="O646" s="57"/>
      <c r="P646" s="57"/>
      <c r="Q646" s="65" t="str">
        <f t="shared" ref="Q646:Q709" si="56">IF(O646&lt;&gt;"",HYPERLINK(_xlfn.CONCAT($O$4,O646,P646),"Open File"),"")</f>
        <v/>
      </c>
      <c r="R646" s="55"/>
      <c r="S646" s="67"/>
      <c r="T646" s="17">
        <f>IF(AND(D646&lt;&gt;"",RIGHT(D646,3)&lt;&gt;""),IF(COUNTIF($D$6:D646,D646)=1,1,0),0)</f>
        <v>0</v>
      </c>
      <c r="U646" s="17" t="str">
        <f t="shared" ref="U646:U709" si="57">IF(AND(D646&lt;&gt;"",E646&lt;&gt;""),_xlfn.CONCAT(SUBSTITUTE(D646,"/","."),"_",E646,"_Before"),"")</f>
        <v/>
      </c>
      <c r="V646" s="17" t="str">
        <f t="shared" ref="V646:V709" si="58">IF(AND(D646&lt;&gt;"",E646&lt;&gt;""),_xlfn.CONCAT(SUBSTITUTE(D646,"/","."),"_",E646,"_After"),"")</f>
        <v/>
      </c>
    </row>
    <row r="647" s="9" customFormat="1" hidden="1" customHeight="1" spans="1:22">
      <c r="A647" s="21"/>
      <c r="B647" s="54"/>
      <c r="C647" s="55"/>
      <c r="D647" s="54"/>
      <c r="E647" s="57"/>
      <c r="F647" s="58"/>
      <c r="G647" s="59"/>
      <c r="H647" s="57"/>
      <c r="I647" s="57"/>
      <c r="J647" s="62" t="str">
        <f t="shared" si="54"/>
        <v/>
      </c>
      <c r="K647" s="61"/>
      <c r="L647" s="57"/>
      <c r="M647" s="57" t="str">
        <f t="shared" si="55"/>
        <v/>
      </c>
      <c r="N647" s="57"/>
      <c r="O647" s="57"/>
      <c r="P647" s="57"/>
      <c r="Q647" s="65" t="str">
        <f t="shared" si="56"/>
        <v/>
      </c>
      <c r="R647" s="55"/>
      <c r="S647" s="67"/>
      <c r="T647" s="17">
        <f>IF(AND(D647&lt;&gt;"",RIGHT(D647,3)&lt;&gt;""),IF(COUNTIF($D$6:D647,D647)=1,1,0),0)</f>
        <v>0</v>
      </c>
      <c r="U647" s="17" t="str">
        <f t="shared" si="57"/>
        <v/>
      </c>
      <c r="V647" s="17" t="str">
        <f t="shared" si="58"/>
        <v/>
      </c>
    </row>
    <row r="648" s="9" customFormat="1" hidden="1" customHeight="1" spans="1:22">
      <c r="A648" s="21"/>
      <c r="B648" s="54"/>
      <c r="C648" s="55"/>
      <c r="D648" s="54"/>
      <c r="E648" s="57"/>
      <c r="F648" s="58"/>
      <c r="G648" s="59"/>
      <c r="H648" s="57"/>
      <c r="I648" s="57"/>
      <c r="J648" s="62" t="str">
        <f t="shared" si="54"/>
        <v/>
      </c>
      <c r="K648" s="61"/>
      <c r="L648" s="57"/>
      <c r="M648" s="57" t="str">
        <f t="shared" si="55"/>
        <v/>
      </c>
      <c r="N648" s="57"/>
      <c r="O648" s="57"/>
      <c r="P648" s="57"/>
      <c r="Q648" s="65" t="str">
        <f t="shared" si="56"/>
        <v/>
      </c>
      <c r="R648" s="55"/>
      <c r="S648" s="67"/>
      <c r="T648" s="17">
        <f>IF(AND(D648&lt;&gt;"",RIGHT(D648,3)&lt;&gt;""),IF(COUNTIF($D$6:D648,D648)=1,1,0),0)</f>
        <v>0</v>
      </c>
      <c r="U648" s="17" t="str">
        <f t="shared" si="57"/>
        <v/>
      </c>
      <c r="V648" s="17" t="str">
        <f t="shared" si="58"/>
        <v/>
      </c>
    </row>
    <row r="649" s="9" customFormat="1" hidden="1" customHeight="1" spans="1:22">
      <c r="A649" s="21"/>
      <c r="B649" s="54"/>
      <c r="C649" s="55"/>
      <c r="D649" s="54"/>
      <c r="E649" s="57"/>
      <c r="F649" s="58"/>
      <c r="G649" s="59"/>
      <c r="H649" s="57"/>
      <c r="I649" s="57"/>
      <c r="J649" s="62" t="str">
        <f t="shared" si="54"/>
        <v/>
      </c>
      <c r="K649" s="61"/>
      <c r="L649" s="57"/>
      <c r="M649" s="57" t="str">
        <f t="shared" si="55"/>
        <v/>
      </c>
      <c r="N649" s="57"/>
      <c r="O649" s="57"/>
      <c r="P649" s="57"/>
      <c r="Q649" s="65" t="str">
        <f t="shared" si="56"/>
        <v/>
      </c>
      <c r="R649" s="55"/>
      <c r="S649" s="67"/>
      <c r="T649" s="17">
        <f>IF(AND(D649&lt;&gt;"",RIGHT(D649,3)&lt;&gt;""),IF(COUNTIF($D$6:D649,D649)=1,1,0),0)</f>
        <v>0</v>
      </c>
      <c r="U649" s="17" t="str">
        <f t="shared" si="57"/>
        <v/>
      </c>
      <c r="V649" s="17" t="str">
        <f t="shared" si="58"/>
        <v/>
      </c>
    </row>
    <row r="650" s="9" customFormat="1" hidden="1" customHeight="1" spans="1:22">
      <c r="A650" s="21"/>
      <c r="B650" s="54"/>
      <c r="C650" s="55"/>
      <c r="D650" s="54"/>
      <c r="E650" s="57"/>
      <c r="F650" s="58"/>
      <c r="G650" s="59"/>
      <c r="H650" s="57"/>
      <c r="I650" s="57"/>
      <c r="J650" s="62" t="str">
        <f t="shared" si="54"/>
        <v/>
      </c>
      <c r="K650" s="61"/>
      <c r="L650" s="57"/>
      <c r="M650" s="57" t="str">
        <f t="shared" si="55"/>
        <v/>
      </c>
      <c r="N650" s="57"/>
      <c r="O650" s="57"/>
      <c r="P650" s="57"/>
      <c r="Q650" s="65" t="str">
        <f t="shared" si="56"/>
        <v/>
      </c>
      <c r="R650" s="55"/>
      <c r="S650" s="67"/>
      <c r="T650" s="17">
        <f>IF(AND(D650&lt;&gt;"",RIGHT(D650,3)&lt;&gt;""),IF(COUNTIF($D$6:D650,D650)=1,1,0),0)</f>
        <v>0</v>
      </c>
      <c r="U650" s="17" t="str">
        <f t="shared" si="57"/>
        <v/>
      </c>
      <c r="V650" s="17" t="str">
        <f t="shared" si="58"/>
        <v/>
      </c>
    </row>
    <row r="651" s="9" customFormat="1" hidden="1" customHeight="1" spans="1:22">
      <c r="A651" s="21"/>
      <c r="B651" s="54"/>
      <c r="C651" s="55"/>
      <c r="D651" s="54"/>
      <c r="E651" s="57"/>
      <c r="F651" s="58"/>
      <c r="G651" s="59"/>
      <c r="H651" s="57"/>
      <c r="I651" s="57"/>
      <c r="J651" s="62" t="str">
        <f t="shared" si="54"/>
        <v/>
      </c>
      <c r="K651" s="61"/>
      <c r="L651" s="57"/>
      <c r="M651" s="57" t="str">
        <f t="shared" si="55"/>
        <v/>
      </c>
      <c r="N651" s="57"/>
      <c r="O651" s="57"/>
      <c r="P651" s="57"/>
      <c r="Q651" s="65" t="str">
        <f t="shared" si="56"/>
        <v/>
      </c>
      <c r="R651" s="55"/>
      <c r="S651" s="67"/>
      <c r="T651" s="17">
        <f>IF(AND(D651&lt;&gt;"",RIGHT(D651,3)&lt;&gt;""),IF(COUNTIF($D$6:D651,D651)=1,1,0),0)</f>
        <v>0</v>
      </c>
      <c r="U651" s="17" t="str">
        <f t="shared" si="57"/>
        <v/>
      </c>
      <c r="V651" s="17" t="str">
        <f t="shared" si="58"/>
        <v/>
      </c>
    </row>
    <row r="652" s="9" customFormat="1" hidden="1" customHeight="1" spans="1:22">
      <c r="A652" s="21"/>
      <c r="B652" s="54"/>
      <c r="C652" s="55"/>
      <c r="D652" s="54"/>
      <c r="E652" s="57"/>
      <c r="F652" s="58"/>
      <c r="G652" s="59"/>
      <c r="H652" s="57"/>
      <c r="I652" s="57"/>
      <c r="J652" s="62" t="str">
        <f t="shared" si="54"/>
        <v/>
      </c>
      <c r="K652" s="61"/>
      <c r="L652" s="57"/>
      <c r="M652" s="57" t="str">
        <f t="shared" si="55"/>
        <v/>
      </c>
      <c r="N652" s="57"/>
      <c r="O652" s="57"/>
      <c r="P652" s="57"/>
      <c r="Q652" s="65" t="str">
        <f t="shared" si="56"/>
        <v/>
      </c>
      <c r="R652" s="55"/>
      <c r="S652" s="67"/>
      <c r="T652" s="17">
        <f>IF(AND(D652&lt;&gt;"",RIGHT(D652,3)&lt;&gt;""),IF(COUNTIF($D$6:D652,D652)=1,1,0),0)</f>
        <v>0</v>
      </c>
      <c r="U652" s="17" t="str">
        <f t="shared" si="57"/>
        <v/>
      </c>
      <c r="V652" s="17" t="str">
        <f t="shared" si="58"/>
        <v/>
      </c>
    </row>
    <row r="653" s="9" customFormat="1" hidden="1" customHeight="1" spans="1:22">
      <c r="A653" s="21"/>
      <c r="B653" s="54"/>
      <c r="C653" s="55"/>
      <c r="D653" s="54"/>
      <c r="E653" s="57"/>
      <c r="F653" s="58"/>
      <c r="G653" s="59"/>
      <c r="H653" s="57"/>
      <c r="I653" s="57"/>
      <c r="J653" s="62" t="str">
        <f t="shared" si="54"/>
        <v/>
      </c>
      <c r="K653" s="61"/>
      <c r="L653" s="57"/>
      <c r="M653" s="57" t="str">
        <f t="shared" si="55"/>
        <v/>
      </c>
      <c r="N653" s="57"/>
      <c r="O653" s="57"/>
      <c r="P653" s="57"/>
      <c r="Q653" s="65" t="str">
        <f t="shared" si="56"/>
        <v/>
      </c>
      <c r="R653" s="55"/>
      <c r="S653" s="67"/>
      <c r="T653" s="17">
        <f>IF(AND(D653&lt;&gt;"",RIGHT(D653,3)&lt;&gt;""),IF(COUNTIF($D$6:D653,D653)=1,1,0),0)</f>
        <v>0</v>
      </c>
      <c r="U653" s="17" t="str">
        <f t="shared" si="57"/>
        <v/>
      </c>
      <c r="V653" s="17" t="str">
        <f t="shared" si="58"/>
        <v/>
      </c>
    </row>
    <row r="654" s="9" customFormat="1" hidden="1" customHeight="1" spans="1:22">
      <c r="A654" s="21"/>
      <c r="B654" s="54"/>
      <c r="C654" s="55"/>
      <c r="D654" s="54"/>
      <c r="E654" s="57"/>
      <c r="F654" s="58"/>
      <c r="G654" s="59"/>
      <c r="H654" s="57"/>
      <c r="I654" s="57"/>
      <c r="J654" s="62" t="str">
        <f t="shared" si="54"/>
        <v/>
      </c>
      <c r="K654" s="61"/>
      <c r="L654" s="57"/>
      <c r="M654" s="57" t="str">
        <f t="shared" si="55"/>
        <v/>
      </c>
      <c r="N654" s="57"/>
      <c r="O654" s="57"/>
      <c r="P654" s="57"/>
      <c r="Q654" s="65" t="str">
        <f t="shared" si="56"/>
        <v/>
      </c>
      <c r="R654" s="55"/>
      <c r="S654" s="67"/>
      <c r="T654" s="17">
        <f>IF(AND(D654&lt;&gt;"",RIGHT(D654,3)&lt;&gt;""),IF(COUNTIF($D$6:D654,D654)=1,1,0),0)</f>
        <v>0</v>
      </c>
      <c r="U654" s="17" t="str">
        <f t="shared" si="57"/>
        <v/>
      </c>
      <c r="V654" s="17" t="str">
        <f t="shared" si="58"/>
        <v/>
      </c>
    </row>
    <row r="655" s="9" customFormat="1" hidden="1" customHeight="1" spans="1:22">
      <c r="A655" s="21"/>
      <c r="B655" s="54"/>
      <c r="C655" s="55"/>
      <c r="D655" s="54"/>
      <c r="E655" s="57"/>
      <c r="F655" s="58"/>
      <c r="G655" s="59"/>
      <c r="H655" s="57"/>
      <c r="I655" s="57"/>
      <c r="J655" s="62" t="str">
        <f t="shared" si="54"/>
        <v/>
      </c>
      <c r="K655" s="61"/>
      <c r="L655" s="57"/>
      <c r="M655" s="57" t="str">
        <f t="shared" si="55"/>
        <v/>
      </c>
      <c r="N655" s="57"/>
      <c r="O655" s="57"/>
      <c r="P655" s="57"/>
      <c r="Q655" s="65" t="str">
        <f t="shared" si="56"/>
        <v/>
      </c>
      <c r="R655" s="55"/>
      <c r="S655" s="67"/>
      <c r="T655" s="17">
        <f>IF(AND(D655&lt;&gt;"",RIGHT(D655,3)&lt;&gt;""),IF(COUNTIF($D$6:D655,D655)=1,1,0),0)</f>
        <v>0</v>
      </c>
      <c r="U655" s="17" t="str">
        <f t="shared" si="57"/>
        <v/>
      </c>
      <c r="V655" s="17" t="str">
        <f t="shared" si="58"/>
        <v/>
      </c>
    </row>
    <row r="656" s="9" customFormat="1" hidden="1" customHeight="1" spans="1:22">
      <c r="A656" s="21"/>
      <c r="B656" s="54"/>
      <c r="C656" s="55"/>
      <c r="D656" s="54"/>
      <c r="E656" s="57"/>
      <c r="F656" s="58"/>
      <c r="G656" s="59"/>
      <c r="H656" s="57"/>
      <c r="I656" s="57"/>
      <c r="J656" s="62" t="str">
        <f t="shared" si="54"/>
        <v/>
      </c>
      <c r="K656" s="61"/>
      <c r="L656" s="57"/>
      <c r="M656" s="57" t="str">
        <f t="shared" si="55"/>
        <v/>
      </c>
      <c r="N656" s="57"/>
      <c r="O656" s="57"/>
      <c r="P656" s="57"/>
      <c r="Q656" s="65" t="str">
        <f t="shared" si="56"/>
        <v/>
      </c>
      <c r="R656" s="55"/>
      <c r="S656" s="67"/>
      <c r="T656" s="17">
        <f>IF(AND(D656&lt;&gt;"",RIGHT(D656,3)&lt;&gt;""),IF(COUNTIF($D$6:D656,D656)=1,1,0),0)</f>
        <v>0</v>
      </c>
      <c r="U656" s="17" t="str">
        <f t="shared" si="57"/>
        <v/>
      </c>
      <c r="V656" s="17" t="str">
        <f t="shared" si="58"/>
        <v/>
      </c>
    </row>
    <row r="657" s="9" customFormat="1" hidden="1" customHeight="1" spans="1:22">
      <c r="A657" s="21"/>
      <c r="B657" s="54"/>
      <c r="C657" s="55"/>
      <c r="D657" s="54"/>
      <c r="E657" s="57"/>
      <c r="F657" s="58"/>
      <c r="G657" s="59"/>
      <c r="H657" s="57"/>
      <c r="I657" s="57"/>
      <c r="J657" s="62" t="str">
        <f t="shared" si="54"/>
        <v/>
      </c>
      <c r="K657" s="61"/>
      <c r="L657" s="57"/>
      <c r="M657" s="57" t="str">
        <f t="shared" si="55"/>
        <v/>
      </c>
      <c r="N657" s="57"/>
      <c r="O657" s="57"/>
      <c r="P657" s="57"/>
      <c r="Q657" s="65" t="str">
        <f t="shared" si="56"/>
        <v/>
      </c>
      <c r="R657" s="55"/>
      <c r="S657" s="67"/>
      <c r="T657" s="17">
        <f>IF(AND(D657&lt;&gt;"",RIGHT(D657,3)&lt;&gt;""),IF(COUNTIF($D$6:D657,D657)=1,1,0),0)</f>
        <v>0</v>
      </c>
      <c r="U657" s="17" t="str">
        <f t="shared" si="57"/>
        <v/>
      </c>
      <c r="V657" s="17" t="str">
        <f t="shared" si="58"/>
        <v/>
      </c>
    </row>
    <row r="658" s="9" customFormat="1" hidden="1" customHeight="1" spans="1:22">
      <c r="A658" s="21"/>
      <c r="B658" s="54"/>
      <c r="C658" s="55"/>
      <c r="D658" s="54"/>
      <c r="E658" s="57"/>
      <c r="F658" s="58"/>
      <c r="G658" s="59"/>
      <c r="H658" s="57"/>
      <c r="I658" s="57"/>
      <c r="J658" s="62" t="str">
        <f t="shared" si="54"/>
        <v/>
      </c>
      <c r="K658" s="61"/>
      <c r="L658" s="57"/>
      <c r="M658" s="57" t="str">
        <f t="shared" si="55"/>
        <v/>
      </c>
      <c r="N658" s="57"/>
      <c r="O658" s="57"/>
      <c r="P658" s="57"/>
      <c r="Q658" s="65" t="str">
        <f t="shared" si="56"/>
        <v/>
      </c>
      <c r="R658" s="55"/>
      <c r="S658" s="67"/>
      <c r="T658" s="17">
        <f>IF(AND(D658&lt;&gt;"",RIGHT(D658,3)&lt;&gt;""),IF(COUNTIF($D$6:D658,D658)=1,1,0),0)</f>
        <v>0</v>
      </c>
      <c r="U658" s="17" t="str">
        <f t="shared" si="57"/>
        <v/>
      </c>
      <c r="V658" s="17" t="str">
        <f t="shared" si="58"/>
        <v/>
      </c>
    </row>
    <row r="659" s="9" customFormat="1" hidden="1" customHeight="1" spans="1:22">
      <c r="A659" s="21"/>
      <c r="B659" s="54"/>
      <c r="C659" s="55"/>
      <c r="D659" s="54"/>
      <c r="E659" s="57"/>
      <c r="F659" s="58"/>
      <c r="G659" s="59"/>
      <c r="H659" s="57"/>
      <c r="I659" s="57"/>
      <c r="J659" s="62" t="str">
        <f t="shared" si="54"/>
        <v/>
      </c>
      <c r="K659" s="61"/>
      <c r="L659" s="57"/>
      <c r="M659" s="57" t="str">
        <f t="shared" si="55"/>
        <v/>
      </c>
      <c r="N659" s="57"/>
      <c r="O659" s="57"/>
      <c r="P659" s="57"/>
      <c r="Q659" s="65" t="str">
        <f t="shared" si="56"/>
        <v/>
      </c>
      <c r="R659" s="55"/>
      <c r="S659" s="67"/>
      <c r="T659" s="17">
        <f>IF(AND(D659&lt;&gt;"",RIGHT(D659,3)&lt;&gt;""),IF(COUNTIF($D$6:D659,D659)=1,1,0),0)</f>
        <v>0</v>
      </c>
      <c r="U659" s="17" t="str">
        <f t="shared" si="57"/>
        <v/>
      </c>
      <c r="V659" s="17" t="str">
        <f t="shared" si="58"/>
        <v/>
      </c>
    </row>
    <row r="660" s="9" customFormat="1" hidden="1" customHeight="1" spans="1:22">
      <c r="A660" s="21"/>
      <c r="B660" s="54"/>
      <c r="C660" s="55"/>
      <c r="D660" s="54"/>
      <c r="E660" s="57"/>
      <c r="F660" s="58"/>
      <c r="G660" s="59"/>
      <c r="H660" s="57"/>
      <c r="I660" s="57"/>
      <c r="J660" s="62" t="str">
        <f t="shared" si="54"/>
        <v/>
      </c>
      <c r="K660" s="61"/>
      <c r="L660" s="57"/>
      <c r="M660" s="57" t="str">
        <f t="shared" si="55"/>
        <v/>
      </c>
      <c r="N660" s="57"/>
      <c r="O660" s="57"/>
      <c r="P660" s="57"/>
      <c r="Q660" s="65" t="str">
        <f t="shared" si="56"/>
        <v/>
      </c>
      <c r="R660" s="55"/>
      <c r="S660" s="67"/>
      <c r="T660" s="17">
        <f>IF(AND(D660&lt;&gt;"",RIGHT(D660,3)&lt;&gt;""),IF(COUNTIF($D$6:D660,D660)=1,1,0),0)</f>
        <v>0</v>
      </c>
      <c r="U660" s="17" t="str">
        <f t="shared" si="57"/>
        <v/>
      </c>
      <c r="V660" s="17" t="str">
        <f t="shared" si="58"/>
        <v/>
      </c>
    </row>
    <row r="661" s="9" customFormat="1" hidden="1" customHeight="1" spans="1:22">
      <c r="A661" s="21"/>
      <c r="B661" s="54"/>
      <c r="C661" s="55"/>
      <c r="D661" s="54"/>
      <c r="E661" s="57"/>
      <c r="F661" s="58"/>
      <c r="G661" s="59"/>
      <c r="H661" s="57"/>
      <c r="I661" s="57"/>
      <c r="J661" s="62" t="str">
        <f t="shared" si="54"/>
        <v/>
      </c>
      <c r="K661" s="61"/>
      <c r="L661" s="57"/>
      <c r="M661" s="57" t="str">
        <f t="shared" si="55"/>
        <v/>
      </c>
      <c r="N661" s="57"/>
      <c r="O661" s="57"/>
      <c r="P661" s="57"/>
      <c r="Q661" s="65" t="str">
        <f t="shared" si="56"/>
        <v/>
      </c>
      <c r="R661" s="55"/>
      <c r="S661" s="67"/>
      <c r="T661" s="17">
        <f>IF(AND(D661&lt;&gt;"",RIGHT(D661,3)&lt;&gt;""),IF(COUNTIF($D$6:D661,D661)=1,1,0),0)</f>
        <v>0</v>
      </c>
      <c r="U661" s="17" t="str">
        <f t="shared" si="57"/>
        <v/>
      </c>
      <c r="V661" s="17" t="str">
        <f t="shared" si="58"/>
        <v/>
      </c>
    </row>
    <row r="662" s="9" customFormat="1" hidden="1" customHeight="1" spans="1:22">
      <c r="A662" s="21"/>
      <c r="B662" s="54"/>
      <c r="C662" s="55"/>
      <c r="D662" s="54"/>
      <c r="E662" s="57"/>
      <c r="F662" s="58"/>
      <c r="G662" s="59"/>
      <c r="H662" s="57"/>
      <c r="I662" s="57"/>
      <c r="J662" s="62" t="str">
        <f t="shared" si="54"/>
        <v/>
      </c>
      <c r="K662" s="61"/>
      <c r="L662" s="57"/>
      <c r="M662" s="57" t="str">
        <f t="shared" si="55"/>
        <v/>
      </c>
      <c r="N662" s="57"/>
      <c r="O662" s="57"/>
      <c r="P662" s="57"/>
      <c r="Q662" s="65" t="str">
        <f t="shared" si="56"/>
        <v/>
      </c>
      <c r="R662" s="55"/>
      <c r="S662" s="67"/>
      <c r="T662" s="17">
        <f>IF(AND(D662&lt;&gt;"",RIGHT(D662,3)&lt;&gt;""),IF(COUNTIF($D$6:D662,D662)=1,1,0),0)</f>
        <v>0</v>
      </c>
      <c r="U662" s="17" t="str">
        <f t="shared" si="57"/>
        <v/>
      </c>
      <c r="V662" s="17" t="str">
        <f t="shared" si="58"/>
        <v/>
      </c>
    </row>
    <row r="663" s="9" customFormat="1" hidden="1" customHeight="1" spans="1:22">
      <c r="A663" s="21"/>
      <c r="B663" s="54"/>
      <c r="C663" s="55"/>
      <c r="D663" s="54"/>
      <c r="E663" s="57"/>
      <c r="F663" s="58"/>
      <c r="G663" s="59"/>
      <c r="H663" s="57"/>
      <c r="I663" s="57"/>
      <c r="J663" s="62" t="str">
        <f t="shared" si="54"/>
        <v/>
      </c>
      <c r="K663" s="61"/>
      <c r="L663" s="57"/>
      <c r="M663" s="57" t="str">
        <f t="shared" si="55"/>
        <v/>
      </c>
      <c r="N663" s="57"/>
      <c r="O663" s="57"/>
      <c r="P663" s="57"/>
      <c r="Q663" s="65" t="str">
        <f t="shared" si="56"/>
        <v/>
      </c>
      <c r="R663" s="55"/>
      <c r="S663" s="67"/>
      <c r="T663" s="17">
        <f>IF(AND(D663&lt;&gt;"",RIGHT(D663,3)&lt;&gt;""),IF(COUNTIF($D$6:D663,D663)=1,1,0),0)</f>
        <v>0</v>
      </c>
      <c r="U663" s="17" t="str">
        <f t="shared" si="57"/>
        <v/>
      </c>
      <c r="V663" s="17" t="str">
        <f t="shared" si="58"/>
        <v/>
      </c>
    </row>
    <row r="664" s="9" customFormat="1" hidden="1" customHeight="1" spans="1:22">
      <c r="A664" s="21"/>
      <c r="B664" s="54"/>
      <c r="C664" s="55"/>
      <c r="D664" s="54"/>
      <c r="E664" s="57"/>
      <c r="F664" s="58"/>
      <c r="G664" s="59"/>
      <c r="H664" s="57"/>
      <c r="I664" s="57"/>
      <c r="J664" s="62" t="str">
        <f t="shared" si="54"/>
        <v/>
      </c>
      <c r="K664" s="61"/>
      <c r="L664" s="57"/>
      <c r="M664" s="57" t="str">
        <f t="shared" si="55"/>
        <v/>
      </c>
      <c r="N664" s="57"/>
      <c r="O664" s="57"/>
      <c r="P664" s="57"/>
      <c r="Q664" s="65" t="str">
        <f t="shared" si="56"/>
        <v/>
      </c>
      <c r="R664" s="55"/>
      <c r="S664" s="67"/>
      <c r="T664" s="17">
        <f>IF(AND(D664&lt;&gt;"",RIGHT(D664,3)&lt;&gt;""),IF(COUNTIF($D$6:D664,D664)=1,1,0),0)</f>
        <v>0</v>
      </c>
      <c r="U664" s="17" t="str">
        <f t="shared" si="57"/>
        <v/>
      </c>
      <c r="V664" s="17" t="str">
        <f t="shared" si="58"/>
        <v/>
      </c>
    </row>
    <row r="665" s="9" customFormat="1" hidden="1" customHeight="1" spans="1:22">
      <c r="A665" s="21"/>
      <c r="B665" s="54"/>
      <c r="C665" s="55"/>
      <c r="D665" s="54"/>
      <c r="E665" s="57"/>
      <c r="F665" s="58"/>
      <c r="G665" s="59"/>
      <c r="H665" s="57"/>
      <c r="I665" s="57"/>
      <c r="J665" s="62" t="str">
        <f t="shared" si="54"/>
        <v/>
      </c>
      <c r="K665" s="61"/>
      <c r="L665" s="57"/>
      <c r="M665" s="57" t="str">
        <f t="shared" si="55"/>
        <v/>
      </c>
      <c r="N665" s="57"/>
      <c r="O665" s="57"/>
      <c r="P665" s="57"/>
      <c r="Q665" s="65" t="str">
        <f t="shared" si="56"/>
        <v/>
      </c>
      <c r="R665" s="55"/>
      <c r="S665" s="67"/>
      <c r="T665" s="17">
        <f>IF(AND(D665&lt;&gt;"",RIGHT(D665,3)&lt;&gt;""),IF(COUNTIF($D$6:D665,D665)=1,1,0),0)</f>
        <v>0</v>
      </c>
      <c r="U665" s="17" t="str">
        <f t="shared" si="57"/>
        <v/>
      </c>
      <c r="V665" s="17" t="str">
        <f t="shared" si="58"/>
        <v/>
      </c>
    </row>
    <row r="666" s="9" customFormat="1" hidden="1" customHeight="1" spans="1:22">
      <c r="A666" s="21"/>
      <c r="B666" s="54"/>
      <c r="C666" s="55"/>
      <c r="D666" s="54"/>
      <c r="E666" s="57"/>
      <c r="F666" s="58"/>
      <c r="G666" s="59"/>
      <c r="H666" s="57"/>
      <c r="I666" s="57"/>
      <c r="J666" s="62" t="str">
        <f t="shared" si="54"/>
        <v/>
      </c>
      <c r="K666" s="61"/>
      <c r="L666" s="57"/>
      <c r="M666" s="57" t="str">
        <f t="shared" si="55"/>
        <v/>
      </c>
      <c r="N666" s="57"/>
      <c r="O666" s="57"/>
      <c r="P666" s="57"/>
      <c r="Q666" s="65" t="str">
        <f t="shared" si="56"/>
        <v/>
      </c>
      <c r="R666" s="55"/>
      <c r="S666" s="67"/>
      <c r="T666" s="17">
        <f>IF(AND(D666&lt;&gt;"",RIGHT(D666,3)&lt;&gt;""),IF(COUNTIF($D$6:D666,D666)=1,1,0),0)</f>
        <v>0</v>
      </c>
      <c r="U666" s="17" t="str">
        <f t="shared" si="57"/>
        <v/>
      </c>
      <c r="V666" s="17" t="str">
        <f t="shared" si="58"/>
        <v/>
      </c>
    </row>
    <row r="667" s="9" customFormat="1" hidden="1" customHeight="1" spans="1:22">
      <c r="A667" s="21"/>
      <c r="B667" s="54"/>
      <c r="C667" s="55"/>
      <c r="D667" s="54"/>
      <c r="E667" s="57"/>
      <c r="F667" s="58"/>
      <c r="G667" s="59"/>
      <c r="H667" s="57"/>
      <c r="I667" s="57"/>
      <c r="J667" s="62" t="str">
        <f t="shared" si="54"/>
        <v/>
      </c>
      <c r="K667" s="61"/>
      <c r="L667" s="57"/>
      <c r="M667" s="57" t="str">
        <f t="shared" si="55"/>
        <v/>
      </c>
      <c r="N667" s="57"/>
      <c r="O667" s="57"/>
      <c r="P667" s="57"/>
      <c r="Q667" s="65" t="str">
        <f t="shared" si="56"/>
        <v/>
      </c>
      <c r="R667" s="55"/>
      <c r="S667" s="67"/>
      <c r="T667" s="17">
        <f>IF(AND(D667&lt;&gt;"",RIGHT(D667,3)&lt;&gt;""),IF(COUNTIF($D$6:D667,D667)=1,1,0),0)</f>
        <v>0</v>
      </c>
      <c r="U667" s="17" t="str">
        <f t="shared" si="57"/>
        <v/>
      </c>
      <c r="V667" s="17" t="str">
        <f t="shared" si="58"/>
        <v/>
      </c>
    </row>
    <row r="668" s="9" customFormat="1" hidden="1" customHeight="1" spans="1:22">
      <c r="A668" s="21"/>
      <c r="B668" s="54"/>
      <c r="C668" s="55"/>
      <c r="D668" s="54"/>
      <c r="E668" s="57"/>
      <c r="F668" s="58"/>
      <c r="G668" s="59"/>
      <c r="H668" s="57"/>
      <c r="I668" s="57"/>
      <c r="J668" s="62" t="str">
        <f t="shared" si="54"/>
        <v/>
      </c>
      <c r="K668" s="61"/>
      <c r="L668" s="57"/>
      <c r="M668" s="57" t="str">
        <f t="shared" si="55"/>
        <v/>
      </c>
      <c r="N668" s="57"/>
      <c r="O668" s="57"/>
      <c r="P668" s="57"/>
      <c r="Q668" s="65" t="str">
        <f t="shared" si="56"/>
        <v/>
      </c>
      <c r="R668" s="55"/>
      <c r="S668" s="67"/>
      <c r="T668" s="17">
        <f>IF(AND(D668&lt;&gt;"",RIGHT(D668,3)&lt;&gt;""),IF(COUNTIF($D$6:D668,D668)=1,1,0),0)</f>
        <v>0</v>
      </c>
      <c r="U668" s="17" t="str">
        <f t="shared" si="57"/>
        <v/>
      </c>
      <c r="V668" s="17" t="str">
        <f t="shared" si="58"/>
        <v/>
      </c>
    </row>
    <row r="669" s="9" customFormat="1" hidden="1" customHeight="1" spans="1:22">
      <c r="A669" s="21"/>
      <c r="B669" s="54"/>
      <c r="C669" s="55"/>
      <c r="D669" s="54"/>
      <c r="E669" s="57"/>
      <c r="F669" s="58"/>
      <c r="G669" s="59"/>
      <c r="H669" s="57"/>
      <c r="I669" s="57"/>
      <c r="J669" s="62" t="str">
        <f t="shared" si="54"/>
        <v/>
      </c>
      <c r="K669" s="61"/>
      <c r="L669" s="57"/>
      <c r="M669" s="57" t="str">
        <f t="shared" si="55"/>
        <v/>
      </c>
      <c r="N669" s="57"/>
      <c r="O669" s="57"/>
      <c r="P669" s="57"/>
      <c r="Q669" s="65" t="str">
        <f t="shared" si="56"/>
        <v/>
      </c>
      <c r="R669" s="55"/>
      <c r="S669" s="67"/>
      <c r="T669" s="17">
        <f>IF(AND(D669&lt;&gt;"",RIGHT(D669,3)&lt;&gt;""),IF(COUNTIF($D$6:D669,D669)=1,1,0),0)</f>
        <v>0</v>
      </c>
      <c r="U669" s="17" t="str">
        <f t="shared" si="57"/>
        <v/>
      </c>
      <c r="V669" s="17" t="str">
        <f t="shared" si="58"/>
        <v/>
      </c>
    </row>
    <row r="670" s="9" customFormat="1" hidden="1" customHeight="1" spans="1:22">
      <c r="A670" s="21"/>
      <c r="B670" s="54"/>
      <c r="C670" s="55"/>
      <c r="D670" s="54"/>
      <c r="E670" s="57"/>
      <c r="F670" s="58"/>
      <c r="G670" s="59"/>
      <c r="H670" s="57"/>
      <c r="I670" s="57"/>
      <c r="J670" s="62" t="str">
        <f t="shared" si="54"/>
        <v/>
      </c>
      <c r="K670" s="61"/>
      <c r="L670" s="57"/>
      <c r="M670" s="57" t="str">
        <f t="shared" si="55"/>
        <v/>
      </c>
      <c r="N670" s="57"/>
      <c r="O670" s="57"/>
      <c r="P670" s="57"/>
      <c r="Q670" s="65" t="str">
        <f t="shared" si="56"/>
        <v/>
      </c>
      <c r="R670" s="55"/>
      <c r="S670" s="67"/>
      <c r="T670" s="17">
        <f>IF(AND(D670&lt;&gt;"",RIGHT(D670,3)&lt;&gt;""),IF(COUNTIF($D$6:D670,D670)=1,1,0),0)</f>
        <v>0</v>
      </c>
      <c r="U670" s="17" t="str">
        <f t="shared" si="57"/>
        <v/>
      </c>
      <c r="V670" s="17" t="str">
        <f t="shared" si="58"/>
        <v/>
      </c>
    </row>
    <row r="671" s="9" customFormat="1" hidden="1" customHeight="1" spans="1:22">
      <c r="A671" s="21"/>
      <c r="B671" s="54"/>
      <c r="C671" s="55"/>
      <c r="D671" s="54"/>
      <c r="E671" s="57"/>
      <c r="F671" s="58"/>
      <c r="G671" s="59"/>
      <c r="H671" s="57"/>
      <c r="I671" s="57"/>
      <c r="J671" s="62" t="str">
        <f t="shared" si="54"/>
        <v/>
      </c>
      <c r="K671" s="61"/>
      <c r="L671" s="57"/>
      <c r="M671" s="57" t="str">
        <f t="shared" si="55"/>
        <v/>
      </c>
      <c r="N671" s="57"/>
      <c r="O671" s="57"/>
      <c r="P671" s="57"/>
      <c r="Q671" s="65" t="str">
        <f t="shared" si="56"/>
        <v/>
      </c>
      <c r="R671" s="55"/>
      <c r="S671" s="67"/>
      <c r="T671" s="17">
        <f>IF(AND(D671&lt;&gt;"",RIGHT(D671,3)&lt;&gt;""),IF(COUNTIF($D$6:D671,D671)=1,1,0),0)</f>
        <v>0</v>
      </c>
      <c r="U671" s="17" t="str">
        <f t="shared" si="57"/>
        <v/>
      </c>
      <c r="V671" s="17" t="str">
        <f t="shared" si="58"/>
        <v/>
      </c>
    </row>
    <row r="672" s="9" customFormat="1" hidden="1" customHeight="1" spans="1:22">
      <c r="A672" s="21"/>
      <c r="B672" s="54"/>
      <c r="C672" s="55"/>
      <c r="D672" s="54"/>
      <c r="E672" s="57"/>
      <c r="F672" s="58"/>
      <c r="G672" s="59"/>
      <c r="H672" s="57"/>
      <c r="I672" s="57"/>
      <c r="J672" s="62" t="str">
        <f t="shared" si="54"/>
        <v/>
      </c>
      <c r="K672" s="61"/>
      <c r="L672" s="57"/>
      <c r="M672" s="57" t="str">
        <f t="shared" si="55"/>
        <v/>
      </c>
      <c r="N672" s="57"/>
      <c r="O672" s="57"/>
      <c r="P672" s="57"/>
      <c r="Q672" s="65" t="str">
        <f t="shared" si="56"/>
        <v/>
      </c>
      <c r="R672" s="55"/>
      <c r="S672" s="67"/>
      <c r="T672" s="17">
        <f>IF(AND(D672&lt;&gt;"",RIGHT(D672,3)&lt;&gt;""),IF(COUNTIF($D$6:D672,D672)=1,1,0),0)</f>
        <v>0</v>
      </c>
      <c r="U672" s="17" t="str">
        <f t="shared" si="57"/>
        <v/>
      </c>
      <c r="V672" s="17" t="str">
        <f t="shared" si="58"/>
        <v/>
      </c>
    </row>
    <row r="673" s="9" customFormat="1" hidden="1" customHeight="1" spans="1:22">
      <c r="A673" s="21"/>
      <c r="B673" s="54"/>
      <c r="C673" s="55"/>
      <c r="D673" s="54"/>
      <c r="E673" s="57"/>
      <c r="F673" s="58"/>
      <c r="G673" s="59"/>
      <c r="H673" s="57"/>
      <c r="I673" s="57"/>
      <c r="J673" s="62" t="str">
        <f t="shared" si="54"/>
        <v/>
      </c>
      <c r="K673" s="61"/>
      <c r="L673" s="57"/>
      <c r="M673" s="57" t="str">
        <f t="shared" si="55"/>
        <v/>
      </c>
      <c r="N673" s="57"/>
      <c r="O673" s="57"/>
      <c r="P673" s="57"/>
      <c r="Q673" s="65" t="str">
        <f t="shared" si="56"/>
        <v/>
      </c>
      <c r="R673" s="55"/>
      <c r="S673" s="67"/>
      <c r="T673" s="17">
        <f>IF(AND(D673&lt;&gt;"",RIGHT(D673,3)&lt;&gt;""),IF(COUNTIF($D$6:D673,D673)=1,1,0),0)</f>
        <v>0</v>
      </c>
      <c r="U673" s="17" t="str">
        <f t="shared" si="57"/>
        <v/>
      </c>
      <c r="V673" s="17" t="str">
        <f t="shared" si="58"/>
        <v/>
      </c>
    </row>
    <row r="674" s="9" customFormat="1" hidden="1" customHeight="1" spans="1:22">
      <c r="A674" s="21"/>
      <c r="B674" s="54"/>
      <c r="C674" s="55"/>
      <c r="D674" s="54"/>
      <c r="E674" s="57"/>
      <c r="F674" s="58"/>
      <c r="G674" s="59"/>
      <c r="H674" s="57"/>
      <c r="I674" s="57"/>
      <c r="J674" s="62" t="str">
        <f t="shared" si="54"/>
        <v/>
      </c>
      <c r="K674" s="61"/>
      <c r="L674" s="57"/>
      <c r="M674" s="57" t="str">
        <f t="shared" si="55"/>
        <v/>
      </c>
      <c r="N674" s="57"/>
      <c r="O674" s="57"/>
      <c r="P674" s="57"/>
      <c r="Q674" s="65" t="str">
        <f t="shared" si="56"/>
        <v/>
      </c>
      <c r="R674" s="55"/>
      <c r="S674" s="67"/>
      <c r="T674" s="17">
        <f>IF(AND(D674&lt;&gt;"",RIGHT(D674,3)&lt;&gt;""),IF(COUNTIF($D$6:D674,D674)=1,1,0),0)</f>
        <v>0</v>
      </c>
      <c r="U674" s="17" t="str">
        <f t="shared" si="57"/>
        <v/>
      </c>
      <c r="V674" s="17" t="str">
        <f t="shared" si="58"/>
        <v/>
      </c>
    </row>
    <row r="675" s="9" customFormat="1" hidden="1" customHeight="1" spans="1:22">
      <c r="A675" s="21"/>
      <c r="B675" s="54"/>
      <c r="C675" s="55"/>
      <c r="D675" s="54"/>
      <c r="E675" s="57"/>
      <c r="F675" s="58"/>
      <c r="G675" s="59"/>
      <c r="H675" s="57"/>
      <c r="I675" s="57"/>
      <c r="J675" s="62" t="str">
        <f t="shared" si="54"/>
        <v/>
      </c>
      <c r="K675" s="61"/>
      <c r="L675" s="57"/>
      <c r="M675" s="57" t="str">
        <f t="shared" si="55"/>
        <v/>
      </c>
      <c r="N675" s="57"/>
      <c r="O675" s="57"/>
      <c r="P675" s="57"/>
      <c r="Q675" s="65" t="str">
        <f t="shared" si="56"/>
        <v/>
      </c>
      <c r="R675" s="55"/>
      <c r="S675" s="67"/>
      <c r="T675" s="17">
        <f>IF(AND(D675&lt;&gt;"",RIGHT(D675,3)&lt;&gt;""),IF(COUNTIF($D$6:D675,D675)=1,1,0),0)</f>
        <v>0</v>
      </c>
      <c r="U675" s="17" t="str">
        <f t="shared" si="57"/>
        <v/>
      </c>
      <c r="V675" s="17" t="str">
        <f t="shared" si="58"/>
        <v/>
      </c>
    </row>
    <row r="676" s="9" customFormat="1" hidden="1" customHeight="1" spans="1:22">
      <c r="A676" s="21"/>
      <c r="B676" s="54"/>
      <c r="C676" s="55"/>
      <c r="D676" s="54"/>
      <c r="E676" s="57"/>
      <c r="F676" s="58"/>
      <c r="G676" s="59"/>
      <c r="H676" s="57"/>
      <c r="I676" s="57"/>
      <c r="J676" s="62" t="str">
        <f t="shared" si="54"/>
        <v/>
      </c>
      <c r="K676" s="61"/>
      <c r="L676" s="57"/>
      <c r="M676" s="57" t="str">
        <f t="shared" si="55"/>
        <v/>
      </c>
      <c r="N676" s="57"/>
      <c r="O676" s="57"/>
      <c r="P676" s="57"/>
      <c r="Q676" s="65" t="str">
        <f t="shared" si="56"/>
        <v/>
      </c>
      <c r="R676" s="55"/>
      <c r="S676" s="67"/>
      <c r="T676" s="17">
        <f>IF(AND(D676&lt;&gt;"",RIGHT(D676,3)&lt;&gt;""),IF(COUNTIF($D$6:D676,D676)=1,1,0),0)</f>
        <v>0</v>
      </c>
      <c r="U676" s="17" t="str">
        <f t="shared" si="57"/>
        <v/>
      </c>
      <c r="V676" s="17" t="str">
        <f t="shared" si="58"/>
        <v/>
      </c>
    </row>
    <row r="677" s="9" customFormat="1" hidden="1" customHeight="1" spans="1:22">
      <c r="A677" s="21"/>
      <c r="B677" s="54"/>
      <c r="C677" s="55"/>
      <c r="D677" s="54"/>
      <c r="E677" s="57"/>
      <c r="F677" s="58"/>
      <c r="G677" s="59"/>
      <c r="H677" s="57"/>
      <c r="I677" s="57"/>
      <c r="J677" s="62" t="str">
        <f t="shared" si="54"/>
        <v/>
      </c>
      <c r="K677" s="61"/>
      <c r="L677" s="57"/>
      <c r="M677" s="57" t="str">
        <f t="shared" si="55"/>
        <v/>
      </c>
      <c r="N677" s="57"/>
      <c r="O677" s="57"/>
      <c r="P677" s="57"/>
      <c r="Q677" s="65" t="str">
        <f t="shared" si="56"/>
        <v/>
      </c>
      <c r="R677" s="55"/>
      <c r="S677" s="67"/>
      <c r="T677" s="17">
        <f>IF(AND(D677&lt;&gt;"",RIGHT(D677,3)&lt;&gt;""),IF(COUNTIF($D$6:D677,D677)=1,1,0),0)</f>
        <v>0</v>
      </c>
      <c r="U677" s="17" t="str">
        <f t="shared" si="57"/>
        <v/>
      </c>
      <c r="V677" s="17" t="str">
        <f t="shared" si="58"/>
        <v/>
      </c>
    </row>
    <row r="678" s="9" customFormat="1" hidden="1" customHeight="1" spans="1:22">
      <c r="A678" s="21"/>
      <c r="B678" s="54"/>
      <c r="C678" s="55"/>
      <c r="D678" s="54"/>
      <c r="E678" s="57"/>
      <c r="F678" s="58"/>
      <c r="G678" s="59"/>
      <c r="H678" s="57"/>
      <c r="I678" s="57"/>
      <c r="J678" s="62" t="str">
        <f t="shared" si="54"/>
        <v/>
      </c>
      <c r="K678" s="61"/>
      <c r="L678" s="57"/>
      <c r="M678" s="57" t="str">
        <f t="shared" si="55"/>
        <v/>
      </c>
      <c r="N678" s="57"/>
      <c r="O678" s="57"/>
      <c r="P678" s="57"/>
      <c r="Q678" s="65" t="str">
        <f t="shared" si="56"/>
        <v/>
      </c>
      <c r="R678" s="55"/>
      <c r="S678" s="67"/>
      <c r="T678" s="17">
        <f>IF(AND(D678&lt;&gt;"",RIGHT(D678,3)&lt;&gt;""),IF(COUNTIF($D$6:D678,D678)=1,1,0),0)</f>
        <v>0</v>
      </c>
      <c r="U678" s="17" t="str">
        <f t="shared" si="57"/>
        <v/>
      </c>
      <c r="V678" s="17" t="str">
        <f t="shared" si="58"/>
        <v/>
      </c>
    </row>
    <row r="679" s="9" customFormat="1" hidden="1" customHeight="1" spans="1:22">
      <c r="A679" s="21"/>
      <c r="B679" s="54"/>
      <c r="C679" s="55"/>
      <c r="D679" s="54"/>
      <c r="E679" s="57"/>
      <c r="F679" s="58"/>
      <c r="G679" s="59"/>
      <c r="H679" s="57"/>
      <c r="I679" s="57"/>
      <c r="J679" s="62" t="str">
        <f t="shared" si="54"/>
        <v/>
      </c>
      <c r="K679" s="61"/>
      <c r="L679" s="57"/>
      <c r="M679" s="57" t="str">
        <f t="shared" si="55"/>
        <v/>
      </c>
      <c r="N679" s="57"/>
      <c r="O679" s="57"/>
      <c r="P679" s="57"/>
      <c r="Q679" s="65" t="str">
        <f t="shared" si="56"/>
        <v/>
      </c>
      <c r="R679" s="55"/>
      <c r="S679" s="67"/>
      <c r="T679" s="17">
        <f>IF(AND(D679&lt;&gt;"",RIGHT(D679,3)&lt;&gt;""),IF(COUNTIF($D$6:D679,D679)=1,1,0),0)</f>
        <v>0</v>
      </c>
      <c r="U679" s="17" t="str">
        <f t="shared" si="57"/>
        <v/>
      </c>
      <c r="V679" s="17" t="str">
        <f t="shared" si="58"/>
        <v/>
      </c>
    </row>
    <row r="680" s="9" customFormat="1" hidden="1" customHeight="1" spans="1:22">
      <c r="A680" s="21"/>
      <c r="B680" s="54"/>
      <c r="C680" s="55"/>
      <c r="D680" s="54"/>
      <c r="E680" s="57"/>
      <c r="F680" s="58"/>
      <c r="G680" s="59"/>
      <c r="H680" s="57"/>
      <c r="I680" s="57"/>
      <c r="J680" s="62" t="str">
        <f t="shared" si="54"/>
        <v/>
      </c>
      <c r="K680" s="61"/>
      <c r="L680" s="57"/>
      <c r="M680" s="57" t="str">
        <f t="shared" si="55"/>
        <v/>
      </c>
      <c r="N680" s="57"/>
      <c r="O680" s="57"/>
      <c r="P680" s="57"/>
      <c r="Q680" s="65" t="str">
        <f t="shared" si="56"/>
        <v/>
      </c>
      <c r="R680" s="55"/>
      <c r="S680" s="67"/>
      <c r="T680" s="17">
        <f>IF(AND(D680&lt;&gt;"",RIGHT(D680,3)&lt;&gt;""),IF(COUNTIF($D$6:D680,D680)=1,1,0),0)</f>
        <v>0</v>
      </c>
      <c r="U680" s="17" t="str">
        <f t="shared" si="57"/>
        <v/>
      </c>
      <c r="V680" s="17" t="str">
        <f t="shared" si="58"/>
        <v/>
      </c>
    </row>
    <row r="681" s="9" customFormat="1" hidden="1" customHeight="1" spans="1:22">
      <c r="A681" s="21"/>
      <c r="B681" s="54"/>
      <c r="C681" s="55"/>
      <c r="D681" s="54"/>
      <c r="E681" s="57"/>
      <c r="F681" s="58"/>
      <c r="G681" s="59"/>
      <c r="H681" s="57"/>
      <c r="I681" s="57"/>
      <c r="J681" s="62" t="str">
        <f t="shared" si="54"/>
        <v/>
      </c>
      <c r="K681" s="61"/>
      <c r="L681" s="57"/>
      <c r="M681" s="57" t="str">
        <f t="shared" si="55"/>
        <v/>
      </c>
      <c r="N681" s="57"/>
      <c r="O681" s="57"/>
      <c r="P681" s="57"/>
      <c r="Q681" s="65" t="str">
        <f t="shared" si="56"/>
        <v/>
      </c>
      <c r="R681" s="55"/>
      <c r="S681" s="67"/>
      <c r="T681" s="17">
        <f>IF(AND(D681&lt;&gt;"",RIGHT(D681,3)&lt;&gt;""),IF(COUNTIF($D$6:D681,D681)=1,1,0),0)</f>
        <v>0</v>
      </c>
      <c r="U681" s="17" t="str">
        <f t="shared" si="57"/>
        <v/>
      </c>
      <c r="V681" s="17" t="str">
        <f t="shared" si="58"/>
        <v/>
      </c>
    </row>
    <row r="682" s="9" customFormat="1" hidden="1" customHeight="1" spans="1:22">
      <c r="A682" s="21"/>
      <c r="B682" s="54"/>
      <c r="C682" s="55"/>
      <c r="D682" s="54"/>
      <c r="E682" s="57"/>
      <c r="F682" s="58"/>
      <c r="G682" s="59"/>
      <c r="H682" s="57"/>
      <c r="I682" s="57"/>
      <c r="J682" s="62" t="str">
        <f t="shared" si="54"/>
        <v/>
      </c>
      <c r="K682" s="61"/>
      <c r="L682" s="57"/>
      <c r="M682" s="57" t="str">
        <f t="shared" si="55"/>
        <v/>
      </c>
      <c r="N682" s="57"/>
      <c r="O682" s="57"/>
      <c r="P682" s="57"/>
      <c r="Q682" s="65" t="str">
        <f t="shared" si="56"/>
        <v/>
      </c>
      <c r="R682" s="55"/>
      <c r="S682" s="67"/>
      <c r="T682" s="17">
        <f>IF(AND(D682&lt;&gt;"",RIGHT(D682,3)&lt;&gt;""),IF(COUNTIF($D$6:D682,D682)=1,1,0),0)</f>
        <v>0</v>
      </c>
      <c r="U682" s="17" t="str">
        <f t="shared" si="57"/>
        <v/>
      </c>
      <c r="V682" s="17" t="str">
        <f t="shared" si="58"/>
        <v/>
      </c>
    </row>
    <row r="683" s="9" customFormat="1" hidden="1" customHeight="1" spans="1:22">
      <c r="A683" s="21"/>
      <c r="B683" s="54"/>
      <c r="C683" s="55"/>
      <c r="D683" s="54"/>
      <c r="E683" s="57"/>
      <c r="F683" s="58"/>
      <c r="G683" s="59"/>
      <c r="H683" s="57"/>
      <c r="I683" s="57"/>
      <c r="J683" s="62" t="str">
        <f t="shared" si="54"/>
        <v/>
      </c>
      <c r="K683" s="61"/>
      <c r="L683" s="57"/>
      <c r="M683" s="57" t="str">
        <f t="shared" si="55"/>
        <v/>
      </c>
      <c r="N683" s="57"/>
      <c r="O683" s="57"/>
      <c r="P683" s="57"/>
      <c r="Q683" s="65" t="str">
        <f t="shared" si="56"/>
        <v/>
      </c>
      <c r="R683" s="55"/>
      <c r="S683" s="67"/>
      <c r="T683" s="17">
        <f>IF(AND(D683&lt;&gt;"",RIGHT(D683,3)&lt;&gt;""),IF(COUNTIF($D$6:D683,D683)=1,1,0),0)</f>
        <v>0</v>
      </c>
      <c r="U683" s="17" t="str">
        <f t="shared" si="57"/>
        <v/>
      </c>
      <c r="V683" s="17" t="str">
        <f t="shared" si="58"/>
        <v/>
      </c>
    </row>
    <row r="684" s="9" customFormat="1" hidden="1" customHeight="1" spans="1:22">
      <c r="A684" s="21"/>
      <c r="B684" s="54"/>
      <c r="C684" s="55"/>
      <c r="D684" s="54"/>
      <c r="E684" s="57"/>
      <c r="F684" s="58"/>
      <c r="G684" s="59"/>
      <c r="H684" s="57"/>
      <c r="I684" s="57"/>
      <c r="J684" s="62" t="str">
        <f t="shared" si="54"/>
        <v/>
      </c>
      <c r="K684" s="61"/>
      <c r="L684" s="57"/>
      <c r="M684" s="57" t="str">
        <f t="shared" si="55"/>
        <v/>
      </c>
      <c r="N684" s="57"/>
      <c r="O684" s="57"/>
      <c r="P684" s="57"/>
      <c r="Q684" s="65" t="str">
        <f t="shared" si="56"/>
        <v/>
      </c>
      <c r="R684" s="55"/>
      <c r="S684" s="67"/>
      <c r="T684" s="17">
        <f>IF(AND(D684&lt;&gt;"",RIGHT(D684,3)&lt;&gt;""),IF(COUNTIF($D$6:D684,D684)=1,1,0),0)</f>
        <v>0</v>
      </c>
      <c r="U684" s="17" t="str">
        <f t="shared" si="57"/>
        <v/>
      </c>
      <c r="V684" s="17" t="str">
        <f t="shared" si="58"/>
        <v/>
      </c>
    </row>
    <row r="685" s="9" customFormat="1" hidden="1" customHeight="1" spans="1:22">
      <c r="A685" s="21"/>
      <c r="B685" s="54"/>
      <c r="C685" s="55"/>
      <c r="D685" s="54"/>
      <c r="E685" s="57"/>
      <c r="F685" s="58"/>
      <c r="G685" s="59"/>
      <c r="H685" s="57"/>
      <c r="I685" s="57"/>
      <c r="J685" s="62" t="str">
        <f t="shared" si="54"/>
        <v/>
      </c>
      <c r="K685" s="61"/>
      <c r="L685" s="57"/>
      <c r="M685" s="57" t="str">
        <f t="shared" si="55"/>
        <v/>
      </c>
      <c r="N685" s="57"/>
      <c r="O685" s="57"/>
      <c r="P685" s="57"/>
      <c r="Q685" s="65" t="str">
        <f t="shared" si="56"/>
        <v/>
      </c>
      <c r="R685" s="55"/>
      <c r="S685" s="67"/>
      <c r="T685" s="17">
        <f>IF(AND(D685&lt;&gt;"",RIGHT(D685,3)&lt;&gt;""),IF(COUNTIF($D$6:D685,D685)=1,1,0),0)</f>
        <v>0</v>
      </c>
      <c r="U685" s="17" t="str">
        <f t="shared" si="57"/>
        <v/>
      </c>
      <c r="V685" s="17" t="str">
        <f t="shared" si="58"/>
        <v/>
      </c>
    </row>
    <row r="686" s="9" customFormat="1" hidden="1" customHeight="1" spans="1:22">
      <c r="A686" s="21"/>
      <c r="B686" s="54"/>
      <c r="C686" s="55"/>
      <c r="D686" s="54"/>
      <c r="E686" s="57"/>
      <c r="F686" s="58"/>
      <c r="G686" s="59"/>
      <c r="H686" s="57"/>
      <c r="I686" s="57"/>
      <c r="J686" s="62" t="str">
        <f t="shared" si="54"/>
        <v/>
      </c>
      <c r="K686" s="61"/>
      <c r="L686" s="57"/>
      <c r="M686" s="57" t="str">
        <f t="shared" si="55"/>
        <v/>
      </c>
      <c r="N686" s="57"/>
      <c r="O686" s="57"/>
      <c r="P686" s="57"/>
      <c r="Q686" s="65" t="str">
        <f t="shared" si="56"/>
        <v/>
      </c>
      <c r="R686" s="55"/>
      <c r="S686" s="67"/>
      <c r="T686" s="17">
        <f>IF(AND(D686&lt;&gt;"",RIGHT(D686,3)&lt;&gt;""),IF(COUNTIF($D$6:D686,D686)=1,1,0),0)</f>
        <v>0</v>
      </c>
      <c r="U686" s="17" t="str">
        <f t="shared" si="57"/>
        <v/>
      </c>
      <c r="V686" s="17" t="str">
        <f t="shared" si="58"/>
        <v/>
      </c>
    </row>
    <row r="687" s="9" customFormat="1" hidden="1" customHeight="1" spans="1:22">
      <c r="A687" s="21"/>
      <c r="B687" s="54"/>
      <c r="C687" s="55"/>
      <c r="D687" s="54"/>
      <c r="E687" s="57"/>
      <c r="F687" s="58"/>
      <c r="G687" s="59"/>
      <c r="H687" s="57"/>
      <c r="I687" s="57"/>
      <c r="J687" s="62" t="str">
        <f t="shared" si="54"/>
        <v/>
      </c>
      <c r="K687" s="61"/>
      <c r="L687" s="57"/>
      <c r="M687" s="57" t="str">
        <f t="shared" si="55"/>
        <v/>
      </c>
      <c r="N687" s="57"/>
      <c r="O687" s="57"/>
      <c r="P687" s="57"/>
      <c r="Q687" s="65" t="str">
        <f t="shared" si="56"/>
        <v/>
      </c>
      <c r="R687" s="55"/>
      <c r="S687" s="67"/>
      <c r="T687" s="17">
        <f>IF(AND(D687&lt;&gt;"",RIGHT(D687,3)&lt;&gt;""),IF(COUNTIF($D$6:D687,D687)=1,1,0),0)</f>
        <v>0</v>
      </c>
      <c r="U687" s="17" t="str">
        <f t="shared" si="57"/>
        <v/>
      </c>
      <c r="V687" s="17" t="str">
        <f t="shared" si="58"/>
        <v/>
      </c>
    </row>
    <row r="688" s="9" customFormat="1" hidden="1" customHeight="1" spans="1:22">
      <c r="A688" s="21"/>
      <c r="B688" s="54"/>
      <c r="C688" s="55"/>
      <c r="D688" s="54"/>
      <c r="E688" s="57"/>
      <c r="F688" s="58"/>
      <c r="G688" s="59"/>
      <c r="H688" s="57"/>
      <c r="I688" s="57"/>
      <c r="J688" s="62" t="str">
        <f t="shared" si="54"/>
        <v/>
      </c>
      <c r="K688" s="61"/>
      <c r="L688" s="57"/>
      <c r="M688" s="57" t="str">
        <f t="shared" si="55"/>
        <v/>
      </c>
      <c r="N688" s="57"/>
      <c r="O688" s="57"/>
      <c r="P688" s="57"/>
      <c r="Q688" s="65" t="str">
        <f t="shared" si="56"/>
        <v/>
      </c>
      <c r="R688" s="55"/>
      <c r="S688" s="67"/>
      <c r="T688" s="17">
        <f>IF(AND(D688&lt;&gt;"",RIGHT(D688,3)&lt;&gt;""),IF(COUNTIF($D$6:D688,D688)=1,1,0),0)</f>
        <v>0</v>
      </c>
      <c r="U688" s="17" t="str">
        <f t="shared" si="57"/>
        <v/>
      </c>
      <c r="V688" s="17" t="str">
        <f t="shared" si="58"/>
        <v/>
      </c>
    </row>
    <row r="689" s="9" customFormat="1" hidden="1" customHeight="1" spans="1:22">
      <c r="A689" s="21"/>
      <c r="B689" s="54"/>
      <c r="C689" s="55"/>
      <c r="D689" s="54"/>
      <c r="E689" s="57"/>
      <c r="F689" s="58"/>
      <c r="G689" s="59"/>
      <c r="H689" s="57"/>
      <c r="I689" s="57"/>
      <c r="J689" s="62" t="str">
        <f t="shared" si="54"/>
        <v/>
      </c>
      <c r="K689" s="61"/>
      <c r="L689" s="57"/>
      <c r="M689" s="57" t="str">
        <f t="shared" si="55"/>
        <v/>
      </c>
      <c r="N689" s="57"/>
      <c r="O689" s="57"/>
      <c r="P689" s="57"/>
      <c r="Q689" s="65" t="str">
        <f t="shared" si="56"/>
        <v/>
      </c>
      <c r="R689" s="55"/>
      <c r="S689" s="67"/>
      <c r="T689" s="17">
        <f>IF(AND(D689&lt;&gt;"",RIGHT(D689,3)&lt;&gt;""),IF(COUNTIF($D$6:D689,D689)=1,1,0),0)</f>
        <v>0</v>
      </c>
      <c r="U689" s="17" t="str">
        <f t="shared" si="57"/>
        <v/>
      </c>
      <c r="V689" s="17" t="str">
        <f t="shared" si="58"/>
        <v/>
      </c>
    </row>
    <row r="690" s="9" customFormat="1" hidden="1" customHeight="1" spans="1:22">
      <c r="A690" s="21"/>
      <c r="B690" s="54"/>
      <c r="C690" s="55"/>
      <c r="D690" s="54"/>
      <c r="E690" s="57"/>
      <c r="F690" s="58"/>
      <c r="G690" s="59"/>
      <c r="H690" s="57"/>
      <c r="I690" s="57"/>
      <c r="J690" s="62" t="str">
        <f t="shared" si="54"/>
        <v/>
      </c>
      <c r="K690" s="61"/>
      <c r="L690" s="57"/>
      <c r="M690" s="57" t="str">
        <f t="shared" si="55"/>
        <v/>
      </c>
      <c r="N690" s="57"/>
      <c r="O690" s="57"/>
      <c r="P690" s="57"/>
      <c r="Q690" s="65" t="str">
        <f t="shared" si="56"/>
        <v/>
      </c>
      <c r="R690" s="55"/>
      <c r="S690" s="67"/>
      <c r="T690" s="17">
        <f>IF(AND(D690&lt;&gt;"",RIGHT(D690,3)&lt;&gt;""),IF(COUNTIF($D$6:D690,D690)=1,1,0),0)</f>
        <v>0</v>
      </c>
      <c r="U690" s="17" t="str">
        <f t="shared" si="57"/>
        <v/>
      </c>
      <c r="V690" s="17" t="str">
        <f t="shared" si="58"/>
        <v/>
      </c>
    </row>
    <row r="691" s="9" customFormat="1" hidden="1" customHeight="1" spans="1:22">
      <c r="A691" s="21"/>
      <c r="B691" s="54"/>
      <c r="C691" s="55"/>
      <c r="D691" s="54"/>
      <c r="E691" s="57"/>
      <c r="F691" s="58"/>
      <c r="G691" s="59"/>
      <c r="H691" s="57"/>
      <c r="I691" s="57"/>
      <c r="J691" s="62" t="str">
        <f t="shared" si="54"/>
        <v/>
      </c>
      <c r="K691" s="61"/>
      <c r="L691" s="57"/>
      <c r="M691" s="57" t="str">
        <f t="shared" si="55"/>
        <v/>
      </c>
      <c r="N691" s="57"/>
      <c r="O691" s="57"/>
      <c r="P691" s="57"/>
      <c r="Q691" s="65" t="str">
        <f t="shared" si="56"/>
        <v/>
      </c>
      <c r="R691" s="55"/>
      <c r="S691" s="67"/>
      <c r="T691" s="17">
        <f>IF(AND(D691&lt;&gt;"",RIGHT(D691,3)&lt;&gt;""),IF(COUNTIF($D$6:D691,D691)=1,1,0),0)</f>
        <v>0</v>
      </c>
      <c r="U691" s="17" t="str">
        <f t="shared" si="57"/>
        <v/>
      </c>
      <c r="V691" s="17" t="str">
        <f t="shared" si="58"/>
        <v/>
      </c>
    </row>
    <row r="692" s="9" customFormat="1" hidden="1" customHeight="1" spans="1:22">
      <c r="A692" s="21"/>
      <c r="B692" s="54"/>
      <c r="C692" s="55"/>
      <c r="D692" s="54"/>
      <c r="E692" s="57"/>
      <c r="F692" s="58"/>
      <c r="G692" s="59"/>
      <c r="H692" s="57"/>
      <c r="I692" s="57"/>
      <c r="J692" s="62" t="str">
        <f t="shared" si="54"/>
        <v/>
      </c>
      <c r="K692" s="61"/>
      <c r="L692" s="57"/>
      <c r="M692" s="57" t="str">
        <f t="shared" si="55"/>
        <v/>
      </c>
      <c r="N692" s="57"/>
      <c r="O692" s="57"/>
      <c r="P692" s="57"/>
      <c r="Q692" s="65" t="str">
        <f t="shared" si="56"/>
        <v/>
      </c>
      <c r="R692" s="55"/>
      <c r="S692" s="67"/>
      <c r="T692" s="17">
        <f>IF(AND(D692&lt;&gt;"",RIGHT(D692,3)&lt;&gt;""),IF(COUNTIF($D$6:D692,D692)=1,1,0),0)</f>
        <v>0</v>
      </c>
      <c r="U692" s="17" t="str">
        <f t="shared" si="57"/>
        <v/>
      </c>
      <c r="V692" s="17" t="str">
        <f t="shared" si="58"/>
        <v/>
      </c>
    </row>
    <row r="693" s="9" customFormat="1" hidden="1" customHeight="1" spans="1:22">
      <c r="A693" s="21"/>
      <c r="B693" s="54"/>
      <c r="C693" s="55"/>
      <c r="D693" s="54"/>
      <c r="E693" s="57"/>
      <c r="F693" s="58"/>
      <c r="G693" s="59"/>
      <c r="H693" s="57"/>
      <c r="I693" s="57"/>
      <c r="J693" s="62" t="str">
        <f t="shared" si="54"/>
        <v/>
      </c>
      <c r="K693" s="61"/>
      <c r="L693" s="57"/>
      <c r="M693" s="57" t="str">
        <f t="shared" si="55"/>
        <v/>
      </c>
      <c r="N693" s="57"/>
      <c r="O693" s="57"/>
      <c r="P693" s="57"/>
      <c r="Q693" s="65" t="str">
        <f t="shared" si="56"/>
        <v/>
      </c>
      <c r="R693" s="55"/>
      <c r="S693" s="67"/>
      <c r="T693" s="17">
        <f>IF(AND(D693&lt;&gt;"",RIGHT(D693,3)&lt;&gt;""),IF(COUNTIF($D$6:D693,D693)=1,1,0),0)</f>
        <v>0</v>
      </c>
      <c r="U693" s="17" t="str">
        <f t="shared" si="57"/>
        <v/>
      </c>
      <c r="V693" s="17" t="str">
        <f t="shared" si="58"/>
        <v/>
      </c>
    </row>
    <row r="694" s="9" customFormat="1" hidden="1" customHeight="1" spans="1:22">
      <c r="A694" s="21"/>
      <c r="B694" s="54"/>
      <c r="C694" s="55"/>
      <c r="D694" s="54"/>
      <c r="E694" s="57"/>
      <c r="F694" s="58"/>
      <c r="G694" s="59"/>
      <c r="H694" s="57"/>
      <c r="I694" s="57"/>
      <c r="J694" s="62" t="str">
        <f t="shared" si="54"/>
        <v/>
      </c>
      <c r="K694" s="61"/>
      <c r="L694" s="57"/>
      <c r="M694" s="57" t="str">
        <f t="shared" si="55"/>
        <v/>
      </c>
      <c r="N694" s="57"/>
      <c r="O694" s="57"/>
      <c r="P694" s="57"/>
      <c r="Q694" s="65" t="str">
        <f t="shared" si="56"/>
        <v/>
      </c>
      <c r="R694" s="55"/>
      <c r="S694" s="67"/>
      <c r="T694" s="17">
        <f>IF(AND(D694&lt;&gt;"",RIGHT(D694,3)&lt;&gt;""),IF(COUNTIF($D$6:D694,D694)=1,1,0),0)</f>
        <v>0</v>
      </c>
      <c r="U694" s="17" t="str">
        <f t="shared" si="57"/>
        <v/>
      </c>
      <c r="V694" s="17" t="str">
        <f t="shared" si="58"/>
        <v/>
      </c>
    </row>
    <row r="695" s="9" customFormat="1" hidden="1" customHeight="1" spans="1:22">
      <c r="A695" s="21"/>
      <c r="B695" s="54"/>
      <c r="C695" s="55"/>
      <c r="D695" s="54"/>
      <c r="E695" s="57"/>
      <c r="F695" s="58"/>
      <c r="G695" s="59"/>
      <c r="H695" s="57"/>
      <c r="I695" s="57"/>
      <c r="J695" s="62" t="str">
        <f t="shared" si="54"/>
        <v/>
      </c>
      <c r="K695" s="61"/>
      <c r="L695" s="57"/>
      <c r="M695" s="57" t="str">
        <f t="shared" si="55"/>
        <v/>
      </c>
      <c r="N695" s="57"/>
      <c r="O695" s="57"/>
      <c r="P695" s="57"/>
      <c r="Q695" s="65" t="str">
        <f t="shared" si="56"/>
        <v/>
      </c>
      <c r="R695" s="55"/>
      <c r="S695" s="67"/>
      <c r="T695" s="17">
        <f>IF(AND(D695&lt;&gt;"",RIGHT(D695,3)&lt;&gt;""),IF(COUNTIF($D$6:D695,D695)=1,1,0),0)</f>
        <v>0</v>
      </c>
      <c r="U695" s="17" t="str">
        <f t="shared" si="57"/>
        <v/>
      </c>
      <c r="V695" s="17" t="str">
        <f t="shared" si="58"/>
        <v/>
      </c>
    </row>
    <row r="696" s="9" customFormat="1" hidden="1" customHeight="1" spans="1:22">
      <c r="A696" s="21"/>
      <c r="B696" s="54"/>
      <c r="C696" s="55"/>
      <c r="D696" s="54"/>
      <c r="E696" s="57"/>
      <c r="F696" s="58"/>
      <c r="G696" s="59"/>
      <c r="H696" s="57"/>
      <c r="I696" s="57"/>
      <c r="J696" s="62" t="str">
        <f t="shared" si="54"/>
        <v/>
      </c>
      <c r="K696" s="61"/>
      <c r="L696" s="57"/>
      <c r="M696" s="57" t="str">
        <f t="shared" si="55"/>
        <v/>
      </c>
      <c r="N696" s="57"/>
      <c r="O696" s="57"/>
      <c r="P696" s="57"/>
      <c r="Q696" s="65" t="str">
        <f t="shared" si="56"/>
        <v/>
      </c>
      <c r="R696" s="55"/>
      <c r="S696" s="67"/>
      <c r="T696" s="17">
        <f>IF(AND(D696&lt;&gt;"",RIGHT(D696,3)&lt;&gt;""),IF(COUNTIF($D$6:D696,D696)=1,1,0),0)</f>
        <v>0</v>
      </c>
      <c r="U696" s="17" t="str">
        <f t="shared" si="57"/>
        <v/>
      </c>
      <c r="V696" s="17" t="str">
        <f t="shared" si="58"/>
        <v/>
      </c>
    </row>
    <row r="697" s="9" customFormat="1" hidden="1" customHeight="1" spans="1:22">
      <c r="A697" s="21"/>
      <c r="B697" s="54"/>
      <c r="C697" s="55"/>
      <c r="D697" s="54"/>
      <c r="E697" s="57"/>
      <c r="F697" s="58"/>
      <c r="G697" s="59"/>
      <c r="H697" s="57"/>
      <c r="I697" s="57"/>
      <c r="J697" s="62" t="str">
        <f t="shared" si="54"/>
        <v/>
      </c>
      <c r="K697" s="61"/>
      <c r="L697" s="57"/>
      <c r="M697" s="57" t="str">
        <f t="shared" si="55"/>
        <v/>
      </c>
      <c r="N697" s="57"/>
      <c r="O697" s="57"/>
      <c r="P697" s="57"/>
      <c r="Q697" s="65" t="str">
        <f t="shared" si="56"/>
        <v/>
      </c>
      <c r="R697" s="55"/>
      <c r="S697" s="67"/>
      <c r="T697" s="17">
        <f>IF(AND(D697&lt;&gt;"",RIGHT(D697,3)&lt;&gt;""),IF(COUNTIF($D$6:D697,D697)=1,1,0),0)</f>
        <v>0</v>
      </c>
      <c r="U697" s="17" t="str">
        <f t="shared" si="57"/>
        <v/>
      </c>
      <c r="V697" s="17" t="str">
        <f t="shared" si="58"/>
        <v/>
      </c>
    </row>
    <row r="698" s="9" customFormat="1" hidden="1" customHeight="1" spans="1:22">
      <c r="A698" s="21"/>
      <c r="B698" s="54"/>
      <c r="C698" s="55"/>
      <c r="D698" s="54"/>
      <c r="E698" s="57"/>
      <c r="F698" s="58"/>
      <c r="G698" s="59"/>
      <c r="H698" s="57"/>
      <c r="I698" s="57"/>
      <c r="J698" s="62" t="str">
        <f t="shared" si="54"/>
        <v/>
      </c>
      <c r="K698" s="61"/>
      <c r="L698" s="57"/>
      <c r="M698" s="57" t="str">
        <f t="shared" si="55"/>
        <v/>
      </c>
      <c r="N698" s="57"/>
      <c r="O698" s="57"/>
      <c r="P698" s="57"/>
      <c r="Q698" s="65" t="str">
        <f t="shared" si="56"/>
        <v/>
      </c>
      <c r="R698" s="55"/>
      <c r="S698" s="67"/>
      <c r="T698" s="17">
        <f>IF(AND(D698&lt;&gt;"",RIGHT(D698,3)&lt;&gt;""),IF(COUNTIF($D$6:D698,D698)=1,1,0),0)</f>
        <v>0</v>
      </c>
      <c r="U698" s="17" t="str">
        <f t="shared" si="57"/>
        <v/>
      </c>
      <c r="V698" s="17" t="str">
        <f t="shared" si="58"/>
        <v/>
      </c>
    </row>
    <row r="699" s="9" customFormat="1" hidden="1" customHeight="1" spans="1:22">
      <c r="A699" s="21"/>
      <c r="B699" s="54"/>
      <c r="C699" s="55"/>
      <c r="D699" s="54"/>
      <c r="E699" s="57"/>
      <c r="F699" s="58"/>
      <c r="G699" s="59"/>
      <c r="H699" s="57"/>
      <c r="I699" s="57"/>
      <c r="J699" s="62" t="str">
        <f t="shared" si="54"/>
        <v/>
      </c>
      <c r="K699" s="61"/>
      <c r="L699" s="57"/>
      <c r="M699" s="57" t="str">
        <f t="shared" si="55"/>
        <v/>
      </c>
      <c r="N699" s="57"/>
      <c r="O699" s="57"/>
      <c r="P699" s="57"/>
      <c r="Q699" s="65" t="str">
        <f t="shared" si="56"/>
        <v/>
      </c>
      <c r="R699" s="55"/>
      <c r="S699" s="67"/>
      <c r="T699" s="17">
        <f>IF(AND(D699&lt;&gt;"",RIGHT(D699,3)&lt;&gt;""),IF(COUNTIF($D$6:D699,D699)=1,1,0),0)</f>
        <v>0</v>
      </c>
      <c r="U699" s="17" t="str">
        <f t="shared" si="57"/>
        <v/>
      </c>
      <c r="V699" s="17" t="str">
        <f t="shared" si="58"/>
        <v/>
      </c>
    </row>
    <row r="700" s="9" customFormat="1" hidden="1" customHeight="1" spans="1:22">
      <c r="A700" s="21"/>
      <c r="B700" s="54"/>
      <c r="C700" s="55"/>
      <c r="D700" s="54"/>
      <c r="E700" s="57"/>
      <c r="F700" s="58"/>
      <c r="G700" s="59"/>
      <c r="H700" s="57"/>
      <c r="I700" s="57"/>
      <c r="J700" s="62" t="str">
        <f t="shared" si="54"/>
        <v/>
      </c>
      <c r="K700" s="61"/>
      <c r="L700" s="57"/>
      <c r="M700" s="57" t="str">
        <f t="shared" si="55"/>
        <v/>
      </c>
      <c r="N700" s="57"/>
      <c r="O700" s="57"/>
      <c r="P700" s="57"/>
      <c r="Q700" s="65" t="str">
        <f t="shared" si="56"/>
        <v/>
      </c>
      <c r="R700" s="55"/>
      <c r="S700" s="67"/>
      <c r="T700" s="17">
        <f>IF(AND(D700&lt;&gt;"",RIGHT(D700,3)&lt;&gt;""),IF(COUNTIF($D$6:D700,D700)=1,1,0),0)</f>
        <v>0</v>
      </c>
      <c r="U700" s="17" t="str">
        <f t="shared" si="57"/>
        <v/>
      </c>
      <c r="V700" s="17" t="str">
        <f t="shared" si="58"/>
        <v/>
      </c>
    </row>
    <row r="701" s="9" customFormat="1" hidden="1" customHeight="1" spans="1:22">
      <c r="A701" s="21"/>
      <c r="B701" s="54"/>
      <c r="C701" s="55"/>
      <c r="D701" s="54"/>
      <c r="E701" s="57"/>
      <c r="F701" s="58"/>
      <c r="G701" s="59"/>
      <c r="H701" s="57"/>
      <c r="I701" s="57"/>
      <c r="J701" s="62" t="str">
        <f t="shared" si="54"/>
        <v/>
      </c>
      <c r="K701" s="61"/>
      <c r="L701" s="57"/>
      <c r="M701" s="57" t="str">
        <f t="shared" si="55"/>
        <v/>
      </c>
      <c r="N701" s="57"/>
      <c r="O701" s="57"/>
      <c r="P701" s="57"/>
      <c r="Q701" s="65" t="str">
        <f t="shared" si="56"/>
        <v/>
      </c>
      <c r="R701" s="55"/>
      <c r="S701" s="67"/>
      <c r="T701" s="17">
        <f>IF(AND(D701&lt;&gt;"",RIGHT(D701,3)&lt;&gt;""),IF(COUNTIF($D$6:D701,D701)=1,1,0),0)</f>
        <v>0</v>
      </c>
      <c r="U701" s="17" t="str">
        <f t="shared" si="57"/>
        <v/>
      </c>
      <c r="V701" s="17" t="str">
        <f t="shared" si="58"/>
        <v/>
      </c>
    </row>
    <row r="702" s="9" customFormat="1" hidden="1" customHeight="1" spans="1:22">
      <c r="A702" s="21"/>
      <c r="B702" s="54"/>
      <c r="C702" s="55"/>
      <c r="D702" s="54"/>
      <c r="E702" s="57"/>
      <c r="F702" s="58"/>
      <c r="G702" s="59"/>
      <c r="H702" s="57"/>
      <c r="I702" s="57"/>
      <c r="J702" s="62" t="str">
        <f t="shared" si="54"/>
        <v/>
      </c>
      <c r="K702" s="61"/>
      <c r="L702" s="57"/>
      <c r="M702" s="57" t="str">
        <f t="shared" si="55"/>
        <v/>
      </c>
      <c r="N702" s="57"/>
      <c r="O702" s="57"/>
      <c r="P702" s="57"/>
      <c r="Q702" s="65" t="str">
        <f t="shared" si="56"/>
        <v/>
      </c>
      <c r="R702" s="55"/>
      <c r="S702" s="67"/>
      <c r="T702" s="17">
        <f>IF(AND(D702&lt;&gt;"",RIGHT(D702,3)&lt;&gt;""),IF(COUNTIF($D$6:D702,D702)=1,1,0),0)</f>
        <v>0</v>
      </c>
      <c r="U702" s="17" t="str">
        <f t="shared" si="57"/>
        <v/>
      </c>
      <c r="V702" s="17" t="str">
        <f t="shared" si="58"/>
        <v/>
      </c>
    </row>
    <row r="703" s="9" customFormat="1" hidden="1" customHeight="1" spans="1:22">
      <c r="A703" s="21"/>
      <c r="B703" s="54"/>
      <c r="C703" s="55"/>
      <c r="D703" s="54"/>
      <c r="E703" s="57"/>
      <c r="F703" s="58"/>
      <c r="G703" s="59"/>
      <c r="H703" s="57"/>
      <c r="I703" s="57"/>
      <c r="J703" s="62" t="str">
        <f t="shared" si="54"/>
        <v/>
      </c>
      <c r="K703" s="61"/>
      <c r="L703" s="57"/>
      <c r="M703" s="57" t="str">
        <f t="shared" si="55"/>
        <v/>
      </c>
      <c r="N703" s="57"/>
      <c r="O703" s="57"/>
      <c r="P703" s="57"/>
      <c r="Q703" s="65" t="str">
        <f t="shared" si="56"/>
        <v/>
      </c>
      <c r="R703" s="55"/>
      <c r="S703" s="67"/>
      <c r="T703" s="17">
        <f>IF(AND(D703&lt;&gt;"",RIGHT(D703,3)&lt;&gt;""),IF(COUNTIF($D$6:D703,D703)=1,1,0),0)</f>
        <v>0</v>
      </c>
      <c r="U703" s="17" t="str">
        <f t="shared" si="57"/>
        <v/>
      </c>
      <c r="V703" s="17" t="str">
        <f t="shared" si="58"/>
        <v/>
      </c>
    </row>
    <row r="704" s="9" customFormat="1" hidden="1" customHeight="1" spans="1:22">
      <c r="A704" s="21"/>
      <c r="B704" s="54"/>
      <c r="C704" s="55"/>
      <c r="D704" s="54"/>
      <c r="E704" s="57"/>
      <c r="F704" s="58"/>
      <c r="G704" s="59"/>
      <c r="H704" s="57"/>
      <c r="I704" s="57"/>
      <c r="J704" s="62" t="str">
        <f t="shared" si="54"/>
        <v/>
      </c>
      <c r="K704" s="61"/>
      <c r="L704" s="57"/>
      <c r="M704" s="57" t="str">
        <f t="shared" si="55"/>
        <v/>
      </c>
      <c r="N704" s="57"/>
      <c r="O704" s="57"/>
      <c r="P704" s="57"/>
      <c r="Q704" s="65" t="str">
        <f t="shared" si="56"/>
        <v/>
      </c>
      <c r="R704" s="55"/>
      <c r="S704" s="67"/>
      <c r="T704" s="17">
        <f>IF(AND(D704&lt;&gt;"",RIGHT(D704,3)&lt;&gt;""),IF(COUNTIF($D$6:D704,D704)=1,1,0),0)</f>
        <v>0</v>
      </c>
      <c r="U704" s="17" t="str">
        <f t="shared" si="57"/>
        <v/>
      </c>
      <c r="V704" s="17" t="str">
        <f t="shared" si="58"/>
        <v/>
      </c>
    </row>
    <row r="705" s="9" customFormat="1" hidden="1" customHeight="1" spans="1:22">
      <c r="A705" s="21"/>
      <c r="B705" s="54"/>
      <c r="C705" s="55"/>
      <c r="D705" s="54"/>
      <c r="E705" s="57"/>
      <c r="F705" s="58"/>
      <c r="G705" s="59"/>
      <c r="H705" s="57"/>
      <c r="I705" s="57"/>
      <c r="J705" s="62" t="str">
        <f t="shared" si="54"/>
        <v/>
      </c>
      <c r="K705" s="61"/>
      <c r="L705" s="57"/>
      <c r="M705" s="57" t="str">
        <f t="shared" si="55"/>
        <v/>
      </c>
      <c r="N705" s="57"/>
      <c r="O705" s="57"/>
      <c r="P705" s="57"/>
      <c r="Q705" s="65" t="str">
        <f t="shared" si="56"/>
        <v/>
      </c>
      <c r="R705" s="55"/>
      <c r="S705" s="67"/>
      <c r="T705" s="17">
        <f>IF(AND(D705&lt;&gt;"",RIGHT(D705,3)&lt;&gt;""),IF(COUNTIF($D$6:D705,D705)=1,1,0),0)</f>
        <v>0</v>
      </c>
      <c r="U705" s="17" t="str">
        <f t="shared" si="57"/>
        <v/>
      </c>
      <c r="V705" s="17" t="str">
        <f t="shared" si="58"/>
        <v/>
      </c>
    </row>
    <row r="706" s="9" customFormat="1" hidden="1" customHeight="1" spans="1:22">
      <c r="A706" s="21"/>
      <c r="B706" s="54"/>
      <c r="C706" s="55"/>
      <c r="D706" s="54"/>
      <c r="E706" s="57"/>
      <c r="F706" s="58"/>
      <c r="G706" s="59"/>
      <c r="H706" s="57"/>
      <c r="I706" s="57"/>
      <c r="J706" s="62" t="str">
        <f t="shared" si="54"/>
        <v/>
      </c>
      <c r="K706" s="61"/>
      <c r="L706" s="57"/>
      <c r="M706" s="57" t="str">
        <f t="shared" si="55"/>
        <v/>
      </c>
      <c r="N706" s="57"/>
      <c r="O706" s="57"/>
      <c r="P706" s="57"/>
      <c r="Q706" s="65" t="str">
        <f t="shared" si="56"/>
        <v/>
      </c>
      <c r="R706" s="55"/>
      <c r="S706" s="67"/>
      <c r="T706" s="17">
        <f>IF(AND(D706&lt;&gt;"",RIGHT(D706,3)&lt;&gt;""),IF(COUNTIF($D$6:D706,D706)=1,1,0),0)</f>
        <v>0</v>
      </c>
      <c r="U706" s="17" t="str">
        <f t="shared" si="57"/>
        <v/>
      </c>
      <c r="V706" s="17" t="str">
        <f t="shared" si="58"/>
        <v/>
      </c>
    </row>
    <row r="707" s="9" customFormat="1" hidden="1" customHeight="1" spans="1:22">
      <c r="A707" s="21"/>
      <c r="B707" s="54"/>
      <c r="C707" s="55"/>
      <c r="D707" s="54"/>
      <c r="E707" s="57"/>
      <c r="F707" s="58"/>
      <c r="G707" s="59"/>
      <c r="H707" s="57"/>
      <c r="I707" s="57"/>
      <c r="J707" s="62" t="str">
        <f t="shared" si="54"/>
        <v/>
      </c>
      <c r="K707" s="61"/>
      <c r="L707" s="57"/>
      <c r="M707" s="57" t="str">
        <f t="shared" si="55"/>
        <v/>
      </c>
      <c r="N707" s="57"/>
      <c r="O707" s="57"/>
      <c r="P707" s="57"/>
      <c r="Q707" s="65" t="str">
        <f t="shared" si="56"/>
        <v/>
      </c>
      <c r="R707" s="55"/>
      <c r="S707" s="67"/>
      <c r="T707" s="17">
        <f>IF(AND(D707&lt;&gt;"",RIGHT(D707,3)&lt;&gt;""),IF(COUNTIF($D$6:D707,D707)=1,1,0),0)</f>
        <v>0</v>
      </c>
      <c r="U707" s="17" t="str">
        <f t="shared" si="57"/>
        <v/>
      </c>
      <c r="V707" s="17" t="str">
        <f t="shared" si="58"/>
        <v/>
      </c>
    </row>
    <row r="708" s="9" customFormat="1" hidden="1" customHeight="1" spans="1:22">
      <c r="A708" s="21"/>
      <c r="B708" s="54"/>
      <c r="C708" s="55"/>
      <c r="D708" s="54"/>
      <c r="E708" s="57"/>
      <c r="F708" s="58"/>
      <c r="G708" s="59"/>
      <c r="H708" s="57"/>
      <c r="I708" s="57"/>
      <c r="J708" s="62" t="str">
        <f t="shared" si="54"/>
        <v/>
      </c>
      <c r="K708" s="61"/>
      <c r="L708" s="57"/>
      <c r="M708" s="57" t="str">
        <f t="shared" si="55"/>
        <v/>
      </c>
      <c r="N708" s="57"/>
      <c r="O708" s="57"/>
      <c r="P708" s="57"/>
      <c r="Q708" s="65" t="str">
        <f t="shared" si="56"/>
        <v/>
      </c>
      <c r="R708" s="55"/>
      <c r="S708" s="67"/>
      <c r="T708" s="17">
        <f>IF(AND(D708&lt;&gt;"",RIGHT(D708,3)&lt;&gt;""),IF(COUNTIF($D$6:D708,D708)=1,1,0),0)</f>
        <v>0</v>
      </c>
      <c r="U708" s="17" t="str">
        <f t="shared" si="57"/>
        <v/>
      </c>
      <c r="V708" s="17" t="str">
        <f t="shared" si="58"/>
        <v/>
      </c>
    </row>
    <row r="709" s="9" customFormat="1" hidden="1" customHeight="1" spans="1:22">
      <c r="A709" s="21"/>
      <c r="B709" s="54"/>
      <c r="C709" s="55"/>
      <c r="D709" s="54"/>
      <c r="E709" s="57"/>
      <c r="F709" s="58"/>
      <c r="G709" s="59"/>
      <c r="H709" s="57"/>
      <c r="I709" s="57"/>
      <c r="J709" s="62" t="str">
        <f t="shared" si="54"/>
        <v/>
      </c>
      <c r="K709" s="61"/>
      <c r="L709" s="57"/>
      <c r="M709" s="57" t="str">
        <f t="shared" si="55"/>
        <v/>
      </c>
      <c r="N709" s="57"/>
      <c r="O709" s="57"/>
      <c r="P709" s="57"/>
      <c r="Q709" s="65" t="str">
        <f t="shared" si="56"/>
        <v/>
      </c>
      <c r="R709" s="55"/>
      <c r="S709" s="67"/>
      <c r="T709" s="17">
        <f>IF(AND(D709&lt;&gt;"",RIGHT(D709,3)&lt;&gt;""),IF(COUNTIF($D$6:D709,D709)=1,1,0),0)</f>
        <v>0</v>
      </c>
      <c r="U709" s="17" t="str">
        <f t="shared" si="57"/>
        <v/>
      </c>
      <c r="V709" s="17" t="str">
        <f t="shared" si="58"/>
        <v/>
      </c>
    </row>
    <row r="710" s="9" customFormat="1" hidden="1" customHeight="1" spans="1:22">
      <c r="A710" s="21"/>
      <c r="B710" s="54"/>
      <c r="C710" s="55"/>
      <c r="D710" s="54"/>
      <c r="E710" s="57"/>
      <c r="F710" s="58"/>
      <c r="G710" s="59"/>
      <c r="H710" s="57"/>
      <c r="I710" s="57"/>
      <c r="J710" s="62" t="str">
        <f t="shared" ref="J710:J773" si="59">IF(H710&lt;&gt;"",HYPERLINK(_xlfn.CONCAT($H$4,H710,I710),"Open File"),"")</f>
        <v/>
      </c>
      <c r="K710" s="61"/>
      <c r="L710" s="57"/>
      <c r="M710" s="57" t="str">
        <f t="shared" ref="M710:M773" si="60">IF(AND(N710&lt;&gt;"",Q710&lt;&gt;"",R710&lt;&gt;""),"COMPLETED",IF(N710&lt;&gt;"","ON-GOING",IF(L710&lt;&gt;"","REQUESTED","")))</f>
        <v/>
      </c>
      <c r="N710" s="57"/>
      <c r="O710" s="57"/>
      <c r="P710" s="57"/>
      <c r="Q710" s="65" t="str">
        <f t="shared" ref="Q710:Q773" si="61">IF(O710&lt;&gt;"",HYPERLINK(_xlfn.CONCAT($O$4,O710,P710),"Open File"),"")</f>
        <v/>
      </c>
      <c r="R710" s="55"/>
      <c r="S710" s="67"/>
      <c r="T710" s="17">
        <f>IF(AND(D710&lt;&gt;"",RIGHT(D710,3)&lt;&gt;""),IF(COUNTIF($D$6:D710,D710)=1,1,0),0)</f>
        <v>0</v>
      </c>
      <c r="U710" s="17" t="str">
        <f t="shared" ref="U710:U773" si="62">IF(AND(D710&lt;&gt;"",E710&lt;&gt;""),_xlfn.CONCAT(SUBSTITUTE(D710,"/","."),"_",E710,"_Before"),"")</f>
        <v/>
      </c>
      <c r="V710" s="17" t="str">
        <f t="shared" ref="V710:V773" si="63">IF(AND(D710&lt;&gt;"",E710&lt;&gt;""),_xlfn.CONCAT(SUBSTITUTE(D710,"/","."),"_",E710,"_After"),"")</f>
        <v/>
      </c>
    </row>
    <row r="711" s="9" customFormat="1" hidden="1" customHeight="1" spans="1:22">
      <c r="A711" s="21"/>
      <c r="B711" s="54"/>
      <c r="C711" s="55"/>
      <c r="D711" s="54"/>
      <c r="E711" s="57"/>
      <c r="F711" s="58"/>
      <c r="G711" s="59"/>
      <c r="H711" s="57"/>
      <c r="I711" s="57"/>
      <c r="J711" s="62" t="str">
        <f t="shared" si="59"/>
        <v/>
      </c>
      <c r="K711" s="61"/>
      <c r="L711" s="57"/>
      <c r="M711" s="57" t="str">
        <f t="shared" si="60"/>
        <v/>
      </c>
      <c r="N711" s="57"/>
      <c r="O711" s="57"/>
      <c r="P711" s="57"/>
      <c r="Q711" s="65" t="str">
        <f t="shared" si="61"/>
        <v/>
      </c>
      <c r="R711" s="55"/>
      <c r="S711" s="67"/>
      <c r="T711" s="17">
        <f>IF(AND(D711&lt;&gt;"",RIGHT(D711,3)&lt;&gt;""),IF(COUNTIF($D$6:D711,D711)=1,1,0),0)</f>
        <v>0</v>
      </c>
      <c r="U711" s="17" t="str">
        <f t="shared" si="62"/>
        <v/>
      </c>
      <c r="V711" s="17" t="str">
        <f t="shared" si="63"/>
        <v/>
      </c>
    </row>
    <row r="712" s="9" customFormat="1" hidden="1" customHeight="1" spans="1:22">
      <c r="A712" s="21"/>
      <c r="B712" s="54"/>
      <c r="C712" s="55"/>
      <c r="D712" s="54"/>
      <c r="E712" s="57"/>
      <c r="F712" s="58"/>
      <c r="G712" s="59"/>
      <c r="H712" s="57"/>
      <c r="I712" s="57"/>
      <c r="J712" s="62" t="str">
        <f t="shared" si="59"/>
        <v/>
      </c>
      <c r="K712" s="61"/>
      <c r="L712" s="57"/>
      <c r="M712" s="57" t="str">
        <f t="shared" si="60"/>
        <v/>
      </c>
      <c r="N712" s="57"/>
      <c r="O712" s="57"/>
      <c r="P712" s="57"/>
      <c r="Q712" s="65" t="str">
        <f t="shared" si="61"/>
        <v/>
      </c>
      <c r="R712" s="55"/>
      <c r="S712" s="67"/>
      <c r="T712" s="17">
        <f>IF(AND(D712&lt;&gt;"",RIGHT(D712,3)&lt;&gt;""),IF(COUNTIF($D$6:D712,D712)=1,1,0),0)</f>
        <v>0</v>
      </c>
      <c r="U712" s="17" t="str">
        <f t="shared" si="62"/>
        <v/>
      </c>
      <c r="V712" s="17" t="str">
        <f t="shared" si="63"/>
        <v/>
      </c>
    </row>
    <row r="713" s="9" customFormat="1" hidden="1" customHeight="1" spans="1:22">
      <c r="A713" s="21"/>
      <c r="B713" s="54"/>
      <c r="C713" s="55"/>
      <c r="D713" s="54"/>
      <c r="E713" s="57"/>
      <c r="F713" s="58"/>
      <c r="G713" s="59"/>
      <c r="H713" s="57"/>
      <c r="I713" s="57"/>
      <c r="J713" s="62" t="str">
        <f t="shared" si="59"/>
        <v/>
      </c>
      <c r="K713" s="61"/>
      <c r="L713" s="57"/>
      <c r="M713" s="57" t="str">
        <f t="shared" si="60"/>
        <v/>
      </c>
      <c r="N713" s="57"/>
      <c r="O713" s="57"/>
      <c r="P713" s="57"/>
      <c r="Q713" s="65" t="str">
        <f t="shared" si="61"/>
        <v/>
      </c>
      <c r="R713" s="55"/>
      <c r="S713" s="67"/>
      <c r="T713" s="17">
        <f>IF(AND(D713&lt;&gt;"",RIGHT(D713,3)&lt;&gt;""),IF(COUNTIF($D$6:D713,D713)=1,1,0),0)</f>
        <v>0</v>
      </c>
      <c r="U713" s="17" t="str">
        <f t="shared" si="62"/>
        <v/>
      </c>
      <c r="V713" s="17" t="str">
        <f t="shared" si="63"/>
        <v/>
      </c>
    </row>
    <row r="714" s="9" customFormat="1" hidden="1" customHeight="1" spans="1:22">
      <c r="A714" s="21"/>
      <c r="B714" s="54"/>
      <c r="C714" s="55"/>
      <c r="D714" s="54"/>
      <c r="E714" s="57"/>
      <c r="F714" s="58"/>
      <c r="G714" s="59"/>
      <c r="H714" s="57"/>
      <c r="I714" s="57"/>
      <c r="J714" s="62" t="str">
        <f t="shared" si="59"/>
        <v/>
      </c>
      <c r="K714" s="61"/>
      <c r="L714" s="57"/>
      <c r="M714" s="57" t="str">
        <f t="shared" si="60"/>
        <v/>
      </c>
      <c r="N714" s="57"/>
      <c r="O714" s="57"/>
      <c r="P714" s="57"/>
      <c r="Q714" s="65" t="str">
        <f t="shared" si="61"/>
        <v/>
      </c>
      <c r="R714" s="55"/>
      <c r="S714" s="67"/>
      <c r="T714" s="17">
        <f>IF(AND(D714&lt;&gt;"",RIGHT(D714,3)&lt;&gt;""),IF(COUNTIF($D$6:D714,D714)=1,1,0),0)</f>
        <v>0</v>
      </c>
      <c r="U714" s="17" t="str">
        <f t="shared" si="62"/>
        <v/>
      </c>
      <c r="V714" s="17" t="str">
        <f t="shared" si="63"/>
        <v/>
      </c>
    </row>
    <row r="715" s="9" customFormat="1" hidden="1" customHeight="1" spans="1:22">
      <c r="A715" s="21"/>
      <c r="B715" s="54"/>
      <c r="C715" s="55"/>
      <c r="D715" s="54"/>
      <c r="E715" s="57"/>
      <c r="F715" s="58"/>
      <c r="G715" s="59"/>
      <c r="H715" s="57"/>
      <c r="I715" s="57"/>
      <c r="J715" s="62" t="str">
        <f t="shared" si="59"/>
        <v/>
      </c>
      <c r="K715" s="61"/>
      <c r="L715" s="57"/>
      <c r="M715" s="57" t="str">
        <f t="shared" si="60"/>
        <v/>
      </c>
      <c r="N715" s="57"/>
      <c r="O715" s="57"/>
      <c r="P715" s="57"/>
      <c r="Q715" s="65" t="str">
        <f t="shared" si="61"/>
        <v/>
      </c>
      <c r="R715" s="55"/>
      <c r="S715" s="67"/>
      <c r="T715" s="17">
        <f>IF(AND(D715&lt;&gt;"",RIGHT(D715,3)&lt;&gt;""),IF(COUNTIF($D$6:D715,D715)=1,1,0),0)</f>
        <v>0</v>
      </c>
      <c r="U715" s="17" t="str">
        <f t="shared" si="62"/>
        <v/>
      </c>
      <c r="V715" s="17" t="str">
        <f t="shared" si="63"/>
        <v/>
      </c>
    </row>
    <row r="716" s="9" customFormat="1" hidden="1" customHeight="1" spans="1:22">
      <c r="A716" s="21"/>
      <c r="B716" s="54"/>
      <c r="C716" s="55"/>
      <c r="D716" s="54"/>
      <c r="E716" s="57"/>
      <c r="F716" s="58"/>
      <c r="G716" s="59"/>
      <c r="H716" s="57"/>
      <c r="I716" s="57"/>
      <c r="J716" s="62" t="str">
        <f t="shared" si="59"/>
        <v/>
      </c>
      <c r="K716" s="61"/>
      <c r="L716" s="57"/>
      <c r="M716" s="57" t="str">
        <f t="shared" si="60"/>
        <v/>
      </c>
      <c r="N716" s="57"/>
      <c r="O716" s="57"/>
      <c r="P716" s="57"/>
      <c r="Q716" s="65" t="str">
        <f t="shared" si="61"/>
        <v/>
      </c>
      <c r="R716" s="55"/>
      <c r="S716" s="67"/>
      <c r="T716" s="17">
        <f>IF(AND(D716&lt;&gt;"",RIGHT(D716,3)&lt;&gt;""),IF(COUNTIF($D$6:D716,D716)=1,1,0),0)</f>
        <v>0</v>
      </c>
      <c r="U716" s="17" t="str">
        <f t="shared" si="62"/>
        <v/>
      </c>
      <c r="V716" s="17" t="str">
        <f t="shared" si="63"/>
        <v/>
      </c>
    </row>
    <row r="717" s="9" customFormat="1" hidden="1" customHeight="1" spans="1:22">
      <c r="A717" s="21"/>
      <c r="B717" s="54"/>
      <c r="C717" s="55"/>
      <c r="D717" s="54"/>
      <c r="E717" s="57"/>
      <c r="F717" s="58"/>
      <c r="G717" s="59"/>
      <c r="H717" s="57"/>
      <c r="I717" s="57"/>
      <c r="J717" s="62" t="str">
        <f t="shared" si="59"/>
        <v/>
      </c>
      <c r="K717" s="61"/>
      <c r="L717" s="57"/>
      <c r="M717" s="57" t="str">
        <f t="shared" si="60"/>
        <v/>
      </c>
      <c r="N717" s="57"/>
      <c r="O717" s="57"/>
      <c r="P717" s="57"/>
      <c r="Q717" s="65" t="str">
        <f t="shared" si="61"/>
        <v/>
      </c>
      <c r="R717" s="55"/>
      <c r="S717" s="67"/>
      <c r="T717" s="17">
        <f>IF(AND(D717&lt;&gt;"",RIGHT(D717,3)&lt;&gt;""),IF(COUNTIF($D$6:D717,D717)=1,1,0),0)</f>
        <v>0</v>
      </c>
      <c r="U717" s="17" t="str">
        <f t="shared" si="62"/>
        <v/>
      </c>
      <c r="V717" s="17" t="str">
        <f t="shared" si="63"/>
        <v/>
      </c>
    </row>
    <row r="718" s="9" customFormat="1" hidden="1" customHeight="1" spans="1:22">
      <c r="A718" s="21"/>
      <c r="B718" s="54"/>
      <c r="C718" s="55"/>
      <c r="D718" s="54"/>
      <c r="E718" s="57"/>
      <c r="F718" s="58"/>
      <c r="G718" s="59"/>
      <c r="H718" s="57"/>
      <c r="I718" s="57"/>
      <c r="J718" s="62" t="str">
        <f t="shared" si="59"/>
        <v/>
      </c>
      <c r="K718" s="61"/>
      <c r="L718" s="57"/>
      <c r="M718" s="57" t="str">
        <f t="shared" si="60"/>
        <v/>
      </c>
      <c r="N718" s="57"/>
      <c r="O718" s="57"/>
      <c r="P718" s="57"/>
      <c r="Q718" s="65" t="str">
        <f t="shared" si="61"/>
        <v/>
      </c>
      <c r="R718" s="55"/>
      <c r="S718" s="67"/>
      <c r="T718" s="17">
        <f>IF(AND(D718&lt;&gt;"",RIGHT(D718,3)&lt;&gt;""),IF(COUNTIF($D$6:D718,D718)=1,1,0),0)</f>
        <v>0</v>
      </c>
      <c r="U718" s="17" t="str">
        <f t="shared" si="62"/>
        <v/>
      </c>
      <c r="V718" s="17" t="str">
        <f t="shared" si="63"/>
        <v/>
      </c>
    </row>
    <row r="719" s="9" customFormat="1" hidden="1" customHeight="1" spans="1:22">
      <c r="A719" s="21"/>
      <c r="B719" s="54"/>
      <c r="C719" s="55"/>
      <c r="D719" s="54"/>
      <c r="E719" s="57"/>
      <c r="F719" s="58"/>
      <c r="G719" s="59"/>
      <c r="H719" s="57"/>
      <c r="I719" s="57"/>
      <c r="J719" s="62" t="str">
        <f t="shared" si="59"/>
        <v/>
      </c>
      <c r="K719" s="61"/>
      <c r="L719" s="57"/>
      <c r="M719" s="57" t="str">
        <f t="shared" si="60"/>
        <v/>
      </c>
      <c r="N719" s="57"/>
      <c r="O719" s="57"/>
      <c r="P719" s="57"/>
      <c r="Q719" s="65" t="str">
        <f t="shared" si="61"/>
        <v/>
      </c>
      <c r="R719" s="55"/>
      <c r="S719" s="67"/>
      <c r="T719" s="17">
        <f>IF(AND(D719&lt;&gt;"",RIGHT(D719,3)&lt;&gt;""),IF(COUNTIF($D$6:D719,D719)=1,1,0),0)</f>
        <v>0</v>
      </c>
      <c r="U719" s="17" t="str">
        <f t="shared" si="62"/>
        <v/>
      </c>
      <c r="V719" s="17" t="str">
        <f t="shared" si="63"/>
        <v/>
      </c>
    </row>
    <row r="720" s="9" customFormat="1" hidden="1" customHeight="1" spans="1:22">
      <c r="A720" s="21"/>
      <c r="B720" s="54"/>
      <c r="C720" s="55"/>
      <c r="D720" s="54"/>
      <c r="E720" s="57"/>
      <c r="F720" s="58"/>
      <c r="G720" s="59"/>
      <c r="H720" s="57"/>
      <c r="I720" s="57"/>
      <c r="J720" s="62" t="str">
        <f t="shared" si="59"/>
        <v/>
      </c>
      <c r="K720" s="61"/>
      <c r="L720" s="57"/>
      <c r="M720" s="57" t="str">
        <f t="shared" si="60"/>
        <v/>
      </c>
      <c r="N720" s="57"/>
      <c r="O720" s="57"/>
      <c r="P720" s="57"/>
      <c r="Q720" s="65" t="str">
        <f t="shared" si="61"/>
        <v/>
      </c>
      <c r="R720" s="55"/>
      <c r="S720" s="67"/>
      <c r="T720" s="17">
        <f>IF(AND(D720&lt;&gt;"",RIGHT(D720,3)&lt;&gt;""),IF(COUNTIF($D$6:D720,D720)=1,1,0),0)</f>
        <v>0</v>
      </c>
      <c r="U720" s="17" t="str">
        <f t="shared" si="62"/>
        <v/>
      </c>
      <c r="V720" s="17" t="str">
        <f t="shared" si="63"/>
        <v/>
      </c>
    </row>
    <row r="721" s="9" customFormat="1" hidden="1" customHeight="1" spans="1:22">
      <c r="A721" s="21"/>
      <c r="B721" s="54"/>
      <c r="C721" s="55"/>
      <c r="D721" s="54"/>
      <c r="E721" s="57"/>
      <c r="F721" s="58"/>
      <c r="G721" s="59"/>
      <c r="H721" s="57"/>
      <c r="I721" s="57"/>
      <c r="J721" s="62" t="str">
        <f t="shared" si="59"/>
        <v/>
      </c>
      <c r="K721" s="61"/>
      <c r="L721" s="57"/>
      <c r="M721" s="57" t="str">
        <f t="shared" si="60"/>
        <v/>
      </c>
      <c r="N721" s="57"/>
      <c r="O721" s="57"/>
      <c r="P721" s="57"/>
      <c r="Q721" s="65" t="str">
        <f t="shared" si="61"/>
        <v/>
      </c>
      <c r="R721" s="55"/>
      <c r="S721" s="67"/>
      <c r="T721" s="17">
        <f>IF(AND(D721&lt;&gt;"",RIGHT(D721,3)&lt;&gt;""),IF(COUNTIF($D$6:D721,D721)=1,1,0),0)</f>
        <v>0</v>
      </c>
      <c r="U721" s="17" t="str">
        <f t="shared" si="62"/>
        <v/>
      </c>
      <c r="V721" s="17" t="str">
        <f t="shared" si="63"/>
        <v/>
      </c>
    </row>
    <row r="722" s="9" customFormat="1" hidden="1" customHeight="1" spans="1:22">
      <c r="A722" s="21"/>
      <c r="B722" s="54"/>
      <c r="C722" s="55"/>
      <c r="D722" s="54"/>
      <c r="E722" s="57"/>
      <c r="F722" s="58"/>
      <c r="G722" s="59"/>
      <c r="H722" s="57"/>
      <c r="I722" s="57"/>
      <c r="J722" s="62" t="str">
        <f t="shared" si="59"/>
        <v/>
      </c>
      <c r="K722" s="61"/>
      <c r="L722" s="57"/>
      <c r="M722" s="57" t="str">
        <f t="shared" si="60"/>
        <v/>
      </c>
      <c r="N722" s="57"/>
      <c r="O722" s="57"/>
      <c r="P722" s="57"/>
      <c r="Q722" s="65" t="str">
        <f t="shared" si="61"/>
        <v/>
      </c>
      <c r="R722" s="55"/>
      <c r="S722" s="67"/>
      <c r="T722" s="17">
        <f>IF(AND(D722&lt;&gt;"",RIGHT(D722,3)&lt;&gt;""),IF(COUNTIF($D$6:D722,D722)=1,1,0),0)</f>
        <v>0</v>
      </c>
      <c r="U722" s="17" t="str">
        <f t="shared" si="62"/>
        <v/>
      </c>
      <c r="V722" s="17" t="str">
        <f t="shared" si="63"/>
        <v/>
      </c>
    </row>
    <row r="723" s="9" customFormat="1" hidden="1" customHeight="1" spans="1:22">
      <c r="A723" s="21"/>
      <c r="B723" s="54"/>
      <c r="C723" s="55"/>
      <c r="D723" s="54"/>
      <c r="E723" s="57"/>
      <c r="F723" s="58"/>
      <c r="G723" s="59"/>
      <c r="H723" s="57"/>
      <c r="I723" s="57"/>
      <c r="J723" s="62" t="str">
        <f t="shared" si="59"/>
        <v/>
      </c>
      <c r="K723" s="61"/>
      <c r="L723" s="57"/>
      <c r="M723" s="57" t="str">
        <f t="shared" si="60"/>
        <v/>
      </c>
      <c r="N723" s="57"/>
      <c r="O723" s="57"/>
      <c r="P723" s="57"/>
      <c r="Q723" s="65" t="str">
        <f t="shared" si="61"/>
        <v/>
      </c>
      <c r="R723" s="55"/>
      <c r="S723" s="67"/>
      <c r="T723" s="17">
        <f>IF(AND(D723&lt;&gt;"",RIGHT(D723,3)&lt;&gt;""),IF(COUNTIF($D$6:D723,D723)=1,1,0),0)</f>
        <v>0</v>
      </c>
      <c r="U723" s="17" t="str">
        <f t="shared" si="62"/>
        <v/>
      </c>
      <c r="V723" s="17" t="str">
        <f t="shared" si="63"/>
        <v/>
      </c>
    </row>
    <row r="724" s="9" customFormat="1" hidden="1" customHeight="1" spans="1:22">
      <c r="A724" s="21"/>
      <c r="B724" s="54"/>
      <c r="C724" s="55"/>
      <c r="D724" s="54"/>
      <c r="E724" s="57"/>
      <c r="F724" s="58"/>
      <c r="G724" s="59"/>
      <c r="H724" s="57"/>
      <c r="I724" s="57"/>
      <c r="J724" s="62" t="str">
        <f t="shared" si="59"/>
        <v/>
      </c>
      <c r="K724" s="61"/>
      <c r="L724" s="57"/>
      <c r="M724" s="57" t="str">
        <f t="shared" si="60"/>
        <v/>
      </c>
      <c r="N724" s="57"/>
      <c r="O724" s="57"/>
      <c r="P724" s="57"/>
      <c r="Q724" s="65" t="str">
        <f t="shared" si="61"/>
        <v/>
      </c>
      <c r="R724" s="55"/>
      <c r="S724" s="67"/>
      <c r="T724" s="17">
        <f>IF(AND(D724&lt;&gt;"",RIGHT(D724,3)&lt;&gt;""),IF(COUNTIF($D$6:D724,D724)=1,1,0),0)</f>
        <v>0</v>
      </c>
      <c r="U724" s="17" t="str">
        <f t="shared" si="62"/>
        <v/>
      </c>
      <c r="V724" s="17" t="str">
        <f t="shared" si="63"/>
        <v/>
      </c>
    </row>
    <row r="725" s="9" customFormat="1" hidden="1" customHeight="1" spans="1:22">
      <c r="A725" s="21"/>
      <c r="B725" s="54"/>
      <c r="C725" s="55"/>
      <c r="D725" s="54"/>
      <c r="E725" s="57"/>
      <c r="F725" s="58"/>
      <c r="G725" s="59"/>
      <c r="H725" s="57"/>
      <c r="I725" s="57"/>
      <c r="J725" s="62" t="str">
        <f t="shared" si="59"/>
        <v/>
      </c>
      <c r="K725" s="61"/>
      <c r="L725" s="57"/>
      <c r="M725" s="57" t="str">
        <f t="shared" si="60"/>
        <v/>
      </c>
      <c r="N725" s="57"/>
      <c r="O725" s="57"/>
      <c r="P725" s="57"/>
      <c r="Q725" s="65" t="str">
        <f t="shared" si="61"/>
        <v/>
      </c>
      <c r="R725" s="55"/>
      <c r="S725" s="67"/>
      <c r="T725" s="17">
        <f>IF(AND(D725&lt;&gt;"",RIGHT(D725,3)&lt;&gt;""),IF(COUNTIF($D$6:D725,D725)=1,1,0),0)</f>
        <v>0</v>
      </c>
      <c r="U725" s="17" t="str">
        <f t="shared" si="62"/>
        <v/>
      </c>
      <c r="V725" s="17" t="str">
        <f t="shared" si="63"/>
        <v/>
      </c>
    </row>
    <row r="726" s="9" customFormat="1" hidden="1" customHeight="1" spans="1:22">
      <c r="A726" s="21"/>
      <c r="B726" s="54"/>
      <c r="C726" s="55"/>
      <c r="D726" s="54"/>
      <c r="E726" s="57"/>
      <c r="F726" s="58"/>
      <c r="G726" s="59"/>
      <c r="H726" s="57"/>
      <c r="I726" s="57"/>
      <c r="J726" s="62" t="str">
        <f t="shared" si="59"/>
        <v/>
      </c>
      <c r="K726" s="61"/>
      <c r="L726" s="57"/>
      <c r="M726" s="57" t="str">
        <f t="shared" si="60"/>
        <v/>
      </c>
      <c r="N726" s="57"/>
      <c r="O726" s="57"/>
      <c r="P726" s="57"/>
      <c r="Q726" s="65" t="str">
        <f t="shared" si="61"/>
        <v/>
      </c>
      <c r="R726" s="55"/>
      <c r="S726" s="67"/>
      <c r="T726" s="17">
        <f>IF(AND(D726&lt;&gt;"",RIGHT(D726,3)&lt;&gt;""),IF(COUNTIF($D$6:D726,D726)=1,1,0),0)</f>
        <v>0</v>
      </c>
      <c r="U726" s="17" t="str">
        <f t="shared" si="62"/>
        <v/>
      </c>
      <c r="V726" s="17" t="str">
        <f t="shared" si="63"/>
        <v/>
      </c>
    </row>
    <row r="727" s="9" customFormat="1" hidden="1" customHeight="1" spans="1:22">
      <c r="A727" s="21"/>
      <c r="B727" s="54"/>
      <c r="C727" s="55"/>
      <c r="D727" s="54"/>
      <c r="E727" s="57"/>
      <c r="F727" s="58"/>
      <c r="G727" s="59"/>
      <c r="H727" s="57"/>
      <c r="I727" s="57"/>
      <c r="J727" s="62" t="str">
        <f t="shared" si="59"/>
        <v/>
      </c>
      <c r="K727" s="61"/>
      <c r="L727" s="57"/>
      <c r="M727" s="57" t="str">
        <f t="shared" si="60"/>
        <v/>
      </c>
      <c r="N727" s="57"/>
      <c r="O727" s="57"/>
      <c r="P727" s="57"/>
      <c r="Q727" s="65" t="str">
        <f t="shared" si="61"/>
        <v/>
      </c>
      <c r="R727" s="55"/>
      <c r="S727" s="67"/>
      <c r="T727" s="17">
        <f>IF(AND(D727&lt;&gt;"",RIGHT(D727,3)&lt;&gt;""),IF(COUNTIF($D$6:D727,D727)=1,1,0),0)</f>
        <v>0</v>
      </c>
      <c r="U727" s="17" t="str">
        <f t="shared" si="62"/>
        <v/>
      </c>
      <c r="V727" s="17" t="str">
        <f t="shared" si="63"/>
        <v/>
      </c>
    </row>
    <row r="728" s="9" customFormat="1" hidden="1" customHeight="1" spans="1:22">
      <c r="A728" s="21"/>
      <c r="B728" s="54"/>
      <c r="C728" s="55"/>
      <c r="D728" s="54"/>
      <c r="E728" s="57"/>
      <c r="F728" s="58"/>
      <c r="G728" s="59"/>
      <c r="H728" s="57"/>
      <c r="I728" s="57"/>
      <c r="J728" s="62" t="str">
        <f t="shared" si="59"/>
        <v/>
      </c>
      <c r="K728" s="61"/>
      <c r="L728" s="57"/>
      <c r="M728" s="57" t="str">
        <f t="shared" si="60"/>
        <v/>
      </c>
      <c r="N728" s="57"/>
      <c r="O728" s="57"/>
      <c r="P728" s="57"/>
      <c r="Q728" s="65" t="str">
        <f t="shared" si="61"/>
        <v/>
      </c>
      <c r="R728" s="55"/>
      <c r="S728" s="67"/>
      <c r="T728" s="17">
        <f>IF(AND(D728&lt;&gt;"",RIGHT(D728,3)&lt;&gt;""),IF(COUNTIF($D$6:D728,D728)=1,1,0),0)</f>
        <v>0</v>
      </c>
      <c r="U728" s="17" t="str">
        <f t="shared" si="62"/>
        <v/>
      </c>
      <c r="V728" s="17" t="str">
        <f t="shared" si="63"/>
        <v/>
      </c>
    </row>
    <row r="729" s="9" customFormat="1" hidden="1" customHeight="1" spans="1:22">
      <c r="A729" s="21"/>
      <c r="B729" s="54"/>
      <c r="C729" s="55"/>
      <c r="D729" s="54"/>
      <c r="E729" s="57"/>
      <c r="F729" s="58"/>
      <c r="G729" s="59"/>
      <c r="H729" s="57"/>
      <c r="I729" s="57"/>
      <c r="J729" s="62" t="str">
        <f t="shared" si="59"/>
        <v/>
      </c>
      <c r="K729" s="61"/>
      <c r="L729" s="57"/>
      <c r="M729" s="57" t="str">
        <f t="shared" si="60"/>
        <v/>
      </c>
      <c r="N729" s="57"/>
      <c r="O729" s="57"/>
      <c r="P729" s="57"/>
      <c r="Q729" s="65" t="str">
        <f t="shared" si="61"/>
        <v/>
      </c>
      <c r="R729" s="55"/>
      <c r="S729" s="67"/>
      <c r="T729" s="17">
        <f>IF(AND(D729&lt;&gt;"",RIGHT(D729,3)&lt;&gt;""),IF(COUNTIF($D$6:D729,D729)=1,1,0),0)</f>
        <v>0</v>
      </c>
      <c r="U729" s="17" t="str">
        <f t="shared" si="62"/>
        <v/>
      </c>
      <c r="V729" s="17" t="str">
        <f t="shared" si="63"/>
        <v/>
      </c>
    </row>
    <row r="730" s="9" customFormat="1" hidden="1" customHeight="1" spans="1:22">
      <c r="A730" s="21"/>
      <c r="B730" s="54"/>
      <c r="C730" s="55"/>
      <c r="D730" s="54"/>
      <c r="E730" s="57"/>
      <c r="F730" s="58"/>
      <c r="G730" s="59"/>
      <c r="H730" s="57"/>
      <c r="I730" s="57"/>
      <c r="J730" s="62" t="str">
        <f t="shared" si="59"/>
        <v/>
      </c>
      <c r="K730" s="61"/>
      <c r="L730" s="57"/>
      <c r="M730" s="57" t="str">
        <f t="shared" si="60"/>
        <v/>
      </c>
      <c r="N730" s="57"/>
      <c r="O730" s="57"/>
      <c r="P730" s="57"/>
      <c r="Q730" s="65" t="str">
        <f t="shared" si="61"/>
        <v/>
      </c>
      <c r="R730" s="55"/>
      <c r="S730" s="67"/>
      <c r="T730" s="17">
        <f>IF(AND(D730&lt;&gt;"",RIGHT(D730,3)&lt;&gt;""),IF(COUNTIF($D$6:D730,D730)=1,1,0),0)</f>
        <v>0</v>
      </c>
      <c r="U730" s="17" t="str">
        <f t="shared" si="62"/>
        <v/>
      </c>
      <c r="V730" s="17" t="str">
        <f t="shared" si="63"/>
        <v/>
      </c>
    </row>
    <row r="731" s="9" customFormat="1" hidden="1" customHeight="1" spans="1:22">
      <c r="A731" s="21"/>
      <c r="B731" s="54"/>
      <c r="C731" s="55"/>
      <c r="D731" s="54"/>
      <c r="E731" s="57"/>
      <c r="F731" s="58"/>
      <c r="G731" s="59"/>
      <c r="H731" s="57"/>
      <c r="I731" s="57"/>
      <c r="J731" s="62" t="str">
        <f t="shared" si="59"/>
        <v/>
      </c>
      <c r="K731" s="61"/>
      <c r="L731" s="57"/>
      <c r="M731" s="57" t="str">
        <f t="shared" si="60"/>
        <v/>
      </c>
      <c r="N731" s="57"/>
      <c r="O731" s="57"/>
      <c r="P731" s="57"/>
      <c r="Q731" s="65" t="str">
        <f t="shared" si="61"/>
        <v/>
      </c>
      <c r="R731" s="55"/>
      <c r="S731" s="67"/>
      <c r="T731" s="17">
        <f>IF(AND(D731&lt;&gt;"",RIGHT(D731,3)&lt;&gt;""),IF(COUNTIF($D$6:D731,D731)=1,1,0),0)</f>
        <v>0</v>
      </c>
      <c r="U731" s="17" t="str">
        <f t="shared" si="62"/>
        <v/>
      </c>
      <c r="V731" s="17" t="str">
        <f t="shared" si="63"/>
        <v/>
      </c>
    </row>
    <row r="732" s="9" customFormat="1" hidden="1" customHeight="1" spans="1:22">
      <c r="A732" s="21"/>
      <c r="B732" s="54"/>
      <c r="C732" s="55"/>
      <c r="D732" s="54"/>
      <c r="E732" s="57"/>
      <c r="F732" s="58"/>
      <c r="G732" s="59"/>
      <c r="H732" s="57"/>
      <c r="I732" s="57"/>
      <c r="J732" s="62" t="str">
        <f t="shared" si="59"/>
        <v/>
      </c>
      <c r="K732" s="61"/>
      <c r="L732" s="57"/>
      <c r="M732" s="57" t="str">
        <f t="shared" si="60"/>
        <v/>
      </c>
      <c r="N732" s="57"/>
      <c r="O732" s="57"/>
      <c r="P732" s="57"/>
      <c r="Q732" s="65" t="str">
        <f t="shared" si="61"/>
        <v/>
      </c>
      <c r="R732" s="55"/>
      <c r="S732" s="67"/>
      <c r="T732" s="17">
        <f>IF(AND(D732&lt;&gt;"",RIGHT(D732,3)&lt;&gt;""),IF(COUNTIF($D$6:D732,D732)=1,1,0),0)</f>
        <v>0</v>
      </c>
      <c r="U732" s="17" t="str">
        <f t="shared" si="62"/>
        <v/>
      </c>
      <c r="V732" s="17" t="str">
        <f t="shared" si="63"/>
        <v/>
      </c>
    </row>
    <row r="733" s="9" customFormat="1" hidden="1" customHeight="1" spans="1:22">
      <c r="A733" s="21"/>
      <c r="B733" s="54"/>
      <c r="C733" s="55"/>
      <c r="D733" s="54"/>
      <c r="E733" s="57"/>
      <c r="F733" s="58"/>
      <c r="G733" s="59"/>
      <c r="H733" s="57"/>
      <c r="I733" s="57"/>
      <c r="J733" s="62" t="str">
        <f t="shared" si="59"/>
        <v/>
      </c>
      <c r="K733" s="61"/>
      <c r="L733" s="57"/>
      <c r="M733" s="57" t="str">
        <f t="shared" si="60"/>
        <v/>
      </c>
      <c r="N733" s="57"/>
      <c r="O733" s="57"/>
      <c r="P733" s="57"/>
      <c r="Q733" s="65" t="str">
        <f t="shared" si="61"/>
        <v/>
      </c>
      <c r="R733" s="55"/>
      <c r="S733" s="67"/>
      <c r="T733" s="17">
        <f>IF(AND(D733&lt;&gt;"",RIGHT(D733,3)&lt;&gt;""),IF(COUNTIF($D$6:D733,D733)=1,1,0),0)</f>
        <v>0</v>
      </c>
      <c r="U733" s="17" t="str">
        <f t="shared" si="62"/>
        <v/>
      </c>
      <c r="V733" s="17" t="str">
        <f t="shared" si="63"/>
        <v/>
      </c>
    </row>
    <row r="734" s="9" customFormat="1" hidden="1" customHeight="1" spans="1:22">
      <c r="A734" s="21"/>
      <c r="B734" s="54"/>
      <c r="C734" s="55"/>
      <c r="D734" s="54"/>
      <c r="E734" s="57"/>
      <c r="F734" s="58"/>
      <c r="G734" s="59"/>
      <c r="H734" s="57"/>
      <c r="I734" s="57"/>
      <c r="J734" s="62" t="str">
        <f t="shared" si="59"/>
        <v/>
      </c>
      <c r="K734" s="61"/>
      <c r="L734" s="57"/>
      <c r="M734" s="57" t="str">
        <f t="shared" si="60"/>
        <v/>
      </c>
      <c r="N734" s="57"/>
      <c r="O734" s="57"/>
      <c r="P734" s="57"/>
      <c r="Q734" s="65" t="str">
        <f t="shared" si="61"/>
        <v/>
      </c>
      <c r="R734" s="55"/>
      <c r="S734" s="67"/>
      <c r="T734" s="17">
        <f>IF(AND(D734&lt;&gt;"",RIGHT(D734,3)&lt;&gt;""),IF(COUNTIF($D$6:D734,D734)=1,1,0),0)</f>
        <v>0</v>
      </c>
      <c r="U734" s="17" t="str">
        <f t="shared" si="62"/>
        <v/>
      </c>
      <c r="V734" s="17" t="str">
        <f t="shared" si="63"/>
        <v/>
      </c>
    </row>
    <row r="735" s="9" customFormat="1" hidden="1" customHeight="1" spans="1:22">
      <c r="A735" s="21"/>
      <c r="B735" s="54"/>
      <c r="C735" s="55"/>
      <c r="D735" s="54"/>
      <c r="E735" s="57"/>
      <c r="F735" s="58"/>
      <c r="G735" s="59"/>
      <c r="H735" s="57"/>
      <c r="I735" s="57"/>
      <c r="J735" s="62" t="str">
        <f t="shared" si="59"/>
        <v/>
      </c>
      <c r="K735" s="61"/>
      <c r="L735" s="57"/>
      <c r="M735" s="57" t="str">
        <f t="shared" si="60"/>
        <v/>
      </c>
      <c r="N735" s="57"/>
      <c r="O735" s="57"/>
      <c r="P735" s="57"/>
      <c r="Q735" s="65" t="str">
        <f t="shared" si="61"/>
        <v/>
      </c>
      <c r="R735" s="55"/>
      <c r="S735" s="67"/>
      <c r="T735" s="17">
        <f>IF(AND(D735&lt;&gt;"",RIGHT(D735,3)&lt;&gt;""),IF(COUNTIF($D$6:D735,D735)=1,1,0),0)</f>
        <v>0</v>
      </c>
      <c r="U735" s="17" t="str">
        <f t="shared" si="62"/>
        <v/>
      </c>
      <c r="V735" s="17" t="str">
        <f t="shared" si="63"/>
        <v/>
      </c>
    </row>
    <row r="736" s="9" customFormat="1" hidden="1" customHeight="1" spans="1:22">
      <c r="A736" s="21"/>
      <c r="B736" s="54"/>
      <c r="C736" s="55"/>
      <c r="D736" s="54"/>
      <c r="E736" s="57"/>
      <c r="F736" s="58"/>
      <c r="G736" s="59"/>
      <c r="H736" s="57"/>
      <c r="I736" s="57"/>
      <c r="J736" s="62" t="str">
        <f t="shared" si="59"/>
        <v/>
      </c>
      <c r="K736" s="61"/>
      <c r="L736" s="57"/>
      <c r="M736" s="57" t="str">
        <f t="shared" si="60"/>
        <v/>
      </c>
      <c r="N736" s="57"/>
      <c r="O736" s="57"/>
      <c r="P736" s="57"/>
      <c r="Q736" s="65" t="str">
        <f t="shared" si="61"/>
        <v/>
      </c>
      <c r="R736" s="55"/>
      <c r="S736" s="67"/>
      <c r="T736" s="17">
        <f>IF(AND(D736&lt;&gt;"",RIGHT(D736,3)&lt;&gt;""),IF(COUNTIF($D$6:D736,D736)=1,1,0),0)</f>
        <v>0</v>
      </c>
      <c r="U736" s="17" t="str">
        <f t="shared" si="62"/>
        <v/>
      </c>
      <c r="V736" s="17" t="str">
        <f t="shared" si="63"/>
        <v/>
      </c>
    </row>
    <row r="737" s="9" customFormat="1" hidden="1" customHeight="1" spans="1:22">
      <c r="A737" s="21"/>
      <c r="B737" s="54"/>
      <c r="C737" s="55"/>
      <c r="D737" s="54"/>
      <c r="E737" s="57"/>
      <c r="F737" s="58"/>
      <c r="G737" s="59"/>
      <c r="H737" s="57"/>
      <c r="I737" s="57"/>
      <c r="J737" s="62" t="str">
        <f t="shared" si="59"/>
        <v/>
      </c>
      <c r="K737" s="61"/>
      <c r="L737" s="57"/>
      <c r="M737" s="57" t="str">
        <f t="shared" si="60"/>
        <v/>
      </c>
      <c r="N737" s="57"/>
      <c r="O737" s="57"/>
      <c r="P737" s="57"/>
      <c r="Q737" s="65" t="str">
        <f t="shared" si="61"/>
        <v/>
      </c>
      <c r="R737" s="55"/>
      <c r="S737" s="67"/>
      <c r="T737" s="17">
        <f>IF(AND(D737&lt;&gt;"",RIGHT(D737,3)&lt;&gt;""),IF(COUNTIF($D$6:D737,D737)=1,1,0),0)</f>
        <v>0</v>
      </c>
      <c r="U737" s="17" t="str">
        <f t="shared" si="62"/>
        <v/>
      </c>
      <c r="V737" s="17" t="str">
        <f t="shared" si="63"/>
        <v/>
      </c>
    </row>
    <row r="738" s="9" customFormat="1" hidden="1" customHeight="1" spans="1:22">
      <c r="A738" s="21"/>
      <c r="B738" s="54"/>
      <c r="C738" s="55"/>
      <c r="D738" s="54"/>
      <c r="E738" s="57"/>
      <c r="F738" s="58"/>
      <c r="G738" s="59"/>
      <c r="H738" s="57"/>
      <c r="I738" s="57"/>
      <c r="J738" s="62" t="str">
        <f t="shared" si="59"/>
        <v/>
      </c>
      <c r="K738" s="61"/>
      <c r="L738" s="57"/>
      <c r="M738" s="57" t="str">
        <f t="shared" si="60"/>
        <v/>
      </c>
      <c r="N738" s="57"/>
      <c r="O738" s="57"/>
      <c r="P738" s="57"/>
      <c r="Q738" s="65" t="str">
        <f t="shared" si="61"/>
        <v/>
      </c>
      <c r="R738" s="55"/>
      <c r="S738" s="67"/>
      <c r="T738" s="17">
        <f>IF(AND(D738&lt;&gt;"",RIGHT(D738,3)&lt;&gt;""),IF(COUNTIF($D$6:D738,D738)=1,1,0),0)</f>
        <v>0</v>
      </c>
      <c r="U738" s="17" t="str">
        <f t="shared" si="62"/>
        <v/>
      </c>
      <c r="V738" s="17" t="str">
        <f t="shared" si="63"/>
        <v/>
      </c>
    </row>
    <row r="739" s="9" customFormat="1" hidden="1" customHeight="1" spans="1:22">
      <c r="A739" s="21"/>
      <c r="B739" s="54"/>
      <c r="C739" s="55"/>
      <c r="D739" s="54"/>
      <c r="E739" s="57"/>
      <c r="F739" s="58"/>
      <c r="G739" s="59"/>
      <c r="H739" s="57"/>
      <c r="I739" s="57"/>
      <c r="J739" s="62" t="str">
        <f t="shared" si="59"/>
        <v/>
      </c>
      <c r="K739" s="61"/>
      <c r="L739" s="57"/>
      <c r="M739" s="57" t="str">
        <f t="shared" si="60"/>
        <v/>
      </c>
      <c r="N739" s="57"/>
      <c r="O739" s="57"/>
      <c r="P739" s="57"/>
      <c r="Q739" s="65" t="str">
        <f t="shared" si="61"/>
        <v/>
      </c>
      <c r="R739" s="55"/>
      <c r="S739" s="67"/>
      <c r="T739" s="17">
        <f>IF(AND(D739&lt;&gt;"",RIGHT(D739,3)&lt;&gt;""),IF(COUNTIF($D$6:D739,D739)=1,1,0),0)</f>
        <v>0</v>
      </c>
      <c r="U739" s="17" t="str">
        <f t="shared" si="62"/>
        <v/>
      </c>
      <c r="V739" s="17" t="str">
        <f t="shared" si="63"/>
        <v/>
      </c>
    </row>
    <row r="740" s="9" customFormat="1" hidden="1" customHeight="1" spans="1:22">
      <c r="A740" s="21"/>
      <c r="B740" s="54"/>
      <c r="C740" s="55"/>
      <c r="D740" s="54"/>
      <c r="E740" s="57"/>
      <c r="F740" s="58"/>
      <c r="G740" s="59"/>
      <c r="H740" s="57"/>
      <c r="I740" s="57"/>
      <c r="J740" s="62" t="str">
        <f t="shared" si="59"/>
        <v/>
      </c>
      <c r="K740" s="61"/>
      <c r="L740" s="57"/>
      <c r="M740" s="57" t="str">
        <f t="shared" si="60"/>
        <v/>
      </c>
      <c r="N740" s="57"/>
      <c r="O740" s="57"/>
      <c r="P740" s="57"/>
      <c r="Q740" s="65" t="str">
        <f t="shared" si="61"/>
        <v/>
      </c>
      <c r="R740" s="55"/>
      <c r="S740" s="67"/>
      <c r="T740" s="17">
        <f>IF(AND(D740&lt;&gt;"",RIGHT(D740,3)&lt;&gt;""),IF(COUNTIF($D$6:D740,D740)=1,1,0),0)</f>
        <v>0</v>
      </c>
      <c r="U740" s="17" t="str">
        <f t="shared" si="62"/>
        <v/>
      </c>
      <c r="V740" s="17" t="str">
        <f t="shared" si="63"/>
        <v/>
      </c>
    </row>
    <row r="741" s="9" customFormat="1" hidden="1" customHeight="1" spans="1:22">
      <c r="A741" s="21"/>
      <c r="B741" s="54"/>
      <c r="C741" s="55"/>
      <c r="D741" s="54"/>
      <c r="E741" s="57"/>
      <c r="F741" s="58"/>
      <c r="G741" s="59"/>
      <c r="H741" s="57"/>
      <c r="I741" s="57"/>
      <c r="J741" s="62" t="str">
        <f t="shared" si="59"/>
        <v/>
      </c>
      <c r="K741" s="61"/>
      <c r="L741" s="57"/>
      <c r="M741" s="57" t="str">
        <f t="shared" si="60"/>
        <v/>
      </c>
      <c r="N741" s="57"/>
      <c r="O741" s="57"/>
      <c r="P741" s="57"/>
      <c r="Q741" s="65" t="str">
        <f t="shared" si="61"/>
        <v/>
      </c>
      <c r="R741" s="55"/>
      <c r="S741" s="67"/>
      <c r="T741" s="17">
        <f>IF(AND(D741&lt;&gt;"",RIGHT(D741,3)&lt;&gt;""),IF(COUNTIF($D$6:D741,D741)=1,1,0),0)</f>
        <v>0</v>
      </c>
      <c r="U741" s="17" t="str">
        <f t="shared" si="62"/>
        <v/>
      </c>
      <c r="V741" s="17" t="str">
        <f t="shared" si="63"/>
        <v/>
      </c>
    </row>
    <row r="742" s="9" customFormat="1" hidden="1" customHeight="1" spans="1:22">
      <c r="A742" s="21"/>
      <c r="B742" s="54"/>
      <c r="C742" s="55"/>
      <c r="D742" s="54"/>
      <c r="E742" s="57"/>
      <c r="F742" s="58"/>
      <c r="G742" s="59"/>
      <c r="H742" s="57"/>
      <c r="I742" s="57"/>
      <c r="J742" s="62" t="str">
        <f t="shared" si="59"/>
        <v/>
      </c>
      <c r="K742" s="61"/>
      <c r="L742" s="57"/>
      <c r="M742" s="57" t="str">
        <f t="shared" si="60"/>
        <v/>
      </c>
      <c r="N742" s="57"/>
      <c r="O742" s="57"/>
      <c r="P742" s="57"/>
      <c r="Q742" s="65" t="str">
        <f t="shared" si="61"/>
        <v/>
      </c>
      <c r="R742" s="55"/>
      <c r="S742" s="67"/>
      <c r="T742" s="17">
        <f>IF(AND(D742&lt;&gt;"",RIGHT(D742,3)&lt;&gt;""),IF(COUNTIF($D$6:D742,D742)=1,1,0),0)</f>
        <v>0</v>
      </c>
      <c r="U742" s="17" t="str">
        <f t="shared" si="62"/>
        <v/>
      </c>
      <c r="V742" s="17" t="str">
        <f t="shared" si="63"/>
        <v/>
      </c>
    </row>
    <row r="743" s="9" customFormat="1" hidden="1" customHeight="1" spans="1:22">
      <c r="A743" s="21"/>
      <c r="B743" s="54"/>
      <c r="C743" s="55"/>
      <c r="D743" s="54"/>
      <c r="E743" s="57"/>
      <c r="F743" s="58"/>
      <c r="G743" s="59"/>
      <c r="H743" s="57"/>
      <c r="I743" s="57"/>
      <c r="J743" s="62" t="str">
        <f t="shared" si="59"/>
        <v/>
      </c>
      <c r="K743" s="61"/>
      <c r="L743" s="57"/>
      <c r="M743" s="57" t="str">
        <f t="shared" si="60"/>
        <v/>
      </c>
      <c r="N743" s="57"/>
      <c r="O743" s="57"/>
      <c r="P743" s="57"/>
      <c r="Q743" s="65" t="str">
        <f t="shared" si="61"/>
        <v/>
      </c>
      <c r="R743" s="55"/>
      <c r="S743" s="67"/>
      <c r="T743" s="17">
        <f>IF(AND(D743&lt;&gt;"",RIGHT(D743,3)&lt;&gt;""),IF(COUNTIF($D$6:D743,D743)=1,1,0),0)</f>
        <v>0</v>
      </c>
      <c r="U743" s="17" t="str">
        <f t="shared" si="62"/>
        <v/>
      </c>
      <c r="V743" s="17" t="str">
        <f t="shared" si="63"/>
        <v/>
      </c>
    </row>
    <row r="744" s="9" customFormat="1" hidden="1" customHeight="1" spans="1:22">
      <c r="A744" s="21"/>
      <c r="B744" s="54"/>
      <c r="C744" s="55"/>
      <c r="D744" s="54"/>
      <c r="E744" s="57"/>
      <c r="F744" s="58"/>
      <c r="G744" s="59"/>
      <c r="H744" s="57"/>
      <c r="I744" s="57"/>
      <c r="J744" s="62" t="str">
        <f t="shared" si="59"/>
        <v/>
      </c>
      <c r="K744" s="61"/>
      <c r="L744" s="57"/>
      <c r="M744" s="57" t="str">
        <f t="shared" si="60"/>
        <v/>
      </c>
      <c r="N744" s="57"/>
      <c r="O744" s="57"/>
      <c r="P744" s="57"/>
      <c r="Q744" s="65" t="str">
        <f t="shared" si="61"/>
        <v/>
      </c>
      <c r="R744" s="55"/>
      <c r="S744" s="67"/>
      <c r="T744" s="17">
        <f>IF(AND(D744&lt;&gt;"",RIGHT(D744,3)&lt;&gt;""),IF(COUNTIF($D$6:D744,D744)=1,1,0),0)</f>
        <v>0</v>
      </c>
      <c r="U744" s="17" t="str">
        <f t="shared" si="62"/>
        <v/>
      </c>
      <c r="V744" s="17" t="str">
        <f t="shared" si="63"/>
        <v/>
      </c>
    </row>
    <row r="745" s="9" customFormat="1" hidden="1" customHeight="1" spans="1:22">
      <c r="A745" s="21"/>
      <c r="B745" s="54"/>
      <c r="C745" s="55"/>
      <c r="D745" s="54"/>
      <c r="E745" s="57"/>
      <c r="F745" s="58"/>
      <c r="G745" s="59"/>
      <c r="H745" s="57"/>
      <c r="I745" s="57"/>
      <c r="J745" s="62" t="str">
        <f t="shared" si="59"/>
        <v/>
      </c>
      <c r="K745" s="61"/>
      <c r="L745" s="57"/>
      <c r="M745" s="57" t="str">
        <f t="shared" si="60"/>
        <v/>
      </c>
      <c r="N745" s="57"/>
      <c r="O745" s="57"/>
      <c r="P745" s="57"/>
      <c r="Q745" s="65" t="str">
        <f t="shared" si="61"/>
        <v/>
      </c>
      <c r="R745" s="55"/>
      <c r="S745" s="67"/>
      <c r="T745" s="17">
        <f>IF(AND(D745&lt;&gt;"",RIGHT(D745,3)&lt;&gt;""),IF(COUNTIF($D$6:D745,D745)=1,1,0),0)</f>
        <v>0</v>
      </c>
      <c r="U745" s="17" t="str">
        <f t="shared" si="62"/>
        <v/>
      </c>
      <c r="V745" s="17" t="str">
        <f t="shared" si="63"/>
        <v/>
      </c>
    </row>
    <row r="746" s="9" customFormat="1" hidden="1" customHeight="1" spans="1:22">
      <c r="A746" s="21"/>
      <c r="B746" s="54"/>
      <c r="C746" s="55"/>
      <c r="D746" s="54"/>
      <c r="E746" s="57"/>
      <c r="F746" s="58"/>
      <c r="G746" s="59"/>
      <c r="H746" s="57"/>
      <c r="I746" s="57"/>
      <c r="J746" s="62" t="str">
        <f t="shared" si="59"/>
        <v/>
      </c>
      <c r="K746" s="61"/>
      <c r="L746" s="57"/>
      <c r="M746" s="57" t="str">
        <f t="shared" si="60"/>
        <v/>
      </c>
      <c r="N746" s="57"/>
      <c r="O746" s="57"/>
      <c r="P746" s="57"/>
      <c r="Q746" s="65" t="str">
        <f t="shared" si="61"/>
        <v/>
      </c>
      <c r="R746" s="55"/>
      <c r="S746" s="67"/>
      <c r="T746" s="17">
        <f>IF(AND(D746&lt;&gt;"",RIGHT(D746,3)&lt;&gt;""),IF(COUNTIF($D$6:D746,D746)=1,1,0),0)</f>
        <v>0</v>
      </c>
      <c r="U746" s="17" t="str">
        <f t="shared" si="62"/>
        <v/>
      </c>
      <c r="V746" s="17" t="str">
        <f t="shared" si="63"/>
        <v/>
      </c>
    </row>
    <row r="747" s="9" customFormat="1" hidden="1" customHeight="1" spans="1:22">
      <c r="A747" s="21"/>
      <c r="B747" s="54"/>
      <c r="C747" s="55"/>
      <c r="D747" s="54"/>
      <c r="E747" s="57"/>
      <c r="F747" s="58"/>
      <c r="G747" s="59"/>
      <c r="H747" s="57"/>
      <c r="I747" s="57"/>
      <c r="J747" s="62" t="str">
        <f t="shared" si="59"/>
        <v/>
      </c>
      <c r="K747" s="61"/>
      <c r="L747" s="57"/>
      <c r="M747" s="57" t="str">
        <f t="shared" si="60"/>
        <v/>
      </c>
      <c r="N747" s="57"/>
      <c r="O747" s="57"/>
      <c r="P747" s="57"/>
      <c r="Q747" s="65" t="str">
        <f t="shared" si="61"/>
        <v/>
      </c>
      <c r="R747" s="55"/>
      <c r="S747" s="67"/>
      <c r="T747" s="17">
        <f>IF(AND(D747&lt;&gt;"",RIGHT(D747,3)&lt;&gt;""),IF(COUNTIF($D$6:D747,D747)=1,1,0),0)</f>
        <v>0</v>
      </c>
      <c r="U747" s="17" t="str">
        <f t="shared" si="62"/>
        <v/>
      </c>
      <c r="V747" s="17" t="str">
        <f t="shared" si="63"/>
        <v/>
      </c>
    </row>
    <row r="748" s="9" customFormat="1" hidden="1" customHeight="1" spans="1:22">
      <c r="A748" s="21"/>
      <c r="B748" s="54"/>
      <c r="C748" s="55"/>
      <c r="D748" s="54"/>
      <c r="E748" s="57"/>
      <c r="F748" s="58"/>
      <c r="G748" s="59"/>
      <c r="H748" s="57"/>
      <c r="I748" s="57"/>
      <c r="J748" s="62" t="str">
        <f t="shared" si="59"/>
        <v/>
      </c>
      <c r="K748" s="61"/>
      <c r="L748" s="57"/>
      <c r="M748" s="57" t="str">
        <f t="shared" si="60"/>
        <v/>
      </c>
      <c r="N748" s="57"/>
      <c r="O748" s="57"/>
      <c r="P748" s="57"/>
      <c r="Q748" s="65" t="str">
        <f t="shared" si="61"/>
        <v/>
      </c>
      <c r="R748" s="55"/>
      <c r="S748" s="67"/>
      <c r="T748" s="17">
        <f>IF(AND(D748&lt;&gt;"",RIGHT(D748,3)&lt;&gt;""),IF(COUNTIF($D$6:D748,D748)=1,1,0),0)</f>
        <v>0</v>
      </c>
      <c r="U748" s="17" t="str">
        <f t="shared" si="62"/>
        <v/>
      </c>
      <c r="V748" s="17" t="str">
        <f t="shared" si="63"/>
        <v/>
      </c>
    </row>
    <row r="749" s="9" customFormat="1" hidden="1" customHeight="1" spans="1:22">
      <c r="A749" s="21"/>
      <c r="B749" s="54"/>
      <c r="C749" s="55"/>
      <c r="D749" s="54"/>
      <c r="E749" s="57"/>
      <c r="F749" s="58"/>
      <c r="G749" s="59"/>
      <c r="H749" s="57"/>
      <c r="I749" s="57"/>
      <c r="J749" s="62" t="str">
        <f t="shared" si="59"/>
        <v/>
      </c>
      <c r="K749" s="61"/>
      <c r="L749" s="57"/>
      <c r="M749" s="57" t="str">
        <f t="shared" si="60"/>
        <v/>
      </c>
      <c r="N749" s="57"/>
      <c r="O749" s="57"/>
      <c r="P749" s="57"/>
      <c r="Q749" s="65" t="str">
        <f t="shared" si="61"/>
        <v/>
      </c>
      <c r="R749" s="55"/>
      <c r="S749" s="67"/>
      <c r="T749" s="17">
        <f>IF(AND(D749&lt;&gt;"",RIGHT(D749,3)&lt;&gt;""),IF(COUNTIF($D$6:D749,D749)=1,1,0),0)</f>
        <v>0</v>
      </c>
      <c r="U749" s="17" t="str">
        <f t="shared" si="62"/>
        <v/>
      </c>
      <c r="V749" s="17" t="str">
        <f t="shared" si="63"/>
        <v/>
      </c>
    </row>
    <row r="750" s="9" customFormat="1" hidden="1" customHeight="1" spans="1:22">
      <c r="A750" s="21"/>
      <c r="B750" s="54"/>
      <c r="C750" s="55"/>
      <c r="D750" s="54"/>
      <c r="E750" s="57"/>
      <c r="F750" s="58"/>
      <c r="G750" s="59"/>
      <c r="H750" s="57"/>
      <c r="I750" s="57"/>
      <c r="J750" s="62" t="str">
        <f t="shared" si="59"/>
        <v/>
      </c>
      <c r="K750" s="61"/>
      <c r="L750" s="57"/>
      <c r="M750" s="57" t="str">
        <f t="shared" si="60"/>
        <v/>
      </c>
      <c r="N750" s="57"/>
      <c r="O750" s="57"/>
      <c r="P750" s="57"/>
      <c r="Q750" s="65" t="str">
        <f t="shared" si="61"/>
        <v/>
      </c>
      <c r="R750" s="55"/>
      <c r="S750" s="67"/>
      <c r="T750" s="17">
        <f>IF(AND(D750&lt;&gt;"",RIGHT(D750,3)&lt;&gt;""),IF(COUNTIF($D$6:D750,D750)=1,1,0),0)</f>
        <v>0</v>
      </c>
      <c r="U750" s="17" t="str">
        <f t="shared" si="62"/>
        <v/>
      </c>
      <c r="V750" s="17" t="str">
        <f t="shared" si="63"/>
        <v/>
      </c>
    </row>
    <row r="751" s="9" customFormat="1" hidden="1" customHeight="1" spans="1:22">
      <c r="A751" s="21"/>
      <c r="B751" s="54"/>
      <c r="C751" s="55"/>
      <c r="D751" s="54"/>
      <c r="E751" s="57"/>
      <c r="F751" s="58"/>
      <c r="G751" s="59"/>
      <c r="H751" s="57"/>
      <c r="I751" s="57"/>
      <c r="J751" s="62" t="str">
        <f t="shared" si="59"/>
        <v/>
      </c>
      <c r="K751" s="61"/>
      <c r="L751" s="57"/>
      <c r="M751" s="57" t="str">
        <f t="shared" si="60"/>
        <v/>
      </c>
      <c r="N751" s="57"/>
      <c r="O751" s="57"/>
      <c r="P751" s="57"/>
      <c r="Q751" s="65" t="str">
        <f t="shared" si="61"/>
        <v/>
      </c>
      <c r="R751" s="55"/>
      <c r="S751" s="67"/>
      <c r="T751" s="17">
        <f>IF(AND(D751&lt;&gt;"",RIGHT(D751,3)&lt;&gt;""),IF(COUNTIF($D$6:D751,D751)=1,1,0),0)</f>
        <v>0</v>
      </c>
      <c r="U751" s="17" t="str">
        <f t="shared" si="62"/>
        <v/>
      </c>
      <c r="V751" s="17" t="str">
        <f t="shared" si="63"/>
        <v/>
      </c>
    </row>
    <row r="752" s="9" customFormat="1" hidden="1" customHeight="1" spans="1:22">
      <c r="A752" s="21"/>
      <c r="B752" s="54"/>
      <c r="C752" s="55"/>
      <c r="D752" s="54"/>
      <c r="E752" s="57"/>
      <c r="F752" s="58"/>
      <c r="G752" s="59"/>
      <c r="H752" s="57"/>
      <c r="I752" s="57"/>
      <c r="J752" s="62" t="str">
        <f t="shared" si="59"/>
        <v/>
      </c>
      <c r="K752" s="61"/>
      <c r="L752" s="57"/>
      <c r="M752" s="57" t="str">
        <f t="shared" si="60"/>
        <v/>
      </c>
      <c r="N752" s="57"/>
      <c r="O752" s="57"/>
      <c r="P752" s="57"/>
      <c r="Q752" s="65" t="str">
        <f t="shared" si="61"/>
        <v/>
      </c>
      <c r="R752" s="55"/>
      <c r="S752" s="67"/>
      <c r="T752" s="17">
        <f>IF(AND(D752&lt;&gt;"",RIGHT(D752,3)&lt;&gt;""),IF(COUNTIF($D$6:D752,D752)=1,1,0),0)</f>
        <v>0</v>
      </c>
      <c r="U752" s="17" t="str">
        <f t="shared" si="62"/>
        <v/>
      </c>
      <c r="V752" s="17" t="str">
        <f t="shared" si="63"/>
        <v/>
      </c>
    </row>
    <row r="753" s="9" customFormat="1" hidden="1" customHeight="1" spans="1:22">
      <c r="A753" s="21"/>
      <c r="B753" s="54"/>
      <c r="C753" s="55"/>
      <c r="D753" s="54"/>
      <c r="E753" s="57"/>
      <c r="F753" s="58"/>
      <c r="G753" s="59"/>
      <c r="H753" s="57"/>
      <c r="I753" s="57"/>
      <c r="J753" s="62" t="str">
        <f t="shared" si="59"/>
        <v/>
      </c>
      <c r="K753" s="61"/>
      <c r="L753" s="57"/>
      <c r="M753" s="57" t="str">
        <f t="shared" si="60"/>
        <v/>
      </c>
      <c r="N753" s="57"/>
      <c r="O753" s="57"/>
      <c r="P753" s="57"/>
      <c r="Q753" s="65" t="str">
        <f t="shared" si="61"/>
        <v/>
      </c>
      <c r="R753" s="55"/>
      <c r="S753" s="67"/>
      <c r="T753" s="17">
        <f>IF(AND(D753&lt;&gt;"",RIGHT(D753,3)&lt;&gt;""),IF(COUNTIF($D$6:D753,D753)=1,1,0),0)</f>
        <v>0</v>
      </c>
      <c r="U753" s="17" t="str">
        <f t="shared" si="62"/>
        <v/>
      </c>
      <c r="V753" s="17" t="str">
        <f t="shared" si="63"/>
        <v/>
      </c>
    </row>
    <row r="754" s="9" customFormat="1" hidden="1" customHeight="1" spans="1:22">
      <c r="A754" s="21"/>
      <c r="B754" s="54"/>
      <c r="C754" s="55"/>
      <c r="D754" s="54"/>
      <c r="E754" s="57"/>
      <c r="F754" s="58"/>
      <c r="G754" s="59"/>
      <c r="H754" s="57"/>
      <c r="I754" s="57"/>
      <c r="J754" s="62" t="str">
        <f t="shared" si="59"/>
        <v/>
      </c>
      <c r="K754" s="61"/>
      <c r="L754" s="57"/>
      <c r="M754" s="57" t="str">
        <f t="shared" si="60"/>
        <v/>
      </c>
      <c r="N754" s="57"/>
      <c r="O754" s="57"/>
      <c r="P754" s="57"/>
      <c r="Q754" s="65" t="str">
        <f t="shared" si="61"/>
        <v/>
      </c>
      <c r="R754" s="55"/>
      <c r="S754" s="67"/>
      <c r="T754" s="17">
        <f>IF(AND(D754&lt;&gt;"",RIGHT(D754,3)&lt;&gt;""),IF(COUNTIF($D$6:D754,D754)=1,1,0),0)</f>
        <v>0</v>
      </c>
      <c r="U754" s="17" t="str">
        <f t="shared" si="62"/>
        <v/>
      </c>
      <c r="V754" s="17" t="str">
        <f t="shared" si="63"/>
        <v/>
      </c>
    </row>
    <row r="755" s="9" customFormat="1" hidden="1" customHeight="1" spans="1:22">
      <c r="A755" s="21"/>
      <c r="B755" s="54"/>
      <c r="C755" s="55"/>
      <c r="D755" s="54"/>
      <c r="E755" s="57"/>
      <c r="F755" s="58"/>
      <c r="G755" s="59"/>
      <c r="H755" s="57"/>
      <c r="I755" s="57"/>
      <c r="J755" s="62" t="str">
        <f t="shared" si="59"/>
        <v/>
      </c>
      <c r="K755" s="61"/>
      <c r="L755" s="57"/>
      <c r="M755" s="57" t="str">
        <f t="shared" si="60"/>
        <v/>
      </c>
      <c r="N755" s="57"/>
      <c r="O755" s="57"/>
      <c r="P755" s="57"/>
      <c r="Q755" s="65" t="str">
        <f t="shared" si="61"/>
        <v/>
      </c>
      <c r="R755" s="55"/>
      <c r="S755" s="67"/>
      <c r="T755" s="17">
        <f>IF(AND(D755&lt;&gt;"",RIGHT(D755,3)&lt;&gt;""),IF(COUNTIF($D$6:D755,D755)=1,1,0),0)</f>
        <v>0</v>
      </c>
      <c r="U755" s="17" t="str">
        <f t="shared" si="62"/>
        <v/>
      </c>
      <c r="V755" s="17" t="str">
        <f t="shared" si="63"/>
        <v/>
      </c>
    </row>
    <row r="756" s="9" customFormat="1" hidden="1" customHeight="1" spans="1:22">
      <c r="A756" s="21"/>
      <c r="B756" s="54"/>
      <c r="C756" s="55"/>
      <c r="D756" s="54"/>
      <c r="E756" s="57"/>
      <c r="F756" s="58"/>
      <c r="G756" s="59"/>
      <c r="H756" s="57"/>
      <c r="I756" s="57"/>
      <c r="J756" s="62" t="str">
        <f t="shared" si="59"/>
        <v/>
      </c>
      <c r="K756" s="61"/>
      <c r="L756" s="57"/>
      <c r="M756" s="57" t="str">
        <f t="shared" si="60"/>
        <v/>
      </c>
      <c r="N756" s="57"/>
      <c r="O756" s="57"/>
      <c r="P756" s="57"/>
      <c r="Q756" s="65" t="str">
        <f t="shared" si="61"/>
        <v/>
      </c>
      <c r="R756" s="55"/>
      <c r="S756" s="67"/>
      <c r="T756" s="17">
        <f>IF(AND(D756&lt;&gt;"",RIGHT(D756,3)&lt;&gt;""),IF(COUNTIF($D$6:D756,D756)=1,1,0),0)</f>
        <v>0</v>
      </c>
      <c r="U756" s="17" t="str">
        <f t="shared" si="62"/>
        <v/>
      </c>
      <c r="V756" s="17" t="str">
        <f t="shared" si="63"/>
        <v/>
      </c>
    </row>
    <row r="757" s="9" customFormat="1" hidden="1" customHeight="1" spans="1:22">
      <c r="A757" s="21"/>
      <c r="B757" s="54"/>
      <c r="C757" s="55"/>
      <c r="D757" s="54"/>
      <c r="E757" s="57"/>
      <c r="F757" s="58"/>
      <c r="G757" s="59"/>
      <c r="H757" s="57"/>
      <c r="I757" s="57"/>
      <c r="J757" s="62" t="str">
        <f t="shared" si="59"/>
        <v/>
      </c>
      <c r="K757" s="61"/>
      <c r="L757" s="57"/>
      <c r="M757" s="57" t="str">
        <f t="shared" si="60"/>
        <v/>
      </c>
      <c r="N757" s="57"/>
      <c r="O757" s="57"/>
      <c r="P757" s="57"/>
      <c r="Q757" s="65" t="str">
        <f t="shared" si="61"/>
        <v/>
      </c>
      <c r="R757" s="55"/>
      <c r="S757" s="67"/>
      <c r="T757" s="17">
        <f>IF(AND(D757&lt;&gt;"",RIGHT(D757,3)&lt;&gt;""),IF(COUNTIF($D$6:D757,D757)=1,1,0),0)</f>
        <v>0</v>
      </c>
      <c r="U757" s="17" t="str">
        <f t="shared" si="62"/>
        <v/>
      </c>
      <c r="V757" s="17" t="str">
        <f t="shared" si="63"/>
        <v/>
      </c>
    </row>
    <row r="758" s="9" customFormat="1" hidden="1" customHeight="1" spans="1:22">
      <c r="A758" s="21"/>
      <c r="B758" s="54"/>
      <c r="C758" s="55"/>
      <c r="D758" s="54"/>
      <c r="E758" s="57"/>
      <c r="F758" s="58"/>
      <c r="G758" s="59"/>
      <c r="H758" s="57"/>
      <c r="I758" s="57"/>
      <c r="J758" s="62" t="str">
        <f t="shared" si="59"/>
        <v/>
      </c>
      <c r="K758" s="61"/>
      <c r="L758" s="57"/>
      <c r="M758" s="57" t="str">
        <f t="shared" si="60"/>
        <v/>
      </c>
      <c r="N758" s="57"/>
      <c r="O758" s="57"/>
      <c r="P758" s="57"/>
      <c r="Q758" s="65" t="str">
        <f t="shared" si="61"/>
        <v/>
      </c>
      <c r="R758" s="55"/>
      <c r="S758" s="67"/>
      <c r="T758" s="17">
        <f>IF(AND(D758&lt;&gt;"",RIGHT(D758,3)&lt;&gt;""),IF(COUNTIF($D$6:D758,D758)=1,1,0),0)</f>
        <v>0</v>
      </c>
      <c r="U758" s="17" t="str">
        <f t="shared" si="62"/>
        <v/>
      </c>
      <c r="V758" s="17" t="str">
        <f t="shared" si="63"/>
        <v/>
      </c>
    </row>
    <row r="759" s="9" customFormat="1" hidden="1" customHeight="1" spans="1:22">
      <c r="A759" s="21"/>
      <c r="B759" s="54"/>
      <c r="C759" s="55"/>
      <c r="D759" s="54"/>
      <c r="E759" s="57"/>
      <c r="F759" s="58"/>
      <c r="G759" s="59"/>
      <c r="H759" s="57"/>
      <c r="I759" s="57"/>
      <c r="J759" s="62" t="str">
        <f t="shared" si="59"/>
        <v/>
      </c>
      <c r="K759" s="61"/>
      <c r="L759" s="57"/>
      <c r="M759" s="57" t="str">
        <f t="shared" si="60"/>
        <v/>
      </c>
      <c r="N759" s="57"/>
      <c r="O759" s="57"/>
      <c r="P759" s="57"/>
      <c r="Q759" s="65" t="str">
        <f t="shared" si="61"/>
        <v/>
      </c>
      <c r="R759" s="55"/>
      <c r="S759" s="67"/>
      <c r="T759" s="17">
        <f>IF(AND(D759&lt;&gt;"",RIGHT(D759,3)&lt;&gt;""),IF(COUNTIF($D$6:D759,D759)=1,1,0),0)</f>
        <v>0</v>
      </c>
      <c r="U759" s="17" t="str">
        <f t="shared" si="62"/>
        <v/>
      </c>
      <c r="V759" s="17" t="str">
        <f t="shared" si="63"/>
        <v/>
      </c>
    </row>
    <row r="760" s="9" customFormat="1" hidden="1" customHeight="1" spans="1:22">
      <c r="A760" s="21"/>
      <c r="B760" s="54"/>
      <c r="C760" s="55"/>
      <c r="D760" s="54"/>
      <c r="E760" s="57"/>
      <c r="F760" s="58"/>
      <c r="G760" s="59"/>
      <c r="H760" s="57"/>
      <c r="I760" s="57"/>
      <c r="J760" s="62" t="str">
        <f t="shared" si="59"/>
        <v/>
      </c>
      <c r="K760" s="61"/>
      <c r="L760" s="57"/>
      <c r="M760" s="57" t="str">
        <f t="shared" si="60"/>
        <v/>
      </c>
      <c r="N760" s="57"/>
      <c r="O760" s="57"/>
      <c r="P760" s="57"/>
      <c r="Q760" s="65" t="str">
        <f t="shared" si="61"/>
        <v/>
      </c>
      <c r="R760" s="55"/>
      <c r="S760" s="67"/>
      <c r="T760" s="17">
        <f>IF(AND(D760&lt;&gt;"",RIGHT(D760,3)&lt;&gt;""),IF(COUNTIF($D$6:D760,D760)=1,1,0),0)</f>
        <v>0</v>
      </c>
      <c r="U760" s="17" t="str">
        <f t="shared" si="62"/>
        <v/>
      </c>
      <c r="V760" s="17" t="str">
        <f t="shared" si="63"/>
        <v/>
      </c>
    </row>
    <row r="761" s="9" customFormat="1" hidden="1" customHeight="1" spans="1:22">
      <c r="A761" s="21"/>
      <c r="B761" s="54"/>
      <c r="C761" s="55"/>
      <c r="D761" s="54"/>
      <c r="E761" s="57"/>
      <c r="F761" s="58"/>
      <c r="G761" s="59"/>
      <c r="H761" s="57"/>
      <c r="I761" s="57"/>
      <c r="J761" s="62" t="str">
        <f t="shared" si="59"/>
        <v/>
      </c>
      <c r="K761" s="61"/>
      <c r="L761" s="57"/>
      <c r="M761" s="57" t="str">
        <f t="shared" si="60"/>
        <v/>
      </c>
      <c r="N761" s="57"/>
      <c r="O761" s="57"/>
      <c r="P761" s="57"/>
      <c r="Q761" s="65" t="str">
        <f t="shared" si="61"/>
        <v/>
      </c>
      <c r="R761" s="55"/>
      <c r="S761" s="67"/>
      <c r="T761" s="17">
        <f>IF(AND(D761&lt;&gt;"",RIGHT(D761,3)&lt;&gt;""),IF(COUNTIF($D$6:D761,D761)=1,1,0),0)</f>
        <v>0</v>
      </c>
      <c r="U761" s="17" t="str">
        <f t="shared" si="62"/>
        <v/>
      </c>
      <c r="V761" s="17" t="str">
        <f t="shared" si="63"/>
        <v/>
      </c>
    </row>
    <row r="762" s="9" customFormat="1" hidden="1" customHeight="1" spans="1:22">
      <c r="A762" s="21"/>
      <c r="B762" s="54"/>
      <c r="C762" s="55"/>
      <c r="D762" s="54"/>
      <c r="E762" s="57"/>
      <c r="F762" s="58"/>
      <c r="G762" s="59"/>
      <c r="H762" s="57"/>
      <c r="I762" s="57"/>
      <c r="J762" s="62" t="str">
        <f t="shared" si="59"/>
        <v/>
      </c>
      <c r="K762" s="61"/>
      <c r="L762" s="57"/>
      <c r="M762" s="57" t="str">
        <f t="shared" si="60"/>
        <v/>
      </c>
      <c r="N762" s="57"/>
      <c r="O762" s="57"/>
      <c r="P762" s="57"/>
      <c r="Q762" s="65" t="str">
        <f t="shared" si="61"/>
        <v/>
      </c>
      <c r="R762" s="55"/>
      <c r="S762" s="67"/>
      <c r="T762" s="17">
        <f>IF(AND(D762&lt;&gt;"",RIGHT(D762,3)&lt;&gt;""),IF(COUNTIF($D$6:D762,D762)=1,1,0),0)</f>
        <v>0</v>
      </c>
      <c r="U762" s="17" t="str">
        <f t="shared" si="62"/>
        <v/>
      </c>
      <c r="V762" s="17" t="str">
        <f t="shared" si="63"/>
        <v/>
      </c>
    </row>
    <row r="763" s="9" customFormat="1" hidden="1" customHeight="1" spans="1:22">
      <c r="A763" s="21"/>
      <c r="B763" s="54"/>
      <c r="C763" s="55"/>
      <c r="D763" s="54"/>
      <c r="E763" s="57"/>
      <c r="F763" s="58"/>
      <c r="G763" s="59"/>
      <c r="H763" s="57"/>
      <c r="I763" s="57"/>
      <c r="J763" s="62" t="str">
        <f t="shared" si="59"/>
        <v/>
      </c>
      <c r="K763" s="61"/>
      <c r="L763" s="57"/>
      <c r="M763" s="57" t="str">
        <f t="shared" si="60"/>
        <v/>
      </c>
      <c r="N763" s="57"/>
      <c r="O763" s="57"/>
      <c r="P763" s="57"/>
      <c r="Q763" s="65" t="str">
        <f t="shared" si="61"/>
        <v/>
      </c>
      <c r="R763" s="55"/>
      <c r="S763" s="67"/>
      <c r="T763" s="17">
        <f>IF(AND(D763&lt;&gt;"",RIGHT(D763,3)&lt;&gt;""),IF(COUNTIF($D$6:D763,D763)=1,1,0),0)</f>
        <v>0</v>
      </c>
      <c r="U763" s="17" t="str">
        <f t="shared" si="62"/>
        <v/>
      </c>
      <c r="V763" s="17" t="str">
        <f t="shared" si="63"/>
        <v/>
      </c>
    </row>
    <row r="764" s="9" customFormat="1" hidden="1" customHeight="1" spans="1:22">
      <c r="A764" s="21"/>
      <c r="B764" s="54"/>
      <c r="C764" s="55"/>
      <c r="D764" s="54"/>
      <c r="E764" s="57"/>
      <c r="F764" s="58"/>
      <c r="G764" s="59"/>
      <c r="H764" s="57"/>
      <c r="I764" s="57"/>
      <c r="J764" s="62" t="str">
        <f t="shared" si="59"/>
        <v/>
      </c>
      <c r="K764" s="61"/>
      <c r="L764" s="57"/>
      <c r="M764" s="57" t="str">
        <f t="shared" si="60"/>
        <v/>
      </c>
      <c r="N764" s="57"/>
      <c r="O764" s="57"/>
      <c r="P764" s="57"/>
      <c r="Q764" s="65" t="str">
        <f t="shared" si="61"/>
        <v/>
      </c>
      <c r="R764" s="55"/>
      <c r="S764" s="67"/>
      <c r="T764" s="17">
        <f>IF(AND(D764&lt;&gt;"",RIGHT(D764,3)&lt;&gt;""),IF(COUNTIF($D$6:D764,D764)=1,1,0),0)</f>
        <v>0</v>
      </c>
      <c r="U764" s="17" t="str">
        <f t="shared" si="62"/>
        <v/>
      </c>
      <c r="V764" s="17" t="str">
        <f t="shared" si="63"/>
        <v/>
      </c>
    </row>
    <row r="765" s="9" customFormat="1" hidden="1" customHeight="1" spans="1:22">
      <c r="A765" s="21"/>
      <c r="B765" s="54"/>
      <c r="C765" s="55"/>
      <c r="D765" s="54"/>
      <c r="E765" s="57"/>
      <c r="F765" s="58"/>
      <c r="G765" s="59"/>
      <c r="H765" s="57"/>
      <c r="I765" s="57"/>
      <c r="J765" s="62" t="str">
        <f t="shared" si="59"/>
        <v/>
      </c>
      <c r="K765" s="61"/>
      <c r="L765" s="57"/>
      <c r="M765" s="57" t="str">
        <f t="shared" si="60"/>
        <v/>
      </c>
      <c r="N765" s="57"/>
      <c r="O765" s="57"/>
      <c r="P765" s="57"/>
      <c r="Q765" s="65" t="str">
        <f t="shared" si="61"/>
        <v/>
      </c>
      <c r="R765" s="55"/>
      <c r="S765" s="67"/>
      <c r="T765" s="17">
        <f>IF(AND(D765&lt;&gt;"",RIGHT(D765,3)&lt;&gt;""),IF(COUNTIF($D$6:D765,D765)=1,1,0),0)</f>
        <v>0</v>
      </c>
      <c r="U765" s="17" t="str">
        <f t="shared" si="62"/>
        <v/>
      </c>
      <c r="V765" s="17" t="str">
        <f t="shared" si="63"/>
        <v/>
      </c>
    </row>
    <row r="766" s="9" customFormat="1" hidden="1" customHeight="1" spans="1:22">
      <c r="A766" s="21"/>
      <c r="B766" s="54"/>
      <c r="C766" s="55"/>
      <c r="D766" s="54"/>
      <c r="E766" s="57"/>
      <c r="F766" s="58"/>
      <c r="G766" s="59"/>
      <c r="H766" s="57"/>
      <c r="I766" s="57"/>
      <c r="J766" s="62" t="str">
        <f t="shared" si="59"/>
        <v/>
      </c>
      <c r="K766" s="61"/>
      <c r="L766" s="57"/>
      <c r="M766" s="57" t="str">
        <f t="shared" si="60"/>
        <v/>
      </c>
      <c r="N766" s="57"/>
      <c r="O766" s="57"/>
      <c r="P766" s="57"/>
      <c r="Q766" s="65" t="str">
        <f t="shared" si="61"/>
        <v/>
      </c>
      <c r="R766" s="55"/>
      <c r="S766" s="67"/>
      <c r="T766" s="17">
        <f>IF(AND(D766&lt;&gt;"",RIGHT(D766,3)&lt;&gt;""),IF(COUNTIF($D$6:D766,D766)=1,1,0),0)</f>
        <v>0</v>
      </c>
      <c r="U766" s="17" t="str">
        <f t="shared" si="62"/>
        <v/>
      </c>
      <c r="V766" s="17" t="str">
        <f t="shared" si="63"/>
        <v/>
      </c>
    </row>
    <row r="767" s="9" customFormat="1" hidden="1" customHeight="1" spans="1:22">
      <c r="A767" s="21"/>
      <c r="B767" s="54"/>
      <c r="C767" s="55"/>
      <c r="D767" s="54"/>
      <c r="E767" s="57"/>
      <c r="F767" s="58"/>
      <c r="G767" s="59"/>
      <c r="H767" s="57"/>
      <c r="I767" s="57"/>
      <c r="J767" s="62" t="str">
        <f t="shared" si="59"/>
        <v/>
      </c>
      <c r="K767" s="61"/>
      <c r="L767" s="57"/>
      <c r="M767" s="57" t="str">
        <f t="shared" si="60"/>
        <v/>
      </c>
      <c r="N767" s="57"/>
      <c r="O767" s="57"/>
      <c r="P767" s="57"/>
      <c r="Q767" s="65" t="str">
        <f t="shared" si="61"/>
        <v/>
      </c>
      <c r="R767" s="55"/>
      <c r="S767" s="67"/>
      <c r="T767" s="17">
        <f>IF(AND(D767&lt;&gt;"",RIGHT(D767,3)&lt;&gt;""),IF(COUNTIF($D$6:D767,D767)=1,1,0),0)</f>
        <v>0</v>
      </c>
      <c r="U767" s="17" t="str">
        <f t="shared" si="62"/>
        <v/>
      </c>
      <c r="V767" s="17" t="str">
        <f t="shared" si="63"/>
        <v/>
      </c>
    </row>
    <row r="768" s="9" customFormat="1" hidden="1" customHeight="1" spans="1:22">
      <c r="A768" s="21"/>
      <c r="B768" s="54"/>
      <c r="C768" s="55"/>
      <c r="D768" s="54"/>
      <c r="E768" s="57"/>
      <c r="F768" s="58"/>
      <c r="G768" s="59"/>
      <c r="H768" s="57"/>
      <c r="I768" s="57"/>
      <c r="J768" s="62" t="str">
        <f t="shared" si="59"/>
        <v/>
      </c>
      <c r="K768" s="61"/>
      <c r="L768" s="57"/>
      <c r="M768" s="57" t="str">
        <f t="shared" si="60"/>
        <v/>
      </c>
      <c r="N768" s="57"/>
      <c r="O768" s="57"/>
      <c r="P768" s="57"/>
      <c r="Q768" s="65" t="str">
        <f t="shared" si="61"/>
        <v/>
      </c>
      <c r="R768" s="55"/>
      <c r="S768" s="67"/>
      <c r="T768" s="17">
        <f>IF(AND(D768&lt;&gt;"",RIGHT(D768,3)&lt;&gt;""),IF(COUNTIF($D$6:D768,D768)=1,1,0),0)</f>
        <v>0</v>
      </c>
      <c r="U768" s="17" t="str">
        <f t="shared" si="62"/>
        <v/>
      </c>
      <c r="V768" s="17" t="str">
        <f t="shared" si="63"/>
        <v/>
      </c>
    </row>
    <row r="769" s="9" customFormat="1" hidden="1" customHeight="1" spans="1:22">
      <c r="A769" s="21"/>
      <c r="B769" s="54"/>
      <c r="C769" s="55"/>
      <c r="D769" s="54"/>
      <c r="E769" s="57"/>
      <c r="F769" s="58"/>
      <c r="G769" s="59"/>
      <c r="H769" s="57"/>
      <c r="I769" s="57"/>
      <c r="J769" s="62" t="str">
        <f t="shared" si="59"/>
        <v/>
      </c>
      <c r="K769" s="61"/>
      <c r="L769" s="57"/>
      <c r="M769" s="57" t="str">
        <f t="shared" si="60"/>
        <v/>
      </c>
      <c r="N769" s="57"/>
      <c r="O769" s="57"/>
      <c r="P769" s="57"/>
      <c r="Q769" s="65" t="str">
        <f t="shared" si="61"/>
        <v/>
      </c>
      <c r="R769" s="55"/>
      <c r="S769" s="67"/>
      <c r="T769" s="17">
        <f>IF(AND(D769&lt;&gt;"",RIGHT(D769,3)&lt;&gt;""),IF(COUNTIF($D$6:D769,D769)=1,1,0),0)</f>
        <v>0</v>
      </c>
      <c r="U769" s="17" t="str">
        <f t="shared" si="62"/>
        <v/>
      </c>
      <c r="V769" s="17" t="str">
        <f t="shared" si="63"/>
        <v/>
      </c>
    </row>
    <row r="770" s="9" customFormat="1" hidden="1" customHeight="1" spans="1:22">
      <c r="A770" s="21"/>
      <c r="B770" s="54"/>
      <c r="C770" s="55"/>
      <c r="D770" s="54"/>
      <c r="E770" s="57"/>
      <c r="F770" s="58"/>
      <c r="G770" s="59"/>
      <c r="H770" s="57"/>
      <c r="I770" s="57"/>
      <c r="J770" s="62" t="str">
        <f t="shared" si="59"/>
        <v/>
      </c>
      <c r="K770" s="61"/>
      <c r="L770" s="57"/>
      <c r="M770" s="57" t="str">
        <f t="shared" si="60"/>
        <v/>
      </c>
      <c r="N770" s="57"/>
      <c r="O770" s="57"/>
      <c r="P770" s="57"/>
      <c r="Q770" s="65" t="str">
        <f t="shared" si="61"/>
        <v/>
      </c>
      <c r="R770" s="55"/>
      <c r="S770" s="67"/>
      <c r="T770" s="17">
        <f>IF(AND(D770&lt;&gt;"",RIGHT(D770,3)&lt;&gt;""),IF(COUNTIF($D$6:D770,D770)=1,1,0),0)</f>
        <v>0</v>
      </c>
      <c r="U770" s="17" t="str">
        <f t="shared" si="62"/>
        <v/>
      </c>
      <c r="V770" s="17" t="str">
        <f t="shared" si="63"/>
        <v/>
      </c>
    </row>
    <row r="771" s="9" customFormat="1" hidden="1" customHeight="1" spans="1:22">
      <c r="A771" s="21"/>
      <c r="B771" s="54"/>
      <c r="C771" s="55"/>
      <c r="D771" s="54"/>
      <c r="E771" s="57"/>
      <c r="F771" s="58"/>
      <c r="G771" s="59"/>
      <c r="H771" s="57"/>
      <c r="I771" s="57"/>
      <c r="J771" s="62" t="str">
        <f t="shared" si="59"/>
        <v/>
      </c>
      <c r="K771" s="61"/>
      <c r="L771" s="57"/>
      <c r="M771" s="57" t="str">
        <f t="shared" si="60"/>
        <v/>
      </c>
      <c r="N771" s="57"/>
      <c r="O771" s="57"/>
      <c r="P771" s="57"/>
      <c r="Q771" s="65" t="str">
        <f t="shared" si="61"/>
        <v/>
      </c>
      <c r="R771" s="55"/>
      <c r="S771" s="67"/>
      <c r="T771" s="17">
        <f>IF(AND(D771&lt;&gt;"",RIGHT(D771,3)&lt;&gt;""),IF(COUNTIF($D$6:D771,D771)=1,1,0),0)</f>
        <v>0</v>
      </c>
      <c r="U771" s="17" t="str">
        <f t="shared" si="62"/>
        <v/>
      </c>
      <c r="V771" s="17" t="str">
        <f t="shared" si="63"/>
        <v/>
      </c>
    </row>
    <row r="772" s="9" customFormat="1" hidden="1" customHeight="1" spans="1:22">
      <c r="A772" s="21"/>
      <c r="B772" s="54"/>
      <c r="C772" s="55"/>
      <c r="D772" s="54"/>
      <c r="E772" s="57"/>
      <c r="F772" s="58"/>
      <c r="G772" s="59"/>
      <c r="H772" s="57"/>
      <c r="I772" s="57"/>
      <c r="J772" s="62" t="str">
        <f t="shared" si="59"/>
        <v/>
      </c>
      <c r="K772" s="61"/>
      <c r="L772" s="57"/>
      <c r="M772" s="57" t="str">
        <f t="shared" si="60"/>
        <v/>
      </c>
      <c r="N772" s="57"/>
      <c r="O772" s="57"/>
      <c r="P772" s="57"/>
      <c r="Q772" s="65" t="str">
        <f t="shared" si="61"/>
        <v/>
      </c>
      <c r="R772" s="55"/>
      <c r="S772" s="67"/>
      <c r="T772" s="17">
        <f>IF(AND(D772&lt;&gt;"",RIGHT(D772,3)&lt;&gt;""),IF(COUNTIF($D$6:D772,D772)=1,1,0),0)</f>
        <v>0</v>
      </c>
      <c r="U772" s="17" t="str">
        <f t="shared" si="62"/>
        <v/>
      </c>
      <c r="V772" s="17" t="str">
        <f t="shared" si="63"/>
        <v/>
      </c>
    </row>
    <row r="773" s="9" customFormat="1" hidden="1" customHeight="1" spans="1:22">
      <c r="A773" s="21"/>
      <c r="B773" s="54"/>
      <c r="C773" s="55"/>
      <c r="D773" s="54"/>
      <c r="E773" s="57"/>
      <c r="F773" s="58"/>
      <c r="G773" s="59"/>
      <c r="H773" s="57"/>
      <c r="I773" s="57"/>
      <c r="J773" s="62" t="str">
        <f t="shared" si="59"/>
        <v/>
      </c>
      <c r="K773" s="61"/>
      <c r="L773" s="57"/>
      <c r="M773" s="57" t="str">
        <f t="shared" si="60"/>
        <v/>
      </c>
      <c r="N773" s="57"/>
      <c r="O773" s="57"/>
      <c r="P773" s="57"/>
      <c r="Q773" s="65" t="str">
        <f t="shared" si="61"/>
        <v/>
      </c>
      <c r="R773" s="55"/>
      <c r="S773" s="67"/>
      <c r="T773" s="17">
        <f>IF(AND(D773&lt;&gt;"",RIGHT(D773,3)&lt;&gt;""),IF(COUNTIF($D$6:D773,D773)=1,1,0),0)</f>
        <v>0</v>
      </c>
      <c r="U773" s="17" t="str">
        <f t="shared" si="62"/>
        <v/>
      </c>
      <c r="V773" s="17" t="str">
        <f t="shared" si="63"/>
        <v/>
      </c>
    </row>
    <row r="774" s="9" customFormat="1" hidden="1" customHeight="1" spans="1:22">
      <c r="A774" s="21"/>
      <c r="B774" s="54"/>
      <c r="C774" s="55"/>
      <c r="D774" s="54"/>
      <c r="E774" s="57"/>
      <c r="F774" s="58"/>
      <c r="G774" s="59"/>
      <c r="H774" s="57"/>
      <c r="I774" s="57"/>
      <c r="J774" s="62" t="str">
        <f t="shared" ref="J774:J837" si="64">IF(H774&lt;&gt;"",HYPERLINK(_xlfn.CONCAT($H$4,H774,I774),"Open File"),"")</f>
        <v/>
      </c>
      <c r="K774" s="61"/>
      <c r="L774" s="57"/>
      <c r="M774" s="57" t="str">
        <f t="shared" ref="M774:M837" si="65">IF(AND(N774&lt;&gt;"",Q774&lt;&gt;"",R774&lt;&gt;""),"COMPLETED",IF(N774&lt;&gt;"","ON-GOING",IF(L774&lt;&gt;"","REQUESTED","")))</f>
        <v/>
      </c>
      <c r="N774" s="57"/>
      <c r="O774" s="57"/>
      <c r="P774" s="57"/>
      <c r="Q774" s="65" t="str">
        <f t="shared" ref="Q774:Q837" si="66">IF(O774&lt;&gt;"",HYPERLINK(_xlfn.CONCAT($O$4,O774,P774),"Open File"),"")</f>
        <v/>
      </c>
      <c r="R774" s="55"/>
      <c r="S774" s="67"/>
      <c r="T774" s="17">
        <f>IF(AND(D774&lt;&gt;"",RIGHT(D774,3)&lt;&gt;""),IF(COUNTIF($D$6:D774,D774)=1,1,0),0)</f>
        <v>0</v>
      </c>
      <c r="U774" s="17" t="str">
        <f t="shared" ref="U774:U837" si="67">IF(AND(D774&lt;&gt;"",E774&lt;&gt;""),_xlfn.CONCAT(SUBSTITUTE(D774,"/","."),"_",E774,"_Before"),"")</f>
        <v/>
      </c>
      <c r="V774" s="17" t="str">
        <f t="shared" ref="V774:V837" si="68">IF(AND(D774&lt;&gt;"",E774&lt;&gt;""),_xlfn.CONCAT(SUBSTITUTE(D774,"/","."),"_",E774,"_After"),"")</f>
        <v/>
      </c>
    </row>
    <row r="775" s="9" customFormat="1" hidden="1" customHeight="1" spans="1:22">
      <c r="A775" s="21"/>
      <c r="B775" s="54"/>
      <c r="C775" s="55"/>
      <c r="D775" s="54"/>
      <c r="E775" s="57"/>
      <c r="F775" s="58"/>
      <c r="G775" s="59"/>
      <c r="H775" s="57"/>
      <c r="I775" s="57"/>
      <c r="J775" s="62" t="str">
        <f t="shared" si="64"/>
        <v/>
      </c>
      <c r="K775" s="61"/>
      <c r="L775" s="57"/>
      <c r="M775" s="57" t="str">
        <f t="shared" si="65"/>
        <v/>
      </c>
      <c r="N775" s="57"/>
      <c r="O775" s="57"/>
      <c r="P775" s="57"/>
      <c r="Q775" s="65" t="str">
        <f t="shared" si="66"/>
        <v/>
      </c>
      <c r="R775" s="55"/>
      <c r="S775" s="67"/>
      <c r="T775" s="17">
        <f>IF(AND(D775&lt;&gt;"",RIGHT(D775,3)&lt;&gt;""),IF(COUNTIF($D$6:D775,D775)=1,1,0),0)</f>
        <v>0</v>
      </c>
      <c r="U775" s="17" t="str">
        <f t="shared" si="67"/>
        <v/>
      </c>
      <c r="V775" s="17" t="str">
        <f t="shared" si="68"/>
        <v/>
      </c>
    </row>
    <row r="776" s="9" customFormat="1" hidden="1" customHeight="1" spans="1:22">
      <c r="A776" s="21"/>
      <c r="B776" s="54"/>
      <c r="C776" s="55"/>
      <c r="D776" s="54"/>
      <c r="E776" s="57"/>
      <c r="F776" s="58"/>
      <c r="G776" s="59"/>
      <c r="H776" s="57"/>
      <c r="I776" s="57"/>
      <c r="J776" s="62" t="str">
        <f t="shared" si="64"/>
        <v/>
      </c>
      <c r="K776" s="61"/>
      <c r="L776" s="57"/>
      <c r="M776" s="57" t="str">
        <f t="shared" si="65"/>
        <v/>
      </c>
      <c r="N776" s="57"/>
      <c r="O776" s="57"/>
      <c r="P776" s="57"/>
      <c r="Q776" s="65" t="str">
        <f t="shared" si="66"/>
        <v/>
      </c>
      <c r="R776" s="55"/>
      <c r="S776" s="67"/>
      <c r="T776" s="17">
        <f>IF(AND(D776&lt;&gt;"",RIGHT(D776,3)&lt;&gt;""),IF(COUNTIF($D$6:D776,D776)=1,1,0),0)</f>
        <v>0</v>
      </c>
      <c r="U776" s="17" t="str">
        <f t="shared" si="67"/>
        <v/>
      </c>
      <c r="V776" s="17" t="str">
        <f t="shared" si="68"/>
        <v/>
      </c>
    </row>
    <row r="777" s="9" customFormat="1" hidden="1" customHeight="1" spans="1:22">
      <c r="A777" s="21"/>
      <c r="B777" s="54"/>
      <c r="C777" s="55"/>
      <c r="D777" s="54"/>
      <c r="E777" s="57"/>
      <c r="F777" s="58"/>
      <c r="G777" s="59"/>
      <c r="H777" s="57"/>
      <c r="I777" s="57"/>
      <c r="J777" s="62" t="str">
        <f t="shared" si="64"/>
        <v/>
      </c>
      <c r="K777" s="61"/>
      <c r="L777" s="57"/>
      <c r="M777" s="57" t="str">
        <f t="shared" si="65"/>
        <v/>
      </c>
      <c r="N777" s="57"/>
      <c r="O777" s="57"/>
      <c r="P777" s="57"/>
      <c r="Q777" s="65" t="str">
        <f t="shared" si="66"/>
        <v/>
      </c>
      <c r="R777" s="55"/>
      <c r="S777" s="67"/>
      <c r="T777" s="17">
        <f>IF(AND(D777&lt;&gt;"",RIGHT(D777,3)&lt;&gt;""),IF(COUNTIF($D$6:D777,D777)=1,1,0),0)</f>
        <v>0</v>
      </c>
      <c r="U777" s="17" t="str">
        <f t="shared" si="67"/>
        <v/>
      </c>
      <c r="V777" s="17" t="str">
        <f t="shared" si="68"/>
        <v/>
      </c>
    </row>
    <row r="778" s="9" customFormat="1" hidden="1" customHeight="1" spans="1:22">
      <c r="A778" s="21"/>
      <c r="B778" s="54"/>
      <c r="C778" s="55"/>
      <c r="D778" s="54"/>
      <c r="E778" s="57"/>
      <c r="F778" s="58"/>
      <c r="G778" s="59"/>
      <c r="H778" s="57"/>
      <c r="I778" s="57"/>
      <c r="J778" s="62" t="str">
        <f t="shared" si="64"/>
        <v/>
      </c>
      <c r="K778" s="61"/>
      <c r="L778" s="57"/>
      <c r="M778" s="57" t="str">
        <f t="shared" si="65"/>
        <v/>
      </c>
      <c r="N778" s="57"/>
      <c r="O778" s="57"/>
      <c r="P778" s="57"/>
      <c r="Q778" s="65" t="str">
        <f t="shared" si="66"/>
        <v/>
      </c>
      <c r="R778" s="55"/>
      <c r="S778" s="67"/>
      <c r="T778" s="17">
        <f>IF(AND(D778&lt;&gt;"",RIGHT(D778,3)&lt;&gt;""),IF(COUNTIF($D$6:D778,D778)=1,1,0),0)</f>
        <v>0</v>
      </c>
      <c r="U778" s="17" t="str">
        <f t="shared" si="67"/>
        <v/>
      </c>
      <c r="V778" s="17" t="str">
        <f t="shared" si="68"/>
        <v/>
      </c>
    </row>
    <row r="779" s="9" customFormat="1" hidden="1" customHeight="1" spans="1:22">
      <c r="A779" s="21"/>
      <c r="B779" s="54"/>
      <c r="C779" s="55"/>
      <c r="D779" s="54"/>
      <c r="E779" s="57"/>
      <c r="F779" s="58"/>
      <c r="G779" s="59"/>
      <c r="H779" s="57"/>
      <c r="I779" s="57"/>
      <c r="J779" s="62" t="str">
        <f t="shared" si="64"/>
        <v/>
      </c>
      <c r="K779" s="61"/>
      <c r="L779" s="57"/>
      <c r="M779" s="57" t="str">
        <f t="shared" si="65"/>
        <v/>
      </c>
      <c r="N779" s="57"/>
      <c r="O779" s="57"/>
      <c r="P779" s="57"/>
      <c r="Q779" s="65" t="str">
        <f t="shared" si="66"/>
        <v/>
      </c>
      <c r="R779" s="55"/>
      <c r="S779" s="67"/>
      <c r="T779" s="17">
        <f>IF(AND(D779&lt;&gt;"",RIGHT(D779,3)&lt;&gt;""),IF(COUNTIF($D$6:D779,D779)=1,1,0),0)</f>
        <v>0</v>
      </c>
      <c r="U779" s="17" t="str">
        <f t="shared" si="67"/>
        <v/>
      </c>
      <c r="V779" s="17" t="str">
        <f t="shared" si="68"/>
        <v/>
      </c>
    </row>
    <row r="780" s="9" customFormat="1" hidden="1" customHeight="1" spans="1:22">
      <c r="A780" s="21"/>
      <c r="B780" s="54"/>
      <c r="C780" s="55"/>
      <c r="D780" s="54"/>
      <c r="E780" s="57"/>
      <c r="F780" s="58"/>
      <c r="G780" s="59"/>
      <c r="H780" s="57"/>
      <c r="I780" s="57"/>
      <c r="J780" s="62" t="str">
        <f t="shared" si="64"/>
        <v/>
      </c>
      <c r="K780" s="61"/>
      <c r="L780" s="57"/>
      <c r="M780" s="57" t="str">
        <f t="shared" si="65"/>
        <v/>
      </c>
      <c r="N780" s="57"/>
      <c r="O780" s="57"/>
      <c r="P780" s="57"/>
      <c r="Q780" s="65" t="str">
        <f t="shared" si="66"/>
        <v/>
      </c>
      <c r="R780" s="55"/>
      <c r="S780" s="67"/>
      <c r="T780" s="17">
        <f>IF(AND(D780&lt;&gt;"",RIGHT(D780,3)&lt;&gt;""),IF(COUNTIF($D$6:D780,D780)=1,1,0),0)</f>
        <v>0</v>
      </c>
      <c r="U780" s="17" t="str">
        <f t="shared" si="67"/>
        <v/>
      </c>
      <c r="V780" s="17" t="str">
        <f t="shared" si="68"/>
        <v/>
      </c>
    </row>
    <row r="781" s="9" customFormat="1" hidden="1" customHeight="1" spans="1:22">
      <c r="A781" s="21"/>
      <c r="B781" s="54"/>
      <c r="C781" s="55"/>
      <c r="D781" s="54"/>
      <c r="E781" s="57"/>
      <c r="F781" s="58"/>
      <c r="G781" s="59"/>
      <c r="H781" s="57"/>
      <c r="I781" s="57"/>
      <c r="J781" s="62" t="str">
        <f t="shared" si="64"/>
        <v/>
      </c>
      <c r="K781" s="61"/>
      <c r="L781" s="57"/>
      <c r="M781" s="57" t="str">
        <f t="shared" si="65"/>
        <v/>
      </c>
      <c r="N781" s="57"/>
      <c r="O781" s="57"/>
      <c r="P781" s="57"/>
      <c r="Q781" s="65" t="str">
        <f t="shared" si="66"/>
        <v/>
      </c>
      <c r="R781" s="55"/>
      <c r="S781" s="67"/>
      <c r="T781" s="17">
        <f>IF(AND(D781&lt;&gt;"",RIGHT(D781,3)&lt;&gt;""),IF(COUNTIF($D$6:D781,D781)=1,1,0),0)</f>
        <v>0</v>
      </c>
      <c r="U781" s="17" t="str">
        <f t="shared" si="67"/>
        <v/>
      </c>
      <c r="V781" s="17" t="str">
        <f t="shared" si="68"/>
        <v/>
      </c>
    </row>
    <row r="782" s="9" customFormat="1" hidden="1" customHeight="1" spans="1:22">
      <c r="A782" s="21"/>
      <c r="B782" s="54"/>
      <c r="C782" s="55"/>
      <c r="D782" s="54"/>
      <c r="E782" s="57"/>
      <c r="F782" s="58"/>
      <c r="G782" s="59"/>
      <c r="H782" s="57"/>
      <c r="I782" s="57"/>
      <c r="J782" s="62" t="str">
        <f t="shared" si="64"/>
        <v/>
      </c>
      <c r="K782" s="61"/>
      <c r="L782" s="57"/>
      <c r="M782" s="57" t="str">
        <f t="shared" si="65"/>
        <v/>
      </c>
      <c r="N782" s="57"/>
      <c r="O782" s="57"/>
      <c r="P782" s="57"/>
      <c r="Q782" s="65" t="str">
        <f t="shared" si="66"/>
        <v/>
      </c>
      <c r="R782" s="55"/>
      <c r="S782" s="67"/>
      <c r="T782" s="17">
        <f>IF(AND(D782&lt;&gt;"",RIGHT(D782,3)&lt;&gt;""),IF(COUNTIF($D$6:D782,D782)=1,1,0),0)</f>
        <v>0</v>
      </c>
      <c r="U782" s="17" t="str">
        <f t="shared" si="67"/>
        <v/>
      </c>
      <c r="V782" s="17" t="str">
        <f t="shared" si="68"/>
        <v/>
      </c>
    </row>
    <row r="783" s="9" customFormat="1" hidden="1" customHeight="1" spans="1:22">
      <c r="A783" s="21"/>
      <c r="B783" s="54"/>
      <c r="C783" s="55"/>
      <c r="D783" s="54"/>
      <c r="E783" s="57"/>
      <c r="F783" s="58"/>
      <c r="G783" s="59"/>
      <c r="H783" s="57"/>
      <c r="I783" s="57"/>
      <c r="J783" s="62" t="str">
        <f t="shared" si="64"/>
        <v/>
      </c>
      <c r="K783" s="61"/>
      <c r="L783" s="57"/>
      <c r="M783" s="57" t="str">
        <f t="shared" si="65"/>
        <v/>
      </c>
      <c r="N783" s="57"/>
      <c r="O783" s="57"/>
      <c r="P783" s="57"/>
      <c r="Q783" s="65" t="str">
        <f t="shared" si="66"/>
        <v/>
      </c>
      <c r="R783" s="55"/>
      <c r="S783" s="67"/>
      <c r="T783" s="17">
        <f>IF(AND(D783&lt;&gt;"",RIGHT(D783,3)&lt;&gt;""),IF(COUNTIF($D$6:D783,D783)=1,1,0),0)</f>
        <v>0</v>
      </c>
      <c r="U783" s="17" t="str">
        <f t="shared" si="67"/>
        <v/>
      </c>
      <c r="V783" s="17" t="str">
        <f t="shared" si="68"/>
        <v/>
      </c>
    </row>
    <row r="784" s="9" customFormat="1" hidden="1" customHeight="1" spans="1:22">
      <c r="A784" s="21"/>
      <c r="B784" s="54"/>
      <c r="C784" s="55"/>
      <c r="D784" s="54"/>
      <c r="E784" s="57"/>
      <c r="F784" s="58"/>
      <c r="G784" s="59"/>
      <c r="H784" s="57"/>
      <c r="I784" s="57"/>
      <c r="J784" s="62" t="str">
        <f t="shared" si="64"/>
        <v/>
      </c>
      <c r="K784" s="61"/>
      <c r="L784" s="57"/>
      <c r="M784" s="57" t="str">
        <f t="shared" si="65"/>
        <v/>
      </c>
      <c r="N784" s="57"/>
      <c r="O784" s="57"/>
      <c r="P784" s="57"/>
      <c r="Q784" s="65" t="str">
        <f t="shared" si="66"/>
        <v/>
      </c>
      <c r="R784" s="55"/>
      <c r="S784" s="67"/>
      <c r="T784" s="17">
        <f>IF(AND(D784&lt;&gt;"",RIGHT(D784,3)&lt;&gt;""),IF(COUNTIF($D$6:D784,D784)=1,1,0),0)</f>
        <v>0</v>
      </c>
      <c r="U784" s="17" t="str">
        <f t="shared" si="67"/>
        <v/>
      </c>
      <c r="V784" s="17" t="str">
        <f t="shared" si="68"/>
        <v/>
      </c>
    </row>
    <row r="785" s="9" customFormat="1" hidden="1" customHeight="1" spans="1:22">
      <c r="A785" s="21"/>
      <c r="B785" s="54"/>
      <c r="C785" s="55"/>
      <c r="D785" s="54"/>
      <c r="E785" s="57"/>
      <c r="F785" s="58"/>
      <c r="G785" s="59"/>
      <c r="H785" s="57"/>
      <c r="I785" s="57"/>
      <c r="J785" s="62" t="str">
        <f t="shared" si="64"/>
        <v/>
      </c>
      <c r="K785" s="61"/>
      <c r="L785" s="57"/>
      <c r="M785" s="57" t="str">
        <f t="shared" si="65"/>
        <v/>
      </c>
      <c r="N785" s="57"/>
      <c r="O785" s="57"/>
      <c r="P785" s="57"/>
      <c r="Q785" s="65" t="str">
        <f t="shared" si="66"/>
        <v/>
      </c>
      <c r="R785" s="55"/>
      <c r="S785" s="67"/>
      <c r="T785" s="17">
        <f>IF(AND(D785&lt;&gt;"",RIGHT(D785,3)&lt;&gt;""),IF(COUNTIF($D$6:D785,D785)=1,1,0),0)</f>
        <v>0</v>
      </c>
      <c r="U785" s="17" t="str">
        <f t="shared" si="67"/>
        <v/>
      </c>
      <c r="V785" s="17" t="str">
        <f t="shared" si="68"/>
        <v/>
      </c>
    </row>
    <row r="786" s="9" customFormat="1" hidden="1" customHeight="1" spans="1:22">
      <c r="A786" s="21"/>
      <c r="B786" s="54"/>
      <c r="C786" s="55"/>
      <c r="D786" s="54"/>
      <c r="E786" s="57"/>
      <c r="F786" s="58"/>
      <c r="G786" s="59"/>
      <c r="H786" s="57"/>
      <c r="I786" s="57"/>
      <c r="J786" s="62" t="str">
        <f t="shared" si="64"/>
        <v/>
      </c>
      <c r="K786" s="61"/>
      <c r="L786" s="57"/>
      <c r="M786" s="57" t="str">
        <f t="shared" si="65"/>
        <v/>
      </c>
      <c r="N786" s="57"/>
      <c r="O786" s="57"/>
      <c r="P786" s="57"/>
      <c r="Q786" s="65" t="str">
        <f t="shared" si="66"/>
        <v/>
      </c>
      <c r="R786" s="55"/>
      <c r="S786" s="67"/>
      <c r="T786" s="17">
        <f>IF(AND(D786&lt;&gt;"",RIGHT(D786,3)&lt;&gt;""),IF(COUNTIF($D$6:D786,D786)=1,1,0),0)</f>
        <v>0</v>
      </c>
      <c r="U786" s="17" t="str">
        <f t="shared" si="67"/>
        <v/>
      </c>
      <c r="V786" s="17" t="str">
        <f t="shared" si="68"/>
        <v/>
      </c>
    </row>
    <row r="787" s="9" customFormat="1" hidden="1" customHeight="1" spans="1:22">
      <c r="A787" s="21"/>
      <c r="B787" s="54"/>
      <c r="C787" s="55"/>
      <c r="D787" s="54"/>
      <c r="E787" s="57"/>
      <c r="F787" s="58"/>
      <c r="G787" s="59"/>
      <c r="H787" s="57"/>
      <c r="I787" s="57"/>
      <c r="J787" s="62" t="str">
        <f t="shared" si="64"/>
        <v/>
      </c>
      <c r="K787" s="61"/>
      <c r="L787" s="57"/>
      <c r="M787" s="57" t="str">
        <f t="shared" si="65"/>
        <v/>
      </c>
      <c r="N787" s="57"/>
      <c r="O787" s="57"/>
      <c r="P787" s="57"/>
      <c r="Q787" s="65" t="str">
        <f t="shared" si="66"/>
        <v/>
      </c>
      <c r="R787" s="55"/>
      <c r="S787" s="67"/>
      <c r="T787" s="17">
        <f>IF(AND(D787&lt;&gt;"",RIGHT(D787,3)&lt;&gt;""),IF(COUNTIF($D$6:D787,D787)=1,1,0),0)</f>
        <v>0</v>
      </c>
      <c r="U787" s="17" t="str">
        <f t="shared" si="67"/>
        <v/>
      </c>
      <c r="V787" s="17" t="str">
        <f t="shared" si="68"/>
        <v/>
      </c>
    </row>
    <row r="788" s="9" customFormat="1" hidden="1" customHeight="1" spans="1:22">
      <c r="A788" s="21"/>
      <c r="B788" s="54"/>
      <c r="C788" s="55"/>
      <c r="D788" s="54"/>
      <c r="E788" s="57"/>
      <c r="F788" s="58"/>
      <c r="G788" s="59"/>
      <c r="H788" s="57"/>
      <c r="I788" s="57"/>
      <c r="J788" s="62" t="str">
        <f t="shared" si="64"/>
        <v/>
      </c>
      <c r="K788" s="61"/>
      <c r="L788" s="57"/>
      <c r="M788" s="57" t="str">
        <f t="shared" si="65"/>
        <v/>
      </c>
      <c r="N788" s="57"/>
      <c r="O788" s="57"/>
      <c r="P788" s="57"/>
      <c r="Q788" s="65" t="str">
        <f t="shared" si="66"/>
        <v/>
      </c>
      <c r="R788" s="55"/>
      <c r="S788" s="67"/>
      <c r="T788" s="17">
        <f>IF(AND(D788&lt;&gt;"",RIGHT(D788,3)&lt;&gt;""),IF(COUNTIF($D$6:D788,D788)=1,1,0),0)</f>
        <v>0</v>
      </c>
      <c r="U788" s="17" t="str">
        <f t="shared" si="67"/>
        <v/>
      </c>
      <c r="V788" s="17" t="str">
        <f t="shared" si="68"/>
        <v/>
      </c>
    </row>
    <row r="789" s="9" customFormat="1" hidden="1" customHeight="1" spans="1:22">
      <c r="A789" s="21"/>
      <c r="B789" s="54"/>
      <c r="C789" s="55"/>
      <c r="D789" s="54"/>
      <c r="E789" s="57"/>
      <c r="F789" s="58"/>
      <c r="G789" s="59"/>
      <c r="H789" s="57"/>
      <c r="I789" s="57"/>
      <c r="J789" s="62" t="str">
        <f t="shared" si="64"/>
        <v/>
      </c>
      <c r="K789" s="61"/>
      <c r="L789" s="57"/>
      <c r="M789" s="57" t="str">
        <f t="shared" si="65"/>
        <v/>
      </c>
      <c r="N789" s="57"/>
      <c r="O789" s="57"/>
      <c r="P789" s="57"/>
      <c r="Q789" s="65" t="str">
        <f t="shared" si="66"/>
        <v/>
      </c>
      <c r="R789" s="55"/>
      <c r="S789" s="67"/>
      <c r="T789" s="17">
        <f>IF(AND(D789&lt;&gt;"",RIGHT(D789,3)&lt;&gt;""),IF(COUNTIF($D$6:D789,D789)=1,1,0),0)</f>
        <v>0</v>
      </c>
      <c r="U789" s="17" t="str">
        <f t="shared" si="67"/>
        <v/>
      </c>
      <c r="V789" s="17" t="str">
        <f t="shared" si="68"/>
        <v/>
      </c>
    </row>
    <row r="790" s="9" customFormat="1" hidden="1" customHeight="1" spans="1:22">
      <c r="A790" s="21"/>
      <c r="B790" s="54"/>
      <c r="C790" s="55"/>
      <c r="D790" s="54"/>
      <c r="E790" s="57"/>
      <c r="F790" s="58"/>
      <c r="G790" s="59"/>
      <c r="H790" s="57"/>
      <c r="I790" s="57"/>
      <c r="J790" s="62" t="str">
        <f t="shared" si="64"/>
        <v/>
      </c>
      <c r="K790" s="61"/>
      <c r="L790" s="57"/>
      <c r="M790" s="57" t="str">
        <f t="shared" si="65"/>
        <v/>
      </c>
      <c r="N790" s="57"/>
      <c r="O790" s="57"/>
      <c r="P790" s="57"/>
      <c r="Q790" s="65" t="str">
        <f t="shared" si="66"/>
        <v/>
      </c>
      <c r="R790" s="55"/>
      <c r="S790" s="67"/>
      <c r="T790" s="17">
        <f>IF(AND(D790&lt;&gt;"",RIGHT(D790,3)&lt;&gt;""),IF(COUNTIF($D$6:D790,D790)=1,1,0),0)</f>
        <v>0</v>
      </c>
      <c r="U790" s="17" t="str">
        <f t="shared" si="67"/>
        <v/>
      </c>
      <c r="V790" s="17" t="str">
        <f t="shared" si="68"/>
        <v/>
      </c>
    </row>
    <row r="791" s="9" customFormat="1" hidden="1" customHeight="1" spans="1:22">
      <c r="A791" s="21"/>
      <c r="B791" s="54"/>
      <c r="C791" s="55"/>
      <c r="D791" s="54"/>
      <c r="E791" s="57"/>
      <c r="F791" s="58"/>
      <c r="G791" s="59"/>
      <c r="H791" s="57"/>
      <c r="I791" s="57"/>
      <c r="J791" s="62" t="str">
        <f t="shared" si="64"/>
        <v/>
      </c>
      <c r="K791" s="61"/>
      <c r="L791" s="57"/>
      <c r="M791" s="57" t="str">
        <f t="shared" si="65"/>
        <v/>
      </c>
      <c r="N791" s="57"/>
      <c r="O791" s="57"/>
      <c r="P791" s="57"/>
      <c r="Q791" s="65" t="str">
        <f t="shared" si="66"/>
        <v/>
      </c>
      <c r="R791" s="55"/>
      <c r="S791" s="67"/>
      <c r="T791" s="17">
        <f>IF(AND(D791&lt;&gt;"",RIGHT(D791,3)&lt;&gt;""),IF(COUNTIF($D$6:D791,D791)=1,1,0),0)</f>
        <v>0</v>
      </c>
      <c r="U791" s="17" t="str">
        <f t="shared" si="67"/>
        <v/>
      </c>
      <c r="V791" s="17" t="str">
        <f t="shared" si="68"/>
        <v/>
      </c>
    </row>
    <row r="792" s="9" customFormat="1" hidden="1" customHeight="1" spans="1:22">
      <c r="A792" s="21"/>
      <c r="B792" s="54"/>
      <c r="C792" s="55"/>
      <c r="D792" s="54"/>
      <c r="E792" s="57"/>
      <c r="F792" s="58"/>
      <c r="G792" s="59"/>
      <c r="H792" s="57"/>
      <c r="I792" s="57"/>
      <c r="J792" s="62" t="str">
        <f t="shared" si="64"/>
        <v/>
      </c>
      <c r="K792" s="61"/>
      <c r="L792" s="57"/>
      <c r="M792" s="57" t="str">
        <f t="shared" si="65"/>
        <v/>
      </c>
      <c r="N792" s="57"/>
      <c r="O792" s="57"/>
      <c r="P792" s="57"/>
      <c r="Q792" s="65" t="str">
        <f t="shared" si="66"/>
        <v/>
      </c>
      <c r="R792" s="55"/>
      <c r="S792" s="67"/>
      <c r="T792" s="17">
        <f>IF(AND(D792&lt;&gt;"",RIGHT(D792,3)&lt;&gt;""),IF(COUNTIF($D$6:D792,D792)=1,1,0),0)</f>
        <v>0</v>
      </c>
      <c r="U792" s="17" t="str">
        <f t="shared" si="67"/>
        <v/>
      </c>
      <c r="V792" s="17" t="str">
        <f t="shared" si="68"/>
        <v/>
      </c>
    </row>
    <row r="793" s="9" customFormat="1" hidden="1" customHeight="1" spans="1:22">
      <c r="A793" s="21"/>
      <c r="B793" s="54"/>
      <c r="C793" s="55"/>
      <c r="D793" s="54"/>
      <c r="E793" s="57"/>
      <c r="F793" s="58"/>
      <c r="G793" s="59"/>
      <c r="H793" s="57"/>
      <c r="I793" s="57"/>
      <c r="J793" s="62" t="str">
        <f t="shared" si="64"/>
        <v/>
      </c>
      <c r="K793" s="61"/>
      <c r="L793" s="57"/>
      <c r="M793" s="57" t="str">
        <f t="shared" si="65"/>
        <v/>
      </c>
      <c r="N793" s="57"/>
      <c r="O793" s="57"/>
      <c r="P793" s="57"/>
      <c r="Q793" s="65" t="str">
        <f t="shared" si="66"/>
        <v/>
      </c>
      <c r="R793" s="55"/>
      <c r="S793" s="67"/>
      <c r="T793" s="17">
        <f>IF(AND(D793&lt;&gt;"",RIGHT(D793,3)&lt;&gt;""),IF(COUNTIF($D$6:D793,D793)=1,1,0),0)</f>
        <v>0</v>
      </c>
      <c r="U793" s="17" t="str">
        <f t="shared" si="67"/>
        <v/>
      </c>
      <c r="V793" s="17" t="str">
        <f t="shared" si="68"/>
        <v/>
      </c>
    </row>
    <row r="794" s="9" customFormat="1" hidden="1" customHeight="1" spans="1:22">
      <c r="A794" s="21"/>
      <c r="B794" s="54"/>
      <c r="C794" s="55"/>
      <c r="D794" s="54"/>
      <c r="E794" s="57"/>
      <c r="F794" s="58"/>
      <c r="G794" s="59"/>
      <c r="H794" s="57"/>
      <c r="I794" s="57"/>
      <c r="J794" s="62" t="str">
        <f t="shared" si="64"/>
        <v/>
      </c>
      <c r="K794" s="61"/>
      <c r="L794" s="57"/>
      <c r="M794" s="57" t="str">
        <f t="shared" si="65"/>
        <v/>
      </c>
      <c r="N794" s="57"/>
      <c r="O794" s="57"/>
      <c r="P794" s="57"/>
      <c r="Q794" s="65" t="str">
        <f t="shared" si="66"/>
        <v/>
      </c>
      <c r="R794" s="55"/>
      <c r="S794" s="67"/>
      <c r="T794" s="17">
        <f>IF(AND(D794&lt;&gt;"",RIGHT(D794,3)&lt;&gt;""),IF(COUNTIF($D$6:D794,D794)=1,1,0),0)</f>
        <v>0</v>
      </c>
      <c r="U794" s="17" t="str">
        <f t="shared" si="67"/>
        <v/>
      </c>
      <c r="V794" s="17" t="str">
        <f t="shared" si="68"/>
        <v/>
      </c>
    </row>
    <row r="795" s="9" customFormat="1" hidden="1" customHeight="1" spans="1:22">
      <c r="A795" s="21"/>
      <c r="B795" s="54"/>
      <c r="C795" s="55"/>
      <c r="D795" s="54"/>
      <c r="E795" s="57"/>
      <c r="F795" s="58"/>
      <c r="G795" s="59"/>
      <c r="H795" s="57"/>
      <c r="I795" s="57"/>
      <c r="J795" s="62" t="str">
        <f t="shared" si="64"/>
        <v/>
      </c>
      <c r="K795" s="61"/>
      <c r="L795" s="57"/>
      <c r="M795" s="57" t="str">
        <f t="shared" si="65"/>
        <v/>
      </c>
      <c r="N795" s="57"/>
      <c r="O795" s="57"/>
      <c r="P795" s="57"/>
      <c r="Q795" s="65" t="str">
        <f t="shared" si="66"/>
        <v/>
      </c>
      <c r="R795" s="55"/>
      <c r="S795" s="67"/>
      <c r="T795" s="17">
        <f>IF(AND(D795&lt;&gt;"",RIGHT(D795,3)&lt;&gt;""),IF(COUNTIF($D$6:D795,D795)=1,1,0),0)</f>
        <v>0</v>
      </c>
      <c r="U795" s="17" t="str">
        <f t="shared" si="67"/>
        <v/>
      </c>
      <c r="V795" s="17" t="str">
        <f t="shared" si="68"/>
        <v/>
      </c>
    </row>
    <row r="796" s="9" customFormat="1" hidden="1" customHeight="1" spans="1:22">
      <c r="A796" s="21"/>
      <c r="B796" s="54"/>
      <c r="C796" s="55"/>
      <c r="D796" s="54"/>
      <c r="E796" s="57"/>
      <c r="F796" s="58"/>
      <c r="G796" s="59"/>
      <c r="H796" s="57"/>
      <c r="I796" s="57"/>
      <c r="J796" s="62" t="str">
        <f t="shared" si="64"/>
        <v/>
      </c>
      <c r="K796" s="61"/>
      <c r="L796" s="57"/>
      <c r="M796" s="57" t="str">
        <f t="shared" si="65"/>
        <v/>
      </c>
      <c r="N796" s="57"/>
      <c r="O796" s="57"/>
      <c r="P796" s="57"/>
      <c r="Q796" s="65" t="str">
        <f t="shared" si="66"/>
        <v/>
      </c>
      <c r="R796" s="55"/>
      <c r="S796" s="67"/>
      <c r="T796" s="17">
        <f>IF(AND(D796&lt;&gt;"",RIGHT(D796,3)&lt;&gt;""),IF(COUNTIF($D$6:D796,D796)=1,1,0),0)</f>
        <v>0</v>
      </c>
      <c r="U796" s="17" t="str">
        <f t="shared" si="67"/>
        <v/>
      </c>
      <c r="V796" s="17" t="str">
        <f t="shared" si="68"/>
        <v/>
      </c>
    </row>
    <row r="797" s="9" customFormat="1" hidden="1" customHeight="1" spans="1:22">
      <c r="A797" s="21"/>
      <c r="B797" s="54"/>
      <c r="C797" s="55"/>
      <c r="D797" s="54"/>
      <c r="E797" s="57"/>
      <c r="F797" s="58"/>
      <c r="G797" s="59"/>
      <c r="H797" s="57"/>
      <c r="I797" s="57"/>
      <c r="J797" s="62" t="str">
        <f t="shared" si="64"/>
        <v/>
      </c>
      <c r="K797" s="61"/>
      <c r="L797" s="57"/>
      <c r="M797" s="57" t="str">
        <f t="shared" si="65"/>
        <v/>
      </c>
      <c r="N797" s="57"/>
      <c r="O797" s="57"/>
      <c r="P797" s="57"/>
      <c r="Q797" s="65" t="str">
        <f t="shared" si="66"/>
        <v/>
      </c>
      <c r="R797" s="55"/>
      <c r="S797" s="67"/>
      <c r="T797" s="17">
        <f>IF(AND(D797&lt;&gt;"",RIGHT(D797,3)&lt;&gt;""),IF(COUNTIF($D$6:D797,D797)=1,1,0),0)</f>
        <v>0</v>
      </c>
      <c r="U797" s="17" t="str">
        <f t="shared" si="67"/>
        <v/>
      </c>
      <c r="V797" s="17" t="str">
        <f t="shared" si="68"/>
        <v/>
      </c>
    </row>
    <row r="798" s="9" customFormat="1" hidden="1" customHeight="1" spans="1:22">
      <c r="A798" s="21"/>
      <c r="B798" s="54"/>
      <c r="C798" s="55"/>
      <c r="D798" s="54"/>
      <c r="E798" s="57"/>
      <c r="F798" s="58"/>
      <c r="G798" s="59"/>
      <c r="H798" s="57"/>
      <c r="I798" s="57"/>
      <c r="J798" s="62" t="str">
        <f t="shared" si="64"/>
        <v/>
      </c>
      <c r="K798" s="61"/>
      <c r="L798" s="57"/>
      <c r="M798" s="57" t="str">
        <f t="shared" si="65"/>
        <v/>
      </c>
      <c r="N798" s="57"/>
      <c r="O798" s="57"/>
      <c r="P798" s="57"/>
      <c r="Q798" s="65" t="str">
        <f t="shared" si="66"/>
        <v/>
      </c>
      <c r="R798" s="55"/>
      <c r="S798" s="67"/>
      <c r="T798" s="17">
        <f>IF(AND(D798&lt;&gt;"",RIGHT(D798,3)&lt;&gt;""),IF(COUNTIF($D$6:D798,D798)=1,1,0),0)</f>
        <v>0</v>
      </c>
      <c r="U798" s="17" t="str">
        <f t="shared" si="67"/>
        <v/>
      </c>
      <c r="V798" s="17" t="str">
        <f t="shared" si="68"/>
        <v/>
      </c>
    </row>
    <row r="799" s="9" customFormat="1" hidden="1" customHeight="1" spans="1:22">
      <c r="A799" s="21"/>
      <c r="B799" s="54"/>
      <c r="C799" s="55"/>
      <c r="D799" s="54"/>
      <c r="E799" s="57"/>
      <c r="F799" s="58"/>
      <c r="G799" s="59"/>
      <c r="H799" s="57"/>
      <c r="I799" s="57"/>
      <c r="J799" s="62" t="str">
        <f t="shared" si="64"/>
        <v/>
      </c>
      <c r="K799" s="61"/>
      <c r="L799" s="57"/>
      <c r="M799" s="57" t="str">
        <f t="shared" si="65"/>
        <v/>
      </c>
      <c r="N799" s="57"/>
      <c r="O799" s="57"/>
      <c r="P799" s="57"/>
      <c r="Q799" s="65" t="str">
        <f t="shared" si="66"/>
        <v/>
      </c>
      <c r="R799" s="55"/>
      <c r="S799" s="67"/>
      <c r="T799" s="17">
        <f>IF(AND(D799&lt;&gt;"",RIGHT(D799,3)&lt;&gt;""),IF(COUNTIF($D$6:D799,D799)=1,1,0),0)</f>
        <v>0</v>
      </c>
      <c r="U799" s="17" t="str">
        <f t="shared" si="67"/>
        <v/>
      </c>
      <c r="V799" s="17" t="str">
        <f t="shared" si="68"/>
        <v/>
      </c>
    </row>
    <row r="800" s="9" customFormat="1" hidden="1" customHeight="1" spans="1:22">
      <c r="A800" s="21"/>
      <c r="B800" s="54"/>
      <c r="C800" s="55"/>
      <c r="D800" s="54"/>
      <c r="E800" s="57"/>
      <c r="F800" s="58"/>
      <c r="G800" s="59"/>
      <c r="H800" s="57"/>
      <c r="I800" s="57"/>
      <c r="J800" s="62" t="str">
        <f t="shared" si="64"/>
        <v/>
      </c>
      <c r="K800" s="61"/>
      <c r="L800" s="57"/>
      <c r="M800" s="57" t="str">
        <f t="shared" si="65"/>
        <v/>
      </c>
      <c r="N800" s="57"/>
      <c r="O800" s="57"/>
      <c r="P800" s="57"/>
      <c r="Q800" s="65" t="str">
        <f t="shared" si="66"/>
        <v/>
      </c>
      <c r="R800" s="55"/>
      <c r="S800" s="67"/>
      <c r="T800" s="17">
        <f>IF(AND(D800&lt;&gt;"",RIGHT(D800,3)&lt;&gt;""),IF(COUNTIF($D$6:D800,D800)=1,1,0),0)</f>
        <v>0</v>
      </c>
      <c r="U800" s="17" t="str">
        <f t="shared" si="67"/>
        <v/>
      </c>
      <c r="V800" s="17" t="str">
        <f t="shared" si="68"/>
        <v/>
      </c>
    </row>
    <row r="801" s="9" customFormat="1" hidden="1" customHeight="1" spans="1:22">
      <c r="A801" s="21"/>
      <c r="B801" s="54"/>
      <c r="C801" s="55"/>
      <c r="D801" s="54"/>
      <c r="E801" s="57"/>
      <c r="F801" s="58"/>
      <c r="G801" s="59"/>
      <c r="H801" s="57"/>
      <c r="I801" s="57"/>
      <c r="J801" s="62" t="str">
        <f t="shared" si="64"/>
        <v/>
      </c>
      <c r="K801" s="61"/>
      <c r="L801" s="57"/>
      <c r="M801" s="57" t="str">
        <f t="shared" si="65"/>
        <v/>
      </c>
      <c r="N801" s="57"/>
      <c r="O801" s="57"/>
      <c r="P801" s="57"/>
      <c r="Q801" s="65" t="str">
        <f t="shared" si="66"/>
        <v/>
      </c>
      <c r="R801" s="55"/>
      <c r="S801" s="67"/>
      <c r="T801" s="17">
        <f>IF(AND(D801&lt;&gt;"",RIGHT(D801,3)&lt;&gt;""),IF(COUNTIF($D$6:D801,D801)=1,1,0),0)</f>
        <v>0</v>
      </c>
      <c r="U801" s="17" t="str">
        <f t="shared" si="67"/>
        <v/>
      </c>
      <c r="V801" s="17" t="str">
        <f t="shared" si="68"/>
        <v/>
      </c>
    </row>
    <row r="802" s="9" customFormat="1" hidden="1" customHeight="1" spans="1:22">
      <c r="A802" s="21"/>
      <c r="B802" s="54"/>
      <c r="C802" s="55"/>
      <c r="D802" s="54"/>
      <c r="E802" s="57"/>
      <c r="F802" s="58"/>
      <c r="G802" s="59"/>
      <c r="H802" s="57"/>
      <c r="I802" s="57"/>
      <c r="J802" s="62" t="str">
        <f t="shared" si="64"/>
        <v/>
      </c>
      <c r="K802" s="61"/>
      <c r="L802" s="57"/>
      <c r="M802" s="57" t="str">
        <f t="shared" si="65"/>
        <v/>
      </c>
      <c r="N802" s="57"/>
      <c r="O802" s="57"/>
      <c r="P802" s="57"/>
      <c r="Q802" s="65" t="str">
        <f t="shared" si="66"/>
        <v/>
      </c>
      <c r="R802" s="55"/>
      <c r="S802" s="67"/>
      <c r="T802" s="17">
        <f>IF(AND(D802&lt;&gt;"",RIGHT(D802,3)&lt;&gt;""),IF(COUNTIF($D$6:D802,D802)=1,1,0),0)</f>
        <v>0</v>
      </c>
      <c r="U802" s="17" t="str">
        <f t="shared" si="67"/>
        <v/>
      </c>
      <c r="V802" s="17" t="str">
        <f t="shared" si="68"/>
        <v/>
      </c>
    </row>
    <row r="803" s="9" customFormat="1" hidden="1" customHeight="1" spans="1:22">
      <c r="A803" s="21"/>
      <c r="B803" s="54"/>
      <c r="C803" s="55"/>
      <c r="D803" s="54"/>
      <c r="E803" s="57"/>
      <c r="F803" s="58"/>
      <c r="G803" s="59"/>
      <c r="H803" s="57"/>
      <c r="I803" s="57"/>
      <c r="J803" s="62" t="str">
        <f t="shared" si="64"/>
        <v/>
      </c>
      <c r="K803" s="61"/>
      <c r="L803" s="57"/>
      <c r="M803" s="57" t="str">
        <f t="shared" si="65"/>
        <v/>
      </c>
      <c r="N803" s="57"/>
      <c r="O803" s="57"/>
      <c r="P803" s="57"/>
      <c r="Q803" s="65" t="str">
        <f t="shared" si="66"/>
        <v/>
      </c>
      <c r="R803" s="55"/>
      <c r="S803" s="67"/>
      <c r="T803" s="17">
        <f>IF(AND(D803&lt;&gt;"",RIGHT(D803,3)&lt;&gt;""),IF(COUNTIF($D$6:D803,D803)=1,1,0),0)</f>
        <v>0</v>
      </c>
      <c r="U803" s="17" t="str">
        <f t="shared" si="67"/>
        <v/>
      </c>
      <c r="V803" s="17" t="str">
        <f t="shared" si="68"/>
        <v/>
      </c>
    </row>
    <row r="804" s="9" customFormat="1" hidden="1" customHeight="1" spans="1:22">
      <c r="A804" s="21"/>
      <c r="B804" s="54"/>
      <c r="C804" s="55"/>
      <c r="D804" s="54"/>
      <c r="E804" s="57"/>
      <c r="F804" s="58"/>
      <c r="G804" s="59"/>
      <c r="H804" s="57"/>
      <c r="I804" s="57"/>
      <c r="J804" s="62" t="str">
        <f t="shared" si="64"/>
        <v/>
      </c>
      <c r="K804" s="61"/>
      <c r="L804" s="57"/>
      <c r="M804" s="57" t="str">
        <f t="shared" si="65"/>
        <v/>
      </c>
      <c r="N804" s="57"/>
      <c r="O804" s="57"/>
      <c r="P804" s="57"/>
      <c r="Q804" s="65" t="str">
        <f t="shared" si="66"/>
        <v/>
      </c>
      <c r="R804" s="55"/>
      <c r="S804" s="67"/>
      <c r="T804" s="17">
        <f>IF(AND(D804&lt;&gt;"",RIGHT(D804,3)&lt;&gt;""),IF(COUNTIF($D$6:D804,D804)=1,1,0),0)</f>
        <v>0</v>
      </c>
      <c r="U804" s="17" t="str">
        <f t="shared" si="67"/>
        <v/>
      </c>
      <c r="V804" s="17" t="str">
        <f t="shared" si="68"/>
        <v/>
      </c>
    </row>
    <row r="805" s="9" customFormat="1" hidden="1" customHeight="1" spans="1:22">
      <c r="A805" s="21"/>
      <c r="B805" s="54"/>
      <c r="C805" s="55"/>
      <c r="D805" s="54"/>
      <c r="E805" s="57"/>
      <c r="F805" s="58"/>
      <c r="G805" s="59"/>
      <c r="H805" s="57"/>
      <c r="I805" s="57"/>
      <c r="J805" s="62" t="str">
        <f t="shared" si="64"/>
        <v/>
      </c>
      <c r="K805" s="61"/>
      <c r="L805" s="57"/>
      <c r="M805" s="57" t="str">
        <f t="shared" si="65"/>
        <v/>
      </c>
      <c r="N805" s="57"/>
      <c r="O805" s="57"/>
      <c r="P805" s="57"/>
      <c r="Q805" s="65" t="str">
        <f t="shared" si="66"/>
        <v/>
      </c>
      <c r="R805" s="55"/>
      <c r="S805" s="67"/>
      <c r="T805" s="17">
        <f>IF(AND(D805&lt;&gt;"",RIGHT(D805,3)&lt;&gt;""),IF(COUNTIF($D$6:D805,D805)=1,1,0),0)</f>
        <v>0</v>
      </c>
      <c r="U805" s="17" t="str">
        <f t="shared" si="67"/>
        <v/>
      </c>
      <c r="V805" s="17" t="str">
        <f t="shared" si="68"/>
        <v/>
      </c>
    </row>
    <row r="806" s="9" customFormat="1" hidden="1" customHeight="1" spans="1:22">
      <c r="A806" s="21"/>
      <c r="B806" s="54"/>
      <c r="C806" s="55"/>
      <c r="D806" s="54"/>
      <c r="E806" s="57"/>
      <c r="F806" s="58"/>
      <c r="G806" s="59"/>
      <c r="H806" s="57"/>
      <c r="I806" s="57"/>
      <c r="J806" s="62" t="str">
        <f t="shared" si="64"/>
        <v/>
      </c>
      <c r="K806" s="61"/>
      <c r="L806" s="57"/>
      <c r="M806" s="57" t="str">
        <f t="shared" si="65"/>
        <v/>
      </c>
      <c r="N806" s="57"/>
      <c r="O806" s="57"/>
      <c r="P806" s="57"/>
      <c r="Q806" s="65" t="str">
        <f t="shared" si="66"/>
        <v/>
      </c>
      <c r="R806" s="55"/>
      <c r="S806" s="67"/>
      <c r="T806" s="17">
        <f>IF(AND(D806&lt;&gt;"",RIGHT(D806,3)&lt;&gt;""),IF(COUNTIF($D$6:D806,D806)=1,1,0),0)</f>
        <v>0</v>
      </c>
      <c r="U806" s="17" t="str">
        <f t="shared" si="67"/>
        <v/>
      </c>
      <c r="V806" s="17" t="str">
        <f t="shared" si="68"/>
        <v/>
      </c>
    </row>
    <row r="807" s="9" customFormat="1" hidden="1" customHeight="1" spans="1:22">
      <c r="A807" s="21"/>
      <c r="B807" s="54"/>
      <c r="C807" s="55"/>
      <c r="D807" s="54"/>
      <c r="E807" s="57"/>
      <c r="F807" s="58"/>
      <c r="G807" s="59"/>
      <c r="H807" s="57"/>
      <c r="I807" s="57"/>
      <c r="J807" s="62" t="str">
        <f t="shared" si="64"/>
        <v/>
      </c>
      <c r="K807" s="61"/>
      <c r="L807" s="57"/>
      <c r="M807" s="57" t="str">
        <f t="shared" si="65"/>
        <v/>
      </c>
      <c r="N807" s="57"/>
      <c r="O807" s="57"/>
      <c r="P807" s="57"/>
      <c r="Q807" s="65" t="str">
        <f t="shared" si="66"/>
        <v/>
      </c>
      <c r="R807" s="55"/>
      <c r="S807" s="67"/>
      <c r="T807" s="17">
        <f>IF(AND(D807&lt;&gt;"",RIGHT(D807,3)&lt;&gt;""),IF(COUNTIF($D$6:D807,D807)=1,1,0),0)</f>
        <v>0</v>
      </c>
      <c r="U807" s="17" t="str">
        <f t="shared" si="67"/>
        <v/>
      </c>
      <c r="V807" s="17" t="str">
        <f t="shared" si="68"/>
        <v/>
      </c>
    </row>
    <row r="808" s="9" customFormat="1" hidden="1" customHeight="1" spans="1:22">
      <c r="A808" s="21"/>
      <c r="B808" s="54"/>
      <c r="C808" s="55"/>
      <c r="D808" s="54"/>
      <c r="E808" s="57"/>
      <c r="F808" s="58"/>
      <c r="G808" s="59"/>
      <c r="H808" s="57"/>
      <c r="I808" s="57"/>
      <c r="J808" s="62" t="str">
        <f t="shared" si="64"/>
        <v/>
      </c>
      <c r="K808" s="61"/>
      <c r="L808" s="57"/>
      <c r="M808" s="57" t="str">
        <f t="shared" si="65"/>
        <v/>
      </c>
      <c r="N808" s="57"/>
      <c r="O808" s="57"/>
      <c r="P808" s="57"/>
      <c r="Q808" s="65" t="str">
        <f t="shared" si="66"/>
        <v/>
      </c>
      <c r="R808" s="55"/>
      <c r="S808" s="67"/>
      <c r="T808" s="17">
        <f>IF(AND(D808&lt;&gt;"",RIGHT(D808,3)&lt;&gt;""),IF(COUNTIF($D$6:D808,D808)=1,1,0),0)</f>
        <v>0</v>
      </c>
      <c r="U808" s="17" t="str">
        <f t="shared" si="67"/>
        <v/>
      </c>
      <c r="V808" s="17" t="str">
        <f t="shared" si="68"/>
        <v/>
      </c>
    </row>
    <row r="809" s="9" customFormat="1" hidden="1" customHeight="1" spans="1:22">
      <c r="A809" s="21"/>
      <c r="B809" s="54"/>
      <c r="C809" s="55"/>
      <c r="D809" s="54"/>
      <c r="E809" s="57"/>
      <c r="F809" s="58"/>
      <c r="G809" s="59"/>
      <c r="H809" s="57"/>
      <c r="I809" s="57"/>
      <c r="J809" s="62" t="str">
        <f t="shared" si="64"/>
        <v/>
      </c>
      <c r="K809" s="61"/>
      <c r="L809" s="57"/>
      <c r="M809" s="57" t="str">
        <f t="shared" si="65"/>
        <v/>
      </c>
      <c r="N809" s="57"/>
      <c r="O809" s="57"/>
      <c r="P809" s="57"/>
      <c r="Q809" s="65" t="str">
        <f t="shared" si="66"/>
        <v/>
      </c>
      <c r="R809" s="55"/>
      <c r="S809" s="67"/>
      <c r="T809" s="17">
        <f>IF(AND(D809&lt;&gt;"",RIGHT(D809,3)&lt;&gt;""),IF(COUNTIF($D$6:D809,D809)=1,1,0),0)</f>
        <v>0</v>
      </c>
      <c r="U809" s="17" t="str">
        <f t="shared" si="67"/>
        <v/>
      </c>
      <c r="V809" s="17" t="str">
        <f t="shared" si="68"/>
        <v/>
      </c>
    </row>
    <row r="810" s="9" customFormat="1" hidden="1" customHeight="1" spans="1:22">
      <c r="A810" s="21"/>
      <c r="B810" s="54"/>
      <c r="C810" s="55"/>
      <c r="D810" s="54"/>
      <c r="E810" s="57"/>
      <c r="F810" s="58"/>
      <c r="G810" s="59"/>
      <c r="H810" s="57"/>
      <c r="I810" s="57"/>
      <c r="J810" s="62" t="str">
        <f t="shared" si="64"/>
        <v/>
      </c>
      <c r="K810" s="61"/>
      <c r="L810" s="57"/>
      <c r="M810" s="57" t="str">
        <f t="shared" si="65"/>
        <v/>
      </c>
      <c r="N810" s="57"/>
      <c r="O810" s="57"/>
      <c r="P810" s="57"/>
      <c r="Q810" s="65" t="str">
        <f t="shared" si="66"/>
        <v/>
      </c>
      <c r="R810" s="55"/>
      <c r="S810" s="67"/>
      <c r="T810" s="17">
        <f>IF(AND(D810&lt;&gt;"",RIGHT(D810,3)&lt;&gt;""),IF(COUNTIF($D$6:D810,D810)=1,1,0),0)</f>
        <v>0</v>
      </c>
      <c r="U810" s="17" t="str">
        <f t="shared" si="67"/>
        <v/>
      </c>
      <c r="V810" s="17" t="str">
        <f t="shared" si="68"/>
        <v/>
      </c>
    </row>
    <row r="811" s="9" customFormat="1" hidden="1" customHeight="1" spans="1:22">
      <c r="A811" s="21"/>
      <c r="B811" s="54"/>
      <c r="C811" s="55"/>
      <c r="D811" s="54"/>
      <c r="E811" s="57"/>
      <c r="F811" s="58"/>
      <c r="G811" s="59"/>
      <c r="H811" s="57"/>
      <c r="I811" s="57"/>
      <c r="J811" s="62" t="str">
        <f t="shared" si="64"/>
        <v/>
      </c>
      <c r="K811" s="61"/>
      <c r="L811" s="57"/>
      <c r="M811" s="57" t="str">
        <f t="shared" si="65"/>
        <v/>
      </c>
      <c r="N811" s="57"/>
      <c r="O811" s="57"/>
      <c r="P811" s="57"/>
      <c r="Q811" s="65" t="str">
        <f t="shared" si="66"/>
        <v/>
      </c>
      <c r="R811" s="55"/>
      <c r="S811" s="67"/>
      <c r="T811" s="17">
        <f>IF(AND(D811&lt;&gt;"",RIGHT(D811,3)&lt;&gt;""),IF(COUNTIF($D$6:D811,D811)=1,1,0),0)</f>
        <v>0</v>
      </c>
      <c r="U811" s="17" t="str">
        <f t="shared" si="67"/>
        <v/>
      </c>
      <c r="V811" s="17" t="str">
        <f t="shared" si="68"/>
        <v/>
      </c>
    </row>
    <row r="812" s="9" customFormat="1" hidden="1" customHeight="1" spans="1:22">
      <c r="A812" s="21"/>
      <c r="B812" s="54"/>
      <c r="C812" s="55"/>
      <c r="D812" s="54"/>
      <c r="E812" s="57"/>
      <c r="F812" s="58"/>
      <c r="G812" s="59"/>
      <c r="H812" s="57"/>
      <c r="I812" s="57"/>
      <c r="J812" s="62" t="str">
        <f t="shared" si="64"/>
        <v/>
      </c>
      <c r="K812" s="61"/>
      <c r="L812" s="57"/>
      <c r="M812" s="57" t="str">
        <f t="shared" si="65"/>
        <v/>
      </c>
      <c r="N812" s="57"/>
      <c r="O812" s="57"/>
      <c r="P812" s="57"/>
      <c r="Q812" s="65" t="str">
        <f t="shared" si="66"/>
        <v/>
      </c>
      <c r="R812" s="55"/>
      <c r="S812" s="67"/>
      <c r="T812" s="17">
        <f>IF(AND(D812&lt;&gt;"",RIGHT(D812,3)&lt;&gt;""),IF(COUNTIF($D$6:D812,D812)=1,1,0),0)</f>
        <v>0</v>
      </c>
      <c r="U812" s="17" t="str">
        <f t="shared" si="67"/>
        <v/>
      </c>
      <c r="V812" s="17" t="str">
        <f t="shared" si="68"/>
        <v/>
      </c>
    </row>
    <row r="813" s="9" customFormat="1" hidden="1" customHeight="1" spans="1:22">
      <c r="A813" s="21"/>
      <c r="B813" s="54"/>
      <c r="C813" s="55"/>
      <c r="D813" s="54"/>
      <c r="E813" s="57"/>
      <c r="F813" s="58"/>
      <c r="G813" s="59"/>
      <c r="H813" s="57"/>
      <c r="I813" s="57"/>
      <c r="J813" s="62" t="str">
        <f t="shared" si="64"/>
        <v/>
      </c>
      <c r="K813" s="61"/>
      <c r="L813" s="57"/>
      <c r="M813" s="57" t="str">
        <f t="shared" si="65"/>
        <v/>
      </c>
      <c r="N813" s="57"/>
      <c r="O813" s="57"/>
      <c r="P813" s="57"/>
      <c r="Q813" s="65" t="str">
        <f t="shared" si="66"/>
        <v/>
      </c>
      <c r="R813" s="55"/>
      <c r="S813" s="67"/>
      <c r="T813" s="17">
        <f>IF(AND(D813&lt;&gt;"",RIGHT(D813,3)&lt;&gt;""),IF(COUNTIF($D$6:D813,D813)=1,1,0),0)</f>
        <v>0</v>
      </c>
      <c r="U813" s="17" t="str">
        <f t="shared" si="67"/>
        <v/>
      </c>
      <c r="V813" s="17" t="str">
        <f t="shared" si="68"/>
        <v/>
      </c>
    </row>
    <row r="814" s="9" customFormat="1" hidden="1" customHeight="1" spans="1:22">
      <c r="A814" s="21"/>
      <c r="B814" s="54"/>
      <c r="C814" s="55"/>
      <c r="D814" s="54"/>
      <c r="E814" s="57"/>
      <c r="F814" s="58"/>
      <c r="G814" s="59"/>
      <c r="H814" s="57"/>
      <c r="I814" s="57"/>
      <c r="J814" s="62" t="str">
        <f t="shared" si="64"/>
        <v/>
      </c>
      <c r="K814" s="61"/>
      <c r="L814" s="57"/>
      <c r="M814" s="57" t="str">
        <f t="shared" si="65"/>
        <v/>
      </c>
      <c r="N814" s="57"/>
      <c r="O814" s="57"/>
      <c r="P814" s="57"/>
      <c r="Q814" s="65" t="str">
        <f t="shared" si="66"/>
        <v/>
      </c>
      <c r="R814" s="55"/>
      <c r="S814" s="67"/>
      <c r="T814" s="17">
        <f>IF(AND(D814&lt;&gt;"",RIGHT(D814,3)&lt;&gt;""),IF(COUNTIF($D$6:D814,D814)=1,1,0),0)</f>
        <v>0</v>
      </c>
      <c r="U814" s="17" t="str">
        <f t="shared" si="67"/>
        <v/>
      </c>
      <c r="V814" s="17" t="str">
        <f t="shared" si="68"/>
        <v/>
      </c>
    </row>
    <row r="815" s="9" customFormat="1" hidden="1" customHeight="1" spans="1:22">
      <c r="A815" s="21"/>
      <c r="B815" s="54"/>
      <c r="C815" s="55"/>
      <c r="D815" s="54"/>
      <c r="E815" s="57"/>
      <c r="F815" s="58"/>
      <c r="G815" s="59"/>
      <c r="H815" s="57"/>
      <c r="I815" s="57"/>
      <c r="J815" s="62" t="str">
        <f t="shared" si="64"/>
        <v/>
      </c>
      <c r="K815" s="61"/>
      <c r="L815" s="57"/>
      <c r="M815" s="57" t="str">
        <f t="shared" si="65"/>
        <v/>
      </c>
      <c r="N815" s="57"/>
      <c r="O815" s="57"/>
      <c r="P815" s="57"/>
      <c r="Q815" s="65" t="str">
        <f t="shared" si="66"/>
        <v/>
      </c>
      <c r="R815" s="55"/>
      <c r="S815" s="67"/>
      <c r="T815" s="17">
        <f>IF(AND(D815&lt;&gt;"",RIGHT(D815,3)&lt;&gt;""),IF(COUNTIF($D$6:D815,D815)=1,1,0),0)</f>
        <v>0</v>
      </c>
      <c r="U815" s="17" t="str">
        <f t="shared" si="67"/>
        <v/>
      </c>
      <c r="V815" s="17" t="str">
        <f t="shared" si="68"/>
        <v/>
      </c>
    </row>
    <row r="816" s="9" customFormat="1" hidden="1" customHeight="1" spans="1:22">
      <c r="A816" s="21"/>
      <c r="B816" s="54"/>
      <c r="C816" s="55"/>
      <c r="D816" s="54"/>
      <c r="E816" s="57"/>
      <c r="F816" s="58"/>
      <c r="G816" s="59"/>
      <c r="H816" s="57"/>
      <c r="I816" s="57"/>
      <c r="J816" s="62" t="str">
        <f t="shared" si="64"/>
        <v/>
      </c>
      <c r="K816" s="61"/>
      <c r="L816" s="57"/>
      <c r="M816" s="57" t="str">
        <f t="shared" si="65"/>
        <v/>
      </c>
      <c r="N816" s="57"/>
      <c r="O816" s="57"/>
      <c r="P816" s="57"/>
      <c r="Q816" s="65" t="str">
        <f t="shared" si="66"/>
        <v/>
      </c>
      <c r="R816" s="55"/>
      <c r="S816" s="67"/>
      <c r="T816" s="17">
        <f>IF(AND(D816&lt;&gt;"",RIGHT(D816,3)&lt;&gt;""),IF(COUNTIF($D$6:D816,D816)=1,1,0),0)</f>
        <v>0</v>
      </c>
      <c r="U816" s="17" t="str">
        <f t="shared" si="67"/>
        <v/>
      </c>
      <c r="V816" s="17" t="str">
        <f t="shared" si="68"/>
        <v/>
      </c>
    </row>
    <row r="817" s="9" customFormat="1" hidden="1" customHeight="1" spans="1:22">
      <c r="A817" s="21"/>
      <c r="B817" s="54"/>
      <c r="C817" s="55"/>
      <c r="D817" s="54"/>
      <c r="E817" s="57"/>
      <c r="F817" s="58"/>
      <c r="G817" s="59"/>
      <c r="H817" s="57"/>
      <c r="I817" s="57"/>
      <c r="J817" s="62" t="str">
        <f t="shared" si="64"/>
        <v/>
      </c>
      <c r="K817" s="61"/>
      <c r="L817" s="57"/>
      <c r="M817" s="57" t="str">
        <f t="shared" si="65"/>
        <v/>
      </c>
      <c r="N817" s="57"/>
      <c r="O817" s="57"/>
      <c r="P817" s="57"/>
      <c r="Q817" s="65" t="str">
        <f t="shared" si="66"/>
        <v/>
      </c>
      <c r="R817" s="55"/>
      <c r="S817" s="67"/>
      <c r="T817" s="17">
        <f>IF(AND(D817&lt;&gt;"",RIGHT(D817,3)&lt;&gt;""),IF(COUNTIF($D$6:D817,D817)=1,1,0),0)</f>
        <v>0</v>
      </c>
      <c r="U817" s="17" t="str">
        <f t="shared" si="67"/>
        <v/>
      </c>
      <c r="V817" s="17" t="str">
        <f t="shared" si="68"/>
        <v/>
      </c>
    </row>
    <row r="818" s="9" customFormat="1" hidden="1" customHeight="1" spans="1:22">
      <c r="A818" s="21"/>
      <c r="B818" s="54"/>
      <c r="C818" s="55"/>
      <c r="D818" s="54"/>
      <c r="E818" s="57"/>
      <c r="F818" s="58"/>
      <c r="G818" s="59"/>
      <c r="H818" s="57"/>
      <c r="I818" s="57"/>
      <c r="J818" s="62" t="str">
        <f t="shared" si="64"/>
        <v/>
      </c>
      <c r="K818" s="61"/>
      <c r="L818" s="57"/>
      <c r="M818" s="57" t="str">
        <f t="shared" si="65"/>
        <v/>
      </c>
      <c r="N818" s="57"/>
      <c r="O818" s="57"/>
      <c r="P818" s="57"/>
      <c r="Q818" s="65" t="str">
        <f t="shared" si="66"/>
        <v/>
      </c>
      <c r="R818" s="55"/>
      <c r="S818" s="67"/>
      <c r="T818" s="17">
        <f>IF(AND(D818&lt;&gt;"",RIGHT(D818,3)&lt;&gt;""),IF(COUNTIF($D$6:D818,D818)=1,1,0),0)</f>
        <v>0</v>
      </c>
      <c r="U818" s="17" t="str">
        <f t="shared" si="67"/>
        <v/>
      </c>
      <c r="V818" s="17" t="str">
        <f t="shared" si="68"/>
        <v/>
      </c>
    </row>
    <row r="819" s="9" customFormat="1" hidden="1" customHeight="1" spans="1:22">
      <c r="A819" s="21"/>
      <c r="B819" s="54"/>
      <c r="C819" s="55"/>
      <c r="D819" s="54"/>
      <c r="E819" s="57"/>
      <c r="F819" s="58"/>
      <c r="G819" s="59"/>
      <c r="H819" s="57"/>
      <c r="I819" s="57"/>
      <c r="J819" s="62" t="str">
        <f t="shared" si="64"/>
        <v/>
      </c>
      <c r="K819" s="61"/>
      <c r="L819" s="57"/>
      <c r="M819" s="57" t="str">
        <f t="shared" si="65"/>
        <v/>
      </c>
      <c r="N819" s="57"/>
      <c r="O819" s="57"/>
      <c r="P819" s="57"/>
      <c r="Q819" s="65" t="str">
        <f t="shared" si="66"/>
        <v/>
      </c>
      <c r="R819" s="55"/>
      <c r="S819" s="67"/>
      <c r="T819" s="17">
        <f>IF(AND(D819&lt;&gt;"",RIGHT(D819,3)&lt;&gt;""),IF(COUNTIF($D$6:D819,D819)=1,1,0),0)</f>
        <v>0</v>
      </c>
      <c r="U819" s="17" t="str">
        <f t="shared" si="67"/>
        <v/>
      </c>
      <c r="V819" s="17" t="str">
        <f t="shared" si="68"/>
        <v/>
      </c>
    </row>
    <row r="820" s="9" customFormat="1" hidden="1" customHeight="1" spans="1:22">
      <c r="A820" s="21"/>
      <c r="B820" s="54"/>
      <c r="C820" s="55"/>
      <c r="D820" s="54"/>
      <c r="E820" s="57"/>
      <c r="F820" s="58"/>
      <c r="G820" s="59"/>
      <c r="H820" s="57"/>
      <c r="I820" s="57"/>
      <c r="J820" s="62" t="str">
        <f t="shared" si="64"/>
        <v/>
      </c>
      <c r="K820" s="61"/>
      <c r="L820" s="57"/>
      <c r="M820" s="57" t="str">
        <f t="shared" si="65"/>
        <v/>
      </c>
      <c r="N820" s="57"/>
      <c r="O820" s="57"/>
      <c r="P820" s="57"/>
      <c r="Q820" s="65" t="str">
        <f t="shared" si="66"/>
        <v/>
      </c>
      <c r="R820" s="55"/>
      <c r="S820" s="67"/>
      <c r="T820" s="17">
        <f>IF(AND(D820&lt;&gt;"",RIGHT(D820,3)&lt;&gt;""),IF(COUNTIF($D$6:D820,D820)=1,1,0),0)</f>
        <v>0</v>
      </c>
      <c r="U820" s="17" t="str">
        <f t="shared" si="67"/>
        <v/>
      </c>
      <c r="V820" s="17" t="str">
        <f t="shared" si="68"/>
        <v/>
      </c>
    </row>
    <row r="821" s="9" customFormat="1" hidden="1" customHeight="1" spans="1:22">
      <c r="A821" s="21"/>
      <c r="B821" s="54"/>
      <c r="C821" s="55"/>
      <c r="D821" s="54"/>
      <c r="E821" s="57"/>
      <c r="F821" s="58"/>
      <c r="G821" s="59"/>
      <c r="H821" s="57"/>
      <c r="I821" s="57"/>
      <c r="J821" s="62" t="str">
        <f t="shared" si="64"/>
        <v/>
      </c>
      <c r="K821" s="61"/>
      <c r="L821" s="57"/>
      <c r="M821" s="57" t="str">
        <f t="shared" si="65"/>
        <v/>
      </c>
      <c r="N821" s="57"/>
      <c r="O821" s="57"/>
      <c r="P821" s="57"/>
      <c r="Q821" s="65" t="str">
        <f t="shared" si="66"/>
        <v/>
      </c>
      <c r="R821" s="55"/>
      <c r="S821" s="67"/>
      <c r="T821" s="17">
        <f>IF(AND(D821&lt;&gt;"",RIGHT(D821,3)&lt;&gt;""),IF(COUNTIF($D$6:D821,D821)=1,1,0),0)</f>
        <v>0</v>
      </c>
      <c r="U821" s="17" t="str">
        <f t="shared" si="67"/>
        <v/>
      </c>
      <c r="V821" s="17" t="str">
        <f t="shared" si="68"/>
        <v/>
      </c>
    </row>
    <row r="822" s="9" customFormat="1" hidden="1" customHeight="1" spans="1:22">
      <c r="A822" s="21"/>
      <c r="B822" s="54"/>
      <c r="C822" s="55"/>
      <c r="D822" s="54"/>
      <c r="E822" s="57"/>
      <c r="F822" s="58"/>
      <c r="G822" s="59"/>
      <c r="H822" s="57"/>
      <c r="I822" s="57"/>
      <c r="J822" s="62" t="str">
        <f t="shared" si="64"/>
        <v/>
      </c>
      <c r="K822" s="61"/>
      <c r="L822" s="57"/>
      <c r="M822" s="57" t="str">
        <f t="shared" si="65"/>
        <v/>
      </c>
      <c r="N822" s="57"/>
      <c r="O822" s="57"/>
      <c r="P822" s="57"/>
      <c r="Q822" s="65" t="str">
        <f t="shared" si="66"/>
        <v/>
      </c>
      <c r="R822" s="55"/>
      <c r="S822" s="67"/>
      <c r="T822" s="17">
        <f>IF(AND(D822&lt;&gt;"",RIGHT(D822,3)&lt;&gt;""),IF(COUNTIF($D$6:D822,D822)=1,1,0),0)</f>
        <v>0</v>
      </c>
      <c r="U822" s="17" t="str">
        <f t="shared" si="67"/>
        <v/>
      </c>
      <c r="V822" s="17" t="str">
        <f t="shared" si="68"/>
        <v/>
      </c>
    </row>
    <row r="823" s="9" customFormat="1" hidden="1" customHeight="1" spans="1:22">
      <c r="A823" s="21"/>
      <c r="B823" s="54"/>
      <c r="C823" s="55"/>
      <c r="D823" s="54"/>
      <c r="E823" s="57"/>
      <c r="F823" s="58"/>
      <c r="G823" s="59"/>
      <c r="H823" s="57"/>
      <c r="I823" s="57"/>
      <c r="J823" s="62" t="str">
        <f t="shared" si="64"/>
        <v/>
      </c>
      <c r="K823" s="61"/>
      <c r="L823" s="57"/>
      <c r="M823" s="57" t="str">
        <f t="shared" si="65"/>
        <v/>
      </c>
      <c r="N823" s="57"/>
      <c r="O823" s="57"/>
      <c r="P823" s="57"/>
      <c r="Q823" s="65" t="str">
        <f t="shared" si="66"/>
        <v/>
      </c>
      <c r="R823" s="55"/>
      <c r="S823" s="67"/>
      <c r="T823" s="17">
        <f>IF(AND(D823&lt;&gt;"",RIGHT(D823,3)&lt;&gt;""),IF(COUNTIF($D$6:D823,D823)=1,1,0),0)</f>
        <v>0</v>
      </c>
      <c r="U823" s="17" t="str">
        <f t="shared" si="67"/>
        <v/>
      </c>
      <c r="V823" s="17" t="str">
        <f t="shared" si="68"/>
        <v/>
      </c>
    </row>
    <row r="824" s="9" customFormat="1" hidden="1" customHeight="1" spans="1:22">
      <c r="A824" s="21"/>
      <c r="B824" s="54"/>
      <c r="C824" s="55"/>
      <c r="D824" s="54"/>
      <c r="E824" s="57"/>
      <c r="F824" s="58"/>
      <c r="G824" s="59"/>
      <c r="H824" s="57"/>
      <c r="I824" s="57"/>
      <c r="J824" s="62" t="str">
        <f t="shared" si="64"/>
        <v/>
      </c>
      <c r="K824" s="61"/>
      <c r="L824" s="57"/>
      <c r="M824" s="57" t="str">
        <f t="shared" si="65"/>
        <v/>
      </c>
      <c r="N824" s="57"/>
      <c r="O824" s="57"/>
      <c r="P824" s="57"/>
      <c r="Q824" s="65" t="str">
        <f t="shared" si="66"/>
        <v/>
      </c>
      <c r="R824" s="55"/>
      <c r="S824" s="67"/>
      <c r="T824" s="17">
        <f>IF(AND(D824&lt;&gt;"",RIGHT(D824,3)&lt;&gt;""),IF(COUNTIF($D$6:D824,D824)=1,1,0),0)</f>
        <v>0</v>
      </c>
      <c r="U824" s="17" t="str">
        <f t="shared" si="67"/>
        <v/>
      </c>
      <c r="V824" s="17" t="str">
        <f t="shared" si="68"/>
        <v/>
      </c>
    </row>
    <row r="825" s="9" customFormat="1" hidden="1" customHeight="1" spans="1:22">
      <c r="A825" s="21"/>
      <c r="B825" s="54"/>
      <c r="C825" s="55"/>
      <c r="D825" s="54"/>
      <c r="E825" s="57"/>
      <c r="F825" s="58"/>
      <c r="G825" s="59"/>
      <c r="H825" s="57"/>
      <c r="I825" s="57"/>
      <c r="J825" s="62" t="str">
        <f t="shared" si="64"/>
        <v/>
      </c>
      <c r="K825" s="61"/>
      <c r="L825" s="57"/>
      <c r="M825" s="57" t="str">
        <f t="shared" si="65"/>
        <v/>
      </c>
      <c r="N825" s="57"/>
      <c r="O825" s="57"/>
      <c r="P825" s="57"/>
      <c r="Q825" s="65" t="str">
        <f t="shared" si="66"/>
        <v/>
      </c>
      <c r="R825" s="55"/>
      <c r="S825" s="67"/>
      <c r="T825" s="17">
        <f>IF(AND(D825&lt;&gt;"",RIGHT(D825,3)&lt;&gt;""),IF(COUNTIF($D$6:D825,D825)=1,1,0),0)</f>
        <v>0</v>
      </c>
      <c r="U825" s="17" t="str">
        <f t="shared" si="67"/>
        <v/>
      </c>
      <c r="V825" s="17" t="str">
        <f t="shared" si="68"/>
        <v/>
      </c>
    </row>
    <row r="826" s="9" customFormat="1" hidden="1" customHeight="1" spans="1:22">
      <c r="A826" s="21"/>
      <c r="B826" s="54"/>
      <c r="C826" s="55"/>
      <c r="D826" s="54"/>
      <c r="E826" s="57"/>
      <c r="F826" s="58"/>
      <c r="G826" s="59"/>
      <c r="H826" s="57"/>
      <c r="I826" s="57"/>
      <c r="J826" s="62" t="str">
        <f t="shared" si="64"/>
        <v/>
      </c>
      <c r="K826" s="61"/>
      <c r="L826" s="57"/>
      <c r="M826" s="57" t="str">
        <f t="shared" si="65"/>
        <v/>
      </c>
      <c r="N826" s="57"/>
      <c r="O826" s="57"/>
      <c r="P826" s="57"/>
      <c r="Q826" s="65" t="str">
        <f t="shared" si="66"/>
        <v/>
      </c>
      <c r="R826" s="55"/>
      <c r="S826" s="67"/>
      <c r="T826" s="17">
        <f>IF(AND(D826&lt;&gt;"",RIGHT(D826,3)&lt;&gt;""),IF(COUNTIF($D$6:D826,D826)=1,1,0),0)</f>
        <v>0</v>
      </c>
      <c r="U826" s="17" t="str">
        <f t="shared" si="67"/>
        <v/>
      </c>
      <c r="V826" s="17" t="str">
        <f t="shared" si="68"/>
        <v/>
      </c>
    </row>
    <row r="827" s="9" customFormat="1" hidden="1" customHeight="1" spans="1:22">
      <c r="A827" s="21"/>
      <c r="B827" s="54"/>
      <c r="C827" s="55"/>
      <c r="D827" s="54"/>
      <c r="E827" s="57"/>
      <c r="F827" s="58"/>
      <c r="G827" s="59"/>
      <c r="H827" s="57"/>
      <c r="I827" s="57"/>
      <c r="J827" s="62" t="str">
        <f t="shared" si="64"/>
        <v/>
      </c>
      <c r="K827" s="61"/>
      <c r="L827" s="57"/>
      <c r="M827" s="57" t="str">
        <f t="shared" si="65"/>
        <v/>
      </c>
      <c r="N827" s="57"/>
      <c r="O827" s="57"/>
      <c r="P827" s="57"/>
      <c r="Q827" s="65" t="str">
        <f t="shared" si="66"/>
        <v/>
      </c>
      <c r="R827" s="55"/>
      <c r="S827" s="67"/>
      <c r="T827" s="17">
        <f>IF(AND(D827&lt;&gt;"",RIGHT(D827,3)&lt;&gt;""),IF(COUNTIF($D$6:D827,D827)=1,1,0),0)</f>
        <v>0</v>
      </c>
      <c r="U827" s="17" t="str">
        <f t="shared" si="67"/>
        <v/>
      </c>
      <c r="V827" s="17" t="str">
        <f t="shared" si="68"/>
        <v/>
      </c>
    </row>
    <row r="828" s="9" customFormat="1" hidden="1" customHeight="1" spans="1:22">
      <c r="A828" s="21"/>
      <c r="B828" s="54"/>
      <c r="C828" s="55"/>
      <c r="D828" s="54"/>
      <c r="E828" s="57"/>
      <c r="F828" s="58"/>
      <c r="G828" s="59"/>
      <c r="H828" s="57"/>
      <c r="I828" s="57"/>
      <c r="J828" s="62" t="str">
        <f t="shared" si="64"/>
        <v/>
      </c>
      <c r="K828" s="61"/>
      <c r="L828" s="57"/>
      <c r="M828" s="57" t="str">
        <f t="shared" si="65"/>
        <v/>
      </c>
      <c r="N828" s="57"/>
      <c r="O828" s="57"/>
      <c r="P828" s="57"/>
      <c r="Q828" s="65" t="str">
        <f t="shared" si="66"/>
        <v/>
      </c>
      <c r="R828" s="55"/>
      <c r="S828" s="67"/>
      <c r="T828" s="17">
        <f>IF(AND(D828&lt;&gt;"",RIGHT(D828,3)&lt;&gt;""),IF(COUNTIF($D$6:D828,D828)=1,1,0),0)</f>
        <v>0</v>
      </c>
      <c r="U828" s="17" t="str">
        <f t="shared" si="67"/>
        <v/>
      </c>
      <c r="V828" s="17" t="str">
        <f t="shared" si="68"/>
        <v/>
      </c>
    </row>
    <row r="829" s="9" customFormat="1" hidden="1" customHeight="1" spans="1:22">
      <c r="A829" s="21"/>
      <c r="B829" s="54"/>
      <c r="C829" s="55"/>
      <c r="D829" s="54"/>
      <c r="E829" s="57"/>
      <c r="F829" s="58"/>
      <c r="G829" s="59"/>
      <c r="H829" s="57"/>
      <c r="I829" s="57"/>
      <c r="J829" s="62" t="str">
        <f t="shared" si="64"/>
        <v/>
      </c>
      <c r="K829" s="61"/>
      <c r="L829" s="57"/>
      <c r="M829" s="57" t="str">
        <f t="shared" si="65"/>
        <v/>
      </c>
      <c r="N829" s="57"/>
      <c r="O829" s="57"/>
      <c r="P829" s="57"/>
      <c r="Q829" s="65" t="str">
        <f t="shared" si="66"/>
        <v/>
      </c>
      <c r="R829" s="55"/>
      <c r="S829" s="67"/>
      <c r="T829" s="17">
        <f>IF(AND(D829&lt;&gt;"",RIGHT(D829,3)&lt;&gt;""),IF(COUNTIF($D$6:D829,D829)=1,1,0),0)</f>
        <v>0</v>
      </c>
      <c r="U829" s="17" t="str">
        <f t="shared" si="67"/>
        <v/>
      </c>
      <c r="V829" s="17" t="str">
        <f t="shared" si="68"/>
        <v/>
      </c>
    </row>
    <row r="830" s="9" customFormat="1" hidden="1" customHeight="1" spans="1:22">
      <c r="A830" s="21"/>
      <c r="B830" s="54"/>
      <c r="C830" s="55"/>
      <c r="D830" s="54"/>
      <c r="E830" s="57"/>
      <c r="F830" s="58"/>
      <c r="G830" s="59"/>
      <c r="H830" s="57"/>
      <c r="I830" s="57"/>
      <c r="J830" s="62" t="str">
        <f t="shared" si="64"/>
        <v/>
      </c>
      <c r="K830" s="61"/>
      <c r="L830" s="57"/>
      <c r="M830" s="57" t="str">
        <f t="shared" si="65"/>
        <v/>
      </c>
      <c r="N830" s="57"/>
      <c r="O830" s="57"/>
      <c r="P830" s="57"/>
      <c r="Q830" s="65" t="str">
        <f t="shared" si="66"/>
        <v/>
      </c>
      <c r="R830" s="55"/>
      <c r="S830" s="67"/>
      <c r="T830" s="17">
        <f>IF(AND(D830&lt;&gt;"",RIGHT(D830,3)&lt;&gt;""),IF(COUNTIF($D$6:D830,D830)=1,1,0),0)</f>
        <v>0</v>
      </c>
      <c r="U830" s="17" t="str">
        <f t="shared" si="67"/>
        <v/>
      </c>
      <c r="V830" s="17" t="str">
        <f t="shared" si="68"/>
        <v/>
      </c>
    </row>
    <row r="831" s="9" customFormat="1" hidden="1" customHeight="1" spans="1:22">
      <c r="A831" s="21"/>
      <c r="B831" s="54"/>
      <c r="C831" s="55"/>
      <c r="D831" s="54"/>
      <c r="E831" s="57"/>
      <c r="F831" s="58"/>
      <c r="G831" s="59"/>
      <c r="H831" s="57"/>
      <c r="I831" s="57"/>
      <c r="J831" s="62" t="str">
        <f t="shared" si="64"/>
        <v/>
      </c>
      <c r="K831" s="61"/>
      <c r="L831" s="57"/>
      <c r="M831" s="57" t="str">
        <f t="shared" si="65"/>
        <v/>
      </c>
      <c r="N831" s="57"/>
      <c r="O831" s="57"/>
      <c r="P831" s="57"/>
      <c r="Q831" s="65" t="str">
        <f t="shared" si="66"/>
        <v/>
      </c>
      <c r="R831" s="55"/>
      <c r="S831" s="67"/>
      <c r="T831" s="17">
        <f>IF(AND(D831&lt;&gt;"",RIGHT(D831,3)&lt;&gt;""),IF(COUNTIF($D$6:D831,D831)=1,1,0),0)</f>
        <v>0</v>
      </c>
      <c r="U831" s="17" t="str">
        <f t="shared" si="67"/>
        <v/>
      </c>
      <c r="V831" s="17" t="str">
        <f t="shared" si="68"/>
        <v/>
      </c>
    </row>
    <row r="832" s="9" customFormat="1" hidden="1" customHeight="1" spans="1:22">
      <c r="A832" s="21"/>
      <c r="B832" s="54"/>
      <c r="C832" s="55"/>
      <c r="D832" s="54"/>
      <c r="E832" s="57"/>
      <c r="F832" s="58"/>
      <c r="G832" s="59"/>
      <c r="H832" s="57"/>
      <c r="I832" s="57"/>
      <c r="J832" s="62" t="str">
        <f t="shared" si="64"/>
        <v/>
      </c>
      <c r="K832" s="61"/>
      <c r="L832" s="57"/>
      <c r="M832" s="57" t="str">
        <f t="shared" si="65"/>
        <v/>
      </c>
      <c r="N832" s="57"/>
      <c r="O832" s="57"/>
      <c r="P832" s="57"/>
      <c r="Q832" s="65" t="str">
        <f t="shared" si="66"/>
        <v/>
      </c>
      <c r="R832" s="55"/>
      <c r="S832" s="67"/>
      <c r="T832" s="17">
        <f>IF(AND(D832&lt;&gt;"",RIGHT(D832,3)&lt;&gt;""),IF(COUNTIF($D$6:D832,D832)=1,1,0),0)</f>
        <v>0</v>
      </c>
      <c r="U832" s="17" t="str">
        <f t="shared" si="67"/>
        <v/>
      </c>
      <c r="V832" s="17" t="str">
        <f t="shared" si="68"/>
        <v/>
      </c>
    </row>
    <row r="833" s="9" customFormat="1" hidden="1" customHeight="1" spans="1:22">
      <c r="A833" s="21"/>
      <c r="B833" s="54"/>
      <c r="C833" s="55"/>
      <c r="D833" s="54"/>
      <c r="E833" s="57"/>
      <c r="F833" s="58"/>
      <c r="G833" s="59"/>
      <c r="H833" s="57"/>
      <c r="I833" s="57"/>
      <c r="J833" s="62" t="str">
        <f t="shared" si="64"/>
        <v/>
      </c>
      <c r="K833" s="61"/>
      <c r="L833" s="57"/>
      <c r="M833" s="57" t="str">
        <f t="shared" si="65"/>
        <v/>
      </c>
      <c r="N833" s="57"/>
      <c r="O833" s="57"/>
      <c r="P833" s="57"/>
      <c r="Q833" s="65" t="str">
        <f t="shared" si="66"/>
        <v/>
      </c>
      <c r="R833" s="55"/>
      <c r="S833" s="67"/>
      <c r="T833" s="17">
        <f>IF(AND(D833&lt;&gt;"",RIGHT(D833,3)&lt;&gt;""),IF(COUNTIF($D$6:D833,D833)=1,1,0),0)</f>
        <v>0</v>
      </c>
      <c r="U833" s="17" t="str">
        <f t="shared" si="67"/>
        <v/>
      </c>
      <c r="V833" s="17" t="str">
        <f t="shared" si="68"/>
        <v/>
      </c>
    </row>
    <row r="834" s="9" customFormat="1" hidden="1" customHeight="1" spans="1:22">
      <c r="A834" s="21"/>
      <c r="B834" s="54"/>
      <c r="C834" s="55"/>
      <c r="D834" s="54"/>
      <c r="E834" s="57"/>
      <c r="F834" s="58"/>
      <c r="G834" s="59"/>
      <c r="H834" s="57"/>
      <c r="I834" s="57"/>
      <c r="J834" s="62" t="str">
        <f t="shared" si="64"/>
        <v/>
      </c>
      <c r="K834" s="61"/>
      <c r="L834" s="57"/>
      <c r="M834" s="57" t="str">
        <f t="shared" si="65"/>
        <v/>
      </c>
      <c r="N834" s="57"/>
      <c r="O834" s="57"/>
      <c r="P834" s="57"/>
      <c r="Q834" s="65" t="str">
        <f t="shared" si="66"/>
        <v/>
      </c>
      <c r="R834" s="55"/>
      <c r="S834" s="67"/>
      <c r="T834" s="17">
        <f>IF(AND(D834&lt;&gt;"",RIGHT(D834,3)&lt;&gt;""),IF(COUNTIF($D$6:D834,D834)=1,1,0),0)</f>
        <v>0</v>
      </c>
      <c r="U834" s="17" t="str">
        <f t="shared" si="67"/>
        <v/>
      </c>
      <c r="V834" s="17" t="str">
        <f t="shared" si="68"/>
        <v/>
      </c>
    </row>
    <row r="835" s="9" customFormat="1" hidden="1" customHeight="1" spans="1:22">
      <c r="A835" s="21"/>
      <c r="B835" s="54"/>
      <c r="C835" s="55"/>
      <c r="D835" s="54"/>
      <c r="E835" s="57"/>
      <c r="F835" s="58"/>
      <c r="G835" s="59"/>
      <c r="H835" s="57"/>
      <c r="I835" s="57"/>
      <c r="J835" s="62" t="str">
        <f t="shared" si="64"/>
        <v/>
      </c>
      <c r="K835" s="61"/>
      <c r="L835" s="57"/>
      <c r="M835" s="57" t="str">
        <f t="shared" si="65"/>
        <v/>
      </c>
      <c r="N835" s="57"/>
      <c r="O835" s="57"/>
      <c r="P835" s="57"/>
      <c r="Q835" s="65" t="str">
        <f t="shared" si="66"/>
        <v/>
      </c>
      <c r="R835" s="55"/>
      <c r="S835" s="67"/>
      <c r="T835" s="17">
        <f>IF(AND(D835&lt;&gt;"",RIGHT(D835,3)&lt;&gt;""),IF(COUNTIF($D$6:D835,D835)=1,1,0),0)</f>
        <v>0</v>
      </c>
      <c r="U835" s="17" t="str">
        <f t="shared" si="67"/>
        <v/>
      </c>
      <c r="V835" s="17" t="str">
        <f t="shared" si="68"/>
        <v/>
      </c>
    </row>
    <row r="836" s="9" customFormat="1" hidden="1" customHeight="1" spans="1:22">
      <c r="A836" s="21"/>
      <c r="B836" s="54"/>
      <c r="C836" s="55"/>
      <c r="D836" s="54"/>
      <c r="E836" s="57"/>
      <c r="F836" s="58"/>
      <c r="G836" s="59"/>
      <c r="H836" s="57"/>
      <c r="I836" s="57"/>
      <c r="J836" s="62" t="str">
        <f t="shared" si="64"/>
        <v/>
      </c>
      <c r="K836" s="61"/>
      <c r="L836" s="57"/>
      <c r="M836" s="57" t="str">
        <f t="shared" si="65"/>
        <v/>
      </c>
      <c r="N836" s="57"/>
      <c r="O836" s="57"/>
      <c r="P836" s="57"/>
      <c r="Q836" s="65" t="str">
        <f t="shared" si="66"/>
        <v/>
      </c>
      <c r="R836" s="55"/>
      <c r="S836" s="67"/>
      <c r="T836" s="17">
        <f>IF(AND(D836&lt;&gt;"",RIGHT(D836,3)&lt;&gt;""),IF(COUNTIF($D$6:D836,D836)=1,1,0),0)</f>
        <v>0</v>
      </c>
      <c r="U836" s="17" t="str">
        <f t="shared" si="67"/>
        <v/>
      </c>
      <c r="V836" s="17" t="str">
        <f t="shared" si="68"/>
        <v/>
      </c>
    </row>
    <row r="837" s="9" customFormat="1" hidden="1" customHeight="1" spans="1:22">
      <c r="A837" s="21"/>
      <c r="B837" s="54"/>
      <c r="C837" s="55"/>
      <c r="D837" s="54"/>
      <c r="E837" s="57"/>
      <c r="F837" s="58"/>
      <c r="G837" s="59"/>
      <c r="H837" s="57"/>
      <c r="I837" s="57"/>
      <c r="J837" s="62" t="str">
        <f t="shared" si="64"/>
        <v/>
      </c>
      <c r="K837" s="61"/>
      <c r="L837" s="57"/>
      <c r="M837" s="57" t="str">
        <f t="shared" si="65"/>
        <v/>
      </c>
      <c r="N837" s="57"/>
      <c r="O837" s="57"/>
      <c r="P837" s="57"/>
      <c r="Q837" s="65" t="str">
        <f t="shared" si="66"/>
        <v/>
      </c>
      <c r="R837" s="55"/>
      <c r="S837" s="67"/>
      <c r="T837" s="17">
        <f>IF(AND(D837&lt;&gt;"",RIGHT(D837,3)&lt;&gt;""),IF(COUNTIF($D$6:D837,D837)=1,1,0),0)</f>
        <v>0</v>
      </c>
      <c r="U837" s="17" t="str">
        <f t="shared" si="67"/>
        <v/>
      </c>
      <c r="V837" s="17" t="str">
        <f t="shared" si="68"/>
        <v/>
      </c>
    </row>
    <row r="838" s="9" customFormat="1" hidden="1" customHeight="1" spans="1:22">
      <c r="A838" s="21"/>
      <c r="B838" s="54"/>
      <c r="C838" s="55"/>
      <c r="D838" s="54"/>
      <c r="E838" s="57"/>
      <c r="F838" s="58"/>
      <c r="G838" s="59"/>
      <c r="H838" s="57"/>
      <c r="I838" s="57"/>
      <c r="J838" s="62" t="str">
        <f t="shared" ref="J838:J901" si="69">IF(H838&lt;&gt;"",HYPERLINK(_xlfn.CONCAT($H$4,H838,I838),"Open File"),"")</f>
        <v/>
      </c>
      <c r="K838" s="61"/>
      <c r="L838" s="57"/>
      <c r="M838" s="57" t="str">
        <f t="shared" ref="M838:M901" si="70">IF(AND(N838&lt;&gt;"",Q838&lt;&gt;"",R838&lt;&gt;""),"COMPLETED",IF(N838&lt;&gt;"","ON-GOING",IF(L838&lt;&gt;"","REQUESTED","")))</f>
        <v/>
      </c>
      <c r="N838" s="57"/>
      <c r="O838" s="57"/>
      <c r="P838" s="57"/>
      <c r="Q838" s="65" t="str">
        <f t="shared" ref="Q838:Q901" si="71">IF(O838&lt;&gt;"",HYPERLINK(_xlfn.CONCAT($O$4,O838,P838),"Open File"),"")</f>
        <v/>
      </c>
      <c r="R838" s="55"/>
      <c r="S838" s="67"/>
      <c r="T838" s="17">
        <f>IF(AND(D838&lt;&gt;"",RIGHT(D838,3)&lt;&gt;""),IF(COUNTIF($D$6:D838,D838)=1,1,0),0)</f>
        <v>0</v>
      </c>
      <c r="U838" s="17" t="str">
        <f t="shared" ref="U838:U901" si="72">IF(AND(D838&lt;&gt;"",E838&lt;&gt;""),_xlfn.CONCAT(SUBSTITUTE(D838,"/","."),"_",E838,"_Before"),"")</f>
        <v/>
      </c>
      <c r="V838" s="17" t="str">
        <f t="shared" ref="V838:V901" si="73">IF(AND(D838&lt;&gt;"",E838&lt;&gt;""),_xlfn.CONCAT(SUBSTITUTE(D838,"/","."),"_",E838,"_After"),"")</f>
        <v/>
      </c>
    </row>
    <row r="839" s="9" customFormat="1" hidden="1" customHeight="1" spans="1:22">
      <c r="A839" s="21"/>
      <c r="B839" s="54"/>
      <c r="C839" s="55"/>
      <c r="D839" s="54"/>
      <c r="E839" s="57"/>
      <c r="F839" s="58"/>
      <c r="G839" s="59"/>
      <c r="H839" s="57"/>
      <c r="I839" s="57"/>
      <c r="J839" s="62" t="str">
        <f t="shared" si="69"/>
        <v/>
      </c>
      <c r="K839" s="61"/>
      <c r="L839" s="57"/>
      <c r="M839" s="57" t="str">
        <f t="shared" si="70"/>
        <v/>
      </c>
      <c r="N839" s="57"/>
      <c r="O839" s="57"/>
      <c r="P839" s="57"/>
      <c r="Q839" s="65" t="str">
        <f t="shared" si="71"/>
        <v/>
      </c>
      <c r="R839" s="55"/>
      <c r="S839" s="67"/>
      <c r="T839" s="17">
        <f>IF(AND(D839&lt;&gt;"",RIGHT(D839,3)&lt;&gt;""),IF(COUNTIF($D$6:D839,D839)=1,1,0),0)</f>
        <v>0</v>
      </c>
      <c r="U839" s="17" t="str">
        <f t="shared" si="72"/>
        <v/>
      </c>
      <c r="V839" s="17" t="str">
        <f t="shared" si="73"/>
        <v/>
      </c>
    </row>
    <row r="840" s="9" customFormat="1" hidden="1" customHeight="1" spans="1:22">
      <c r="A840" s="21"/>
      <c r="B840" s="54"/>
      <c r="C840" s="55"/>
      <c r="D840" s="54"/>
      <c r="E840" s="57"/>
      <c r="F840" s="58"/>
      <c r="G840" s="59"/>
      <c r="H840" s="57"/>
      <c r="I840" s="57"/>
      <c r="J840" s="62" t="str">
        <f t="shared" si="69"/>
        <v/>
      </c>
      <c r="K840" s="61"/>
      <c r="L840" s="57"/>
      <c r="M840" s="57" t="str">
        <f t="shared" si="70"/>
        <v/>
      </c>
      <c r="N840" s="57"/>
      <c r="O840" s="57"/>
      <c r="P840" s="57"/>
      <c r="Q840" s="65" t="str">
        <f t="shared" si="71"/>
        <v/>
      </c>
      <c r="R840" s="55"/>
      <c r="S840" s="67"/>
      <c r="T840" s="17">
        <f>IF(AND(D840&lt;&gt;"",RIGHT(D840,3)&lt;&gt;""),IF(COUNTIF($D$6:D840,D840)=1,1,0),0)</f>
        <v>0</v>
      </c>
      <c r="U840" s="17" t="str">
        <f t="shared" si="72"/>
        <v/>
      </c>
      <c r="V840" s="17" t="str">
        <f t="shared" si="73"/>
        <v/>
      </c>
    </row>
    <row r="841" s="9" customFormat="1" hidden="1" customHeight="1" spans="1:22">
      <c r="A841" s="21"/>
      <c r="B841" s="54"/>
      <c r="C841" s="55"/>
      <c r="D841" s="54"/>
      <c r="E841" s="57"/>
      <c r="F841" s="58"/>
      <c r="G841" s="59"/>
      <c r="H841" s="57"/>
      <c r="I841" s="57"/>
      <c r="J841" s="62" t="str">
        <f t="shared" si="69"/>
        <v/>
      </c>
      <c r="K841" s="61"/>
      <c r="L841" s="57"/>
      <c r="M841" s="57" t="str">
        <f t="shared" si="70"/>
        <v/>
      </c>
      <c r="N841" s="57"/>
      <c r="O841" s="57"/>
      <c r="P841" s="57"/>
      <c r="Q841" s="65" t="str">
        <f t="shared" si="71"/>
        <v/>
      </c>
      <c r="R841" s="55"/>
      <c r="S841" s="67"/>
      <c r="T841" s="17">
        <f>IF(AND(D841&lt;&gt;"",RIGHT(D841,3)&lt;&gt;""),IF(COUNTIF($D$6:D841,D841)=1,1,0),0)</f>
        <v>0</v>
      </c>
      <c r="U841" s="17" t="str">
        <f t="shared" si="72"/>
        <v/>
      </c>
      <c r="V841" s="17" t="str">
        <f t="shared" si="73"/>
        <v/>
      </c>
    </row>
    <row r="842" s="9" customFormat="1" hidden="1" customHeight="1" spans="1:22">
      <c r="A842" s="21"/>
      <c r="B842" s="54"/>
      <c r="C842" s="55"/>
      <c r="D842" s="54"/>
      <c r="E842" s="57"/>
      <c r="F842" s="58"/>
      <c r="G842" s="59"/>
      <c r="H842" s="57"/>
      <c r="I842" s="57"/>
      <c r="J842" s="62" t="str">
        <f t="shared" si="69"/>
        <v/>
      </c>
      <c r="K842" s="61"/>
      <c r="L842" s="57"/>
      <c r="M842" s="57" t="str">
        <f t="shared" si="70"/>
        <v/>
      </c>
      <c r="N842" s="57"/>
      <c r="O842" s="57"/>
      <c r="P842" s="57"/>
      <c r="Q842" s="65" t="str">
        <f t="shared" si="71"/>
        <v/>
      </c>
      <c r="R842" s="55"/>
      <c r="S842" s="67"/>
      <c r="T842" s="17">
        <f>IF(AND(D842&lt;&gt;"",RIGHT(D842,3)&lt;&gt;""),IF(COUNTIF($D$6:D842,D842)=1,1,0),0)</f>
        <v>0</v>
      </c>
      <c r="U842" s="17" t="str">
        <f t="shared" si="72"/>
        <v/>
      </c>
      <c r="V842" s="17" t="str">
        <f t="shared" si="73"/>
        <v/>
      </c>
    </row>
    <row r="843" s="9" customFormat="1" hidden="1" customHeight="1" spans="1:22">
      <c r="A843" s="21"/>
      <c r="B843" s="54"/>
      <c r="C843" s="55"/>
      <c r="D843" s="54"/>
      <c r="E843" s="57"/>
      <c r="F843" s="58"/>
      <c r="G843" s="59"/>
      <c r="H843" s="57"/>
      <c r="I843" s="57"/>
      <c r="J843" s="62" t="str">
        <f t="shared" si="69"/>
        <v/>
      </c>
      <c r="K843" s="61"/>
      <c r="L843" s="57"/>
      <c r="M843" s="57" t="str">
        <f t="shared" si="70"/>
        <v/>
      </c>
      <c r="N843" s="57"/>
      <c r="O843" s="57"/>
      <c r="P843" s="57"/>
      <c r="Q843" s="65" t="str">
        <f t="shared" si="71"/>
        <v/>
      </c>
      <c r="R843" s="55"/>
      <c r="S843" s="67"/>
      <c r="T843" s="17">
        <f>IF(AND(D843&lt;&gt;"",RIGHT(D843,3)&lt;&gt;""),IF(COUNTIF($D$6:D843,D843)=1,1,0),0)</f>
        <v>0</v>
      </c>
      <c r="U843" s="17" t="str">
        <f t="shared" si="72"/>
        <v/>
      </c>
      <c r="V843" s="17" t="str">
        <f t="shared" si="73"/>
        <v/>
      </c>
    </row>
    <row r="844" s="9" customFormat="1" hidden="1" customHeight="1" spans="1:22">
      <c r="A844" s="21"/>
      <c r="B844" s="54"/>
      <c r="C844" s="55"/>
      <c r="D844" s="54"/>
      <c r="E844" s="57"/>
      <c r="F844" s="58"/>
      <c r="G844" s="59"/>
      <c r="H844" s="57"/>
      <c r="I844" s="57"/>
      <c r="J844" s="62" t="str">
        <f t="shared" si="69"/>
        <v/>
      </c>
      <c r="K844" s="61"/>
      <c r="L844" s="57"/>
      <c r="M844" s="57" t="str">
        <f t="shared" si="70"/>
        <v/>
      </c>
      <c r="N844" s="57"/>
      <c r="O844" s="57"/>
      <c r="P844" s="57"/>
      <c r="Q844" s="65" t="str">
        <f t="shared" si="71"/>
        <v/>
      </c>
      <c r="R844" s="55"/>
      <c r="S844" s="67"/>
      <c r="T844" s="17">
        <f>IF(AND(D844&lt;&gt;"",RIGHT(D844,3)&lt;&gt;""),IF(COUNTIF($D$6:D844,D844)=1,1,0),0)</f>
        <v>0</v>
      </c>
      <c r="U844" s="17" t="str">
        <f t="shared" si="72"/>
        <v/>
      </c>
      <c r="V844" s="17" t="str">
        <f t="shared" si="73"/>
        <v/>
      </c>
    </row>
    <row r="845" s="9" customFormat="1" hidden="1" customHeight="1" spans="1:22">
      <c r="A845" s="21"/>
      <c r="B845" s="54"/>
      <c r="C845" s="55"/>
      <c r="D845" s="54"/>
      <c r="E845" s="57"/>
      <c r="F845" s="58"/>
      <c r="G845" s="59"/>
      <c r="H845" s="57"/>
      <c r="I845" s="57"/>
      <c r="J845" s="62" t="str">
        <f t="shared" si="69"/>
        <v/>
      </c>
      <c r="K845" s="61"/>
      <c r="L845" s="57"/>
      <c r="M845" s="57" t="str">
        <f t="shared" si="70"/>
        <v/>
      </c>
      <c r="N845" s="57"/>
      <c r="O845" s="57"/>
      <c r="P845" s="57"/>
      <c r="Q845" s="65" t="str">
        <f t="shared" si="71"/>
        <v/>
      </c>
      <c r="R845" s="55"/>
      <c r="S845" s="67"/>
      <c r="T845" s="17">
        <f>IF(AND(D845&lt;&gt;"",RIGHT(D845,3)&lt;&gt;""),IF(COUNTIF($D$6:D845,D845)=1,1,0),0)</f>
        <v>0</v>
      </c>
      <c r="U845" s="17" t="str">
        <f t="shared" si="72"/>
        <v/>
      </c>
      <c r="V845" s="17" t="str">
        <f t="shared" si="73"/>
        <v/>
      </c>
    </row>
    <row r="846" s="9" customFormat="1" hidden="1" customHeight="1" spans="1:22">
      <c r="A846" s="21"/>
      <c r="B846" s="54"/>
      <c r="C846" s="55"/>
      <c r="D846" s="54"/>
      <c r="E846" s="57"/>
      <c r="F846" s="58"/>
      <c r="G846" s="59"/>
      <c r="H846" s="57"/>
      <c r="I846" s="57"/>
      <c r="J846" s="62" t="str">
        <f t="shared" si="69"/>
        <v/>
      </c>
      <c r="K846" s="61"/>
      <c r="L846" s="57"/>
      <c r="M846" s="57" t="str">
        <f t="shared" si="70"/>
        <v/>
      </c>
      <c r="N846" s="57"/>
      <c r="O846" s="57"/>
      <c r="P846" s="57"/>
      <c r="Q846" s="65" t="str">
        <f t="shared" si="71"/>
        <v/>
      </c>
      <c r="R846" s="55"/>
      <c r="S846" s="67"/>
      <c r="T846" s="17">
        <f>IF(AND(D846&lt;&gt;"",RIGHT(D846,3)&lt;&gt;""),IF(COUNTIF($D$6:D846,D846)=1,1,0),0)</f>
        <v>0</v>
      </c>
      <c r="U846" s="17" t="str">
        <f t="shared" si="72"/>
        <v/>
      </c>
      <c r="V846" s="17" t="str">
        <f t="shared" si="73"/>
        <v/>
      </c>
    </row>
    <row r="847" s="9" customFormat="1" hidden="1" customHeight="1" spans="1:22">
      <c r="A847" s="21"/>
      <c r="B847" s="54"/>
      <c r="C847" s="55"/>
      <c r="D847" s="54"/>
      <c r="E847" s="57"/>
      <c r="F847" s="58"/>
      <c r="G847" s="59"/>
      <c r="H847" s="57"/>
      <c r="I847" s="57"/>
      <c r="J847" s="62" t="str">
        <f t="shared" si="69"/>
        <v/>
      </c>
      <c r="K847" s="61"/>
      <c r="L847" s="57"/>
      <c r="M847" s="57" t="str">
        <f t="shared" si="70"/>
        <v/>
      </c>
      <c r="N847" s="57"/>
      <c r="O847" s="57"/>
      <c r="P847" s="57"/>
      <c r="Q847" s="65" t="str">
        <f t="shared" si="71"/>
        <v/>
      </c>
      <c r="R847" s="55"/>
      <c r="S847" s="67"/>
      <c r="T847" s="17">
        <f>IF(AND(D847&lt;&gt;"",RIGHT(D847,3)&lt;&gt;""),IF(COUNTIF($D$6:D847,D847)=1,1,0),0)</f>
        <v>0</v>
      </c>
      <c r="U847" s="17" t="str">
        <f t="shared" si="72"/>
        <v/>
      </c>
      <c r="V847" s="17" t="str">
        <f t="shared" si="73"/>
        <v/>
      </c>
    </row>
    <row r="848" s="9" customFormat="1" hidden="1" customHeight="1" spans="1:22">
      <c r="A848" s="21"/>
      <c r="B848" s="54"/>
      <c r="C848" s="55"/>
      <c r="D848" s="54"/>
      <c r="E848" s="57"/>
      <c r="F848" s="58"/>
      <c r="G848" s="59"/>
      <c r="H848" s="57"/>
      <c r="I848" s="57"/>
      <c r="J848" s="62" t="str">
        <f t="shared" si="69"/>
        <v/>
      </c>
      <c r="K848" s="61"/>
      <c r="L848" s="57"/>
      <c r="M848" s="57" t="str">
        <f t="shared" si="70"/>
        <v/>
      </c>
      <c r="N848" s="57"/>
      <c r="O848" s="57"/>
      <c r="P848" s="57"/>
      <c r="Q848" s="65" t="str">
        <f t="shared" si="71"/>
        <v/>
      </c>
      <c r="R848" s="55"/>
      <c r="S848" s="67"/>
      <c r="T848" s="17">
        <f>IF(AND(D848&lt;&gt;"",RIGHT(D848,3)&lt;&gt;""),IF(COUNTIF($D$6:D848,D848)=1,1,0),0)</f>
        <v>0</v>
      </c>
      <c r="U848" s="17" t="str">
        <f t="shared" si="72"/>
        <v/>
      </c>
      <c r="V848" s="17" t="str">
        <f t="shared" si="73"/>
        <v/>
      </c>
    </row>
    <row r="849" s="9" customFormat="1" hidden="1" customHeight="1" spans="1:22">
      <c r="A849" s="21"/>
      <c r="B849" s="54"/>
      <c r="C849" s="55"/>
      <c r="D849" s="54"/>
      <c r="E849" s="57"/>
      <c r="F849" s="58"/>
      <c r="G849" s="59"/>
      <c r="H849" s="57"/>
      <c r="I849" s="57"/>
      <c r="J849" s="62" t="str">
        <f t="shared" si="69"/>
        <v/>
      </c>
      <c r="K849" s="61"/>
      <c r="L849" s="57"/>
      <c r="M849" s="57" t="str">
        <f t="shared" si="70"/>
        <v/>
      </c>
      <c r="N849" s="57"/>
      <c r="O849" s="57"/>
      <c r="P849" s="57"/>
      <c r="Q849" s="65" t="str">
        <f t="shared" si="71"/>
        <v/>
      </c>
      <c r="R849" s="55"/>
      <c r="S849" s="67"/>
      <c r="T849" s="17">
        <f>IF(AND(D849&lt;&gt;"",RIGHT(D849,3)&lt;&gt;""),IF(COUNTIF($D$6:D849,D849)=1,1,0),0)</f>
        <v>0</v>
      </c>
      <c r="U849" s="17" t="str">
        <f t="shared" si="72"/>
        <v/>
      </c>
      <c r="V849" s="17" t="str">
        <f t="shared" si="73"/>
        <v/>
      </c>
    </row>
    <row r="850" s="9" customFormat="1" hidden="1" customHeight="1" spans="1:22">
      <c r="A850" s="21"/>
      <c r="B850" s="54"/>
      <c r="C850" s="55"/>
      <c r="D850" s="54"/>
      <c r="E850" s="57"/>
      <c r="F850" s="58"/>
      <c r="G850" s="59"/>
      <c r="H850" s="57"/>
      <c r="I850" s="57"/>
      <c r="J850" s="62" t="str">
        <f t="shared" si="69"/>
        <v/>
      </c>
      <c r="K850" s="61"/>
      <c r="L850" s="57"/>
      <c r="M850" s="57" t="str">
        <f t="shared" si="70"/>
        <v/>
      </c>
      <c r="N850" s="57"/>
      <c r="O850" s="57"/>
      <c r="P850" s="57"/>
      <c r="Q850" s="65" t="str">
        <f t="shared" si="71"/>
        <v/>
      </c>
      <c r="R850" s="55"/>
      <c r="S850" s="67"/>
      <c r="T850" s="17">
        <f>IF(AND(D850&lt;&gt;"",RIGHT(D850,3)&lt;&gt;""),IF(COUNTIF($D$6:D850,D850)=1,1,0),0)</f>
        <v>0</v>
      </c>
      <c r="U850" s="17" t="str">
        <f t="shared" si="72"/>
        <v/>
      </c>
      <c r="V850" s="17" t="str">
        <f t="shared" si="73"/>
        <v/>
      </c>
    </row>
    <row r="851" s="9" customFormat="1" hidden="1" customHeight="1" spans="1:22">
      <c r="A851" s="21"/>
      <c r="B851" s="54"/>
      <c r="C851" s="55"/>
      <c r="D851" s="54"/>
      <c r="E851" s="57"/>
      <c r="F851" s="58"/>
      <c r="G851" s="59"/>
      <c r="H851" s="57"/>
      <c r="I851" s="57"/>
      <c r="J851" s="62" t="str">
        <f t="shared" si="69"/>
        <v/>
      </c>
      <c r="K851" s="61"/>
      <c r="L851" s="57"/>
      <c r="M851" s="57" t="str">
        <f t="shared" si="70"/>
        <v/>
      </c>
      <c r="N851" s="57"/>
      <c r="O851" s="57"/>
      <c r="P851" s="57"/>
      <c r="Q851" s="65" t="str">
        <f t="shared" si="71"/>
        <v/>
      </c>
      <c r="R851" s="55"/>
      <c r="S851" s="67"/>
      <c r="T851" s="17">
        <f>IF(AND(D851&lt;&gt;"",RIGHT(D851,3)&lt;&gt;""),IF(COUNTIF($D$6:D851,D851)=1,1,0),0)</f>
        <v>0</v>
      </c>
      <c r="U851" s="17" t="str">
        <f t="shared" si="72"/>
        <v/>
      </c>
      <c r="V851" s="17" t="str">
        <f t="shared" si="73"/>
        <v/>
      </c>
    </row>
    <row r="852" s="9" customFormat="1" hidden="1" customHeight="1" spans="1:22">
      <c r="A852" s="21"/>
      <c r="B852" s="54"/>
      <c r="C852" s="55"/>
      <c r="D852" s="54"/>
      <c r="E852" s="57"/>
      <c r="F852" s="58"/>
      <c r="G852" s="59"/>
      <c r="H852" s="57"/>
      <c r="I852" s="57"/>
      <c r="J852" s="62" t="str">
        <f t="shared" si="69"/>
        <v/>
      </c>
      <c r="K852" s="61"/>
      <c r="L852" s="57"/>
      <c r="M852" s="57" t="str">
        <f t="shared" si="70"/>
        <v/>
      </c>
      <c r="N852" s="57"/>
      <c r="O852" s="57"/>
      <c r="P852" s="57"/>
      <c r="Q852" s="65" t="str">
        <f t="shared" si="71"/>
        <v/>
      </c>
      <c r="R852" s="55"/>
      <c r="S852" s="67"/>
      <c r="T852" s="17">
        <f>IF(AND(D852&lt;&gt;"",RIGHT(D852,3)&lt;&gt;""),IF(COUNTIF($D$6:D852,D852)=1,1,0),0)</f>
        <v>0</v>
      </c>
      <c r="U852" s="17" t="str">
        <f t="shared" si="72"/>
        <v/>
      </c>
      <c r="V852" s="17" t="str">
        <f t="shared" si="73"/>
        <v/>
      </c>
    </row>
    <row r="853" s="9" customFormat="1" hidden="1" customHeight="1" spans="1:22">
      <c r="A853" s="21"/>
      <c r="B853" s="54"/>
      <c r="C853" s="55"/>
      <c r="D853" s="54"/>
      <c r="E853" s="57"/>
      <c r="F853" s="58"/>
      <c r="G853" s="59"/>
      <c r="H853" s="57"/>
      <c r="I853" s="57"/>
      <c r="J853" s="62" t="str">
        <f t="shared" si="69"/>
        <v/>
      </c>
      <c r="K853" s="61"/>
      <c r="L853" s="57"/>
      <c r="M853" s="57" t="str">
        <f t="shared" si="70"/>
        <v/>
      </c>
      <c r="N853" s="57"/>
      <c r="O853" s="57"/>
      <c r="P853" s="57"/>
      <c r="Q853" s="65" t="str">
        <f t="shared" si="71"/>
        <v/>
      </c>
      <c r="R853" s="55"/>
      <c r="S853" s="67"/>
      <c r="T853" s="17">
        <f>IF(AND(D853&lt;&gt;"",RIGHT(D853,3)&lt;&gt;""),IF(COUNTIF($D$6:D853,D853)=1,1,0),0)</f>
        <v>0</v>
      </c>
      <c r="U853" s="17" t="str">
        <f t="shared" si="72"/>
        <v/>
      </c>
      <c r="V853" s="17" t="str">
        <f t="shared" si="73"/>
        <v/>
      </c>
    </row>
    <row r="854" s="9" customFormat="1" hidden="1" customHeight="1" spans="1:22">
      <c r="A854" s="21"/>
      <c r="B854" s="54"/>
      <c r="C854" s="55"/>
      <c r="D854" s="54"/>
      <c r="E854" s="57"/>
      <c r="F854" s="58"/>
      <c r="G854" s="59"/>
      <c r="H854" s="57"/>
      <c r="I854" s="57"/>
      <c r="J854" s="62" t="str">
        <f t="shared" si="69"/>
        <v/>
      </c>
      <c r="K854" s="61"/>
      <c r="L854" s="57"/>
      <c r="M854" s="57" t="str">
        <f t="shared" si="70"/>
        <v/>
      </c>
      <c r="N854" s="57"/>
      <c r="O854" s="57"/>
      <c r="P854" s="57"/>
      <c r="Q854" s="65" t="str">
        <f t="shared" si="71"/>
        <v/>
      </c>
      <c r="R854" s="55"/>
      <c r="S854" s="67"/>
      <c r="T854" s="17">
        <f>IF(AND(D854&lt;&gt;"",RIGHT(D854,3)&lt;&gt;""),IF(COUNTIF($D$6:D854,D854)=1,1,0),0)</f>
        <v>0</v>
      </c>
      <c r="U854" s="17" t="str">
        <f t="shared" si="72"/>
        <v/>
      </c>
      <c r="V854" s="17" t="str">
        <f t="shared" si="73"/>
        <v/>
      </c>
    </row>
    <row r="855" s="9" customFormat="1" hidden="1" customHeight="1" spans="1:22">
      <c r="A855" s="21"/>
      <c r="B855" s="54"/>
      <c r="C855" s="55"/>
      <c r="D855" s="54"/>
      <c r="E855" s="57"/>
      <c r="F855" s="58"/>
      <c r="G855" s="59"/>
      <c r="H855" s="57"/>
      <c r="I855" s="57"/>
      <c r="J855" s="62" t="str">
        <f t="shared" si="69"/>
        <v/>
      </c>
      <c r="K855" s="61"/>
      <c r="L855" s="57"/>
      <c r="M855" s="57" t="str">
        <f t="shared" si="70"/>
        <v/>
      </c>
      <c r="N855" s="57"/>
      <c r="O855" s="57"/>
      <c r="P855" s="57"/>
      <c r="Q855" s="65" t="str">
        <f t="shared" si="71"/>
        <v/>
      </c>
      <c r="R855" s="55"/>
      <c r="S855" s="67"/>
      <c r="T855" s="17">
        <f>IF(AND(D855&lt;&gt;"",RIGHT(D855,3)&lt;&gt;""),IF(COUNTIF($D$6:D855,D855)=1,1,0),0)</f>
        <v>0</v>
      </c>
      <c r="U855" s="17" t="str">
        <f t="shared" si="72"/>
        <v/>
      </c>
      <c r="V855" s="17" t="str">
        <f t="shared" si="73"/>
        <v/>
      </c>
    </row>
    <row r="856" s="9" customFormat="1" hidden="1" customHeight="1" spans="1:22">
      <c r="A856" s="21"/>
      <c r="B856" s="54"/>
      <c r="C856" s="55"/>
      <c r="D856" s="54"/>
      <c r="E856" s="57"/>
      <c r="F856" s="58"/>
      <c r="G856" s="59"/>
      <c r="H856" s="57"/>
      <c r="I856" s="57"/>
      <c r="J856" s="62" t="str">
        <f t="shared" si="69"/>
        <v/>
      </c>
      <c r="K856" s="61"/>
      <c r="L856" s="57"/>
      <c r="M856" s="57" t="str">
        <f t="shared" si="70"/>
        <v/>
      </c>
      <c r="N856" s="57"/>
      <c r="O856" s="57"/>
      <c r="P856" s="57"/>
      <c r="Q856" s="65" t="str">
        <f t="shared" si="71"/>
        <v/>
      </c>
      <c r="R856" s="55"/>
      <c r="S856" s="67"/>
      <c r="T856" s="17">
        <f>IF(AND(D856&lt;&gt;"",RIGHT(D856,3)&lt;&gt;""),IF(COUNTIF($D$6:D856,D856)=1,1,0),0)</f>
        <v>0</v>
      </c>
      <c r="U856" s="17" t="str">
        <f t="shared" si="72"/>
        <v/>
      </c>
      <c r="V856" s="17" t="str">
        <f t="shared" si="73"/>
        <v/>
      </c>
    </row>
    <row r="857" s="9" customFormat="1" hidden="1" customHeight="1" spans="1:22">
      <c r="A857" s="21"/>
      <c r="B857" s="54"/>
      <c r="C857" s="55"/>
      <c r="D857" s="54"/>
      <c r="E857" s="57"/>
      <c r="F857" s="58"/>
      <c r="G857" s="59"/>
      <c r="H857" s="57"/>
      <c r="I857" s="57"/>
      <c r="J857" s="62" t="str">
        <f t="shared" si="69"/>
        <v/>
      </c>
      <c r="K857" s="61"/>
      <c r="L857" s="57"/>
      <c r="M857" s="57" t="str">
        <f t="shared" si="70"/>
        <v/>
      </c>
      <c r="N857" s="57"/>
      <c r="O857" s="57"/>
      <c r="P857" s="57"/>
      <c r="Q857" s="65" t="str">
        <f t="shared" si="71"/>
        <v/>
      </c>
      <c r="R857" s="55"/>
      <c r="S857" s="67"/>
      <c r="T857" s="17">
        <f>IF(AND(D857&lt;&gt;"",RIGHT(D857,3)&lt;&gt;""),IF(COUNTIF($D$6:D857,D857)=1,1,0),0)</f>
        <v>0</v>
      </c>
      <c r="U857" s="17" t="str">
        <f t="shared" si="72"/>
        <v/>
      </c>
      <c r="V857" s="17" t="str">
        <f t="shared" si="73"/>
        <v/>
      </c>
    </row>
    <row r="858" s="9" customFormat="1" hidden="1" customHeight="1" spans="1:22">
      <c r="A858" s="21"/>
      <c r="B858" s="54"/>
      <c r="C858" s="55"/>
      <c r="D858" s="54"/>
      <c r="E858" s="57"/>
      <c r="F858" s="58"/>
      <c r="G858" s="59"/>
      <c r="H858" s="57"/>
      <c r="I858" s="57"/>
      <c r="J858" s="62" t="str">
        <f t="shared" si="69"/>
        <v/>
      </c>
      <c r="K858" s="61"/>
      <c r="L858" s="57"/>
      <c r="M858" s="57" t="str">
        <f t="shared" si="70"/>
        <v/>
      </c>
      <c r="N858" s="57"/>
      <c r="O858" s="57"/>
      <c r="P858" s="57"/>
      <c r="Q858" s="65" t="str">
        <f t="shared" si="71"/>
        <v/>
      </c>
      <c r="R858" s="55"/>
      <c r="S858" s="67"/>
      <c r="T858" s="17">
        <f>IF(AND(D858&lt;&gt;"",RIGHT(D858,3)&lt;&gt;""),IF(COUNTIF($D$6:D858,D858)=1,1,0),0)</f>
        <v>0</v>
      </c>
      <c r="U858" s="17" t="str">
        <f t="shared" si="72"/>
        <v/>
      </c>
      <c r="V858" s="17" t="str">
        <f t="shared" si="73"/>
        <v/>
      </c>
    </row>
    <row r="859" s="9" customFormat="1" hidden="1" customHeight="1" spans="1:22">
      <c r="A859" s="21"/>
      <c r="B859" s="54"/>
      <c r="C859" s="55"/>
      <c r="D859" s="54"/>
      <c r="E859" s="57"/>
      <c r="F859" s="58"/>
      <c r="G859" s="59"/>
      <c r="H859" s="57"/>
      <c r="I859" s="57"/>
      <c r="J859" s="62" t="str">
        <f t="shared" si="69"/>
        <v/>
      </c>
      <c r="K859" s="61"/>
      <c r="L859" s="57"/>
      <c r="M859" s="57" t="str">
        <f t="shared" si="70"/>
        <v/>
      </c>
      <c r="N859" s="57"/>
      <c r="O859" s="57"/>
      <c r="P859" s="57"/>
      <c r="Q859" s="65" t="str">
        <f t="shared" si="71"/>
        <v/>
      </c>
      <c r="R859" s="55"/>
      <c r="S859" s="67"/>
      <c r="T859" s="17">
        <f>IF(AND(D859&lt;&gt;"",RIGHT(D859,3)&lt;&gt;""),IF(COUNTIF($D$6:D859,D859)=1,1,0),0)</f>
        <v>0</v>
      </c>
      <c r="U859" s="17" t="str">
        <f t="shared" si="72"/>
        <v/>
      </c>
      <c r="V859" s="17" t="str">
        <f t="shared" si="73"/>
        <v/>
      </c>
    </row>
    <row r="860" s="9" customFormat="1" hidden="1" customHeight="1" spans="1:22">
      <c r="A860" s="21"/>
      <c r="B860" s="54"/>
      <c r="C860" s="55"/>
      <c r="D860" s="54"/>
      <c r="E860" s="57"/>
      <c r="F860" s="58"/>
      <c r="G860" s="59"/>
      <c r="H860" s="57"/>
      <c r="I860" s="57"/>
      <c r="J860" s="62" t="str">
        <f t="shared" si="69"/>
        <v/>
      </c>
      <c r="K860" s="61"/>
      <c r="L860" s="57"/>
      <c r="M860" s="57" t="str">
        <f t="shared" si="70"/>
        <v/>
      </c>
      <c r="N860" s="57"/>
      <c r="O860" s="57"/>
      <c r="P860" s="57"/>
      <c r="Q860" s="65" t="str">
        <f t="shared" si="71"/>
        <v/>
      </c>
      <c r="R860" s="55"/>
      <c r="S860" s="67"/>
      <c r="T860" s="17">
        <f>IF(AND(D860&lt;&gt;"",RIGHT(D860,3)&lt;&gt;""),IF(COUNTIF($D$6:D860,D860)=1,1,0),0)</f>
        <v>0</v>
      </c>
      <c r="U860" s="17" t="str">
        <f t="shared" si="72"/>
        <v/>
      </c>
      <c r="V860" s="17" t="str">
        <f t="shared" si="73"/>
        <v/>
      </c>
    </row>
    <row r="861" s="9" customFormat="1" hidden="1" customHeight="1" spans="1:22">
      <c r="A861" s="21"/>
      <c r="B861" s="54"/>
      <c r="C861" s="55"/>
      <c r="D861" s="54"/>
      <c r="E861" s="57"/>
      <c r="F861" s="58"/>
      <c r="G861" s="59"/>
      <c r="H861" s="57"/>
      <c r="I861" s="57"/>
      <c r="J861" s="62" t="str">
        <f t="shared" si="69"/>
        <v/>
      </c>
      <c r="K861" s="61"/>
      <c r="L861" s="57"/>
      <c r="M861" s="57" t="str">
        <f t="shared" si="70"/>
        <v/>
      </c>
      <c r="N861" s="57"/>
      <c r="O861" s="57"/>
      <c r="P861" s="57"/>
      <c r="Q861" s="65" t="str">
        <f t="shared" si="71"/>
        <v/>
      </c>
      <c r="R861" s="55"/>
      <c r="S861" s="67"/>
      <c r="T861" s="17">
        <f>IF(AND(D861&lt;&gt;"",RIGHT(D861,3)&lt;&gt;""),IF(COUNTIF($D$6:D861,D861)=1,1,0),0)</f>
        <v>0</v>
      </c>
      <c r="U861" s="17" t="str">
        <f t="shared" si="72"/>
        <v/>
      </c>
      <c r="V861" s="17" t="str">
        <f t="shared" si="73"/>
        <v/>
      </c>
    </row>
    <row r="862" s="9" customFormat="1" hidden="1" customHeight="1" spans="1:22">
      <c r="A862" s="21"/>
      <c r="B862" s="54"/>
      <c r="C862" s="55"/>
      <c r="D862" s="54"/>
      <c r="E862" s="57"/>
      <c r="F862" s="58"/>
      <c r="G862" s="59"/>
      <c r="H862" s="57"/>
      <c r="I862" s="57"/>
      <c r="J862" s="62" t="str">
        <f t="shared" si="69"/>
        <v/>
      </c>
      <c r="K862" s="61"/>
      <c r="L862" s="57"/>
      <c r="M862" s="57" t="str">
        <f t="shared" si="70"/>
        <v/>
      </c>
      <c r="N862" s="57"/>
      <c r="O862" s="57"/>
      <c r="P862" s="57"/>
      <c r="Q862" s="65" t="str">
        <f t="shared" si="71"/>
        <v/>
      </c>
      <c r="R862" s="55"/>
      <c r="S862" s="67"/>
      <c r="T862" s="17">
        <f>IF(AND(D862&lt;&gt;"",RIGHT(D862,3)&lt;&gt;""),IF(COUNTIF($D$6:D862,D862)=1,1,0),0)</f>
        <v>0</v>
      </c>
      <c r="U862" s="17" t="str">
        <f t="shared" si="72"/>
        <v/>
      </c>
      <c r="V862" s="17" t="str">
        <f t="shared" si="73"/>
        <v/>
      </c>
    </row>
    <row r="863" s="9" customFormat="1" hidden="1" customHeight="1" spans="1:22">
      <c r="A863" s="21"/>
      <c r="B863" s="54"/>
      <c r="C863" s="55"/>
      <c r="D863" s="54"/>
      <c r="E863" s="57"/>
      <c r="F863" s="58"/>
      <c r="G863" s="59"/>
      <c r="H863" s="57"/>
      <c r="I863" s="57"/>
      <c r="J863" s="62" t="str">
        <f t="shared" si="69"/>
        <v/>
      </c>
      <c r="K863" s="61"/>
      <c r="L863" s="57"/>
      <c r="M863" s="57" t="str">
        <f t="shared" si="70"/>
        <v/>
      </c>
      <c r="N863" s="57"/>
      <c r="O863" s="57"/>
      <c r="P863" s="57"/>
      <c r="Q863" s="65" t="str">
        <f t="shared" si="71"/>
        <v/>
      </c>
      <c r="R863" s="55"/>
      <c r="S863" s="67"/>
      <c r="T863" s="17">
        <f>IF(AND(D863&lt;&gt;"",RIGHT(D863,3)&lt;&gt;""),IF(COUNTIF($D$6:D863,D863)=1,1,0),0)</f>
        <v>0</v>
      </c>
      <c r="U863" s="17" t="str">
        <f t="shared" si="72"/>
        <v/>
      </c>
      <c r="V863" s="17" t="str">
        <f t="shared" si="73"/>
        <v/>
      </c>
    </row>
    <row r="864" s="9" customFormat="1" hidden="1" customHeight="1" spans="1:22">
      <c r="A864" s="21"/>
      <c r="B864" s="54"/>
      <c r="C864" s="55"/>
      <c r="D864" s="54"/>
      <c r="E864" s="57"/>
      <c r="F864" s="58"/>
      <c r="G864" s="59"/>
      <c r="H864" s="57"/>
      <c r="I864" s="57"/>
      <c r="J864" s="62" t="str">
        <f t="shared" si="69"/>
        <v/>
      </c>
      <c r="K864" s="61"/>
      <c r="L864" s="57"/>
      <c r="M864" s="57" t="str">
        <f t="shared" si="70"/>
        <v/>
      </c>
      <c r="N864" s="57"/>
      <c r="O864" s="57"/>
      <c r="P864" s="57"/>
      <c r="Q864" s="65" t="str">
        <f t="shared" si="71"/>
        <v/>
      </c>
      <c r="R864" s="55"/>
      <c r="S864" s="67"/>
      <c r="T864" s="17">
        <f>IF(AND(D864&lt;&gt;"",RIGHT(D864,3)&lt;&gt;""),IF(COUNTIF($D$6:D864,D864)=1,1,0),0)</f>
        <v>0</v>
      </c>
      <c r="U864" s="17" t="str">
        <f t="shared" si="72"/>
        <v/>
      </c>
      <c r="V864" s="17" t="str">
        <f t="shared" si="73"/>
        <v/>
      </c>
    </row>
    <row r="865" s="9" customFormat="1" hidden="1" customHeight="1" spans="1:22">
      <c r="A865" s="21"/>
      <c r="B865" s="54"/>
      <c r="C865" s="55"/>
      <c r="D865" s="54"/>
      <c r="E865" s="57"/>
      <c r="F865" s="58"/>
      <c r="G865" s="59"/>
      <c r="H865" s="57"/>
      <c r="I865" s="57"/>
      <c r="J865" s="62" t="str">
        <f t="shared" si="69"/>
        <v/>
      </c>
      <c r="K865" s="61"/>
      <c r="L865" s="57"/>
      <c r="M865" s="57" t="str">
        <f t="shared" si="70"/>
        <v/>
      </c>
      <c r="N865" s="57"/>
      <c r="O865" s="57"/>
      <c r="P865" s="57"/>
      <c r="Q865" s="65" t="str">
        <f t="shared" si="71"/>
        <v/>
      </c>
      <c r="R865" s="55"/>
      <c r="S865" s="67"/>
      <c r="T865" s="17">
        <f>IF(AND(D865&lt;&gt;"",RIGHT(D865,3)&lt;&gt;""),IF(COUNTIF($D$6:D865,D865)=1,1,0),0)</f>
        <v>0</v>
      </c>
      <c r="U865" s="17" t="str">
        <f t="shared" si="72"/>
        <v/>
      </c>
      <c r="V865" s="17" t="str">
        <f t="shared" si="73"/>
        <v/>
      </c>
    </row>
    <row r="866" s="9" customFormat="1" hidden="1" customHeight="1" spans="1:22">
      <c r="A866" s="21"/>
      <c r="B866" s="54"/>
      <c r="C866" s="55"/>
      <c r="D866" s="54"/>
      <c r="E866" s="57"/>
      <c r="F866" s="58"/>
      <c r="G866" s="59"/>
      <c r="H866" s="57"/>
      <c r="I866" s="57"/>
      <c r="J866" s="62" t="str">
        <f t="shared" si="69"/>
        <v/>
      </c>
      <c r="K866" s="61"/>
      <c r="L866" s="57"/>
      <c r="M866" s="57" t="str">
        <f t="shared" si="70"/>
        <v/>
      </c>
      <c r="N866" s="57"/>
      <c r="O866" s="57"/>
      <c r="P866" s="57"/>
      <c r="Q866" s="65" t="str">
        <f t="shared" si="71"/>
        <v/>
      </c>
      <c r="R866" s="55"/>
      <c r="S866" s="67"/>
      <c r="T866" s="17">
        <f>IF(AND(D866&lt;&gt;"",RIGHT(D866,3)&lt;&gt;""),IF(COUNTIF($D$6:D866,D866)=1,1,0),0)</f>
        <v>0</v>
      </c>
      <c r="U866" s="17" t="str">
        <f t="shared" si="72"/>
        <v/>
      </c>
      <c r="V866" s="17" t="str">
        <f t="shared" si="73"/>
        <v/>
      </c>
    </row>
    <row r="867" s="9" customFormat="1" hidden="1" customHeight="1" spans="1:22">
      <c r="A867" s="21"/>
      <c r="B867" s="54"/>
      <c r="C867" s="55"/>
      <c r="D867" s="54"/>
      <c r="E867" s="57"/>
      <c r="F867" s="58"/>
      <c r="G867" s="59"/>
      <c r="H867" s="57"/>
      <c r="I867" s="57"/>
      <c r="J867" s="62" t="str">
        <f t="shared" si="69"/>
        <v/>
      </c>
      <c r="K867" s="61"/>
      <c r="L867" s="57"/>
      <c r="M867" s="57" t="str">
        <f t="shared" si="70"/>
        <v/>
      </c>
      <c r="N867" s="57"/>
      <c r="O867" s="57"/>
      <c r="P867" s="57"/>
      <c r="Q867" s="65" t="str">
        <f t="shared" si="71"/>
        <v/>
      </c>
      <c r="R867" s="55"/>
      <c r="S867" s="67"/>
      <c r="T867" s="17">
        <f>IF(AND(D867&lt;&gt;"",RIGHT(D867,3)&lt;&gt;""),IF(COUNTIF($D$6:D867,D867)=1,1,0),0)</f>
        <v>0</v>
      </c>
      <c r="U867" s="17" t="str">
        <f t="shared" si="72"/>
        <v/>
      </c>
      <c r="V867" s="17" t="str">
        <f t="shared" si="73"/>
        <v/>
      </c>
    </row>
    <row r="868" s="9" customFormat="1" hidden="1" customHeight="1" spans="1:22">
      <c r="A868" s="21"/>
      <c r="B868" s="54"/>
      <c r="C868" s="55"/>
      <c r="D868" s="54"/>
      <c r="E868" s="57"/>
      <c r="F868" s="58"/>
      <c r="G868" s="59"/>
      <c r="H868" s="57"/>
      <c r="I868" s="57"/>
      <c r="J868" s="62" t="str">
        <f t="shared" si="69"/>
        <v/>
      </c>
      <c r="K868" s="61"/>
      <c r="L868" s="57"/>
      <c r="M868" s="57" t="str">
        <f t="shared" si="70"/>
        <v/>
      </c>
      <c r="N868" s="57"/>
      <c r="O868" s="57"/>
      <c r="P868" s="57"/>
      <c r="Q868" s="65" t="str">
        <f t="shared" si="71"/>
        <v/>
      </c>
      <c r="R868" s="55"/>
      <c r="S868" s="67"/>
      <c r="T868" s="17">
        <f>IF(AND(D868&lt;&gt;"",RIGHT(D868,3)&lt;&gt;""),IF(COUNTIF($D$6:D868,D868)=1,1,0),0)</f>
        <v>0</v>
      </c>
      <c r="U868" s="17" t="str">
        <f t="shared" si="72"/>
        <v/>
      </c>
      <c r="V868" s="17" t="str">
        <f t="shared" si="73"/>
        <v/>
      </c>
    </row>
    <row r="869" s="9" customFormat="1" hidden="1" customHeight="1" spans="1:22">
      <c r="A869" s="21"/>
      <c r="B869" s="54"/>
      <c r="C869" s="55"/>
      <c r="D869" s="54"/>
      <c r="E869" s="57"/>
      <c r="F869" s="58"/>
      <c r="G869" s="59"/>
      <c r="H869" s="57"/>
      <c r="I869" s="57"/>
      <c r="J869" s="62" t="str">
        <f t="shared" si="69"/>
        <v/>
      </c>
      <c r="K869" s="61"/>
      <c r="L869" s="57"/>
      <c r="M869" s="57" t="str">
        <f t="shared" si="70"/>
        <v/>
      </c>
      <c r="N869" s="57"/>
      <c r="O869" s="57"/>
      <c r="P869" s="57"/>
      <c r="Q869" s="65" t="str">
        <f t="shared" si="71"/>
        <v/>
      </c>
      <c r="R869" s="55"/>
      <c r="S869" s="67"/>
      <c r="T869" s="17">
        <f>IF(AND(D869&lt;&gt;"",RIGHT(D869,3)&lt;&gt;""),IF(COUNTIF($D$6:D869,D869)=1,1,0),0)</f>
        <v>0</v>
      </c>
      <c r="U869" s="17" t="str">
        <f t="shared" si="72"/>
        <v/>
      </c>
      <c r="V869" s="17" t="str">
        <f t="shared" si="73"/>
        <v/>
      </c>
    </row>
    <row r="870" s="9" customFormat="1" hidden="1" customHeight="1" spans="1:22">
      <c r="A870" s="21"/>
      <c r="B870" s="54"/>
      <c r="C870" s="55"/>
      <c r="D870" s="54"/>
      <c r="E870" s="57"/>
      <c r="F870" s="58"/>
      <c r="G870" s="59"/>
      <c r="H870" s="57"/>
      <c r="I870" s="57"/>
      <c r="J870" s="62" t="str">
        <f t="shared" si="69"/>
        <v/>
      </c>
      <c r="K870" s="61"/>
      <c r="L870" s="57"/>
      <c r="M870" s="57" t="str">
        <f t="shared" si="70"/>
        <v/>
      </c>
      <c r="N870" s="57"/>
      <c r="O870" s="57"/>
      <c r="P870" s="57"/>
      <c r="Q870" s="65" t="str">
        <f t="shared" si="71"/>
        <v/>
      </c>
      <c r="R870" s="55"/>
      <c r="S870" s="67"/>
      <c r="T870" s="17">
        <f>IF(AND(D870&lt;&gt;"",RIGHT(D870,3)&lt;&gt;""),IF(COUNTIF($D$6:D870,D870)=1,1,0),0)</f>
        <v>0</v>
      </c>
      <c r="U870" s="17" t="str">
        <f t="shared" si="72"/>
        <v/>
      </c>
      <c r="V870" s="17" t="str">
        <f t="shared" si="73"/>
        <v/>
      </c>
    </row>
    <row r="871" s="9" customFormat="1" hidden="1" customHeight="1" spans="1:22">
      <c r="A871" s="21"/>
      <c r="B871" s="54"/>
      <c r="C871" s="55"/>
      <c r="D871" s="54"/>
      <c r="E871" s="57"/>
      <c r="F871" s="58"/>
      <c r="G871" s="59"/>
      <c r="H871" s="57"/>
      <c r="I871" s="57"/>
      <c r="J871" s="62" t="str">
        <f t="shared" si="69"/>
        <v/>
      </c>
      <c r="K871" s="61"/>
      <c r="L871" s="57"/>
      <c r="M871" s="57" t="str">
        <f t="shared" si="70"/>
        <v/>
      </c>
      <c r="N871" s="57"/>
      <c r="O871" s="57"/>
      <c r="P871" s="57"/>
      <c r="Q871" s="65" t="str">
        <f t="shared" si="71"/>
        <v/>
      </c>
      <c r="R871" s="55"/>
      <c r="S871" s="67"/>
      <c r="T871" s="17">
        <f>IF(AND(D871&lt;&gt;"",RIGHT(D871,3)&lt;&gt;""),IF(COUNTIF($D$6:D871,D871)=1,1,0),0)</f>
        <v>0</v>
      </c>
      <c r="U871" s="17" t="str">
        <f t="shared" si="72"/>
        <v/>
      </c>
      <c r="V871" s="17" t="str">
        <f t="shared" si="73"/>
        <v/>
      </c>
    </row>
    <row r="872" s="9" customFormat="1" hidden="1" customHeight="1" spans="1:22">
      <c r="A872" s="21"/>
      <c r="B872" s="54"/>
      <c r="C872" s="55"/>
      <c r="D872" s="54"/>
      <c r="E872" s="57"/>
      <c r="F872" s="58"/>
      <c r="G872" s="59"/>
      <c r="H872" s="57"/>
      <c r="I872" s="57"/>
      <c r="J872" s="62" t="str">
        <f t="shared" si="69"/>
        <v/>
      </c>
      <c r="K872" s="61"/>
      <c r="L872" s="57"/>
      <c r="M872" s="57" t="str">
        <f t="shared" si="70"/>
        <v/>
      </c>
      <c r="N872" s="57"/>
      <c r="O872" s="57"/>
      <c r="P872" s="57"/>
      <c r="Q872" s="65" t="str">
        <f t="shared" si="71"/>
        <v/>
      </c>
      <c r="R872" s="55"/>
      <c r="S872" s="67"/>
      <c r="T872" s="17">
        <f>IF(AND(D872&lt;&gt;"",RIGHT(D872,3)&lt;&gt;""),IF(COUNTIF($D$6:D872,D872)=1,1,0),0)</f>
        <v>0</v>
      </c>
      <c r="U872" s="17" t="str">
        <f t="shared" si="72"/>
        <v/>
      </c>
      <c r="V872" s="17" t="str">
        <f t="shared" si="73"/>
        <v/>
      </c>
    </row>
    <row r="873" s="9" customFormat="1" hidden="1" customHeight="1" spans="1:22">
      <c r="A873" s="21"/>
      <c r="B873" s="54"/>
      <c r="C873" s="55"/>
      <c r="D873" s="54"/>
      <c r="E873" s="57"/>
      <c r="F873" s="58"/>
      <c r="G873" s="59"/>
      <c r="H873" s="57"/>
      <c r="I873" s="57"/>
      <c r="J873" s="62" t="str">
        <f t="shared" si="69"/>
        <v/>
      </c>
      <c r="K873" s="61"/>
      <c r="L873" s="57"/>
      <c r="M873" s="57" t="str">
        <f t="shared" si="70"/>
        <v/>
      </c>
      <c r="N873" s="57"/>
      <c r="O873" s="57"/>
      <c r="P873" s="57"/>
      <c r="Q873" s="65" t="str">
        <f t="shared" si="71"/>
        <v/>
      </c>
      <c r="R873" s="55"/>
      <c r="S873" s="67"/>
      <c r="T873" s="17">
        <f>IF(AND(D873&lt;&gt;"",RIGHT(D873,3)&lt;&gt;""),IF(COUNTIF($D$6:D873,D873)=1,1,0),0)</f>
        <v>0</v>
      </c>
      <c r="U873" s="17" t="str">
        <f t="shared" si="72"/>
        <v/>
      </c>
      <c r="V873" s="17" t="str">
        <f t="shared" si="73"/>
        <v/>
      </c>
    </row>
    <row r="874" s="9" customFormat="1" hidden="1" customHeight="1" spans="1:22">
      <c r="A874" s="21"/>
      <c r="B874" s="54"/>
      <c r="C874" s="55"/>
      <c r="D874" s="54"/>
      <c r="E874" s="57"/>
      <c r="F874" s="58"/>
      <c r="G874" s="59"/>
      <c r="H874" s="57"/>
      <c r="I874" s="57"/>
      <c r="J874" s="62" t="str">
        <f t="shared" si="69"/>
        <v/>
      </c>
      <c r="K874" s="61"/>
      <c r="L874" s="57"/>
      <c r="M874" s="57" t="str">
        <f t="shared" si="70"/>
        <v/>
      </c>
      <c r="N874" s="57"/>
      <c r="O874" s="57"/>
      <c r="P874" s="57"/>
      <c r="Q874" s="65" t="str">
        <f t="shared" si="71"/>
        <v/>
      </c>
      <c r="R874" s="55"/>
      <c r="S874" s="67"/>
      <c r="T874" s="17">
        <f>IF(AND(D874&lt;&gt;"",RIGHT(D874,3)&lt;&gt;""),IF(COUNTIF($D$6:D874,D874)=1,1,0),0)</f>
        <v>0</v>
      </c>
      <c r="U874" s="17" t="str">
        <f t="shared" si="72"/>
        <v/>
      </c>
      <c r="V874" s="17" t="str">
        <f t="shared" si="73"/>
        <v/>
      </c>
    </row>
    <row r="875" s="9" customFormat="1" hidden="1" customHeight="1" spans="1:22">
      <c r="A875" s="21"/>
      <c r="B875" s="54"/>
      <c r="C875" s="55"/>
      <c r="D875" s="54"/>
      <c r="E875" s="57"/>
      <c r="F875" s="58"/>
      <c r="G875" s="59"/>
      <c r="H875" s="57"/>
      <c r="I875" s="57"/>
      <c r="J875" s="62" t="str">
        <f t="shared" si="69"/>
        <v/>
      </c>
      <c r="K875" s="61"/>
      <c r="L875" s="57"/>
      <c r="M875" s="57" t="str">
        <f t="shared" si="70"/>
        <v/>
      </c>
      <c r="N875" s="57"/>
      <c r="O875" s="57"/>
      <c r="P875" s="57"/>
      <c r="Q875" s="65" t="str">
        <f t="shared" si="71"/>
        <v/>
      </c>
      <c r="R875" s="55"/>
      <c r="S875" s="67"/>
      <c r="T875" s="17">
        <f>IF(AND(D875&lt;&gt;"",RIGHT(D875,3)&lt;&gt;""),IF(COUNTIF($D$6:D875,D875)=1,1,0),0)</f>
        <v>0</v>
      </c>
      <c r="U875" s="17" t="str">
        <f t="shared" si="72"/>
        <v/>
      </c>
      <c r="V875" s="17" t="str">
        <f t="shared" si="73"/>
        <v/>
      </c>
    </row>
    <row r="876" s="9" customFormat="1" hidden="1" customHeight="1" spans="1:22">
      <c r="A876" s="21"/>
      <c r="B876" s="54"/>
      <c r="C876" s="55"/>
      <c r="D876" s="54"/>
      <c r="E876" s="57"/>
      <c r="F876" s="58"/>
      <c r="G876" s="59"/>
      <c r="H876" s="57"/>
      <c r="I876" s="57"/>
      <c r="J876" s="62" t="str">
        <f t="shared" si="69"/>
        <v/>
      </c>
      <c r="K876" s="61"/>
      <c r="L876" s="57"/>
      <c r="M876" s="57" t="str">
        <f t="shared" si="70"/>
        <v/>
      </c>
      <c r="N876" s="57"/>
      <c r="O876" s="57"/>
      <c r="P876" s="57"/>
      <c r="Q876" s="65" t="str">
        <f t="shared" si="71"/>
        <v/>
      </c>
      <c r="R876" s="55"/>
      <c r="S876" s="67"/>
      <c r="T876" s="17">
        <f>IF(AND(D876&lt;&gt;"",RIGHT(D876,3)&lt;&gt;""),IF(COUNTIF($D$6:D876,D876)=1,1,0),0)</f>
        <v>0</v>
      </c>
      <c r="U876" s="17" t="str">
        <f t="shared" si="72"/>
        <v/>
      </c>
      <c r="V876" s="17" t="str">
        <f t="shared" si="73"/>
        <v/>
      </c>
    </row>
    <row r="877" s="9" customFormat="1" hidden="1" customHeight="1" spans="1:22">
      <c r="A877" s="21"/>
      <c r="B877" s="54"/>
      <c r="C877" s="55"/>
      <c r="D877" s="54"/>
      <c r="E877" s="57"/>
      <c r="F877" s="58"/>
      <c r="G877" s="59"/>
      <c r="H877" s="57"/>
      <c r="I877" s="57"/>
      <c r="J877" s="62" t="str">
        <f t="shared" si="69"/>
        <v/>
      </c>
      <c r="K877" s="61"/>
      <c r="L877" s="57"/>
      <c r="M877" s="57" t="str">
        <f t="shared" si="70"/>
        <v/>
      </c>
      <c r="N877" s="57"/>
      <c r="O877" s="57"/>
      <c r="P877" s="57"/>
      <c r="Q877" s="65" t="str">
        <f t="shared" si="71"/>
        <v/>
      </c>
      <c r="R877" s="55"/>
      <c r="S877" s="67"/>
      <c r="T877" s="17">
        <f>IF(AND(D877&lt;&gt;"",RIGHT(D877,3)&lt;&gt;""),IF(COUNTIF($D$6:D877,D877)=1,1,0),0)</f>
        <v>0</v>
      </c>
      <c r="U877" s="17" t="str">
        <f t="shared" si="72"/>
        <v/>
      </c>
      <c r="V877" s="17" t="str">
        <f t="shared" si="73"/>
        <v/>
      </c>
    </row>
    <row r="878" s="9" customFormat="1" hidden="1" customHeight="1" spans="1:22">
      <c r="A878" s="21"/>
      <c r="B878" s="54"/>
      <c r="C878" s="55"/>
      <c r="D878" s="54"/>
      <c r="E878" s="57"/>
      <c r="F878" s="58"/>
      <c r="G878" s="59"/>
      <c r="H878" s="57"/>
      <c r="I878" s="57"/>
      <c r="J878" s="62" t="str">
        <f t="shared" si="69"/>
        <v/>
      </c>
      <c r="K878" s="61"/>
      <c r="L878" s="57"/>
      <c r="M878" s="57" t="str">
        <f t="shared" si="70"/>
        <v/>
      </c>
      <c r="N878" s="57"/>
      <c r="O878" s="57"/>
      <c r="P878" s="57"/>
      <c r="Q878" s="65" t="str">
        <f t="shared" si="71"/>
        <v/>
      </c>
      <c r="R878" s="55"/>
      <c r="S878" s="67"/>
      <c r="T878" s="17">
        <f>IF(AND(D878&lt;&gt;"",RIGHT(D878,3)&lt;&gt;""),IF(COUNTIF($D$6:D878,D878)=1,1,0),0)</f>
        <v>0</v>
      </c>
      <c r="U878" s="17" t="str">
        <f t="shared" si="72"/>
        <v/>
      </c>
      <c r="V878" s="17" t="str">
        <f t="shared" si="73"/>
        <v/>
      </c>
    </row>
    <row r="879" s="9" customFormat="1" hidden="1" customHeight="1" spans="1:22">
      <c r="A879" s="21"/>
      <c r="B879" s="54"/>
      <c r="C879" s="55"/>
      <c r="D879" s="54"/>
      <c r="E879" s="57"/>
      <c r="F879" s="58"/>
      <c r="G879" s="59"/>
      <c r="H879" s="57"/>
      <c r="I879" s="57"/>
      <c r="J879" s="62" t="str">
        <f t="shared" si="69"/>
        <v/>
      </c>
      <c r="K879" s="61"/>
      <c r="L879" s="57"/>
      <c r="M879" s="57" t="str">
        <f t="shared" si="70"/>
        <v/>
      </c>
      <c r="N879" s="57"/>
      <c r="O879" s="57"/>
      <c r="P879" s="57"/>
      <c r="Q879" s="65" t="str">
        <f t="shared" si="71"/>
        <v/>
      </c>
      <c r="R879" s="55"/>
      <c r="S879" s="67"/>
      <c r="T879" s="17">
        <f>IF(AND(D879&lt;&gt;"",RIGHT(D879,3)&lt;&gt;""),IF(COUNTIF($D$6:D879,D879)=1,1,0),0)</f>
        <v>0</v>
      </c>
      <c r="U879" s="17" t="str">
        <f t="shared" si="72"/>
        <v/>
      </c>
      <c r="V879" s="17" t="str">
        <f t="shared" si="73"/>
        <v/>
      </c>
    </row>
    <row r="880" s="9" customFormat="1" hidden="1" customHeight="1" spans="1:22">
      <c r="A880" s="21"/>
      <c r="B880" s="54"/>
      <c r="C880" s="55"/>
      <c r="D880" s="54"/>
      <c r="E880" s="57"/>
      <c r="F880" s="58"/>
      <c r="G880" s="59"/>
      <c r="H880" s="57"/>
      <c r="I880" s="57"/>
      <c r="J880" s="62" t="str">
        <f t="shared" si="69"/>
        <v/>
      </c>
      <c r="K880" s="61"/>
      <c r="L880" s="57"/>
      <c r="M880" s="57" t="str">
        <f t="shared" si="70"/>
        <v/>
      </c>
      <c r="N880" s="57"/>
      <c r="O880" s="57"/>
      <c r="P880" s="57"/>
      <c r="Q880" s="65" t="str">
        <f t="shared" si="71"/>
        <v/>
      </c>
      <c r="R880" s="55"/>
      <c r="S880" s="67"/>
      <c r="T880" s="17">
        <f>IF(AND(D880&lt;&gt;"",RIGHT(D880,3)&lt;&gt;""),IF(COUNTIF($D$6:D880,D880)=1,1,0),0)</f>
        <v>0</v>
      </c>
      <c r="U880" s="17" t="str">
        <f t="shared" si="72"/>
        <v/>
      </c>
      <c r="V880" s="17" t="str">
        <f t="shared" si="73"/>
        <v/>
      </c>
    </row>
    <row r="881" s="9" customFormat="1" hidden="1" customHeight="1" spans="1:22">
      <c r="A881" s="21"/>
      <c r="B881" s="54"/>
      <c r="C881" s="55"/>
      <c r="D881" s="54"/>
      <c r="E881" s="57"/>
      <c r="F881" s="58"/>
      <c r="G881" s="59"/>
      <c r="H881" s="57"/>
      <c r="I881" s="57"/>
      <c r="J881" s="62" t="str">
        <f t="shared" si="69"/>
        <v/>
      </c>
      <c r="K881" s="61"/>
      <c r="L881" s="57"/>
      <c r="M881" s="57" t="str">
        <f t="shared" si="70"/>
        <v/>
      </c>
      <c r="N881" s="57"/>
      <c r="O881" s="57"/>
      <c r="P881" s="57"/>
      <c r="Q881" s="65" t="str">
        <f t="shared" si="71"/>
        <v/>
      </c>
      <c r="R881" s="55"/>
      <c r="S881" s="67"/>
      <c r="T881" s="17">
        <f>IF(AND(D881&lt;&gt;"",RIGHT(D881,3)&lt;&gt;""),IF(COUNTIF($D$6:D881,D881)=1,1,0),0)</f>
        <v>0</v>
      </c>
      <c r="U881" s="17" t="str">
        <f t="shared" si="72"/>
        <v/>
      </c>
      <c r="V881" s="17" t="str">
        <f t="shared" si="73"/>
        <v/>
      </c>
    </row>
    <row r="882" s="9" customFormat="1" hidden="1" customHeight="1" spans="1:22">
      <c r="A882" s="21"/>
      <c r="B882" s="54"/>
      <c r="C882" s="55"/>
      <c r="D882" s="54"/>
      <c r="E882" s="57"/>
      <c r="F882" s="58"/>
      <c r="G882" s="59"/>
      <c r="H882" s="57"/>
      <c r="I882" s="57"/>
      <c r="J882" s="62" t="str">
        <f t="shared" si="69"/>
        <v/>
      </c>
      <c r="K882" s="61"/>
      <c r="L882" s="57"/>
      <c r="M882" s="57" t="str">
        <f t="shared" si="70"/>
        <v/>
      </c>
      <c r="N882" s="57"/>
      <c r="O882" s="57"/>
      <c r="P882" s="57"/>
      <c r="Q882" s="65" t="str">
        <f t="shared" si="71"/>
        <v/>
      </c>
      <c r="R882" s="55"/>
      <c r="S882" s="67"/>
      <c r="T882" s="17">
        <f>IF(AND(D882&lt;&gt;"",RIGHT(D882,3)&lt;&gt;""),IF(COUNTIF($D$6:D882,D882)=1,1,0),0)</f>
        <v>0</v>
      </c>
      <c r="U882" s="17" t="str">
        <f t="shared" si="72"/>
        <v/>
      </c>
      <c r="V882" s="17" t="str">
        <f t="shared" si="73"/>
        <v/>
      </c>
    </row>
    <row r="883" s="9" customFormat="1" hidden="1" customHeight="1" spans="1:22">
      <c r="A883" s="21"/>
      <c r="B883" s="54"/>
      <c r="C883" s="55"/>
      <c r="D883" s="54"/>
      <c r="E883" s="57"/>
      <c r="F883" s="58"/>
      <c r="G883" s="59"/>
      <c r="H883" s="57"/>
      <c r="I883" s="57"/>
      <c r="J883" s="62" t="str">
        <f t="shared" si="69"/>
        <v/>
      </c>
      <c r="K883" s="61"/>
      <c r="L883" s="57"/>
      <c r="M883" s="57" t="str">
        <f t="shared" si="70"/>
        <v/>
      </c>
      <c r="N883" s="57"/>
      <c r="O883" s="57"/>
      <c r="P883" s="57"/>
      <c r="Q883" s="65" t="str">
        <f t="shared" si="71"/>
        <v/>
      </c>
      <c r="R883" s="55"/>
      <c r="S883" s="67"/>
      <c r="T883" s="17">
        <f>IF(AND(D883&lt;&gt;"",RIGHT(D883,3)&lt;&gt;""),IF(COUNTIF($D$6:D883,D883)=1,1,0),0)</f>
        <v>0</v>
      </c>
      <c r="U883" s="17" t="str">
        <f t="shared" si="72"/>
        <v/>
      </c>
      <c r="V883" s="17" t="str">
        <f t="shared" si="73"/>
        <v/>
      </c>
    </row>
    <row r="884" s="9" customFormat="1" hidden="1" customHeight="1" spans="1:22">
      <c r="A884" s="21"/>
      <c r="B884" s="54"/>
      <c r="C884" s="55"/>
      <c r="D884" s="54"/>
      <c r="E884" s="57"/>
      <c r="F884" s="58"/>
      <c r="G884" s="59"/>
      <c r="H884" s="57"/>
      <c r="I884" s="57"/>
      <c r="J884" s="62" t="str">
        <f t="shared" si="69"/>
        <v/>
      </c>
      <c r="K884" s="61"/>
      <c r="L884" s="57"/>
      <c r="M884" s="57" t="str">
        <f t="shared" si="70"/>
        <v/>
      </c>
      <c r="N884" s="57"/>
      <c r="O884" s="57"/>
      <c r="P884" s="57"/>
      <c r="Q884" s="65" t="str">
        <f t="shared" si="71"/>
        <v/>
      </c>
      <c r="R884" s="55"/>
      <c r="S884" s="67"/>
      <c r="T884" s="17">
        <f>IF(AND(D884&lt;&gt;"",RIGHT(D884,3)&lt;&gt;""),IF(COUNTIF($D$6:D884,D884)=1,1,0),0)</f>
        <v>0</v>
      </c>
      <c r="U884" s="17" t="str">
        <f t="shared" si="72"/>
        <v/>
      </c>
      <c r="V884" s="17" t="str">
        <f t="shared" si="73"/>
        <v/>
      </c>
    </row>
    <row r="885" s="9" customFormat="1" hidden="1" customHeight="1" spans="1:22">
      <c r="A885" s="21"/>
      <c r="B885" s="54"/>
      <c r="C885" s="55"/>
      <c r="D885" s="54"/>
      <c r="E885" s="57"/>
      <c r="F885" s="58"/>
      <c r="G885" s="59"/>
      <c r="H885" s="57"/>
      <c r="I885" s="57"/>
      <c r="J885" s="62" t="str">
        <f t="shared" si="69"/>
        <v/>
      </c>
      <c r="K885" s="61"/>
      <c r="L885" s="57"/>
      <c r="M885" s="57" t="str">
        <f t="shared" si="70"/>
        <v/>
      </c>
      <c r="N885" s="57"/>
      <c r="O885" s="57"/>
      <c r="P885" s="57"/>
      <c r="Q885" s="65" t="str">
        <f t="shared" si="71"/>
        <v/>
      </c>
      <c r="R885" s="55"/>
      <c r="S885" s="67"/>
      <c r="T885" s="17">
        <f>IF(AND(D885&lt;&gt;"",RIGHT(D885,3)&lt;&gt;""),IF(COUNTIF($D$6:D885,D885)=1,1,0),0)</f>
        <v>0</v>
      </c>
      <c r="U885" s="17" t="str">
        <f t="shared" si="72"/>
        <v/>
      </c>
      <c r="V885" s="17" t="str">
        <f t="shared" si="73"/>
        <v/>
      </c>
    </row>
    <row r="886" s="9" customFormat="1" hidden="1" customHeight="1" spans="1:22">
      <c r="A886" s="21"/>
      <c r="B886" s="54"/>
      <c r="C886" s="55"/>
      <c r="D886" s="54"/>
      <c r="E886" s="57"/>
      <c r="F886" s="58"/>
      <c r="G886" s="59"/>
      <c r="H886" s="57"/>
      <c r="I886" s="57"/>
      <c r="J886" s="62" t="str">
        <f t="shared" si="69"/>
        <v/>
      </c>
      <c r="K886" s="61"/>
      <c r="L886" s="57"/>
      <c r="M886" s="57" t="str">
        <f t="shared" si="70"/>
        <v/>
      </c>
      <c r="N886" s="57"/>
      <c r="O886" s="57"/>
      <c r="P886" s="57"/>
      <c r="Q886" s="65" t="str">
        <f t="shared" si="71"/>
        <v/>
      </c>
      <c r="R886" s="55"/>
      <c r="S886" s="67"/>
      <c r="T886" s="17">
        <f>IF(AND(D886&lt;&gt;"",RIGHT(D886,3)&lt;&gt;""),IF(COUNTIF($D$6:D886,D886)=1,1,0),0)</f>
        <v>0</v>
      </c>
      <c r="U886" s="17" t="str">
        <f t="shared" si="72"/>
        <v/>
      </c>
      <c r="V886" s="17" t="str">
        <f t="shared" si="73"/>
        <v/>
      </c>
    </row>
    <row r="887" s="9" customFormat="1" hidden="1" customHeight="1" spans="1:22">
      <c r="A887" s="21"/>
      <c r="B887" s="54"/>
      <c r="C887" s="55"/>
      <c r="D887" s="54"/>
      <c r="E887" s="57"/>
      <c r="F887" s="58"/>
      <c r="G887" s="59"/>
      <c r="H887" s="57"/>
      <c r="I887" s="57"/>
      <c r="J887" s="62" t="str">
        <f t="shared" si="69"/>
        <v/>
      </c>
      <c r="K887" s="61"/>
      <c r="L887" s="57"/>
      <c r="M887" s="57" t="str">
        <f t="shared" si="70"/>
        <v/>
      </c>
      <c r="N887" s="57"/>
      <c r="O887" s="57"/>
      <c r="P887" s="57"/>
      <c r="Q887" s="65" t="str">
        <f t="shared" si="71"/>
        <v/>
      </c>
      <c r="R887" s="55"/>
      <c r="S887" s="67"/>
      <c r="T887" s="17">
        <f>IF(AND(D887&lt;&gt;"",RIGHT(D887,3)&lt;&gt;""),IF(COUNTIF($D$6:D887,D887)=1,1,0),0)</f>
        <v>0</v>
      </c>
      <c r="U887" s="17" t="str">
        <f t="shared" si="72"/>
        <v/>
      </c>
      <c r="V887" s="17" t="str">
        <f t="shared" si="73"/>
        <v/>
      </c>
    </row>
    <row r="888" s="9" customFormat="1" hidden="1" customHeight="1" spans="1:22">
      <c r="A888" s="21"/>
      <c r="B888" s="54"/>
      <c r="C888" s="55"/>
      <c r="D888" s="54"/>
      <c r="E888" s="57"/>
      <c r="F888" s="58"/>
      <c r="G888" s="59"/>
      <c r="H888" s="57"/>
      <c r="I888" s="57"/>
      <c r="J888" s="62" t="str">
        <f t="shared" si="69"/>
        <v/>
      </c>
      <c r="K888" s="61"/>
      <c r="L888" s="57"/>
      <c r="M888" s="57" t="str">
        <f t="shared" si="70"/>
        <v/>
      </c>
      <c r="N888" s="57"/>
      <c r="O888" s="57"/>
      <c r="P888" s="57"/>
      <c r="Q888" s="65" t="str">
        <f t="shared" si="71"/>
        <v/>
      </c>
      <c r="R888" s="55"/>
      <c r="S888" s="67"/>
      <c r="T888" s="17">
        <f>IF(AND(D888&lt;&gt;"",RIGHT(D888,3)&lt;&gt;""),IF(COUNTIF($D$6:D888,D888)=1,1,0),0)</f>
        <v>0</v>
      </c>
      <c r="U888" s="17" t="str">
        <f t="shared" si="72"/>
        <v/>
      </c>
      <c r="V888" s="17" t="str">
        <f t="shared" si="73"/>
        <v/>
      </c>
    </row>
    <row r="889" s="9" customFormat="1" hidden="1" customHeight="1" spans="1:22">
      <c r="A889" s="21"/>
      <c r="B889" s="54"/>
      <c r="C889" s="55"/>
      <c r="D889" s="54"/>
      <c r="E889" s="57"/>
      <c r="F889" s="58"/>
      <c r="G889" s="59"/>
      <c r="H889" s="57"/>
      <c r="I889" s="57"/>
      <c r="J889" s="62" t="str">
        <f t="shared" si="69"/>
        <v/>
      </c>
      <c r="K889" s="61"/>
      <c r="L889" s="57"/>
      <c r="M889" s="57" t="str">
        <f t="shared" si="70"/>
        <v/>
      </c>
      <c r="N889" s="57"/>
      <c r="O889" s="57"/>
      <c r="P889" s="57"/>
      <c r="Q889" s="65" t="str">
        <f t="shared" si="71"/>
        <v/>
      </c>
      <c r="R889" s="55"/>
      <c r="S889" s="67"/>
      <c r="T889" s="17">
        <f>IF(AND(D889&lt;&gt;"",RIGHT(D889,3)&lt;&gt;""),IF(COUNTIF($D$6:D889,D889)=1,1,0),0)</f>
        <v>0</v>
      </c>
      <c r="U889" s="17" t="str">
        <f t="shared" si="72"/>
        <v/>
      </c>
      <c r="V889" s="17" t="str">
        <f t="shared" si="73"/>
        <v/>
      </c>
    </row>
    <row r="890" s="9" customFormat="1" hidden="1" customHeight="1" spans="1:22">
      <c r="A890" s="21"/>
      <c r="B890" s="54"/>
      <c r="C890" s="55"/>
      <c r="D890" s="54"/>
      <c r="E890" s="57"/>
      <c r="F890" s="58"/>
      <c r="G890" s="59"/>
      <c r="H890" s="57"/>
      <c r="I890" s="57"/>
      <c r="J890" s="62" t="str">
        <f t="shared" si="69"/>
        <v/>
      </c>
      <c r="K890" s="61"/>
      <c r="L890" s="57"/>
      <c r="M890" s="57" t="str">
        <f t="shared" si="70"/>
        <v/>
      </c>
      <c r="N890" s="57"/>
      <c r="O890" s="57"/>
      <c r="P890" s="57"/>
      <c r="Q890" s="65" t="str">
        <f t="shared" si="71"/>
        <v/>
      </c>
      <c r="R890" s="55"/>
      <c r="S890" s="67"/>
      <c r="T890" s="17">
        <f>IF(AND(D890&lt;&gt;"",RIGHT(D890,3)&lt;&gt;""),IF(COUNTIF($D$6:D890,D890)=1,1,0),0)</f>
        <v>0</v>
      </c>
      <c r="U890" s="17" t="str">
        <f t="shared" si="72"/>
        <v/>
      </c>
      <c r="V890" s="17" t="str">
        <f t="shared" si="73"/>
        <v/>
      </c>
    </row>
    <row r="891" s="9" customFormat="1" hidden="1" customHeight="1" spans="1:22">
      <c r="A891" s="21"/>
      <c r="B891" s="54"/>
      <c r="C891" s="55"/>
      <c r="D891" s="54"/>
      <c r="E891" s="57"/>
      <c r="F891" s="58"/>
      <c r="G891" s="59"/>
      <c r="H891" s="57"/>
      <c r="I891" s="57"/>
      <c r="J891" s="62" t="str">
        <f t="shared" si="69"/>
        <v/>
      </c>
      <c r="K891" s="61"/>
      <c r="L891" s="57"/>
      <c r="M891" s="57" t="str">
        <f t="shared" si="70"/>
        <v/>
      </c>
      <c r="N891" s="57"/>
      <c r="O891" s="57"/>
      <c r="P891" s="57"/>
      <c r="Q891" s="65" t="str">
        <f t="shared" si="71"/>
        <v/>
      </c>
      <c r="R891" s="55"/>
      <c r="S891" s="67"/>
      <c r="T891" s="17">
        <f>IF(AND(D891&lt;&gt;"",RIGHT(D891,3)&lt;&gt;""),IF(COUNTIF($D$6:D891,D891)=1,1,0),0)</f>
        <v>0</v>
      </c>
      <c r="U891" s="17" t="str">
        <f t="shared" si="72"/>
        <v/>
      </c>
      <c r="V891" s="17" t="str">
        <f t="shared" si="73"/>
        <v/>
      </c>
    </row>
    <row r="892" s="9" customFormat="1" hidden="1" customHeight="1" spans="1:22">
      <c r="A892" s="21"/>
      <c r="B892" s="54"/>
      <c r="C892" s="55"/>
      <c r="D892" s="54"/>
      <c r="E892" s="57"/>
      <c r="F892" s="58"/>
      <c r="G892" s="59"/>
      <c r="H892" s="57"/>
      <c r="I892" s="57"/>
      <c r="J892" s="62" t="str">
        <f t="shared" si="69"/>
        <v/>
      </c>
      <c r="K892" s="61"/>
      <c r="L892" s="57"/>
      <c r="M892" s="57" t="str">
        <f t="shared" si="70"/>
        <v/>
      </c>
      <c r="N892" s="57"/>
      <c r="O892" s="57"/>
      <c r="P892" s="57"/>
      <c r="Q892" s="65" t="str">
        <f t="shared" si="71"/>
        <v/>
      </c>
      <c r="R892" s="55"/>
      <c r="S892" s="67"/>
      <c r="T892" s="17">
        <f>IF(AND(D892&lt;&gt;"",RIGHT(D892,3)&lt;&gt;""),IF(COUNTIF($D$6:D892,D892)=1,1,0),0)</f>
        <v>0</v>
      </c>
      <c r="U892" s="17" t="str">
        <f t="shared" si="72"/>
        <v/>
      </c>
      <c r="V892" s="17" t="str">
        <f t="shared" si="73"/>
        <v/>
      </c>
    </row>
    <row r="893" s="9" customFormat="1" hidden="1" customHeight="1" spans="1:22">
      <c r="A893" s="21"/>
      <c r="B893" s="54"/>
      <c r="C893" s="55"/>
      <c r="D893" s="54"/>
      <c r="E893" s="57"/>
      <c r="F893" s="58"/>
      <c r="G893" s="59"/>
      <c r="H893" s="57"/>
      <c r="I893" s="57"/>
      <c r="J893" s="62" t="str">
        <f t="shared" si="69"/>
        <v/>
      </c>
      <c r="K893" s="61"/>
      <c r="L893" s="57"/>
      <c r="M893" s="57" t="str">
        <f t="shared" si="70"/>
        <v/>
      </c>
      <c r="N893" s="57"/>
      <c r="O893" s="57"/>
      <c r="P893" s="57"/>
      <c r="Q893" s="65" t="str">
        <f t="shared" si="71"/>
        <v/>
      </c>
      <c r="R893" s="55"/>
      <c r="S893" s="67"/>
      <c r="T893" s="17">
        <f>IF(AND(D893&lt;&gt;"",RIGHT(D893,3)&lt;&gt;""),IF(COUNTIF($D$6:D893,D893)=1,1,0),0)</f>
        <v>0</v>
      </c>
      <c r="U893" s="17" t="str">
        <f t="shared" si="72"/>
        <v/>
      </c>
      <c r="V893" s="17" t="str">
        <f t="shared" si="73"/>
        <v/>
      </c>
    </row>
    <row r="894" s="9" customFormat="1" hidden="1" customHeight="1" spans="1:22">
      <c r="A894" s="21"/>
      <c r="B894" s="54"/>
      <c r="C894" s="55"/>
      <c r="D894" s="54"/>
      <c r="E894" s="57"/>
      <c r="F894" s="58"/>
      <c r="G894" s="59"/>
      <c r="H894" s="57"/>
      <c r="I894" s="57"/>
      <c r="J894" s="62" t="str">
        <f t="shared" si="69"/>
        <v/>
      </c>
      <c r="K894" s="61"/>
      <c r="L894" s="57"/>
      <c r="M894" s="57" t="str">
        <f t="shared" si="70"/>
        <v/>
      </c>
      <c r="N894" s="57"/>
      <c r="O894" s="57"/>
      <c r="P894" s="57"/>
      <c r="Q894" s="65" t="str">
        <f t="shared" si="71"/>
        <v/>
      </c>
      <c r="R894" s="55"/>
      <c r="S894" s="67"/>
      <c r="T894" s="17">
        <f>IF(AND(D894&lt;&gt;"",RIGHT(D894,3)&lt;&gt;""),IF(COUNTIF($D$6:D894,D894)=1,1,0),0)</f>
        <v>0</v>
      </c>
      <c r="U894" s="17" t="str">
        <f t="shared" si="72"/>
        <v/>
      </c>
      <c r="V894" s="17" t="str">
        <f t="shared" si="73"/>
        <v/>
      </c>
    </row>
    <row r="895" s="9" customFormat="1" hidden="1" customHeight="1" spans="1:22">
      <c r="A895" s="21"/>
      <c r="B895" s="54"/>
      <c r="C895" s="55"/>
      <c r="D895" s="54"/>
      <c r="E895" s="57"/>
      <c r="F895" s="58"/>
      <c r="G895" s="59"/>
      <c r="H895" s="57"/>
      <c r="I895" s="57"/>
      <c r="J895" s="62" t="str">
        <f t="shared" si="69"/>
        <v/>
      </c>
      <c r="K895" s="61"/>
      <c r="L895" s="57"/>
      <c r="M895" s="57" t="str">
        <f t="shared" si="70"/>
        <v/>
      </c>
      <c r="N895" s="57"/>
      <c r="O895" s="57"/>
      <c r="P895" s="57"/>
      <c r="Q895" s="65" t="str">
        <f t="shared" si="71"/>
        <v/>
      </c>
      <c r="R895" s="55"/>
      <c r="S895" s="67"/>
      <c r="T895" s="17">
        <f>IF(AND(D895&lt;&gt;"",RIGHT(D895,3)&lt;&gt;""),IF(COUNTIF($D$6:D895,D895)=1,1,0),0)</f>
        <v>0</v>
      </c>
      <c r="U895" s="17" t="str">
        <f t="shared" si="72"/>
        <v/>
      </c>
      <c r="V895" s="17" t="str">
        <f t="shared" si="73"/>
        <v/>
      </c>
    </row>
    <row r="896" s="9" customFormat="1" hidden="1" customHeight="1" spans="1:22">
      <c r="A896" s="21"/>
      <c r="B896" s="54"/>
      <c r="C896" s="55"/>
      <c r="D896" s="54"/>
      <c r="E896" s="57"/>
      <c r="F896" s="58"/>
      <c r="G896" s="59"/>
      <c r="H896" s="57"/>
      <c r="I896" s="57"/>
      <c r="J896" s="62" t="str">
        <f t="shared" si="69"/>
        <v/>
      </c>
      <c r="K896" s="61"/>
      <c r="L896" s="57"/>
      <c r="M896" s="57" t="str">
        <f t="shared" si="70"/>
        <v/>
      </c>
      <c r="N896" s="57"/>
      <c r="O896" s="57"/>
      <c r="P896" s="57"/>
      <c r="Q896" s="65" t="str">
        <f t="shared" si="71"/>
        <v/>
      </c>
      <c r="R896" s="55"/>
      <c r="S896" s="67"/>
      <c r="T896" s="17">
        <f>IF(AND(D896&lt;&gt;"",RIGHT(D896,3)&lt;&gt;""),IF(COUNTIF($D$6:D896,D896)=1,1,0),0)</f>
        <v>0</v>
      </c>
      <c r="U896" s="17" t="str">
        <f t="shared" si="72"/>
        <v/>
      </c>
      <c r="V896" s="17" t="str">
        <f t="shared" si="73"/>
        <v/>
      </c>
    </row>
    <row r="897" s="9" customFormat="1" hidden="1" customHeight="1" spans="1:22">
      <c r="A897" s="21"/>
      <c r="B897" s="54"/>
      <c r="C897" s="55"/>
      <c r="D897" s="54"/>
      <c r="E897" s="57"/>
      <c r="F897" s="58"/>
      <c r="G897" s="59"/>
      <c r="H897" s="57"/>
      <c r="I897" s="57"/>
      <c r="J897" s="62" t="str">
        <f t="shared" si="69"/>
        <v/>
      </c>
      <c r="K897" s="61"/>
      <c r="L897" s="57"/>
      <c r="M897" s="57" t="str">
        <f t="shared" si="70"/>
        <v/>
      </c>
      <c r="N897" s="57"/>
      <c r="O897" s="57"/>
      <c r="P897" s="57"/>
      <c r="Q897" s="65" t="str">
        <f t="shared" si="71"/>
        <v/>
      </c>
      <c r="R897" s="55"/>
      <c r="S897" s="67"/>
      <c r="T897" s="17">
        <f>IF(AND(D897&lt;&gt;"",RIGHT(D897,3)&lt;&gt;""),IF(COUNTIF($D$6:D897,D897)=1,1,0),0)</f>
        <v>0</v>
      </c>
      <c r="U897" s="17" t="str">
        <f t="shared" si="72"/>
        <v/>
      </c>
      <c r="V897" s="17" t="str">
        <f t="shared" si="73"/>
        <v/>
      </c>
    </row>
    <row r="898" s="9" customFormat="1" hidden="1" customHeight="1" spans="1:22">
      <c r="A898" s="21"/>
      <c r="B898" s="54"/>
      <c r="C898" s="55"/>
      <c r="D898" s="54"/>
      <c r="E898" s="57"/>
      <c r="F898" s="58"/>
      <c r="G898" s="59"/>
      <c r="H898" s="57"/>
      <c r="I898" s="57"/>
      <c r="J898" s="62" t="str">
        <f t="shared" si="69"/>
        <v/>
      </c>
      <c r="K898" s="61"/>
      <c r="L898" s="57"/>
      <c r="M898" s="57" t="str">
        <f t="shared" si="70"/>
        <v/>
      </c>
      <c r="N898" s="57"/>
      <c r="O898" s="57"/>
      <c r="P898" s="57"/>
      <c r="Q898" s="65" t="str">
        <f t="shared" si="71"/>
        <v/>
      </c>
      <c r="R898" s="55"/>
      <c r="S898" s="67"/>
      <c r="T898" s="17">
        <f>IF(AND(D898&lt;&gt;"",RIGHT(D898,3)&lt;&gt;""),IF(COUNTIF($D$6:D898,D898)=1,1,0),0)</f>
        <v>0</v>
      </c>
      <c r="U898" s="17" t="str">
        <f t="shared" si="72"/>
        <v/>
      </c>
      <c r="V898" s="17" t="str">
        <f t="shared" si="73"/>
        <v/>
      </c>
    </row>
    <row r="899" s="9" customFormat="1" hidden="1" customHeight="1" spans="1:22">
      <c r="A899" s="21"/>
      <c r="B899" s="54"/>
      <c r="C899" s="55"/>
      <c r="D899" s="54"/>
      <c r="E899" s="57"/>
      <c r="F899" s="58"/>
      <c r="G899" s="59"/>
      <c r="H899" s="57"/>
      <c r="I899" s="57"/>
      <c r="J899" s="62" t="str">
        <f t="shared" si="69"/>
        <v/>
      </c>
      <c r="K899" s="61"/>
      <c r="L899" s="57"/>
      <c r="M899" s="57" t="str">
        <f t="shared" si="70"/>
        <v/>
      </c>
      <c r="N899" s="57"/>
      <c r="O899" s="57"/>
      <c r="P899" s="57"/>
      <c r="Q899" s="65" t="str">
        <f t="shared" si="71"/>
        <v/>
      </c>
      <c r="R899" s="55"/>
      <c r="S899" s="67"/>
      <c r="T899" s="17">
        <f>IF(AND(D899&lt;&gt;"",RIGHT(D899,3)&lt;&gt;""),IF(COUNTIF($D$6:D899,D899)=1,1,0),0)</f>
        <v>0</v>
      </c>
      <c r="U899" s="17" t="str">
        <f t="shared" si="72"/>
        <v/>
      </c>
      <c r="V899" s="17" t="str">
        <f t="shared" si="73"/>
        <v/>
      </c>
    </row>
    <row r="900" s="9" customFormat="1" hidden="1" customHeight="1" spans="1:22">
      <c r="A900" s="21"/>
      <c r="B900" s="54"/>
      <c r="C900" s="55"/>
      <c r="D900" s="54"/>
      <c r="E900" s="57"/>
      <c r="F900" s="58"/>
      <c r="G900" s="59"/>
      <c r="H900" s="57"/>
      <c r="I900" s="57"/>
      <c r="J900" s="62" t="str">
        <f t="shared" si="69"/>
        <v/>
      </c>
      <c r="K900" s="61"/>
      <c r="L900" s="57"/>
      <c r="M900" s="57" t="str">
        <f t="shared" si="70"/>
        <v/>
      </c>
      <c r="N900" s="57"/>
      <c r="O900" s="57"/>
      <c r="P900" s="57"/>
      <c r="Q900" s="65" t="str">
        <f t="shared" si="71"/>
        <v/>
      </c>
      <c r="R900" s="55"/>
      <c r="S900" s="67"/>
      <c r="T900" s="17">
        <f>IF(AND(D900&lt;&gt;"",RIGHT(D900,3)&lt;&gt;""),IF(COUNTIF($D$6:D900,D900)=1,1,0),0)</f>
        <v>0</v>
      </c>
      <c r="U900" s="17" t="str">
        <f t="shared" si="72"/>
        <v/>
      </c>
      <c r="V900" s="17" t="str">
        <f t="shared" si="73"/>
        <v/>
      </c>
    </row>
    <row r="901" s="9" customFormat="1" hidden="1" customHeight="1" spans="1:22">
      <c r="A901" s="21"/>
      <c r="B901" s="54"/>
      <c r="C901" s="55"/>
      <c r="D901" s="54"/>
      <c r="E901" s="57"/>
      <c r="F901" s="58"/>
      <c r="G901" s="59"/>
      <c r="H901" s="57"/>
      <c r="I901" s="57"/>
      <c r="J901" s="62" t="str">
        <f t="shared" si="69"/>
        <v/>
      </c>
      <c r="K901" s="61"/>
      <c r="L901" s="57"/>
      <c r="M901" s="57" t="str">
        <f t="shared" si="70"/>
        <v/>
      </c>
      <c r="N901" s="57"/>
      <c r="O901" s="57"/>
      <c r="P901" s="57"/>
      <c r="Q901" s="65" t="str">
        <f t="shared" si="71"/>
        <v/>
      </c>
      <c r="R901" s="55"/>
      <c r="S901" s="67"/>
      <c r="T901" s="17">
        <f>IF(AND(D901&lt;&gt;"",RIGHT(D901,3)&lt;&gt;""),IF(COUNTIF($D$6:D901,D901)=1,1,0),0)</f>
        <v>0</v>
      </c>
      <c r="U901" s="17" t="str">
        <f t="shared" si="72"/>
        <v/>
      </c>
      <c r="V901" s="17" t="str">
        <f t="shared" si="73"/>
        <v/>
      </c>
    </row>
    <row r="902" s="9" customFormat="1" hidden="1" customHeight="1" spans="1:22">
      <c r="A902" s="21"/>
      <c r="B902" s="54"/>
      <c r="C902" s="55"/>
      <c r="D902" s="54"/>
      <c r="E902" s="57"/>
      <c r="F902" s="58"/>
      <c r="G902" s="59"/>
      <c r="H902" s="57"/>
      <c r="I902" s="57"/>
      <c r="J902" s="62" t="str">
        <f t="shared" ref="J902:J965" si="74">IF(H902&lt;&gt;"",HYPERLINK(_xlfn.CONCAT($H$4,H902,I902),"Open File"),"")</f>
        <v/>
      </c>
      <c r="K902" s="61"/>
      <c r="L902" s="57"/>
      <c r="M902" s="57" t="str">
        <f t="shared" ref="M902:M965" si="75">IF(AND(N902&lt;&gt;"",Q902&lt;&gt;"",R902&lt;&gt;""),"COMPLETED",IF(N902&lt;&gt;"","ON-GOING",IF(L902&lt;&gt;"","REQUESTED","")))</f>
        <v/>
      </c>
      <c r="N902" s="57"/>
      <c r="O902" s="57"/>
      <c r="P902" s="57"/>
      <c r="Q902" s="65" t="str">
        <f t="shared" ref="Q902:Q965" si="76">IF(O902&lt;&gt;"",HYPERLINK(_xlfn.CONCAT($O$4,O902,P902),"Open File"),"")</f>
        <v/>
      </c>
      <c r="R902" s="55"/>
      <c r="S902" s="67"/>
      <c r="T902" s="17">
        <f>IF(AND(D902&lt;&gt;"",RIGHT(D902,3)&lt;&gt;""),IF(COUNTIF($D$6:D902,D902)=1,1,0),0)</f>
        <v>0</v>
      </c>
      <c r="U902" s="17" t="str">
        <f t="shared" ref="U902:U965" si="77">IF(AND(D902&lt;&gt;"",E902&lt;&gt;""),_xlfn.CONCAT(SUBSTITUTE(D902,"/","."),"_",E902,"_Before"),"")</f>
        <v/>
      </c>
      <c r="V902" s="17" t="str">
        <f t="shared" ref="V902:V965" si="78">IF(AND(D902&lt;&gt;"",E902&lt;&gt;""),_xlfn.CONCAT(SUBSTITUTE(D902,"/","."),"_",E902,"_After"),"")</f>
        <v/>
      </c>
    </row>
    <row r="903" s="9" customFormat="1" hidden="1" customHeight="1" spans="1:22">
      <c r="A903" s="21"/>
      <c r="B903" s="54"/>
      <c r="C903" s="55"/>
      <c r="D903" s="54"/>
      <c r="E903" s="57"/>
      <c r="F903" s="58"/>
      <c r="G903" s="59"/>
      <c r="H903" s="57"/>
      <c r="I903" s="57"/>
      <c r="J903" s="62" t="str">
        <f t="shared" si="74"/>
        <v/>
      </c>
      <c r="K903" s="61"/>
      <c r="L903" s="57"/>
      <c r="M903" s="57" t="str">
        <f t="shared" si="75"/>
        <v/>
      </c>
      <c r="N903" s="57"/>
      <c r="O903" s="57"/>
      <c r="P903" s="57"/>
      <c r="Q903" s="65" t="str">
        <f t="shared" si="76"/>
        <v/>
      </c>
      <c r="R903" s="55"/>
      <c r="S903" s="67"/>
      <c r="T903" s="17">
        <f>IF(AND(D903&lt;&gt;"",RIGHT(D903,3)&lt;&gt;""),IF(COUNTIF($D$6:D903,D903)=1,1,0),0)</f>
        <v>0</v>
      </c>
      <c r="U903" s="17" t="str">
        <f t="shared" si="77"/>
        <v/>
      </c>
      <c r="V903" s="17" t="str">
        <f t="shared" si="78"/>
        <v/>
      </c>
    </row>
    <row r="904" s="9" customFormat="1" hidden="1" customHeight="1" spans="1:22">
      <c r="A904" s="21"/>
      <c r="B904" s="54"/>
      <c r="C904" s="55"/>
      <c r="D904" s="54"/>
      <c r="E904" s="57"/>
      <c r="F904" s="58"/>
      <c r="G904" s="59"/>
      <c r="H904" s="57"/>
      <c r="I904" s="57"/>
      <c r="J904" s="62" t="str">
        <f t="shared" si="74"/>
        <v/>
      </c>
      <c r="K904" s="61"/>
      <c r="L904" s="57"/>
      <c r="M904" s="57" t="str">
        <f t="shared" si="75"/>
        <v/>
      </c>
      <c r="N904" s="57"/>
      <c r="O904" s="57"/>
      <c r="P904" s="57"/>
      <c r="Q904" s="65" t="str">
        <f t="shared" si="76"/>
        <v/>
      </c>
      <c r="R904" s="55"/>
      <c r="S904" s="67"/>
      <c r="T904" s="17">
        <f>IF(AND(D904&lt;&gt;"",RIGHT(D904,3)&lt;&gt;""),IF(COUNTIF($D$6:D904,D904)=1,1,0),0)</f>
        <v>0</v>
      </c>
      <c r="U904" s="17" t="str">
        <f t="shared" si="77"/>
        <v/>
      </c>
      <c r="V904" s="17" t="str">
        <f t="shared" si="78"/>
        <v/>
      </c>
    </row>
    <row r="905" s="9" customFormat="1" hidden="1" customHeight="1" spans="1:22">
      <c r="A905" s="21"/>
      <c r="B905" s="54"/>
      <c r="C905" s="55"/>
      <c r="D905" s="54"/>
      <c r="E905" s="57"/>
      <c r="F905" s="58"/>
      <c r="G905" s="59"/>
      <c r="H905" s="57"/>
      <c r="I905" s="57"/>
      <c r="J905" s="62" t="str">
        <f t="shared" si="74"/>
        <v/>
      </c>
      <c r="K905" s="61"/>
      <c r="L905" s="57"/>
      <c r="M905" s="57" t="str">
        <f t="shared" si="75"/>
        <v/>
      </c>
      <c r="N905" s="57"/>
      <c r="O905" s="57"/>
      <c r="P905" s="57"/>
      <c r="Q905" s="65" t="str">
        <f t="shared" si="76"/>
        <v/>
      </c>
      <c r="R905" s="55"/>
      <c r="S905" s="67"/>
      <c r="T905" s="17">
        <f>IF(AND(D905&lt;&gt;"",RIGHT(D905,3)&lt;&gt;""),IF(COUNTIF($D$6:D905,D905)=1,1,0),0)</f>
        <v>0</v>
      </c>
      <c r="U905" s="17" t="str">
        <f t="shared" si="77"/>
        <v/>
      </c>
      <c r="V905" s="17" t="str">
        <f t="shared" si="78"/>
        <v/>
      </c>
    </row>
    <row r="906" s="9" customFormat="1" hidden="1" customHeight="1" spans="1:22">
      <c r="A906" s="21"/>
      <c r="B906" s="54"/>
      <c r="C906" s="55"/>
      <c r="D906" s="54"/>
      <c r="E906" s="57"/>
      <c r="F906" s="58"/>
      <c r="G906" s="59"/>
      <c r="H906" s="57"/>
      <c r="I906" s="57"/>
      <c r="J906" s="62" t="str">
        <f t="shared" si="74"/>
        <v/>
      </c>
      <c r="K906" s="61"/>
      <c r="L906" s="57"/>
      <c r="M906" s="57" t="str">
        <f t="shared" si="75"/>
        <v/>
      </c>
      <c r="N906" s="57"/>
      <c r="O906" s="57"/>
      <c r="P906" s="57"/>
      <c r="Q906" s="65" t="str">
        <f t="shared" si="76"/>
        <v/>
      </c>
      <c r="R906" s="55"/>
      <c r="S906" s="67"/>
      <c r="T906" s="17">
        <f>IF(AND(D906&lt;&gt;"",RIGHT(D906,3)&lt;&gt;""),IF(COUNTIF($D$6:D906,D906)=1,1,0),0)</f>
        <v>0</v>
      </c>
      <c r="U906" s="17" t="str">
        <f t="shared" si="77"/>
        <v/>
      </c>
      <c r="V906" s="17" t="str">
        <f t="shared" si="78"/>
        <v/>
      </c>
    </row>
    <row r="907" s="9" customFormat="1" hidden="1" customHeight="1" spans="1:22">
      <c r="A907" s="21"/>
      <c r="B907" s="54"/>
      <c r="C907" s="55"/>
      <c r="D907" s="54"/>
      <c r="E907" s="57"/>
      <c r="F907" s="58"/>
      <c r="G907" s="59"/>
      <c r="H907" s="57"/>
      <c r="I907" s="57"/>
      <c r="J907" s="62" t="str">
        <f t="shared" si="74"/>
        <v/>
      </c>
      <c r="K907" s="61"/>
      <c r="L907" s="57"/>
      <c r="M907" s="57" t="str">
        <f t="shared" si="75"/>
        <v/>
      </c>
      <c r="N907" s="57"/>
      <c r="O907" s="57"/>
      <c r="P907" s="57"/>
      <c r="Q907" s="65" t="str">
        <f t="shared" si="76"/>
        <v/>
      </c>
      <c r="R907" s="55"/>
      <c r="S907" s="67"/>
      <c r="T907" s="17">
        <f>IF(AND(D907&lt;&gt;"",RIGHT(D907,3)&lt;&gt;""),IF(COUNTIF($D$6:D907,D907)=1,1,0),0)</f>
        <v>0</v>
      </c>
      <c r="U907" s="17" t="str">
        <f t="shared" si="77"/>
        <v/>
      </c>
      <c r="V907" s="17" t="str">
        <f t="shared" si="78"/>
        <v/>
      </c>
    </row>
    <row r="908" s="9" customFormat="1" hidden="1" customHeight="1" spans="1:22">
      <c r="A908" s="21"/>
      <c r="B908" s="54"/>
      <c r="C908" s="55"/>
      <c r="D908" s="54"/>
      <c r="E908" s="57"/>
      <c r="F908" s="58"/>
      <c r="G908" s="59"/>
      <c r="H908" s="57"/>
      <c r="I908" s="57"/>
      <c r="J908" s="62" t="str">
        <f t="shared" si="74"/>
        <v/>
      </c>
      <c r="K908" s="61"/>
      <c r="L908" s="57"/>
      <c r="M908" s="57" t="str">
        <f t="shared" si="75"/>
        <v/>
      </c>
      <c r="N908" s="57"/>
      <c r="O908" s="57"/>
      <c r="P908" s="57"/>
      <c r="Q908" s="65" t="str">
        <f t="shared" si="76"/>
        <v/>
      </c>
      <c r="R908" s="55"/>
      <c r="S908" s="67"/>
      <c r="T908" s="17">
        <f>IF(AND(D908&lt;&gt;"",RIGHT(D908,3)&lt;&gt;""),IF(COUNTIF($D$6:D908,D908)=1,1,0),0)</f>
        <v>0</v>
      </c>
      <c r="U908" s="17" t="str">
        <f t="shared" si="77"/>
        <v/>
      </c>
      <c r="V908" s="17" t="str">
        <f t="shared" si="78"/>
        <v/>
      </c>
    </row>
    <row r="909" s="9" customFormat="1" hidden="1" customHeight="1" spans="1:22">
      <c r="A909" s="21"/>
      <c r="B909" s="54"/>
      <c r="C909" s="55"/>
      <c r="D909" s="54"/>
      <c r="E909" s="57"/>
      <c r="F909" s="58"/>
      <c r="G909" s="59"/>
      <c r="H909" s="57"/>
      <c r="I909" s="57"/>
      <c r="J909" s="62" t="str">
        <f t="shared" si="74"/>
        <v/>
      </c>
      <c r="K909" s="61"/>
      <c r="L909" s="57"/>
      <c r="M909" s="57" t="str">
        <f t="shared" si="75"/>
        <v/>
      </c>
      <c r="N909" s="57"/>
      <c r="O909" s="57"/>
      <c r="P909" s="57"/>
      <c r="Q909" s="65" t="str">
        <f t="shared" si="76"/>
        <v/>
      </c>
      <c r="R909" s="55"/>
      <c r="S909" s="67"/>
      <c r="T909" s="17">
        <f>IF(AND(D909&lt;&gt;"",RIGHT(D909,3)&lt;&gt;""),IF(COUNTIF($D$6:D909,D909)=1,1,0),0)</f>
        <v>0</v>
      </c>
      <c r="U909" s="17" t="str">
        <f t="shared" si="77"/>
        <v/>
      </c>
      <c r="V909" s="17" t="str">
        <f t="shared" si="78"/>
        <v/>
      </c>
    </row>
    <row r="910" s="9" customFormat="1" hidden="1" customHeight="1" spans="1:22">
      <c r="A910" s="21"/>
      <c r="B910" s="54"/>
      <c r="C910" s="55"/>
      <c r="D910" s="54"/>
      <c r="E910" s="57"/>
      <c r="F910" s="58"/>
      <c r="G910" s="59"/>
      <c r="H910" s="57"/>
      <c r="I910" s="57"/>
      <c r="J910" s="62" t="str">
        <f t="shared" si="74"/>
        <v/>
      </c>
      <c r="K910" s="61"/>
      <c r="L910" s="57"/>
      <c r="M910" s="57" t="str">
        <f t="shared" si="75"/>
        <v/>
      </c>
      <c r="N910" s="57"/>
      <c r="O910" s="57"/>
      <c r="P910" s="57"/>
      <c r="Q910" s="65" t="str">
        <f t="shared" si="76"/>
        <v/>
      </c>
      <c r="R910" s="55"/>
      <c r="S910" s="67"/>
      <c r="T910" s="17">
        <f>IF(AND(D910&lt;&gt;"",RIGHT(D910,3)&lt;&gt;""),IF(COUNTIF($D$6:D910,D910)=1,1,0),0)</f>
        <v>0</v>
      </c>
      <c r="U910" s="17" t="str">
        <f t="shared" si="77"/>
        <v/>
      </c>
      <c r="V910" s="17" t="str">
        <f t="shared" si="78"/>
        <v/>
      </c>
    </row>
    <row r="911" s="9" customFormat="1" hidden="1" customHeight="1" spans="1:22">
      <c r="A911" s="21"/>
      <c r="B911" s="54"/>
      <c r="C911" s="55"/>
      <c r="D911" s="54"/>
      <c r="E911" s="57"/>
      <c r="F911" s="58"/>
      <c r="G911" s="59"/>
      <c r="H911" s="57"/>
      <c r="I911" s="57"/>
      <c r="J911" s="62" t="str">
        <f t="shared" si="74"/>
        <v/>
      </c>
      <c r="K911" s="61"/>
      <c r="L911" s="57"/>
      <c r="M911" s="57" t="str">
        <f t="shared" si="75"/>
        <v/>
      </c>
      <c r="N911" s="57"/>
      <c r="O911" s="57"/>
      <c r="P911" s="57"/>
      <c r="Q911" s="65" t="str">
        <f t="shared" si="76"/>
        <v/>
      </c>
      <c r="R911" s="55"/>
      <c r="S911" s="67"/>
      <c r="T911" s="17">
        <f>IF(AND(D911&lt;&gt;"",RIGHT(D911,3)&lt;&gt;""),IF(COUNTIF($D$6:D911,D911)=1,1,0),0)</f>
        <v>0</v>
      </c>
      <c r="U911" s="17" t="str">
        <f t="shared" si="77"/>
        <v/>
      </c>
      <c r="V911" s="17" t="str">
        <f t="shared" si="78"/>
        <v/>
      </c>
    </row>
    <row r="912" s="9" customFormat="1" hidden="1" customHeight="1" spans="1:22">
      <c r="A912" s="21"/>
      <c r="B912" s="54"/>
      <c r="C912" s="55"/>
      <c r="D912" s="54"/>
      <c r="E912" s="57"/>
      <c r="F912" s="58"/>
      <c r="G912" s="59"/>
      <c r="H912" s="57"/>
      <c r="I912" s="57"/>
      <c r="J912" s="62" t="str">
        <f t="shared" si="74"/>
        <v/>
      </c>
      <c r="K912" s="61"/>
      <c r="L912" s="57"/>
      <c r="M912" s="57" t="str">
        <f t="shared" si="75"/>
        <v/>
      </c>
      <c r="N912" s="57"/>
      <c r="O912" s="57"/>
      <c r="P912" s="57"/>
      <c r="Q912" s="65" t="str">
        <f t="shared" si="76"/>
        <v/>
      </c>
      <c r="R912" s="55"/>
      <c r="S912" s="67"/>
      <c r="T912" s="17">
        <f>IF(AND(D912&lt;&gt;"",RIGHT(D912,3)&lt;&gt;""),IF(COUNTIF($D$6:D912,D912)=1,1,0),0)</f>
        <v>0</v>
      </c>
      <c r="U912" s="17" t="str">
        <f t="shared" si="77"/>
        <v/>
      </c>
      <c r="V912" s="17" t="str">
        <f t="shared" si="78"/>
        <v/>
      </c>
    </row>
    <row r="913" s="9" customFormat="1" hidden="1" customHeight="1" spans="1:22">
      <c r="A913" s="21"/>
      <c r="B913" s="54"/>
      <c r="C913" s="55"/>
      <c r="D913" s="54"/>
      <c r="E913" s="57"/>
      <c r="F913" s="58"/>
      <c r="G913" s="59"/>
      <c r="H913" s="57"/>
      <c r="I913" s="57"/>
      <c r="J913" s="62" t="str">
        <f t="shared" si="74"/>
        <v/>
      </c>
      <c r="K913" s="61"/>
      <c r="L913" s="57"/>
      <c r="M913" s="57" t="str">
        <f t="shared" si="75"/>
        <v/>
      </c>
      <c r="N913" s="57"/>
      <c r="O913" s="57"/>
      <c r="P913" s="57"/>
      <c r="Q913" s="65" t="str">
        <f t="shared" si="76"/>
        <v/>
      </c>
      <c r="R913" s="55"/>
      <c r="S913" s="67"/>
      <c r="T913" s="17">
        <f>IF(AND(D913&lt;&gt;"",RIGHT(D913,3)&lt;&gt;""),IF(COUNTIF($D$6:D913,D913)=1,1,0),0)</f>
        <v>0</v>
      </c>
      <c r="U913" s="17" t="str">
        <f t="shared" si="77"/>
        <v/>
      </c>
      <c r="V913" s="17" t="str">
        <f t="shared" si="78"/>
        <v/>
      </c>
    </row>
    <row r="914" s="9" customFormat="1" hidden="1" customHeight="1" spans="1:22">
      <c r="A914" s="21"/>
      <c r="B914" s="54"/>
      <c r="C914" s="55"/>
      <c r="D914" s="54"/>
      <c r="E914" s="57"/>
      <c r="F914" s="58"/>
      <c r="G914" s="59"/>
      <c r="H914" s="57"/>
      <c r="I914" s="57"/>
      <c r="J914" s="62" t="str">
        <f t="shared" si="74"/>
        <v/>
      </c>
      <c r="K914" s="61"/>
      <c r="L914" s="57"/>
      <c r="M914" s="57" t="str">
        <f t="shared" si="75"/>
        <v/>
      </c>
      <c r="N914" s="57"/>
      <c r="O914" s="57"/>
      <c r="P914" s="57"/>
      <c r="Q914" s="65" t="str">
        <f t="shared" si="76"/>
        <v/>
      </c>
      <c r="R914" s="55"/>
      <c r="S914" s="67"/>
      <c r="T914" s="17">
        <f>IF(AND(D914&lt;&gt;"",RIGHT(D914,3)&lt;&gt;""),IF(COUNTIF($D$6:D914,D914)=1,1,0),0)</f>
        <v>0</v>
      </c>
      <c r="U914" s="17" t="str">
        <f t="shared" si="77"/>
        <v/>
      </c>
      <c r="V914" s="17" t="str">
        <f t="shared" si="78"/>
        <v/>
      </c>
    </row>
    <row r="915" s="9" customFormat="1" hidden="1" customHeight="1" spans="1:22">
      <c r="A915" s="21"/>
      <c r="B915" s="54"/>
      <c r="C915" s="55"/>
      <c r="D915" s="54"/>
      <c r="E915" s="57"/>
      <c r="F915" s="58"/>
      <c r="G915" s="59"/>
      <c r="H915" s="57"/>
      <c r="I915" s="57"/>
      <c r="J915" s="62" t="str">
        <f t="shared" si="74"/>
        <v/>
      </c>
      <c r="K915" s="61"/>
      <c r="L915" s="57"/>
      <c r="M915" s="57" t="str">
        <f t="shared" si="75"/>
        <v/>
      </c>
      <c r="N915" s="57"/>
      <c r="O915" s="57"/>
      <c r="P915" s="57"/>
      <c r="Q915" s="65" t="str">
        <f t="shared" si="76"/>
        <v/>
      </c>
      <c r="R915" s="55"/>
      <c r="S915" s="67"/>
      <c r="T915" s="17">
        <f>IF(AND(D915&lt;&gt;"",RIGHT(D915,3)&lt;&gt;""),IF(COUNTIF($D$6:D915,D915)=1,1,0),0)</f>
        <v>0</v>
      </c>
      <c r="U915" s="17" t="str">
        <f t="shared" si="77"/>
        <v/>
      </c>
      <c r="V915" s="17" t="str">
        <f t="shared" si="78"/>
        <v/>
      </c>
    </row>
    <row r="916" s="9" customFormat="1" hidden="1" customHeight="1" spans="1:22">
      <c r="A916" s="21"/>
      <c r="B916" s="54"/>
      <c r="C916" s="55"/>
      <c r="D916" s="54"/>
      <c r="E916" s="57"/>
      <c r="F916" s="58"/>
      <c r="G916" s="59"/>
      <c r="H916" s="57"/>
      <c r="I916" s="57"/>
      <c r="J916" s="62" t="str">
        <f t="shared" si="74"/>
        <v/>
      </c>
      <c r="K916" s="61"/>
      <c r="L916" s="57"/>
      <c r="M916" s="57" t="str">
        <f t="shared" si="75"/>
        <v/>
      </c>
      <c r="N916" s="57"/>
      <c r="O916" s="57"/>
      <c r="P916" s="57"/>
      <c r="Q916" s="65" t="str">
        <f t="shared" si="76"/>
        <v/>
      </c>
      <c r="R916" s="55"/>
      <c r="S916" s="67"/>
      <c r="T916" s="17">
        <f>IF(AND(D916&lt;&gt;"",RIGHT(D916,3)&lt;&gt;""),IF(COUNTIF($D$6:D916,D916)=1,1,0),0)</f>
        <v>0</v>
      </c>
      <c r="U916" s="17" t="str">
        <f t="shared" si="77"/>
        <v/>
      </c>
      <c r="V916" s="17" t="str">
        <f t="shared" si="78"/>
        <v/>
      </c>
    </row>
    <row r="917" s="9" customFormat="1" hidden="1" customHeight="1" spans="1:22">
      <c r="A917" s="21"/>
      <c r="B917" s="54"/>
      <c r="C917" s="55"/>
      <c r="D917" s="54"/>
      <c r="E917" s="57"/>
      <c r="F917" s="58"/>
      <c r="G917" s="59"/>
      <c r="H917" s="57"/>
      <c r="I917" s="57"/>
      <c r="J917" s="62" t="str">
        <f t="shared" si="74"/>
        <v/>
      </c>
      <c r="K917" s="61"/>
      <c r="L917" s="57"/>
      <c r="M917" s="57" t="str">
        <f t="shared" si="75"/>
        <v/>
      </c>
      <c r="N917" s="57"/>
      <c r="O917" s="57"/>
      <c r="P917" s="57"/>
      <c r="Q917" s="65" t="str">
        <f t="shared" si="76"/>
        <v/>
      </c>
      <c r="R917" s="55"/>
      <c r="S917" s="67"/>
      <c r="T917" s="17">
        <f>IF(AND(D917&lt;&gt;"",RIGHT(D917,3)&lt;&gt;""),IF(COUNTIF($D$6:D917,D917)=1,1,0),0)</f>
        <v>0</v>
      </c>
      <c r="U917" s="17" t="str">
        <f t="shared" si="77"/>
        <v/>
      </c>
      <c r="V917" s="17" t="str">
        <f t="shared" si="78"/>
        <v/>
      </c>
    </row>
    <row r="918" s="9" customFormat="1" hidden="1" customHeight="1" spans="1:22">
      <c r="A918" s="21"/>
      <c r="B918" s="54"/>
      <c r="C918" s="55"/>
      <c r="D918" s="54"/>
      <c r="E918" s="57"/>
      <c r="F918" s="58"/>
      <c r="G918" s="59"/>
      <c r="H918" s="57"/>
      <c r="I918" s="57"/>
      <c r="J918" s="62" t="str">
        <f t="shared" si="74"/>
        <v/>
      </c>
      <c r="K918" s="61"/>
      <c r="L918" s="57"/>
      <c r="M918" s="57" t="str">
        <f t="shared" si="75"/>
        <v/>
      </c>
      <c r="N918" s="57"/>
      <c r="O918" s="57"/>
      <c r="P918" s="57"/>
      <c r="Q918" s="65" t="str">
        <f t="shared" si="76"/>
        <v/>
      </c>
      <c r="R918" s="55"/>
      <c r="S918" s="67"/>
      <c r="T918" s="17">
        <f>IF(AND(D918&lt;&gt;"",RIGHT(D918,3)&lt;&gt;""),IF(COUNTIF($D$6:D918,D918)=1,1,0),0)</f>
        <v>0</v>
      </c>
      <c r="U918" s="17" t="str">
        <f t="shared" si="77"/>
        <v/>
      </c>
      <c r="V918" s="17" t="str">
        <f t="shared" si="78"/>
        <v/>
      </c>
    </row>
    <row r="919" s="9" customFormat="1" hidden="1" customHeight="1" spans="1:22">
      <c r="A919" s="21"/>
      <c r="B919" s="54"/>
      <c r="C919" s="55"/>
      <c r="D919" s="54"/>
      <c r="E919" s="57"/>
      <c r="F919" s="58"/>
      <c r="G919" s="59"/>
      <c r="H919" s="57"/>
      <c r="I919" s="57"/>
      <c r="J919" s="62" t="str">
        <f t="shared" si="74"/>
        <v/>
      </c>
      <c r="K919" s="61"/>
      <c r="L919" s="57"/>
      <c r="M919" s="57" t="str">
        <f t="shared" si="75"/>
        <v/>
      </c>
      <c r="N919" s="57"/>
      <c r="O919" s="57"/>
      <c r="P919" s="57"/>
      <c r="Q919" s="65" t="str">
        <f t="shared" si="76"/>
        <v/>
      </c>
      <c r="R919" s="55"/>
      <c r="S919" s="67"/>
      <c r="T919" s="17">
        <f>IF(AND(D919&lt;&gt;"",RIGHT(D919,3)&lt;&gt;""),IF(COUNTIF($D$6:D919,D919)=1,1,0),0)</f>
        <v>0</v>
      </c>
      <c r="U919" s="17" t="str">
        <f t="shared" si="77"/>
        <v/>
      </c>
      <c r="V919" s="17" t="str">
        <f t="shared" si="78"/>
        <v/>
      </c>
    </row>
    <row r="920" s="9" customFormat="1" hidden="1" customHeight="1" spans="1:22">
      <c r="A920" s="21"/>
      <c r="B920" s="54"/>
      <c r="C920" s="55"/>
      <c r="D920" s="54"/>
      <c r="E920" s="57"/>
      <c r="F920" s="58"/>
      <c r="G920" s="59"/>
      <c r="H920" s="57"/>
      <c r="I920" s="57"/>
      <c r="J920" s="62" t="str">
        <f t="shared" si="74"/>
        <v/>
      </c>
      <c r="K920" s="61"/>
      <c r="L920" s="57"/>
      <c r="M920" s="57" t="str">
        <f t="shared" si="75"/>
        <v/>
      </c>
      <c r="N920" s="57"/>
      <c r="O920" s="57"/>
      <c r="P920" s="57"/>
      <c r="Q920" s="65" t="str">
        <f t="shared" si="76"/>
        <v/>
      </c>
      <c r="R920" s="55"/>
      <c r="S920" s="67"/>
      <c r="T920" s="17">
        <f>IF(AND(D920&lt;&gt;"",RIGHT(D920,3)&lt;&gt;""),IF(COUNTIF($D$6:D920,D920)=1,1,0),0)</f>
        <v>0</v>
      </c>
      <c r="U920" s="17" t="str">
        <f t="shared" si="77"/>
        <v/>
      </c>
      <c r="V920" s="17" t="str">
        <f t="shared" si="78"/>
        <v/>
      </c>
    </row>
    <row r="921" s="9" customFormat="1" hidden="1" customHeight="1" spans="1:22">
      <c r="A921" s="21"/>
      <c r="B921" s="54"/>
      <c r="C921" s="55"/>
      <c r="D921" s="54"/>
      <c r="E921" s="57"/>
      <c r="F921" s="58"/>
      <c r="G921" s="59"/>
      <c r="H921" s="57"/>
      <c r="I921" s="57"/>
      <c r="J921" s="62" t="str">
        <f t="shared" si="74"/>
        <v/>
      </c>
      <c r="K921" s="61"/>
      <c r="L921" s="57"/>
      <c r="M921" s="57" t="str">
        <f t="shared" si="75"/>
        <v/>
      </c>
      <c r="N921" s="57"/>
      <c r="O921" s="57"/>
      <c r="P921" s="57"/>
      <c r="Q921" s="65" t="str">
        <f t="shared" si="76"/>
        <v/>
      </c>
      <c r="R921" s="55"/>
      <c r="S921" s="67"/>
      <c r="T921" s="17">
        <f>IF(AND(D921&lt;&gt;"",RIGHT(D921,3)&lt;&gt;""),IF(COUNTIF($D$6:D921,D921)=1,1,0),0)</f>
        <v>0</v>
      </c>
      <c r="U921" s="17" t="str">
        <f t="shared" si="77"/>
        <v/>
      </c>
      <c r="V921" s="17" t="str">
        <f t="shared" si="78"/>
        <v/>
      </c>
    </row>
    <row r="922" s="9" customFormat="1" hidden="1" customHeight="1" spans="1:22">
      <c r="A922" s="21"/>
      <c r="B922" s="54"/>
      <c r="C922" s="55"/>
      <c r="D922" s="54"/>
      <c r="E922" s="57"/>
      <c r="F922" s="58"/>
      <c r="G922" s="59"/>
      <c r="H922" s="57"/>
      <c r="I922" s="57"/>
      <c r="J922" s="62" t="str">
        <f t="shared" si="74"/>
        <v/>
      </c>
      <c r="K922" s="61"/>
      <c r="L922" s="57"/>
      <c r="M922" s="57" t="str">
        <f t="shared" si="75"/>
        <v/>
      </c>
      <c r="N922" s="57"/>
      <c r="O922" s="57"/>
      <c r="P922" s="57"/>
      <c r="Q922" s="65" t="str">
        <f t="shared" si="76"/>
        <v/>
      </c>
      <c r="R922" s="55"/>
      <c r="S922" s="67"/>
      <c r="T922" s="17">
        <f>IF(AND(D922&lt;&gt;"",RIGHT(D922,3)&lt;&gt;""),IF(COUNTIF($D$6:D922,D922)=1,1,0),0)</f>
        <v>0</v>
      </c>
      <c r="U922" s="17" t="str">
        <f t="shared" si="77"/>
        <v/>
      </c>
      <c r="V922" s="17" t="str">
        <f t="shared" si="78"/>
        <v/>
      </c>
    </row>
    <row r="923" s="9" customFormat="1" hidden="1" customHeight="1" spans="1:22">
      <c r="A923" s="21"/>
      <c r="B923" s="54"/>
      <c r="C923" s="55"/>
      <c r="D923" s="54"/>
      <c r="E923" s="57"/>
      <c r="F923" s="58"/>
      <c r="G923" s="59"/>
      <c r="H923" s="57"/>
      <c r="I923" s="57"/>
      <c r="J923" s="62" t="str">
        <f t="shared" si="74"/>
        <v/>
      </c>
      <c r="K923" s="61"/>
      <c r="L923" s="57"/>
      <c r="M923" s="57" t="str">
        <f t="shared" si="75"/>
        <v/>
      </c>
      <c r="N923" s="57"/>
      <c r="O923" s="57"/>
      <c r="P923" s="57"/>
      <c r="Q923" s="65" t="str">
        <f t="shared" si="76"/>
        <v/>
      </c>
      <c r="R923" s="55"/>
      <c r="S923" s="67"/>
      <c r="T923" s="17">
        <f>IF(AND(D923&lt;&gt;"",RIGHT(D923,3)&lt;&gt;""),IF(COUNTIF($D$6:D923,D923)=1,1,0),0)</f>
        <v>0</v>
      </c>
      <c r="U923" s="17" t="str">
        <f t="shared" si="77"/>
        <v/>
      </c>
      <c r="V923" s="17" t="str">
        <f t="shared" si="78"/>
        <v/>
      </c>
    </row>
    <row r="924" s="9" customFormat="1" hidden="1" customHeight="1" spans="1:22">
      <c r="A924" s="21"/>
      <c r="B924" s="54"/>
      <c r="C924" s="55"/>
      <c r="D924" s="54"/>
      <c r="E924" s="57"/>
      <c r="F924" s="58"/>
      <c r="G924" s="59"/>
      <c r="H924" s="57"/>
      <c r="I924" s="57"/>
      <c r="J924" s="62" t="str">
        <f t="shared" si="74"/>
        <v/>
      </c>
      <c r="K924" s="61"/>
      <c r="L924" s="57"/>
      <c r="M924" s="57" t="str">
        <f t="shared" si="75"/>
        <v/>
      </c>
      <c r="N924" s="57"/>
      <c r="O924" s="57"/>
      <c r="P924" s="57"/>
      <c r="Q924" s="65" t="str">
        <f t="shared" si="76"/>
        <v/>
      </c>
      <c r="R924" s="55"/>
      <c r="S924" s="67"/>
      <c r="T924" s="17">
        <f>IF(AND(D924&lt;&gt;"",RIGHT(D924,3)&lt;&gt;""),IF(COUNTIF($D$6:D924,D924)=1,1,0),0)</f>
        <v>0</v>
      </c>
      <c r="U924" s="17" t="str">
        <f t="shared" si="77"/>
        <v/>
      </c>
      <c r="V924" s="17" t="str">
        <f t="shared" si="78"/>
        <v/>
      </c>
    </row>
    <row r="925" s="9" customFormat="1" hidden="1" customHeight="1" spans="1:22">
      <c r="A925" s="21"/>
      <c r="B925" s="54"/>
      <c r="C925" s="55"/>
      <c r="D925" s="54"/>
      <c r="E925" s="57"/>
      <c r="F925" s="58"/>
      <c r="G925" s="59"/>
      <c r="H925" s="57"/>
      <c r="I925" s="57"/>
      <c r="J925" s="62" t="str">
        <f t="shared" si="74"/>
        <v/>
      </c>
      <c r="K925" s="61"/>
      <c r="L925" s="57"/>
      <c r="M925" s="57" t="str">
        <f t="shared" si="75"/>
        <v/>
      </c>
      <c r="N925" s="57"/>
      <c r="O925" s="57"/>
      <c r="P925" s="57"/>
      <c r="Q925" s="65" t="str">
        <f t="shared" si="76"/>
        <v/>
      </c>
      <c r="R925" s="55"/>
      <c r="S925" s="67"/>
      <c r="T925" s="17">
        <f>IF(AND(D925&lt;&gt;"",RIGHT(D925,3)&lt;&gt;""),IF(COUNTIF($D$6:D925,D925)=1,1,0),0)</f>
        <v>0</v>
      </c>
      <c r="U925" s="17" t="str">
        <f t="shared" si="77"/>
        <v/>
      </c>
      <c r="V925" s="17" t="str">
        <f t="shared" si="78"/>
        <v/>
      </c>
    </row>
    <row r="926" s="9" customFormat="1" hidden="1" customHeight="1" spans="1:22">
      <c r="A926" s="21"/>
      <c r="B926" s="54"/>
      <c r="C926" s="55"/>
      <c r="D926" s="54"/>
      <c r="E926" s="57"/>
      <c r="F926" s="58"/>
      <c r="G926" s="59"/>
      <c r="H926" s="57"/>
      <c r="I926" s="57"/>
      <c r="J926" s="62" t="str">
        <f t="shared" si="74"/>
        <v/>
      </c>
      <c r="K926" s="61"/>
      <c r="L926" s="57"/>
      <c r="M926" s="57" t="str">
        <f t="shared" si="75"/>
        <v/>
      </c>
      <c r="N926" s="57"/>
      <c r="O926" s="57"/>
      <c r="P926" s="57"/>
      <c r="Q926" s="65" t="str">
        <f t="shared" si="76"/>
        <v/>
      </c>
      <c r="R926" s="55"/>
      <c r="S926" s="67"/>
      <c r="T926" s="17">
        <f>IF(AND(D926&lt;&gt;"",RIGHT(D926,3)&lt;&gt;""),IF(COUNTIF($D$6:D926,D926)=1,1,0),0)</f>
        <v>0</v>
      </c>
      <c r="U926" s="17" t="str">
        <f t="shared" si="77"/>
        <v/>
      </c>
      <c r="V926" s="17" t="str">
        <f t="shared" si="78"/>
        <v/>
      </c>
    </row>
    <row r="927" s="9" customFormat="1" hidden="1" customHeight="1" spans="1:22">
      <c r="A927" s="21"/>
      <c r="B927" s="54"/>
      <c r="C927" s="55"/>
      <c r="D927" s="54"/>
      <c r="E927" s="57"/>
      <c r="F927" s="58"/>
      <c r="G927" s="59"/>
      <c r="H927" s="57"/>
      <c r="I927" s="57"/>
      <c r="J927" s="62" t="str">
        <f t="shared" si="74"/>
        <v/>
      </c>
      <c r="K927" s="61"/>
      <c r="L927" s="57"/>
      <c r="M927" s="57" t="str">
        <f t="shared" si="75"/>
        <v/>
      </c>
      <c r="N927" s="57"/>
      <c r="O927" s="57"/>
      <c r="P927" s="57"/>
      <c r="Q927" s="65" t="str">
        <f t="shared" si="76"/>
        <v/>
      </c>
      <c r="R927" s="55"/>
      <c r="S927" s="67"/>
      <c r="T927" s="17">
        <f>IF(AND(D927&lt;&gt;"",RIGHT(D927,3)&lt;&gt;""),IF(COUNTIF($D$6:D927,D927)=1,1,0),0)</f>
        <v>0</v>
      </c>
      <c r="U927" s="17" t="str">
        <f t="shared" si="77"/>
        <v/>
      </c>
      <c r="V927" s="17" t="str">
        <f t="shared" si="78"/>
        <v/>
      </c>
    </row>
    <row r="928" s="9" customFormat="1" hidden="1" customHeight="1" spans="1:22">
      <c r="A928" s="21"/>
      <c r="B928" s="54"/>
      <c r="C928" s="55"/>
      <c r="D928" s="54"/>
      <c r="E928" s="57"/>
      <c r="F928" s="58"/>
      <c r="G928" s="59"/>
      <c r="H928" s="57"/>
      <c r="I928" s="57"/>
      <c r="J928" s="62" t="str">
        <f t="shared" si="74"/>
        <v/>
      </c>
      <c r="K928" s="61"/>
      <c r="L928" s="57"/>
      <c r="M928" s="57" t="str">
        <f t="shared" si="75"/>
        <v/>
      </c>
      <c r="N928" s="57"/>
      <c r="O928" s="57"/>
      <c r="P928" s="57"/>
      <c r="Q928" s="65" t="str">
        <f t="shared" si="76"/>
        <v/>
      </c>
      <c r="R928" s="55"/>
      <c r="S928" s="67"/>
      <c r="T928" s="17">
        <f>IF(AND(D928&lt;&gt;"",RIGHT(D928,3)&lt;&gt;""),IF(COUNTIF($D$6:D928,D928)=1,1,0),0)</f>
        <v>0</v>
      </c>
      <c r="U928" s="17" t="str">
        <f t="shared" si="77"/>
        <v/>
      </c>
      <c r="V928" s="17" t="str">
        <f t="shared" si="78"/>
        <v/>
      </c>
    </row>
    <row r="929" s="9" customFormat="1" hidden="1" customHeight="1" spans="1:22">
      <c r="A929" s="21"/>
      <c r="B929" s="54"/>
      <c r="C929" s="55"/>
      <c r="D929" s="54"/>
      <c r="E929" s="57"/>
      <c r="F929" s="58"/>
      <c r="G929" s="59"/>
      <c r="H929" s="57"/>
      <c r="I929" s="57"/>
      <c r="J929" s="62" t="str">
        <f t="shared" si="74"/>
        <v/>
      </c>
      <c r="K929" s="61"/>
      <c r="L929" s="57"/>
      <c r="M929" s="57" t="str">
        <f t="shared" si="75"/>
        <v/>
      </c>
      <c r="N929" s="57"/>
      <c r="O929" s="57"/>
      <c r="P929" s="57"/>
      <c r="Q929" s="65" t="str">
        <f t="shared" si="76"/>
        <v/>
      </c>
      <c r="R929" s="55"/>
      <c r="S929" s="67"/>
      <c r="T929" s="17">
        <f>IF(AND(D929&lt;&gt;"",RIGHT(D929,3)&lt;&gt;""),IF(COUNTIF($D$6:D929,D929)=1,1,0),0)</f>
        <v>0</v>
      </c>
      <c r="U929" s="17" t="str">
        <f t="shared" si="77"/>
        <v/>
      </c>
      <c r="V929" s="17" t="str">
        <f t="shared" si="78"/>
        <v/>
      </c>
    </row>
    <row r="930" s="9" customFormat="1" hidden="1" customHeight="1" spans="1:22">
      <c r="A930" s="21"/>
      <c r="B930" s="54"/>
      <c r="C930" s="55"/>
      <c r="D930" s="54"/>
      <c r="E930" s="57"/>
      <c r="F930" s="58"/>
      <c r="G930" s="59"/>
      <c r="H930" s="57"/>
      <c r="I930" s="57"/>
      <c r="J930" s="62" t="str">
        <f t="shared" si="74"/>
        <v/>
      </c>
      <c r="K930" s="61"/>
      <c r="L930" s="57"/>
      <c r="M930" s="57" t="str">
        <f t="shared" si="75"/>
        <v/>
      </c>
      <c r="N930" s="57"/>
      <c r="O930" s="57"/>
      <c r="P930" s="57"/>
      <c r="Q930" s="65" t="str">
        <f t="shared" si="76"/>
        <v/>
      </c>
      <c r="R930" s="55"/>
      <c r="S930" s="67"/>
      <c r="T930" s="17">
        <f>IF(AND(D930&lt;&gt;"",RIGHT(D930,3)&lt;&gt;""),IF(COUNTIF($D$6:D930,D930)=1,1,0),0)</f>
        <v>0</v>
      </c>
      <c r="U930" s="17" t="str">
        <f t="shared" si="77"/>
        <v/>
      </c>
      <c r="V930" s="17" t="str">
        <f t="shared" si="78"/>
        <v/>
      </c>
    </row>
    <row r="931" s="9" customFormat="1" hidden="1" customHeight="1" spans="1:22">
      <c r="A931" s="21"/>
      <c r="B931" s="54"/>
      <c r="C931" s="55"/>
      <c r="D931" s="54"/>
      <c r="E931" s="57"/>
      <c r="F931" s="58"/>
      <c r="G931" s="59"/>
      <c r="H931" s="57"/>
      <c r="I931" s="57"/>
      <c r="J931" s="62" t="str">
        <f t="shared" si="74"/>
        <v/>
      </c>
      <c r="K931" s="61"/>
      <c r="L931" s="57"/>
      <c r="M931" s="57" t="str">
        <f t="shared" si="75"/>
        <v/>
      </c>
      <c r="N931" s="57"/>
      <c r="O931" s="57"/>
      <c r="P931" s="57"/>
      <c r="Q931" s="65" t="str">
        <f t="shared" si="76"/>
        <v/>
      </c>
      <c r="R931" s="55"/>
      <c r="S931" s="67"/>
      <c r="T931" s="17">
        <f>IF(AND(D931&lt;&gt;"",RIGHT(D931,3)&lt;&gt;""),IF(COUNTIF($D$6:D931,D931)=1,1,0),0)</f>
        <v>0</v>
      </c>
      <c r="U931" s="17" t="str">
        <f t="shared" si="77"/>
        <v/>
      </c>
      <c r="V931" s="17" t="str">
        <f t="shared" si="78"/>
        <v/>
      </c>
    </row>
    <row r="932" s="9" customFormat="1" hidden="1" customHeight="1" spans="1:22">
      <c r="A932" s="21"/>
      <c r="B932" s="54"/>
      <c r="C932" s="55"/>
      <c r="D932" s="54"/>
      <c r="E932" s="57"/>
      <c r="F932" s="58"/>
      <c r="G932" s="59"/>
      <c r="H932" s="57"/>
      <c r="I932" s="57"/>
      <c r="J932" s="62" t="str">
        <f t="shared" si="74"/>
        <v/>
      </c>
      <c r="K932" s="61"/>
      <c r="L932" s="57"/>
      <c r="M932" s="57" t="str">
        <f t="shared" si="75"/>
        <v/>
      </c>
      <c r="N932" s="57"/>
      <c r="O932" s="57"/>
      <c r="P932" s="57"/>
      <c r="Q932" s="65" t="str">
        <f t="shared" si="76"/>
        <v/>
      </c>
      <c r="R932" s="55"/>
      <c r="S932" s="67"/>
      <c r="T932" s="17">
        <f>IF(AND(D932&lt;&gt;"",RIGHT(D932,3)&lt;&gt;""),IF(COUNTIF($D$6:D932,D932)=1,1,0),0)</f>
        <v>0</v>
      </c>
      <c r="U932" s="17" t="str">
        <f t="shared" si="77"/>
        <v/>
      </c>
      <c r="V932" s="17" t="str">
        <f t="shared" si="78"/>
        <v/>
      </c>
    </row>
    <row r="933" s="9" customFormat="1" hidden="1" customHeight="1" spans="1:22">
      <c r="A933" s="21"/>
      <c r="B933" s="54"/>
      <c r="C933" s="55"/>
      <c r="D933" s="54"/>
      <c r="E933" s="57"/>
      <c r="F933" s="58"/>
      <c r="G933" s="59"/>
      <c r="H933" s="57"/>
      <c r="I933" s="57"/>
      <c r="J933" s="62" t="str">
        <f t="shared" si="74"/>
        <v/>
      </c>
      <c r="K933" s="61"/>
      <c r="L933" s="57"/>
      <c r="M933" s="57" t="str">
        <f t="shared" si="75"/>
        <v/>
      </c>
      <c r="N933" s="57"/>
      <c r="O933" s="57"/>
      <c r="P933" s="57"/>
      <c r="Q933" s="65" t="str">
        <f t="shared" si="76"/>
        <v/>
      </c>
      <c r="R933" s="55"/>
      <c r="S933" s="67"/>
      <c r="T933" s="17">
        <f>IF(AND(D933&lt;&gt;"",RIGHT(D933,3)&lt;&gt;""),IF(COUNTIF($D$6:D933,D933)=1,1,0),0)</f>
        <v>0</v>
      </c>
      <c r="U933" s="17" t="str">
        <f t="shared" si="77"/>
        <v/>
      </c>
      <c r="V933" s="17" t="str">
        <f t="shared" si="78"/>
        <v/>
      </c>
    </row>
    <row r="934" s="9" customFormat="1" hidden="1" customHeight="1" spans="1:22">
      <c r="A934" s="21"/>
      <c r="B934" s="54"/>
      <c r="C934" s="55"/>
      <c r="D934" s="54"/>
      <c r="E934" s="57"/>
      <c r="F934" s="58"/>
      <c r="G934" s="59"/>
      <c r="H934" s="57"/>
      <c r="I934" s="57"/>
      <c r="J934" s="62" t="str">
        <f t="shared" si="74"/>
        <v/>
      </c>
      <c r="K934" s="61"/>
      <c r="L934" s="57"/>
      <c r="M934" s="57" t="str">
        <f t="shared" si="75"/>
        <v/>
      </c>
      <c r="N934" s="57"/>
      <c r="O934" s="57"/>
      <c r="P934" s="57"/>
      <c r="Q934" s="65" t="str">
        <f t="shared" si="76"/>
        <v/>
      </c>
      <c r="R934" s="55"/>
      <c r="S934" s="67"/>
      <c r="T934" s="17">
        <f>IF(AND(D934&lt;&gt;"",RIGHT(D934,3)&lt;&gt;""),IF(COUNTIF($D$6:D934,D934)=1,1,0),0)</f>
        <v>0</v>
      </c>
      <c r="U934" s="17" t="str">
        <f t="shared" si="77"/>
        <v/>
      </c>
      <c r="V934" s="17" t="str">
        <f t="shared" si="78"/>
        <v/>
      </c>
    </row>
    <row r="935" s="9" customFormat="1" hidden="1" customHeight="1" spans="1:22">
      <c r="A935" s="21"/>
      <c r="B935" s="54"/>
      <c r="C935" s="55"/>
      <c r="D935" s="54"/>
      <c r="E935" s="57"/>
      <c r="F935" s="58"/>
      <c r="G935" s="59"/>
      <c r="H935" s="57"/>
      <c r="I935" s="57"/>
      <c r="J935" s="62" t="str">
        <f t="shared" si="74"/>
        <v/>
      </c>
      <c r="K935" s="61"/>
      <c r="L935" s="57"/>
      <c r="M935" s="57" t="str">
        <f t="shared" si="75"/>
        <v/>
      </c>
      <c r="N935" s="57"/>
      <c r="O935" s="57"/>
      <c r="P935" s="57"/>
      <c r="Q935" s="65" t="str">
        <f t="shared" si="76"/>
        <v/>
      </c>
      <c r="R935" s="55"/>
      <c r="S935" s="67"/>
      <c r="T935" s="17">
        <f>IF(AND(D935&lt;&gt;"",RIGHT(D935,3)&lt;&gt;""),IF(COUNTIF($D$6:D935,D935)=1,1,0),0)</f>
        <v>0</v>
      </c>
      <c r="U935" s="17" t="str">
        <f t="shared" si="77"/>
        <v/>
      </c>
      <c r="V935" s="17" t="str">
        <f t="shared" si="78"/>
        <v/>
      </c>
    </row>
    <row r="936" s="9" customFormat="1" hidden="1" customHeight="1" spans="1:22">
      <c r="A936" s="21"/>
      <c r="B936" s="54"/>
      <c r="C936" s="55"/>
      <c r="D936" s="54"/>
      <c r="E936" s="57"/>
      <c r="F936" s="58"/>
      <c r="G936" s="59"/>
      <c r="H936" s="57"/>
      <c r="I936" s="57"/>
      <c r="J936" s="62" t="str">
        <f t="shared" si="74"/>
        <v/>
      </c>
      <c r="K936" s="61"/>
      <c r="L936" s="57"/>
      <c r="M936" s="57" t="str">
        <f t="shared" si="75"/>
        <v/>
      </c>
      <c r="N936" s="57"/>
      <c r="O936" s="57"/>
      <c r="P936" s="57"/>
      <c r="Q936" s="65" t="str">
        <f t="shared" si="76"/>
        <v/>
      </c>
      <c r="R936" s="55"/>
      <c r="S936" s="67"/>
      <c r="T936" s="17">
        <f>IF(AND(D936&lt;&gt;"",RIGHT(D936,3)&lt;&gt;""),IF(COUNTIF($D$6:D936,D936)=1,1,0),0)</f>
        <v>0</v>
      </c>
      <c r="U936" s="17" t="str">
        <f t="shared" si="77"/>
        <v/>
      </c>
      <c r="V936" s="17" t="str">
        <f t="shared" si="78"/>
        <v/>
      </c>
    </row>
    <row r="937" s="9" customFormat="1" hidden="1" customHeight="1" spans="1:22">
      <c r="A937" s="21"/>
      <c r="B937" s="54"/>
      <c r="C937" s="55"/>
      <c r="D937" s="54"/>
      <c r="E937" s="57"/>
      <c r="F937" s="58"/>
      <c r="G937" s="59"/>
      <c r="H937" s="57"/>
      <c r="I937" s="57"/>
      <c r="J937" s="62" t="str">
        <f t="shared" si="74"/>
        <v/>
      </c>
      <c r="K937" s="61"/>
      <c r="L937" s="57"/>
      <c r="M937" s="57" t="str">
        <f t="shared" si="75"/>
        <v/>
      </c>
      <c r="N937" s="57"/>
      <c r="O937" s="57"/>
      <c r="P937" s="57"/>
      <c r="Q937" s="65" t="str">
        <f t="shared" si="76"/>
        <v/>
      </c>
      <c r="R937" s="55"/>
      <c r="S937" s="67"/>
      <c r="T937" s="17">
        <f>IF(AND(D937&lt;&gt;"",RIGHT(D937,3)&lt;&gt;""),IF(COUNTIF($D$6:D937,D937)=1,1,0),0)</f>
        <v>0</v>
      </c>
      <c r="U937" s="17" t="str">
        <f t="shared" si="77"/>
        <v/>
      </c>
      <c r="V937" s="17" t="str">
        <f t="shared" si="78"/>
        <v/>
      </c>
    </row>
    <row r="938" s="9" customFormat="1" hidden="1" customHeight="1" spans="1:22">
      <c r="A938" s="21"/>
      <c r="B938" s="54"/>
      <c r="C938" s="55"/>
      <c r="D938" s="54"/>
      <c r="E938" s="57"/>
      <c r="F938" s="58"/>
      <c r="G938" s="59"/>
      <c r="H938" s="57"/>
      <c r="I938" s="57"/>
      <c r="J938" s="62" t="str">
        <f t="shared" si="74"/>
        <v/>
      </c>
      <c r="K938" s="61"/>
      <c r="L938" s="57"/>
      <c r="M938" s="57" t="str">
        <f t="shared" si="75"/>
        <v/>
      </c>
      <c r="N938" s="57"/>
      <c r="O938" s="57"/>
      <c r="P938" s="57"/>
      <c r="Q938" s="65" t="str">
        <f t="shared" si="76"/>
        <v/>
      </c>
      <c r="R938" s="55"/>
      <c r="S938" s="67"/>
      <c r="T938" s="17">
        <f>IF(AND(D938&lt;&gt;"",RIGHT(D938,3)&lt;&gt;""),IF(COUNTIF($D$6:D938,D938)=1,1,0),0)</f>
        <v>0</v>
      </c>
      <c r="U938" s="17" t="str">
        <f t="shared" si="77"/>
        <v/>
      </c>
      <c r="V938" s="17" t="str">
        <f t="shared" si="78"/>
        <v/>
      </c>
    </row>
    <row r="939" s="9" customFormat="1" hidden="1" customHeight="1" spans="1:22">
      <c r="A939" s="21"/>
      <c r="B939" s="54"/>
      <c r="C939" s="55"/>
      <c r="D939" s="54"/>
      <c r="E939" s="57"/>
      <c r="F939" s="58"/>
      <c r="G939" s="59"/>
      <c r="H939" s="57"/>
      <c r="I939" s="57"/>
      <c r="J939" s="62" t="str">
        <f t="shared" si="74"/>
        <v/>
      </c>
      <c r="K939" s="61"/>
      <c r="L939" s="57"/>
      <c r="M939" s="57" t="str">
        <f t="shared" si="75"/>
        <v/>
      </c>
      <c r="N939" s="57"/>
      <c r="O939" s="57"/>
      <c r="P939" s="57"/>
      <c r="Q939" s="65" t="str">
        <f t="shared" si="76"/>
        <v/>
      </c>
      <c r="R939" s="55"/>
      <c r="S939" s="67"/>
      <c r="T939" s="17">
        <f>IF(AND(D939&lt;&gt;"",RIGHT(D939,3)&lt;&gt;""),IF(COUNTIF($D$6:D939,D939)=1,1,0),0)</f>
        <v>0</v>
      </c>
      <c r="U939" s="17" t="str">
        <f t="shared" si="77"/>
        <v/>
      </c>
      <c r="V939" s="17" t="str">
        <f t="shared" si="78"/>
        <v/>
      </c>
    </row>
    <row r="940" s="9" customFormat="1" hidden="1" customHeight="1" spans="1:22">
      <c r="A940" s="21"/>
      <c r="B940" s="54"/>
      <c r="C940" s="55"/>
      <c r="D940" s="54"/>
      <c r="E940" s="57"/>
      <c r="F940" s="58"/>
      <c r="G940" s="59"/>
      <c r="H940" s="57"/>
      <c r="I940" s="57"/>
      <c r="J940" s="62" t="str">
        <f t="shared" si="74"/>
        <v/>
      </c>
      <c r="K940" s="61"/>
      <c r="L940" s="57"/>
      <c r="M940" s="57" t="str">
        <f t="shared" si="75"/>
        <v/>
      </c>
      <c r="N940" s="57"/>
      <c r="O940" s="57"/>
      <c r="P940" s="57"/>
      <c r="Q940" s="65" t="str">
        <f t="shared" si="76"/>
        <v/>
      </c>
      <c r="R940" s="55"/>
      <c r="S940" s="67"/>
      <c r="T940" s="17">
        <f>IF(AND(D940&lt;&gt;"",RIGHT(D940,3)&lt;&gt;""),IF(COUNTIF($D$6:D940,D940)=1,1,0),0)</f>
        <v>0</v>
      </c>
      <c r="U940" s="17" t="str">
        <f t="shared" si="77"/>
        <v/>
      </c>
      <c r="V940" s="17" t="str">
        <f t="shared" si="78"/>
        <v/>
      </c>
    </row>
    <row r="941" s="9" customFormat="1" hidden="1" customHeight="1" spans="1:22">
      <c r="A941" s="21"/>
      <c r="B941" s="54"/>
      <c r="C941" s="55"/>
      <c r="D941" s="54"/>
      <c r="E941" s="57"/>
      <c r="F941" s="58"/>
      <c r="G941" s="59"/>
      <c r="H941" s="57"/>
      <c r="I941" s="57"/>
      <c r="J941" s="62" t="str">
        <f t="shared" si="74"/>
        <v/>
      </c>
      <c r="K941" s="61"/>
      <c r="L941" s="57"/>
      <c r="M941" s="57" t="str">
        <f t="shared" si="75"/>
        <v/>
      </c>
      <c r="N941" s="57"/>
      <c r="O941" s="57"/>
      <c r="P941" s="57"/>
      <c r="Q941" s="65" t="str">
        <f t="shared" si="76"/>
        <v/>
      </c>
      <c r="R941" s="55"/>
      <c r="S941" s="67"/>
      <c r="T941" s="17">
        <f>IF(AND(D941&lt;&gt;"",RIGHT(D941,3)&lt;&gt;""),IF(COUNTIF($D$6:D941,D941)=1,1,0),0)</f>
        <v>0</v>
      </c>
      <c r="U941" s="17" t="str">
        <f t="shared" si="77"/>
        <v/>
      </c>
      <c r="V941" s="17" t="str">
        <f t="shared" si="78"/>
        <v/>
      </c>
    </row>
    <row r="942" s="9" customFormat="1" hidden="1" customHeight="1" spans="1:22">
      <c r="A942" s="21"/>
      <c r="B942" s="54"/>
      <c r="C942" s="55"/>
      <c r="D942" s="54"/>
      <c r="E942" s="57"/>
      <c r="F942" s="58"/>
      <c r="G942" s="59"/>
      <c r="H942" s="57"/>
      <c r="I942" s="57"/>
      <c r="J942" s="62" t="str">
        <f t="shared" si="74"/>
        <v/>
      </c>
      <c r="K942" s="61"/>
      <c r="L942" s="57"/>
      <c r="M942" s="57" t="str">
        <f t="shared" si="75"/>
        <v/>
      </c>
      <c r="N942" s="57"/>
      <c r="O942" s="57"/>
      <c r="P942" s="57"/>
      <c r="Q942" s="65" t="str">
        <f t="shared" si="76"/>
        <v/>
      </c>
      <c r="R942" s="55"/>
      <c r="S942" s="67"/>
      <c r="T942" s="17">
        <f>IF(AND(D942&lt;&gt;"",RIGHT(D942,3)&lt;&gt;""),IF(COUNTIF($D$6:D942,D942)=1,1,0),0)</f>
        <v>0</v>
      </c>
      <c r="U942" s="17" t="str">
        <f t="shared" si="77"/>
        <v/>
      </c>
      <c r="V942" s="17" t="str">
        <f t="shared" si="78"/>
        <v/>
      </c>
    </row>
    <row r="943" s="9" customFormat="1" hidden="1" customHeight="1" spans="1:22">
      <c r="A943" s="21"/>
      <c r="B943" s="54"/>
      <c r="C943" s="55"/>
      <c r="D943" s="54"/>
      <c r="E943" s="57"/>
      <c r="F943" s="58"/>
      <c r="G943" s="59"/>
      <c r="H943" s="57"/>
      <c r="I943" s="57"/>
      <c r="J943" s="62" t="str">
        <f t="shared" si="74"/>
        <v/>
      </c>
      <c r="K943" s="61"/>
      <c r="L943" s="57"/>
      <c r="M943" s="57" t="str">
        <f t="shared" si="75"/>
        <v/>
      </c>
      <c r="N943" s="57"/>
      <c r="O943" s="57"/>
      <c r="P943" s="57"/>
      <c r="Q943" s="65" t="str">
        <f t="shared" si="76"/>
        <v/>
      </c>
      <c r="R943" s="55"/>
      <c r="S943" s="67"/>
      <c r="T943" s="17">
        <f>IF(AND(D943&lt;&gt;"",RIGHT(D943,3)&lt;&gt;""),IF(COUNTIF($D$6:D943,D943)=1,1,0),0)</f>
        <v>0</v>
      </c>
      <c r="U943" s="17" t="str">
        <f t="shared" si="77"/>
        <v/>
      </c>
      <c r="V943" s="17" t="str">
        <f t="shared" si="78"/>
        <v/>
      </c>
    </row>
    <row r="944" s="9" customFormat="1" hidden="1" customHeight="1" spans="1:22">
      <c r="A944" s="21"/>
      <c r="B944" s="54"/>
      <c r="C944" s="55"/>
      <c r="D944" s="54"/>
      <c r="E944" s="57"/>
      <c r="F944" s="58"/>
      <c r="G944" s="59"/>
      <c r="H944" s="57"/>
      <c r="I944" s="57"/>
      <c r="J944" s="62" t="str">
        <f t="shared" si="74"/>
        <v/>
      </c>
      <c r="K944" s="61"/>
      <c r="L944" s="57"/>
      <c r="M944" s="57" t="str">
        <f t="shared" si="75"/>
        <v/>
      </c>
      <c r="N944" s="57"/>
      <c r="O944" s="57"/>
      <c r="P944" s="57"/>
      <c r="Q944" s="65" t="str">
        <f t="shared" si="76"/>
        <v/>
      </c>
      <c r="R944" s="55"/>
      <c r="S944" s="67"/>
      <c r="T944" s="17">
        <f>IF(AND(D944&lt;&gt;"",RIGHT(D944,3)&lt;&gt;""),IF(COUNTIF($D$6:D944,D944)=1,1,0),0)</f>
        <v>0</v>
      </c>
      <c r="U944" s="17" t="str">
        <f t="shared" si="77"/>
        <v/>
      </c>
      <c r="V944" s="17" t="str">
        <f t="shared" si="78"/>
        <v/>
      </c>
    </row>
    <row r="945" s="9" customFormat="1" hidden="1" customHeight="1" spans="1:22">
      <c r="A945" s="21"/>
      <c r="B945" s="54"/>
      <c r="C945" s="55"/>
      <c r="D945" s="54"/>
      <c r="E945" s="57"/>
      <c r="F945" s="58"/>
      <c r="G945" s="59"/>
      <c r="H945" s="57"/>
      <c r="I945" s="57"/>
      <c r="J945" s="62" t="str">
        <f t="shared" si="74"/>
        <v/>
      </c>
      <c r="K945" s="61"/>
      <c r="L945" s="57"/>
      <c r="M945" s="57" t="str">
        <f t="shared" si="75"/>
        <v/>
      </c>
      <c r="N945" s="57"/>
      <c r="O945" s="57"/>
      <c r="P945" s="57"/>
      <c r="Q945" s="65" t="str">
        <f t="shared" si="76"/>
        <v/>
      </c>
      <c r="R945" s="55"/>
      <c r="S945" s="67"/>
      <c r="T945" s="17">
        <f>IF(AND(D945&lt;&gt;"",RIGHT(D945,3)&lt;&gt;""),IF(COUNTIF($D$6:D945,D945)=1,1,0),0)</f>
        <v>0</v>
      </c>
      <c r="U945" s="17" t="str">
        <f t="shared" si="77"/>
        <v/>
      </c>
      <c r="V945" s="17" t="str">
        <f t="shared" si="78"/>
        <v/>
      </c>
    </row>
    <row r="946" s="9" customFormat="1" hidden="1" customHeight="1" spans="1:22">
      <c r="A946" s="21"/>
      <c r="B946" s="54"/>
      <c r="C946" s="55"/>
      <c r="D946" s="54"/>
      <c r="E946" s="57"/>
      <c r="F946" s="58"/>
      <c r="G946" s="59"/>
      <c r="H946" s="57"/>
      <c r="I946" s="57"/>
      <c r="J946" s="62" t="str">
        <f t="shared" si="74"/>
        <v/>
      </c>
      <c r="K946" s="61"/>
      <c r="L946" s="57"/>
      <c r="M946" s="57" t="str">
        <f t="shared" si="75"/>
        <v/>
      </c>
      <c r="N946" s="57"/>
      <c r="O946" s="57"/>
      <c r="P946" s="57"/>
      <c r="Q946" s="65" t="str">
        <f t="shared" si="76"/>
        <v/>
      </c>
      <c r="R946" s="55"/>
      <c r="S946" s="67"/>
      <c r="T946" s="17">
        <f>IF(AND(D946&lt;&gt;"",RIGHT(D946,3)&lt;&gt;""),IF(COUNTIF($D$6:D946,D946)=1,1,0),0)</f>
        <v>0</v>
      </c>
      <c r="U946" s="17" t="str">
        <f t="shared" si="77"/>
        <v/>
      </c>
      <c r="V946" s="17" t="str">
        <f t="shared" si="78"/>
        <v/>
      </c>
    </row>
    <row r="947" s="9" customFormat="1" hidden="1" customHeight="1" spans="1:22">
      <c r="A947" s="21"/>
      <c r="B947" s="54"/>
      <c r="C947" s="55"/>
      <c r="D947" s="54"/>
      <c r="E947" s="57"/>
      <c r="F947" s="58"/>
      <c r="G947" s="59"/>
      <c r="H947" s="57"/>
      <c r="I947" s="57"/>
      <c r="J947" s="62" t="str">
        <f t="shared" si="74"/>
        <v/>
      </c>
      <c r="K947" s="61"/>
      <c r="L947" s="57"/>
      <c r="M947" s="57" t="str">
        <f t="shared" si="75"/>
        <v/>
      </c>
      <c r="N947" s="57"/>
      <c r="O947" s="57"/>
      <c r="P947" s="57"/>
      <c r="Q947" s="65" t="str">
        <f t="shared" si="76"/>
        <v/>
      </c>
      <c r="R947" s="55"/>
      <c r="S947" s="67"/>
      <c r="T947" s="17">
        <f>IF(AND(D947&lt;&gt;"",RIGHT(D947,3)&lt;&gt;""),IF(COUNTIF($D$6:D947,D947)=1,1,0),0)</f>
        <v>0</v>
      </c>
      <c r="U947" s="17" t="str">
        <f t="shared" si="77"/>
        <v/>
      </c>
      <c r="V947" s="17" t="str">
        <f t="shared" si="78"/>
        <v/>
      </c>
    </row>
    <row r="948" s="9" customFormat="1" hidden="1" customHeight="1" spans="1:22">
      <c r="A948" s="21"/>
      <c r="B948" s="54"/>
      <c r="C948" s="55"/>
      <c r="D948" s="54"/>
      <c r="E948" s="57"/>
      <c r="F948" s="58"/>
      <c r="G948" s="59"/>
      <c r="H948" s="57"/>
      <c r="I948" s="57"/>
      <c r="J948" s="62" t="str">
        <f t="shared" si="74"/>
        <v/>
      </c>
      <c r="K948" s="61"/>
      <c r="L948" s="57"/>
      <c r="M948" s="57" t="str">
        <f t="shared" si="75"/>
        <v/>
      </c>
      <c r="N948" s="57"/>
      <c r="O948" s="57"/>
      <c r="P948" s="57"/>
      <c r="Q948" s="65" t="str">
        <f t="shared" si="76"/>
        <v/>
      </c>
      <c r="R948" s="55"/>
      <c r="S948" s="67"/>
      <c r="T948" s="17">
        <f>IF(AND(D948&lt;&gt;"",RIGHT(D948,3)&lt;&gt;""),IF(COUNTIF($D$6:D948,D948)=1,1,0),0)</f>
        <v>0</v>
      </c>
      <c r="U948" s="17" t="str">
        <f t="shared" si="77"/>
        <v/>
      </c>
      <c r="V948" s="17" t="str">
        <f t="shared" si="78"/>
        <v/>
      </c>
    </row>
    <row r="949" s="9" customFormat="1" hidden="1" customHeight="1" spans="1:22">
      <c r="A949" s="21"/>
      <c r="B949" s="54"/>
      <c r="C949" s="55"/>
      <c r="D949" s="54"/>
      <c r="E949" s="57"/>
      <c r="F949" s="58"/>
      <c r="G949" s="59"/>
      <c r="H949" s="57"/>
      <c r="I949" s="57"/>
      <c r="J949" s="62" t="str">
        <f t="shared" si="74"/>
        <v/>
      </c>
      <c r="K949" s="61"/>
      <c r="L949" s="57"/>
      <c r="M949" s="57" t="str">
        <f t="shared" si="75"/>
        <v/>
      </c>
      <c r="N949" s="57"/>
      <c r="O949" s="57"/>
      <c r="P949" s="57"/>
      <c r="Q949" s="65" t="str">
        <f t="shared" si="76"/>
        <v/>
      </c>
      <c r="R949" s="55"/>
      <c r="S949" s="67"/>
      <c r="T949" s="17">
        <f>IF(AND(D949&lt;&gt;"",RIGHT(D949,3)&lt;&gt;""),IF(COUNTIF($D$6:D949,D949)=1,1,0),0)</f>
        <v>0</v>
      </c>
      <c r="U949" s="17" t="str">
        <f t="shared" si="77"/>
        <v/>
      </c>
      <c r="V949" s="17" t="str">
        <f t="shared" si="78"/>
        <v/>
      </c>
    </row>
    <row r="950" s="9" customFormat="1" hidden="1" customHeight="1" spans="1:22">
      <c r="A950" s="21"/>
      <c r="B950" s="54"/>
      <c r="C950" s="55"/>
      <c r="D950" s="54"/>
      <c r="E950" s="57"/>
      <c r="F950" s="58"/>
      <c r="G950" s="59"/>
      <c r="H950" s="57"/>
      <c r="I950" s="57"/>
      <c r="J950" s="62" t="str">
        <f t="shared" si="74"/>
        <v/>
      </c>
      <c r="K950" s="61"/>
      <c r="L950" s="57"/>
      <c r="M950" s="57" t="str">
        <f t="shared" si="75"/>
        <v/>
      </c>
      <c r="N950" s="57"/>
      <c r="O950" s="57"/>
      <c r="P950" s="57"/>
      <c r="Q950" s="65" t="str">
        <f t="shared" si="76"/>
        <v/>
      </c>
      <c r="R950" s="55"/>
      <c r="S950" s="67"/>
      <c r="T950" s="17">
        <f>IF(AND(D950&lt;&gt;"",RIGHT(D950,3)&lt;&gt;""),IF(COUNTIF($D$6:D950,D950)=1,1,0),0)</f>
        <v>0</v>
      </c>
      <c r="U950" s="17" t="str">
        <f t="shared" si="77"/>
        <v/>
      </c>
      <c r="V950" s="17" t="str">
        <f t="shared" si="78"/>
        <v/>
      </c>
    </row>
    <row r="951" s="9" customFormat="1" hidden="1" customHeight="1" spans="1:22">
      <c r="A951" s="21"/>
      <c r="B951" s="54"/>
      <c r="C951" s="55"/>
      <c r="D951" s="54"/>
      <c r="E951" s="57"/>
      <c r="F951" s="58"/>
      <c r="G951" s="59"/>
      <c r="H951" s="57"/>
      <c r="I951" s="57"/>
      <c r="J951" s="62" t="str">
        <f t="shared" si="74"/>
        <v/>
      </c>
      <c r="K951" s="61"/>
      <c r="L951" s="57"/>
      <c r="M951" s="57" t="str">
        <f t="shared" si="75"/>
        <v/>
      </c>
      <c r="N951" s="57"/>
      <c r="O951" s="57"/>
      <c r="P951" s="57"/>
      <c r="Q951" s="65" t="str">
        <f t="shared" si="76"/>
        <v/>
      </c>
      <c r="R951" s="55"/>
      <c r="S951" s="67"/>
      <c r="T951" s="17">
        <f>IF(AND(D951&lt;&gt;"",RIGHT(D951,3)&lt;&gt;""),IF(COUNTIF($D$6:D951,D951)=1,1,0),0)</f>
        <v>0</v>
      </c>
      <c r="U951" s="17" t="str">
        <f t="shared" si="77"/>
        <v/>
      </c>
      <c r="V951" s="17" t="str">
        <f t="shared" si="78"/>
        <v/>
      </c>
    </row>
    <row r="952" s="9" customFormat="1" hidden="1" customHeight="1" spans="1:22">
      <c r="A952" s="21"/>
      <c r="B952" s="54"/>
      <c r="C952" s="55"/>
      <c r="D952" s="54"/>
      <c r="E952" s="57"/>
      <c r="F952" s="58"/>
      <c r="G952" s="59"/>
      <c r="H952" s="57"/>
      <c r="I952" s="57"/>
      <c r="J952" s="62" t="str">
        <f t="shared" si="74"/>
        <v/>
      </c>
      <c r="K952" s="61"/>
      <c r="L952" s="57"/>
      <c r="M952" s="57" t="str">
        <f t="shared" si="75"/>
        <v/>
      </c>
      <c r="N952" s="57"/>
      <c r="O952" s="57"/>
      <c r="P952" s="57"/>
      <c r="Q952" s="65" t="str">
        <f t="shared" si="76"/>
        <v/>
      </c>
      <c r="R952" s="55"/>
      <c r="S952" s="67"/>
      <c r="T952" s="17">
        <f>IF(AND(D952&lt;&gt;"",RIGHT(D952,3)&lt;&gt;""),IF(COUNTIF($D$6:D952,D952)=1,1,0),0)</f>
        <v>0</v>
      </c>
      <c r="U952" s="17" t="str">
        <f t="shared" si="77"/>
        <v/>
      </c>
      <c r="V952" s="17" t="str">
        <f t="shared" si="78"/>
        <v/>
      </c>
    </row>
    <row r="953" s="9" customFormat="1" hidden="1" customHeight="1" spans="1:22">
      <c r="A953" s="21"/>
      <c r="B953" s="54"/>
      <c r="C953" s="55"/>
      <c r="D953" s="54"/>
      <c r="E953" s="57"/>
      <c r="F953" s="58"/>
      <c r="G953" s="59"/>
      <c r="H953" s="57"/>
      <c r="I953" s="57"/>
      <c r="J953" s="62" t="str">
        <f t="shared" si="74"/>
        <v/>
      </c>
      <c r="K953" s="61"/>
      <c r="L953" s="57"/>
      <c r="M953" s="57" t="str">
        <f t="shared" si="75"/>
        <v/>
      </c>
      <c r="N953" s="57"/>
      <c r="O953" s="57"/>
      <c r="P953" s="57"/>
      <c r="Q953" s="65" t="str">
        <f t="shared" si="76"/>
        <v/>
      </c>
      <c r="R953" s="55"/>
      <c r="S953" s="67"/>
      <c r="T953" s="17">
        <f>IF(AND(D953&lt;&gt;"",RIGHT(D953,3)&lt;&gt;""),IF(COUNTIF($D$6:D953,D953)=1,1,0),0)</f>
        <v>0</v>
      </c>
      <c r="U953" s="17" t="str">
        <f t="shared" si="77"/>
        <v/>
      </c>
      <c r="V953" s="17" t="str">
        <f t="shared" si="78"/>
        <v/>
      </c>
    </row>
    <row r="954" s="9" customFormat="1" hidden="1" customHeight="1" spans="1:22">
      <c r="A954" s="21"/>
      <c r="B954" s="54"/>
      <c r="C954" s="55"/>
      <c r="D954" s="54"/>
      <c r="E954" s="57"/>
      <c r="F954" s="58"/>
      <c r="G954" s="59"/>
      <c r="H954" s="57"/>
      <c r="I954" s="57"/>
      <c r="J954" s="62" t="str">
        <f t="shared" si="74"/>
        <v/>
      </c>
      <c r="K954" s="61"/>
      <c r="L954" s="57"/>
      <c r="M954" s="57" t="str">
        <f t="shared" si="75"/>
        <v/>
      </c>
      <c r="N954" s="57"/>
      <c r="O954" s="57"/>
      <c r="P954" s="57"/>
      <c r="Q954" s="65" t="str">
        <f t="shared" si="76"/>
        <v/>
      </c>
      <c r="R954" s="55"/>
      <c r="S954" s="67"/>
      <c r="T954" s="17">
        <f>IF(AND(D954&lt;&gt;"",RIGHT(D954,3)&lt;&gt;""),IF(COUNTIF($D$6:D954,D954)=1,1,0),0)</f>
        <v>0</v>
      </c>
      <c r="U954" s="17" t="str">
        <f t="shared" si="77"/>
        <v/>
      </c>
      <c r="V954" s="17" t="str">
        <f t="shared" si="78"/>
        <v/>
      </c>
    </row>
    <row r="955" s="9" customFormat="1" hidden="1" customHeight="1" spans="1:22">
      <c r="A955" s="21"/>
      <c r="B955" s="54"/>
      <c r="C955" s="55"/>
      <c r="D955" s="54"/>
      <c r="E955" s="57"/>
      <c r="F955" s="58"/>
      <c r="G955" s="59"/>
      <c r="H955" s="57"/>
      <c r="I955" s="57"/>
      <c r="J955" s="62" t="str">
        <f t="shared" si="74"/>
        <v/>
      </c>
      <c r="K955" s="61"/>
      <c r="L955" s="57"/>
      <c r="M955" s="57" t="str">
        <f t="shared" si="75"/>
        <v/>
      </c>
      <c r="N955" s="57"/>
      <c r="O955" s="57"/>
      <c r="P955" s="57"/>
      <c r="Q955" s="65" t="str">
        <f t="shared" si="76"/>
        <v/>
      </c>
      <c r="R955" s="55"/>
      <c r="S955" s="67"/>
      <c r="T955" s="17">
        <f>IF(AND(D955&lt;&gt;"",RIGHT(D955,3)&lt;&gt;""),IF(COUNTIF($D$6:D955,D955)=1,1,0),0)</f>
        <v>0</v>
      </c>
      <c r="U955" s="17" t="str">
        <f t="shared" si="77"/>
        <v/>
      </c>
      <c r="V955" s="17" t="str">
        <f t="shared" si="78"/>
        <v/>
      </c>
    </row>
    <row r="956" s="9" customFormat="1" hidden="1" customHeight="1" spans="1:22">
      <c r="A956" s="21"/>
      <c r="B956" s="54"/>
      <c r="C956" s="55"/>
      <c r="D956" s="54"/>
      <c r="E956" s="57"/>
      <c r="F956" s="58"/>
      <c r="G956" s="59"/>
      <c r="H956" s="57"/>
      <c r="I956" s="57"/>
      <c r="J956" s="62" t="str">
        <f t="shared" si="74"/>
        <v/>
      </c>
      <c r="K956" s="61"/>
      <c r="L956" s="57"/>
      <c r="M956" s="57" t="str">
        <f t="shared" si="75"/>
        <v/>
      </c>
      <c r="N956" s="57"/>
      <c r="O956" s="57"/>
      <c r="P956" s="57"/>
      <c r="Q956" s="65" t="str">
        <f t="shared" si="76"/>
        <v/>
      </c>
      <c r="R956" s="55"/>
      <c r="S956" s="67"/>
      <c r="T956" s="17">
        <f>IF(AND(D956&lt;&gt;"",RIGHT(D956,3)&lt;&gt;""),IF(COUNTIF($D$6:D956,D956)=1,1,0),0)</f>
        <v>0</v>
      </c>
      <c r="U956" s="17" t="str">
        <f t="shared" si="77"/>
        <v/>
      </c>
      <c r="V956" s="17" t="str">
        <f t="shared" si="78"/>
        <v/>
      </c>
    </row>
    <row r="957" s="9" customFormat="1" hidden="1" customHeight="1" spans="1:22">
      <c r="A957" s="21"/>
      <c r="B957" s="54"/>
      <c r="C957" s="55"/>
      <c r="D957" s="54"/>
      <c r="E957" s="57"/>
      <c r="F957" s="58"/>
      <c r="G957" s="59"/>
      <c r="H957" s="57"/>
      <c r="I957" s="57"/>
      <c r="J957" s="62" t="str">
        <f t="shared" si="74"/>
        <v/>
      </c>
      <c r="K957" s="61"/>
      <c r="L957" s="57"/>
      <c r="M957" s="57" t="str">
        <f t="shared" si="75"/>
        <v/>
      </c>
      <c r="N957" s="57"/>
      <c r="O957" s="57"/>
      <c r="P957" s="57"/>
      <c r="Q957" s="65" t="str">
        <f t="shared" si="76"/>
        <v/>
      </c>
      <c r="R957" s="55"/>
      <c r="S957" s="67"/>
      <c r="T957" s="17">
        <f>IF(AND(D957&lt;&gt;"",RIGHT(D957,3)&lt;&gt;""),IF(COUNTIF($D$6:D957,D957)=1,1,0),0)</f>
        <v>0</v>
      </c>
      <c r="U957" s="17" t="str">
        <f t="shared" si="77"/>
        <v/>
      </c>
      <c r="V957" s="17" t="str">
        <f t="shared" si="78"/>
        <v/>
      </c>
    </row>
    <row r="958" s="9" customFormat="1" hidden="1" customHeight="1" spans="1:22">
      <c r="A958" s="21"/>
      <c r="B958" s="54"/>
      <c r="C958" s="55"/>
      <c r="D958" s="54"/>
      <c r="E958" s="57"/>
      <c r="F958" s="58"/>
      <c r="G958" s="59"/>
      <c r="H958" s="57"/>
      <c r="I958" s="57"/>
      <c r="J958" s="62" t="str">
        <f t="shared" si="74"/>
        <v/>
      </c>
      <c r="K958" s="61"/>
      <c r="L958" s="57"/>
      <c r="M958" s="57" t="str">
        <f t="shared" si="75"/>
        <v/>
      </c>
      <c r="N958" s="57"/>
      <c r="O958" s="57"/>
      <c r="P958" s="57"/>
      <c r="Q958" s="65" t="str">
        <f t="shared" si="76"/>
        <v/>
      </c>
      <c r="R958" s="55"/>
      <c r="S958" s="67"/>
      <c r="T958" s="17">
        <f>IF(AND(D958&lt;&gt;"",RIGHT(D958,3)&lt;&gt;""),IF(COUNTIF($D$6:D958,D958)=1,1,0),0)</f>
        <v>0</v>
      </c>
      <c r="U958" s="17" t="str">
        <f t="shared" si="77"/>
        <v/>
      </c>
      <c r="V958" s="17" t="str">
        <f t="shared" si="78"/>
        <v/>
      </c>
    </row>
    <row r="959" s="9" customFormat="1" hidden="1" customHeight="1" spans="1:22">
      <c r="A959" s="21"/>
      <c r="B959" s="54"/>
      <c r="C959" s="55"/>
      <c r="D959" s="54"/>
      <c r="E959" s="57"/>
      <c r="F959" s="58"/>
      <c r="G959" s="59"/>
      <c r="H959" s="57"/>
      <c r="I959" s="57"/>
      <c r="J959" s="62" t="str">
        <f t="shared" si="74"/>
        <v/>
      </c>
      <c r="K959" s="61"/>
      <c r="L959" s="57"/>
      <c r="M959" s="57" t="str">
        <f t="shared" si="75"/>
        <v/>
      </c>
      <c r="N959" s="57"/>
      <c r="O959" s="57"/>
      <c r="P959" s="57"/>
      <c r="Q959" s="65" t="str">
        <f t="shared" si="76"/>
        <v/>
      </c>
      <c r="R959" s="55"/>
      <c r="S959" s="67"/>
      <c r="T959" s="17">
        <f>IF(AND(D959&lt;&gt;"",RIGHT(D959,3)&lt;&gt;""),IF(COUNTIF($D$6:D959,D959)=1,1,0),0)</f>
        <v>0</v>
      </c>
      <c r="U959" s="17" t="str">
        <f t="shared" si="77"/>
        <v/>
      </c>
      <c r="V959" s="17" t="str">
        <f t="shared" si="78"/>
        <v/>
      </c>
    </row>
    <row r="960" s="9" customFormat="1" hidden="1" customHeight="1" spans="1:22">
      <c r="A960" s="21"/>
      <c r="B960" s="54"/>
      <c r="C960" s="55"/>
      <c r="D960" s="54"/>
      <c r="E960" s="57"/>
      <c r="F960" s="58"/>
      <c r="G960" s="59"/>
      <c r="H960" s="57"/>
      <c r="I960" s="57"/>
      <c r="J960" s="62" t="str">
        <f t="shared" si="74"/>
        <v/>
      </c>
      <c r="K960" s="61"/>
      <c r="L960" s="57"/>
      <c r="M960" s="57" t="str">
        <f t="shared" si="75"/>
        <v/>
      </c>
      <c r="N960" s="57"/>
      <c r="O960" s="57"/>
      <c r="P960" s="57"/>
      <c r="Q960" s="65" t="str">
        <f t="shared" si="76"/>
        <v/>
      </c>
      <c r="R960" s="55"/>
      <c r="S960" s="67"/>
      <c r="T960" s="17">
        <f>IF(AND(D960&lt;&gt;"",RIGHT(D960,3)&lt;&gt;""),IF(COUNTIF($D$6:D960,D960)=1,1,0),0)</f>
        <v>0</v>
      </c>
      <c r="U960" s="17" t="str">
        <f t="shared" si="77"/>
        <v/>
      </c>
      <c r="V960" s="17" t="str">
        <f t="shared" si="78"/>
        <v/>
      </c>
    </row>
    <row r="961" s="9" customFormat="1" hidden="1" customHeight="1" spans="1:22">
      <c r="A961" s="21"/>
      <c r="B961" s="54"/>
      <c r="C961" s="55"/>
      <c r="D961" s="54"/>
      <c r="E961" s="57"/>
      <c r="F961" s="58"/>
      <c r="G961" s="59"/>
      <c r="H961" s="57"/>
      <c r="I961" s="57"/>
      <c r="J961" s="62" t="str">
        <f t="shared" si="74"/>
        <v/>
      </c>
      <c r="K961" s="61"/>
      <c r="L961" s="57"/>
      <c r="M961" s="57" t="str">
        <f t="shared" si="75"/>
        <v/>
      </c>
      <c r="N961" s="57"/>
      <c r="O961" s="57"/>
      <c r="P961" s="57"/>
      <c r="Q961" s="65" t="str">
        <f t="shared" si="76"/>
        <v/>
      </c>
      <c r="R961" s="55"/>
      <c r="S961" s="67"/>
      <c r="T961" s="17">
        <f>IF(AND(D961&lt;&gt;"",RIGHT(D961,3)&lt;&gt;""),IF(COUNTIF($D$6:D961,D961)=1,1,0),0)</f>
        <v>0</v>
      </c>
      <c r="U961" s="17" t="str">
        <f t="shared" si="77"/>
        <v/>
      </c>
      <c r="V961" s="17" t="str">
        <f t="shared" si="78"/>
        <v/>
      </c>
    </row>
    <row r="962" s="9" customFormat="1" hidden="1" customHeight="1" spans="1:22">
      <c r="A962" s="21"/>
      <c r="B962" s="54"/>
      <c r="C962" s="55"/>
      <c r="D962" s="54"/>
      <c r="E962" s="57"/>
      <c r="F962" s="58"/>
      <c r="G962" s="59"/>
      <c r="H962" s="57"/>
      <c r="I962" s="57"/>
      <c r="J962" s="62" t="str">
        <f t="shared" si="74"/>
        <v/>
      </c>
      <c r="K962" s="61"/>
      <c r="L962" s="57"/>
      <c r="M962" s="57" t="str">
        <f t="shared" si="75"/>
        <v/>
      </c>
      <c r="N962" s="57"/>
      <c r="O962" s="57"/>
      <c r="P962" s="57"/>
      <c r="Q962" s="65" t="str">
        <f t="shared" si="76"/>
        <v/>
      </c>
      <c r="R962" s="55"/>
      <c r="S962" s="67"/>
      <c r="T962" s="17">
        <f>IF(AND(D962&lt;&gt;"",RIGHT(D962,3)&lt;&gt;""),IF(COUNTIF($D$6:D962,D962)=1,1,0),0)</f>
        <v>0</v>
      </c>
      <c r="U962" s="17" t="str">
        <f t="shared" si="77"/>
        <v/>
      </c>
      <c r="V962" s="17" t="str">
        <f t="shared" si="78"/>
        <v/>
      </c>
    </row>
    <row r="963" s="9" customFormat="1" hidden="1" customHeight="1" spans="1:22">
      <c r="A963" s="21"/>
      <c r="B963" s="54"/>
      <c r="C963" s="55"/>
      <c r="D963" s="54"/>
      <c r="E963" s="57"/>
      <c r="F963" s="58"/>
      <c r="G963" s="59"/>
      <c r="H963" s="57"/>
      <c r="I963" s="57"/>
      <c r="J963" s="62" t="str">
        <f t="shared" si="74"/>
        <v/>
      </c>
      <c r="K963" s="61"/>
      <c r="L963" s="57"/>
      <c r="M963" s="57" t="str">
        <f t="shared" si="75"/>
        <v/>
      </c>
      <c r="N963" s="57"/>
      <c r="O963" s="57"/>
      <c r="P963" s="57"/>
      <c r="Q963" s="65" t="str">
        <f t="shared" si="76"/>
        <v/>
      </c>
      <c r="R963" s="55"/>
      <c r="S963" s="67"/>
      <c r="T963" s="17">
        <f>IF(AND(D963&lt;&gt;"",RIGHT(D963,3)&lt;&gt;""),IF(COUNTIF($D$6:D963,D963)=1,1,0),0)</f>
        <v>0</v>
      </c>
      <c r="U963" s="17" t="str">
        <f t="shared" si="77"/>
        <v/>
      </c>
      <c r="V963" s="17" t="str">
        <f t="shared" si="78"/>
        <v/>
      </c>
    </row>
    <row r="964" s="9" customFormat="1" hidden="1" customHeight="1" spans="1:22">
      <c r="A964" s="21"/>
      <c r="B964" s="54"/>
      <c r="C964" s="55"/>
      <c r="D964" s="54"/>
      <c r="E964" s="57"/>
      <c r="F964" s="58"/>
      <c r="G964" s="59"/>
      <c r="H964" s="57"/>
      <c r="I964" s="57"/>
      <c r="J964" s="62" t="str">
        <f t="shared" si="74"/>
        <v/>
      </c>
      <c r="K964" s="61"/>
      <c r="L964" s="57"/>
      <c r="M964" s="57" t="str">
        <f t="shared" si="75"/>
        <v/>
      </c>
      <c r="N964" s="57"/>
      <c r="O964" s="57"/>
      <c r="P964" s="57"/>
      <c r="Q964" s="65" t="str">
        <f t="shared" si="76"/>
        <v/>
      </c>
      <c r="R964" s="55"/>
      <c r="S964" s="67"/>
      <c r="T964" s="17">
        <f>IF(AND(D964&lt;&gt;"",RIGHT(D964,3)&lt;&gt;""),IF(COUNTIF($D$6:D964,D964)=1,1,0),0)</f>
        <v>0</v>
      </c>
      <c r="U964" s="17" t="str">
        <f t="shared" si="77"/>
        <v/>
      </c>
      <c r="V964" s="17" t="str">
        <f t="shared" si="78"/>
        <v/>
      </c>
    </row>
    <row r="965" s="9" customFormat="1" hidden="1" customHeight="1" spans="1:22">
      <c r="A965" s="21"/>
      <c r="B965" s="54"/>
      <c r="C965" s="55"/>
      <c r="D965" s="54"/>
      <c r="E965" s="57"/>
      <c r="F965" s="58"/>
      <c r="G965" s="59"/>
      <c r="H965" s="57"/>
      <c r="I965" s="57"/>
      <c r="J965" s="62" t="str">
        <f t="shared" si="74"/>
        <v/>
      </c>
      <c r="K965" s="61"/>
      <c r="L965" s="57"/>
      <c r="M965" s="57" t="str">
        <f t="shared" si="75"/>
        <v/>
      </c>
      <c r="N965" s="57"/>
      <c r="O965" s="57"/>
      <c r="P965" s="57"/>
      <c r="Q965" s="65" t="str">
        <f t="shared" si="76"/>
        <v/>
      </c>
      <c r="R965" s="55"/>
      <c r="S965" s="67"/>
      <c r="T965" s="17">
        <f>IF(AND(D965&lt;&gt;"",RIGHT(D965,3)&lt;&gt;""),IF(COUNTIF($D$6:D965,D965)=1,1,0),0)</f>
        <v>0</v>
      </c>
      <c r="U965" s="17" t="str">
        <f t="shared" si="77"/>
        <v/>
      </c>
      <c r="V965" s="17" t="str">
        <f t="shared" si="78"/>
        <v/>
      </c>
    </row>
    <row r="966" s="9" customFormat="1" hidden="1" customHeight="1" spans="1:22">
      <c r="A966" s="21"/>
      <c r="B966" s="54"/>
      <c r="C966" s="55"/>
      <c r="D966" s="54"/>
      <c r="E966" s="57"/>
      <c r="F966" s="58"/>
      <c r="G966" s="59"/>
      <c r="H966" s="57"/>
      <c r="I966" s="57"/>
      <c r="J966" s="62" t="str">
        <f t="shared" ref="J966:J1029" si="79">IF(H966&lt;&gt;"",HYPERLINK(_xlfn.CONCAT($H$4,H966,I966),"Open File"),"")</f>
        <v/>
      </c>
      <c r="K966" s="61"/>
      <c r="L966" s="57"/>
      <c r="M966" s="57" t="str">
        <f t="shared" ref="M966:M1029" si="80">IF(AND(N966&lt;&gt;"",Q966&lt;&gt;"",R966&lt;&gt;""),"COMPLETED",IF(N966&lt;&gt;"","ON-GOING",IF(L966&lt;&gt;"","REQUESTED","")))</f>
        <v/>
      </c>
      <c r="N966" s="57"/>
      <c r="O966" s="57"/>
      <c r="P966" s="57"/>
      <c r="Q966" s="65" t="str">
        <f t="shared" ref="Q966:Q1029" si="81">IF(O966&lt;&gt;"",HYPERLINK(_xlfn.CONCAT($O$4,O966,P966),"Open File"),"")</f>
        <v/>
      </c>
      <c r="R966" s="55"/>
      <c r="S966" s="67"/>
      <c r="T966" s="17">
        <f>IF(AND(D966&lt;&gt;"",RIGHT(D966,3)&lt;&gt;""),IF(COUNTIF($D$6:D966,D966)=1,1,0),0)</f>
        <v>0</v>
      </c>
      <c r="U966" s="17" t="str">
        <f t="shared" ref="U966:U1029" si="82">IF(AND(D966&lt;&gt;"",E966&lt;&gt;""),_xlfn.CONCAT(SUBSTITUTE(D966,"/","."),"_",E966,"_Before"),"")</f>
        <v/>
      </c>
      <c r="V966" s="17" t="str">
        <f t="shared" ref="V966:V1029" si="83">IF(AND(D966&lt;&gt;"",E966&lt;&gt;""),_xlfn.CONCAT(SUBSTITUTE(D966,"/","."),"_",E966,"_After"),"")</f>
        <v/>
      </c>
    </row>
    <row r="967" s="9" customFormat="1" hidden="1" customHeight="1" spans="1:22">
      <c r="A967" s="21"/>
      <c r="B967" s="54"/>
      <c r="C967" s="55"/>
      <c r="D967" s="54"/>
      <c r="E967" s="57"/>
      <c r="F967" s="58"/>
      <c r="G967" s="59"/>
      <c r="H967" s="57"/>
      <c r="I967" s="57"/>
      <c r="J967" s="62" t="str">
        <f t="shared" si="79"/>
        <v/>
      </c>
      <c r="K967" s="61"/>
      <c r="L967" s="57"/>
      <c r="M967" s="57" t="str">
        <f t="shared" si="80"/>
        <v/>
      </c>
      <c r="N967" s="57"/>
      <c r="O967" s="57"/>
      <c r="P967" s="57"/>
      <c r="Q967" s="65" t="str">
        <f t="shared" si="81"/>
        <v/>
      </c>
      <c r="R967" s="55"/>
      <c r="S967" s="67"/>
      <c r="T967" s="17">
        <f>IF(AND(D967&lt;&gt;"",RIGHT(D967,3)&lt;&gt;""),IF(COUNTIF($D$6:D967,D967)=1,1,0),0)</f>
        <v>0</v>
      </c>
      <c r="U967" s="17" t="str">
        <f t="shared" si="82"/>
        <v/>
      </c>
      <c r="V967" s="17" t="str">
        <f t="shared" si="83"/>
        <v/>
      </c>
    </row>
    <row r="968" s="9" customFormat="1" hidden="1" customHeight="1" spans="1:22">
      <c r="A968" s="21"/>
      <c r="B968" s="54"/>
      <c r="C968" s="55"/>
      <c r="D968" s="54"/>
      <c r="E968" s="57"/>
      <c r="F968" s="58"/>
      <c r="G968" s="59"/>
      <c r="H968" s="57"/>
      <c r="I968" s="57"/>
      <c r="J968" s="62" t="str">
        <f t="shared" si="79"/>
        <v/>
      </c>
      <c r="K968" s="61"/>
      <c r="L968" s="57"/>
      <c r="M968" s="57" t="str">
        <f t="shared" si="80"/>
        <v/>
      </c>
      <c r="N968" s="57"/>
      <c r="O968" s="57"/>
      <c r="P968" s="57"/>
      <c r="Q968" s="65" t="str">
        <f t="shared" si="81"/>
        <v/>
      </c>
      <c r="R968" s="55"/>
      <c r="S968" s="67"/>
      <c r="T968" s="17">
        <f>IF(AND(D968&lt;&gt;"",RIGHT(D968,3)&lt;&gt;""),IF(COUNTIF($D$6:D968,D968)=1,1,0),0)</f>
        <v>0</v>
      </c>
      <c r="U968" s="17" t="str">
        <f t="shared" si="82"/>
        <v/>
      </c>
      <c r="V968" s="17" t="str">
        <f t="shared" si="83"/>
        <v/>
      </c>
    </row>
    <row r="969" s="9" customFormat="1" hidden="1" customHeight="1" spans="1:22">
      <c r="A969" s="21"/>
      <c r="B969" s="54"/>
      <c r="C969" s="55"/>
      <c r="D969" s="54"/>
      <c r="E969" s="57"/>
      <c r="F969" s="58"/>
      <c r="G969" s="59"/>
      <c r="H969" s="57"/>
      <c r="I969" s="57"/>
      <c r="J969" s="62" t="str">
        <f t="shared" si="79"/>
        <v/>
      </c>
      <c r="K969" s="61"/>
      <c r="L969" s="57"/>
      <c r="M969" s="57" t="str">
        <f t="shared" si="80"/>
        <v/>
      </c>
      <c r="N969" s="57"/>
      <c r="O969" s="57"/>
      <c r="P969" s="57"/>
      <c r="Q969" s="65" t="str">
        <f t="shared" si="81"/>
        <v/>
      </c>
      <c r="R969" s="55"/>
      <c r="S969" s="67"/>
      <c r="T969" s="17">
        <f>IF(AND(D969&lt;&gt;"",RIGHT(D969,3)&lt;&gt;""),IF(COUNTIF($D$6:D969,D969)=1,1,0),0)</f>
        <v>0</v>
      </c>
      <c r="U969" s="17" t="str">
        <f t="shared" si="82"/>
        <v/>
      </c>
      <c r="V969" s="17" t="str">
        <f t="shared" si="83"/>
        <v/>
      </c>
    </row>
    <row r="970" s="9" customFormat="1" hidden="1" customHeight="1" spans="1:22">
      <c r="A970" s="21"/>
      <c r="B970" s="54"/>
      <c r="C970" s="55"/>
      <c r="D970" s="54"/>
      <c r="E970" s="57"/>
      <c r="F970" s="58"/>
      <c r="G970" s="59"/>
      <c r="H970" s="57"/>
      <c r="I970" s="57"/>
      <c r="J970" s="62" t="str">
        <f t="shared" si="79"/>
        <v/>
      </c>
      <c r="K970" s="61"/>
      <c r="L970" s="57"/>
      <c r="M970" s="57" t="str">
        <f t="shared" si="80"/>
        <v/>
      </c>
      <c r="N970" s="57"/>
      <c r="O970" s="57"/>
      <c r="P970" s="57"/>
      <c r="Q970" s="65" t="str">
        <f t="shared" si="81"/>
        <v/>
      </c>
      <c r="R970" s="55"/>
      <c r="S970" s="67"/>
      <c r="T970" s="17">
        <f>IF(AND(D970&lt;&gt;"",RIGHT(D970,3)&lt;&gt;""),IF(COUNTIF($D$6:D970,D970)=1,1,0),0)</f>
        <v>0</v>
      </c>
      <c r="U970" s="17" t="str">
        <f t="shared" si="82"/>
        <v/>
      </c>
      <c r="V970" s="17" t="str">
        <f t="shared" si="83"/>
        <v/>
      </c>
    </row>
    <row r="971" s="9" customFormat="1" hidden="1" customHeight="1" spans="1:22">
      <c r="A971" s="21"/>
      <c r="B971" s="54"/>
      <c r="C971" s="55"/>
      <c r="D971" s="54"/>
      <c r="E971" s="57"/>
      <c r="F971" s="58"/>
      <c r="G971" s="59"/>
      <c r="H971" s="57"/>
      <c r="I971" s="57"/>
      <c r="J971" s="62" t="str">
        <f t="shared" si="79"/>
        <v/>
      </c>
      <c r="K971" s="61"/>
      <c r="L971" s="57"/>
      <c r="M971" s="57" t="str">
        <f t="shared" si="80"/>
        <v/>
      </c>
      <c r="N971" s="57"/>
      <c r="O971" s="57"/>
      <c r="P971" s="57"/>
      <c r="Q971" s="65" t="str">
        <f t="shared" si="81"/>
        <v/>
      </c>
      <c r="R971" s="55"/>
      <c r="S971" s="67"/>
      <c r="T971" s="17">
        <f>IF(AND(D971&lt;&gt;"",RIGHT(D971,3)&lt;&gt;""),IF(COUNTIF($D$6:D971,D971)=1,1,0),0)</f>
        <v>0</v>
      </c>
      <c r="U971" s="17" t="str">
        <f t="shared" si="82"/>
        <v/>
      </c>
      <c r="V971" s="17" t="str">
        <f t="shared" si="83"/>
        <v/>
      </c>
    </row>
    <row r="972" s="9" customFormat="1" hidden="1" customHeight="1" spans="1:22">
      <c r="A972" s="21"/>
      <c r="B972" s="54"/>
      <c r="C972" s="55"/>
      <c r="D972" s="54"/>
      <c r="E972" s="57"/>
      <c r="F972" s="58"/>
      <c r="G972" s="59"/>
      <c r="H972" s="57"/>
      <c r="I972" s="57"/>
      <c r="J972" s="62" t="str">
        <f t="shared" si="79"/>
        <v/>
      </c>
      <c r="K972" s="61"/>
      <c r="L972" s="57"/>
      <c r="M972" s="57" t="str">
        <f t="shared" si="80"/>
        <v/>
      </c>
      <c r="N972" s="57"/>
      <c r="O972" s="57"/>
      <c r="P972" s="57"/>
      <c r="Q972" s="65" t="str">
        <f t="shared" si="81"/>
        <v/>
      </c>
      <c r="R972" s="55"/>
      <c r="S972" s="67"/>
      <c r="T972" s="17">
        <f>IF(AND(D972&lt;&gt;"",RIGHT(D972,3)&lt;&gt;""),IF(COUNTIF($D$6:D972,D972)=1,1,0),0)</f>
        <v>0</v>
      </c>
      <c r="U972" s="17" t="str">
        <f t="shared" si="82"/>
        <v/>
      </c>
      <c r="V972" s="17" t="str">
        <f t="shared" si="83"/>
        <v/>
      </c>
    </row>
    <row r="973" s="9" customFormat="1" hidden="1" customHeight="1" spans="1:22">
      <c r="A973" s="21"/>
      <c r="B973" s="54"/>
      <c r="C973" s="55"/>
      <c r="D973" s="54"/>
      <c r="E973" s="57"/>
      <c r="F973" s="58"/>
      <c r="G973" s="59"/>
      <c r="H973" s="57"/>
      <c r="I973" s="57"/>
      <c r="J973" s="62" t="str">
        <f t="shared" si="79"/>
        <v/>
      </c>
      <c r="K973" s="61"/>
      <c r="L973" s="57"/>
      <c r="M973" s="57" t="str">
        <f t="shared" si="80"/>
        <v/>
      </c>
      <c r="N973" s="57"/>
      <c r="O973" s="57"/>
      <c r="P973" s="57"/>
      <c r="Q973" s="65" t="str">
        <f t="shared" si="81"/>
        <v/>
      </c>
      <c r="R973" s="55"/>
      <c r="S973" s="67"/>
      <c r="T973" s="17">
        <f>IF(AND(D973&lt;&gt;"",RIGHT(D973,3)&lt;&gt;""),IF(COUNTIF($D$6:D973,D973)=1,1,0),0)</f>
        <v>0</v>
      </c>
      <c r="U973" s="17" t="str">
        <f t="shared" si="82"/>
        <v/>
      </c>
      <c r="V973" s="17" t="str">
        <f t="shared" si="83"/>
        <v/>
      </c>
    </row>
    <row r="974" s="9" customFormat="1" hidden="1" customHeight="1" spans="1:22">
      <c r="A974" s="21"/>
      <c r="B974" s="54"/>
      <c r="C974" s="55"/>
      <c r="D974" s="54"/>
      <c r="E974" s="57"/>
      <c r="F974" s="58"/>
      <c r="G974" s="59"/>
      <c r="H974" s="57"/>
      <c r="I974" s="57"/>
      <c r="J974" s="62" t="str">
        <f t="shared" si="79"/>
        <v/>
      </c>
      <c r="K974" s="61"/>
      <c r="L974" s="57"/>
      <c r="M974" s="57" t="str">
        <f t="shared" si="80"/>
        <v/>
      </c>
      <c r="N974" s="57"/>
      <c r="O974" s="57"/>
      <c r="P974" s="57"/>
      <c r="Q974" s="65" t="str">
        <f t="shared" si="81"/>
        <v/>
      </c>
      <c r="R974" s="55"/>
      <c r="S974" s="67"/>
      <c r="T974" s="17">
        <f>IF(AND(D974&lt;&gt;"",RIGHT(D974,3)&lt;&gt;""),IF(COUNTIF($D$6:D974,D974)=1,1,0),0)</f>
        <v>0</v>
      </c>
      <c r="U974" s="17" t="str">
        <f t="shared" si="82"/>
        <v/>
      </c>
      <c r="V974" s="17" t="str">
        <f t="shared" si="83"/>
        <v/>
      </c>
    </row>
    <row r="975" s="9" customFormat="1" hidden="1" customHeight="1" spans="1:22">
      <c r="A975" s="21"/>
      <c r="B975" s="54"/>
      <c r="C975" s="55"/>
      <c r="D975" s="54"/>
      <c r="E975" s="57"/>
      <c r="F975" s="58"/>
      <c r="G975" s="59"/>
      <c r="H975" s="57"/>
      <c r="I975" s="57"/>
      <c r="J975" s="62" t="str">
        <f t="shared" si="79"/>
        <v/>
      </c>
      <c r="K975" s="61"/>
      <c r="L975" s="57"/>
      <c r="M975" s="57" t="str">
        <f t="shared" si="80"/>
        <v/>
      </c>
      <c r="N975" s="57"/>
      <c r="O975" s="57"/>
      <c r="P975" s="57"/>
      <c r="Q975" s="65" t="str">
        <f t="shared" si="81"/>
        <v/>
      </c>
      <c r="R975" s="55"/>
      <c r="S975" s="67"/>
      <c r="T975" s="17">
        <f>IF(AND(D975&lt;&gt;"",RIGHT(D975,3)&lt;&gt;""),IF(COUNTIF($D$6:D975,D975)=1,1,0),0)</f>
        <v>0</v>
      </c>
      <c r="U975" s="17" t="str">
        <f t="shared" si="82"/>
        <v/>
      </c>
      <c r="V975" s="17" t="str">
        <f t="shared" si="83"/>
        <v/>
      </c>
    </row>
    <row r="976" s="9" customFormat="1" hidden="1" customHeight="1" spans="1:22">
      <c r="A976" s="21"/>
      <c r="B976" s="54"/>
      <c r="C976" s="55"/>
      <c r="D976" s="54"/>
      <c r="E976" s="57"/>
      <c r="F976" s="58"/>
      <c r="G976" s="59"/>
      <c r="H976" s="57"/>
      <c r="I976" s="57"/>
      <c r="J976" s="62" t="str">
        <f t="shared" si="79"/>
        <v/>
      </c>
      <c r="K976" s="61"/>
      <c r="L976" s="57"/>
      <c r="M976" s="57" t="str">
        <f t="shared" si="80"/>
        <v/>
      </c>
      <c r="N976" s="57"/>
      <c r="O976" s="57"/>
      <c r="P976" s="57"/>
      <c r="Q976" s="65" t="str">
        <f t="shared" si="81"/>
        <v/>
      </c>
      <c r="R976" s="55"/>
      <c r="S976" s="67"/>
      <c r="T976" s="17">
        <f>IF(AND(D976&lt;&gt;"",RIGHT(D976,3)&lt;&gt;""),IF(COUNTIF($D$6:D976,D976)=1,1,0),0)</f>
        <v>0</v>
      </c>
      <c r="U976" s="17" t="str">
        <f t="shared" si="82"/>
        <v/>
      </c>
      <c r="V976" s="17" t="str">
        <f t="shared" si="83"/>
        <v/>
      </c>
    </row>
    <row r="977" s="9" customFormat="1" hidden="1" customHeight="1" spans="1:22">
      <c r="A977" s="21"/>
      <c r="B977" s="54"/>
      <c r="C977" s="55"/>
      <c r="D977" s="54"/>
      <c r="E977" s="57"/>
      <c r="F977" s="58"/>
      <c r="G977" s="59"/>
      <c r="H977" s="57"/>
      <c r="I977" s="57"/>
      <c r="J977" s="62" t="str">
        <f t="shared" si="79"/>
        <v/>
      </c>
      <c r="K977" s="61"/>
      <c r="L977" s="57"/>
      <c r="M977" s="57" t="str">
        <f t="shared" si="80"/>
        <v/>
      </c>
      <c r="N977" s="57"/>
      <c r="O977" s="57"/>
      <c r="P977" s="57"/>
      <c r="Q977" s="65" t="str">
        <f t="shared" si="81"/>
        <v/>
      </c>
      <c r="R977" s="55"/>
      <c r="S977" s="67"/>
      <c r="T977" s="17">
        <f>IF(AND(D977&lt;&gt;"",RIGHT(D977,3)&lt;&gt;""),IF(COUNTIF($D$6:D977,D977)=1,1,0),0)</f>
        <v>0</v>
      </c>
      <c r="U977" s="17" t="str">
        <f t="shared" si="82"/>
        <v/>
      </c>
      <c r="V977" s="17" t="str">
        <f t="shared" si="83"/>
        <v/>
      </c>
    </row>
    <row r="978" s="9" customFormat="1" hidden="1" customHeight="1" spans="1:22">
      <c r="A978" s="21"/>
      <c r="B978" s="54"/>
      <c r="C978" s="55"/>
      <c r="D978" s="54"/>
      <c r="E978" s="57"/>
      <c r="F978" s="58"/>
      <c r="G978" s="59"/>
      <c r="H978" s="57"/>
      <c r="I978" s="57"/>
      <c r="J978" s="62" t="str">
        <f t="shared" si="79"/>
        <v/>
      </c>
      <c r="K978" s="61"/>
      <c r="L978" s="57"/>
      <c r="M978" s="57" t="str">
        <f t="shared" si="80"/>
        <v/>
      </c>
      <c r="N978" s="57"/>
      <c r="O978" s="57"/>
      <c r="P978" s="57"/>
      <c r="Q978" s="65" t="str">
        <f t="shared" si="81"/>
        <v/>
      </c>
      <c r="R978" s="55"/>
      <c r="S978" s="67"/>
      <c r="T978" s="17">
        <f>IF(AND(D978&lt;&gt;"",RIGHT(D978,3)&lt;&gt;""),IF(COUNTIF($D$6:D978,D978)=1,1,0),0)</f>
        <v>0</v>
      </c>
      <c r="U978" s="17" t="str">
        <f t="shared" si="82"/>
        <v/>
      </c>
      <c r="V978" s="17" t="str">
        <f t="shared" si="83"/>
        <v/>
      </c>
    </row>
    <row r="979" s="9" customFormat="1" hidden="1" customHeight="1" spans="1:22">
      <c r="A979" s="21"/>
      <c r="B979" s="54"/>
      <c r="C979" s="55"/>
      <c r="D979" s="54"/>
      <c r="E979" s="57"/>
      <c r="F979" s="58"/>
      <c r="G979" s="59"/>
      <c r="H979" s="57"/>
      <c r="I979" s="57"/>
      <c r="J979" s="62" t="str">
        <f t="shared" si="79"/>
        <v/>
      </c>
      <c r="K979" s="61"/>
      <c r="L979" s="57"/>
      <c r="M979" s="57" t="str">
        <f t="shared" si="80"/>
        <v/>
      </c>
      <c r="N979" s="57"/>
      <c r="O979" s="57"/>
      <c r="P979" s="57"/>
      <c r="Q979" s="65" t="str">
        <f t="shared" si="81"/>
        <v/>
      </c>
      <c r="R979" s="55"/>
      <c r="S979" s="67"/>
      <c r="T979" s="17">
        <f>IF(AND(D979&lt;&gt;"",RIGHT(D979,3)&lt;&gt;""),IF(COUNTIF($D$6:D979,D979)=1,1,0),0)</f>
        <v>0</v>
      </c>
      <c r="U979" s="17" t="str">
        <f t="shared" si="82"/>
        <v/>
      </c>
      <c r="V979" s="17" t="str">
        <f t="shared" si="83"/>
        <v/>
      </c>
    </row>
    <row r="980" s="9" customFormat="1" hidden="1" customHeight="1" spans="1:22">
      <c r="A980" s="21"/>
      <c r="B980" s="54"/>
      <c r="C980" s="55"/>
      <c r="D980" s="54"/>
      <c r="E980" s="57"/>
      <c r="F980" s="58"/>
      <c r="G980" s="59"/>
      <c r="H980" s="57"/>
      <c r="I980" s="57"/>
      <c r="J980" s="62" t="str">
        <f t="shared" si="79"/>
        <v/>
      </c>
      <c r="K980" s="61"/>
      <c r="L980" s="57"/>
      <c r="M980" s="57" t="str">
        <f t="shared" si="80"/>
        <v/>
      </c>
      <c r="N980" s="57"/>
      <c r="O980" s="57"/>
      <c r="P980" s="57"/>
      <c r="Q980" s="65" t="str">
        <f t="shared" si="81"/>
        <v/>
      </c>
      <c r="R980" s="55"/>
      <c r="S980" s="67"/>
      <c r="T980" s="17">
        <f>IF(AND(D980&lt;&gt;"",RIGHT(D980,3)&lt;&gt;""),IF(COUNTIF($D$6:D980,D980)=1,1,0),0)</f>
        <v>0</v>
      </c>
      <c r="U980" s="17" t="str">
        <f t="shared" si="82"/>
        <v/>
      </c>
      <c r="V980" s="17" t="str">
        <f t="shared" si="83"/>
        <v/>
      </c>
    </row>
    <row r="981" s="9" customFormat="1" hidden="1" customHeight="1" spans="1:22">
      <c r="A981" s="21"/>
      <c r="B981" s="54"/>
      <c r="C981" s="55"/>
      <c r="D981" s="54"/>
      <c r="E981" s="57"/>
      <c r="F981" s="58"/>
      <c r="G981" s="59"/>
      <c r="H981" s="57"/>
      <c r="I981" s="57"/>
      <c r="J981" s="62" t="str">
        <f t="shared" si="79"/>
        <v/>
      </c>
      <c r="K981" s="61"/>
      <c r="L981" s="57"/>
      <c r="M981" s="57" t="str">
        <f t="shared" si="80"/>
        <v/>
      </c>
      <c r="N981" s="57"/>
      <c r="O981" s="57"/>
      <c r="P981" s="57"/>
      <c r="Q981" s="65" t="str">
        <f t="shared" si="81"/>
        <v/>
      </c>
      <c r="R981" s="55"/>
      <c r="S981" s="67"/>
      <c r="T981" s="17">
        <f>IF(AND(D981&lt;&gt;"",RIGHT(D981,3)&lt;&gt;""),IF(COUNTIF($D$6:D981,D981)=1,1,0),0)</f>
        <v>0</v>
      </c>
      <c r="U981" s="17" t="str">
        <f t="shared" si="82"/>
        <v/>
      </c>
      <c r="V981" s="17" t="str">
        <f t="shared" si="83"/>
        <v/>
      </c>
    </row>
    <row r="982" s="9" customFormat="1" hidden="1" customHeight="1" spans="1:22">
      <c r="A982" s="21"/>
      <c r="B982" s="54"/>
      <c r="C982" s="55"/>
      <c r="D982" s="54"/>
      <c r="E982" s="57"/>
      <c r="F982" s="58"/>
      <c r="G982" s="59"/>
      <c r="H982" s="57"/>
      <c r="I982" s="57"/>
      <c r="J982" s="62" t="str">
        <f t="shared" si="79"/>
        <v/>
      </c>
      <c r="K982" s="61"/>
      <c r="L982" s="57"/>
      <c r="M982" s="57" t="str">
        <f t="shared" si="80"/>
        <v/>
      </c>
      <c r="N982" s="57"/>
      <c r="O982" s="57"/>
      <c r="P982" s="57"/>
      <c r="Q982" s="65" t="str">
        <f t="shared" si="81"/>
        <v/>
      </c>
      <c r="R982" s="55"/>
      <c r="S982" s="67"/>
      <c r="T982" s="17">
        <f>IF(AND(D982&lt;&gt;"",RIGHT(D982,3)&lt;&gt;""),IF(COUNTIF($D$6:D982,D982)=1,1,0),0)</f>
        <v>0</v>
      </c>
      <c r="U982" s="17" t="str">
        <f t="shared" si="82"/>
        <v/>
      </c>
      <c r="V982" s="17" t="str">
        <f t="shared" si="83"/>
        <v/>
      </c>
    </row>
    <row r="983" s="9" customFormat="1" hidden="1" customHeight="1" spans="1:22">
      <c r="A983" s="21"/>
      <c r="B983" s="54"/>
      <c r="C983" s="55"/>
      <c r="D983" s="54"/>
      <c r="E983" s="57"/>
      <c r="F983" s="58"/>
      <c r="G983" s="59"/>
      <c r="H983" s="57"/>
      <c r="I983" s="57"/>
      <c r="J983" s="62" t="str">
        <f t="shared" si="79"/>
        <v/>
      </c>
      <c r="K983" s="61"/>
      <c r="L983" s="57"/>
      <c r="M983" s="57" t="str">
        <f t="shared" si="80"/>
        <v/>
      </c>
      <c r="N983" s="57"/>
      <c r="O983" s="57"/>
      <c r="P983" s="57"/>
      <c r="Q983" s="65" t="str">
        <f t="shared" si="81"/>
        <v/>
      </c>
      <c r="R983" s="55"/>
      <c r="S983" s="67"/>
      <c r="T983" s="17">
        <f>IF(AND(D983&lt;&gt;"",RIGHT(D983,3)&lt;&gt;""),IF(COUNTIF($D$6:D983,D983)=1,1,0),0)</f>
        <v>0</v>
      </c>
      <c r="U983" s="17" t="str">
        <f t="shared" si="82"/>
        <v/>
      </c>
      <c r="V983" s="17" t="str">
        <f t="shared" si="83"/>
        <v/>
      </c>
    </row>
    <row r="984" s="9" customFormat="1" hidden="1" customHeight="1" spans="1:22">
      <c r="A984" s="21"/>
      <c r="B984" s="54"/>
      <c r="C984" s="55"/>
      <c r="D984" s="54"/>
      <c r="E984" s="57"/>
      <c r="F984" s="58"/>
      <c r="G984" s="59"/>
      <c r="H984" s="57"/>
      <c r="I984" s="57"/>
      <c r="J984" s="62" t="str">
        <f t="shared" si="79"/>
        <v/>
      </c>
      <c r="K984" s="61"/>
      <c r="L984" s="57"/>
      <c r="M984" s="57" t="str">
        <f t="shared" si="80"/>
        <v/>
      </c>
      <c r="N984" s="57"/>
      <c r="O984" s="57"/>
      <c r="P984" s="57"/>
      <c r="Q984" s="65" t="str">
        <f t="shared" si="81"/>
        <v/>
      </c>
      <c r="R984" s="55"/>
      <c r="S984" s="67"/>
      <c r="T984" s="17">
        <f>IF(AND(D984&lt;&gt;"",RIGHT(D984,3)&lt;&gt;""),IF(COUNTIF($D$6:D984,D984)=1,1,0),0)</f>
        <v>0</v>
      </c>
      <c r="U984" s="17" t="str">
        <f t="shared" si="82"/>
        <v/>
      </c>
      <c r="V984" s="17" t="str">
        <f t="shared" si="83"/>
        <v/>
      </c>
    </row>
    <row r="985" s="9" customFormat="1" hidden="1" customHeight="1" spans="1:22">
      <c r="A985" s="21"/>
      <c r="B985" s="54"/>
      <c r="C985" s="55"/>
      <c r="D985" s="54"/>
      <c r="E985" s="57"/>
      <c r="F985" s="58"/>
      <c r="G985" s="59"/>
      <c r="H985" s="57"/>
      <c r="I985" s="57"/>
      <c r="J985" s="62" t="str">
        <f t="shared" si="79"/>
        <v/>
      </c>
      <c r="K985" s="61"/>
      <c r="L985" s="57"/>
      <c r="M985" s="57" t="str">
        <f t="shared" si="80"/>
        <v/>
      </c>
      <c r="N985" s="57"/>
      <c r="O985" s="57"/>
      <c r="P985" s="57"/>
      <c r="Q985" s="65" t="str">
        <f t="shared" si="81"/>
        <v/>
      </c>
      <c r="R985" s="55"/>
      <c r="S985" s="67"/>
      <c r="T985" s="17">
        <f>IF(AND(D985&lt;&gt;"",RIGHT(D985,3)&lt;&gt;""),IF(COUNTIF($D$6:D985,D985)=1,1,0),0)</f>
        <v>0</v>
      </c>
      <c r="U985" s="17" t="str">
        <f t="shared" si="82"/>
        <v/>
      </c>
      <c r="V985" s="17" t="str">
        <f t="shared" si="83"/>
        <v/>
      </c>
    </row>
    <row r="986" s="9" customFormat="1" hidden="1" customHeight="1" spans="1:22">
      <c r="A986" s="21"/>
      <c r="B986" s="54"/>
      <c r="C986" s="55"/>
      <c r="D986" s="54"/>
      <c r="E986" s="57"/>
      <c r="F986" s="58"/>
      <c r="G986" s="59"/>
      <c r="H986" s="57"/>
      <c r="I986" s="57"/>
      <c r="J986" s="62" t="str">
        <f t="shared" si="79"/>
        <v/>
      </c>
      <c r="K986" s="61"/>
      <c r="L986" s="57"/>
      <c r="M986" s="57" t="str">
        <f t="shared" si="80"/>
        <v/>
      </c>
      <c r="N986" s="57"/>
      <c r="O986" s="57"/>
      <c r="P986" s="57"/>
      <c r="Q986" s="65" t="str">
        <f t="shared" si="81"/>
        <v/>
      </c>
      <c r="R986" s="55"/>
      <c r="S986" s="67"/>
      <c r="T986" s="17">
        <f>IF(AND(D986&lt;&gt;"",RIGHT(D986,3)&lt;&gt;""),IF(COUNTIF($D$6:D986,D986)=1,1,0),0)</f>
        <v>0</v>
      </c>
      <c r="U986" s="17" t="str">
        <f t="shared" si="82"/>
        <v/>
      </c>
      <c r="V986" s="17" t="str">
        <f t="shared" si="83"/>
        <v/>
      </c>
    </row>
    <row r="987" s="9" customFormat="1" hidden="1" customHeight="1" spans="1:22">
      <c r="A987" s="21"/>
      <c r="B987" s="54"/>
      <c r="C987" s="55"/>
      <c r="D987" s="54"/>
      <c r="E987" s="57"/>
      <c r="F987" s="58"/>
      <c r="G987" s="59"/>
      <c r="H987" s="57"/>
      <c r="I987" s="57"/>
      <c r="J987" s="62" t="str">
        <f t="shared" si="79"/>
        <v/>
      </c>
      <c r="K987" s="61"/>
      <c r="L987" s="57"/>
      <c r="M987" s="57" t="str">
        <f t="shared" si="80"/>
        <v/>
      </c>
      <c r="N987" s="57"/>
      <c r="O987" s="57"/>
      <c r="P987" s="57"/>
      <c r="Q987" s="65" t="str">
        <f t="shared" si="81"/>
        <v/>
      </c>
      <c r="R987" s="55"/>
      <c r="S987" s="67"/>
      <c r="T987" s="17">
        <f>IF(AND(D987&lt;&gt;"",RIGHT(D987,3)&lt;&gt;""),IF(COUNTIF($D$6:D987,D987)=1,1,0),0)</f>
        <v>0</v>
      </c>
      <c r="U987" s="17" t="str">
        <f t="shared" si="82"/>
        <v/>
      </c>
      <c r="V987" s="17" t="str">
        <f t="shared" si="83"/>
        <v/>
      </c>
    </row>
    <row r="988" s="9" customFormat="1" hidden="1" customHeight="1" spans="1:22">
      <c r="A988" s="21"/>
      <c r="B988" s="54"/>
      <c r="C988" s="55"/>
      <c r="D988" s="54"/>
      <c r="E988" s="57"/>
      <c r="F988" s="58"/>
      <c r="G988" s="59"/>
      <c r="H988" s="57"/>
      <c r="I988" s="57"/>
      <c r="J988" s="62" t="str">
        <f t="shared" si="79"/>
        <v/>
      </c>
      <c r="K988" s="61"/>
      <c r="L988" s="57"/>
      <c r="M988" s="57" t="str">
        <f t="shared" si="80"/>
        <v/>
      </c>
      <c r="N988" s="57"/>
      <c r="O988" s="57"/>
      <c r="P988" s="57"/>
      <c r="Q988" s="65" t="str">
        <f t="shared" si="81"/>
        <v/>
      </c>
      <c r="R988" s="55"/>
      <c r="S988" s="67"/>
      <c r="T988" s="17">
        <f>IF(AND(D988&lt;&gt;"",RIGHT(D988,3)&lt;&gt;""),IF(COUNTIF($D$6:D988,D988)=1,1,0),0)</f>
        <v>0</v>
      </c>
      <c r="U988" s="17" t="str">
        <f t="shared" si="82"/>
        <v/>
      </c>
      <c r="V988" s="17" t="str">
        <f t="shared" si="83"/>
        <v/>
      </c>
    </row>
    <row r="989" s="9" customFormat="1" hidden="1" customHeight="1" spans="1:22">
      <c r="A989" s="21"/>
      <c r="B989" s="54"/>
      <c r="C989" s="55"/>
      <c r="D989" s="54"/>
      <c r="E989" s="57"/>
      <c r="F989" s="58"/>
      <c r="G989" s="59"/>
      <c r="H989" s="57"/>
      <c r="I989" s="57"/>
      <c r="J989" s="62" t="str">
        <f t="shared" si="79"/>
        <v/>
      </c>
      <c r="K989" s="61"/>
      <c r="L989" s="57"/>
      <c r="M989" s="57" t="str">
        <f t="shared" si="80"/>
        <v/>
      </c>
      <c r="N989" s="57"/>
      <c r="O989" s="57"/>
      <c r="P989" s="57"/>
      <c r="Q989" s="65" t="str">
        <f t="shared" si="81"/>
        <v/>
      </c>
      <c r="R989" s="55"/>
      <c r="S989" s="67"/>
      <c r="T989" s="17">
        <f>IF(AND(D989&lt;&gt;"",RIGHT(D989,3)&lt;&gt;""),IF(COUNTIF($D$6:D989,D989)=1,1,0),0)</f>
        <v>0</v>
      </c>
      <c r="U989" s="17" t="str">
        <f t="shared" si="82"/>
        <v/>
      </c>
      <c r="V989" s="17" t="str">
        <f t="shared" si="83"/>
        <v/>
      </c>
    </row>
    <row r="990" s="9" customFormat="1" hidden="1" customHeight="1" spans="1:22">
      <c r="A990" s="21"/>
      <c r="B990" s="54"/>
      <c r="C990" s="55"/>
      <c r="D990" s="54"/>
      <c r="E990" s="57"/>
      <c r="F990" s="58"/>
      <c r="G990" s="59"/>
      <c r="H990" s="57"/>
      <c r="I990" s="57"/>
      <c r="J990" s="62" t="str">
        <f t="shared" si="79"/>
        <v/>
      </c>
      <c r="K990" s="61"/>
      <c r="L990" s="57"/>
      <c r="M990" s="57" t="str">
        <f t="shared" si="80"/>
        <v/>
      </c>
      <c r="N990" s="57"/>
      <c r="O990" s="57"/>
      <c r="P990" s="57"/>
      <c r="Q990" s="65" t="str">
        <f t="shared" si="81"/>
        <v/>
      </c>
      <c r="R990" s="55"/>
      <c r="S990" s="67"/>
      <c r="T990" s="17">
        <f>IF(AND(D990&lt;&gt;"",RIGHT(D990,3)&lt;&gt;""),IF(COUNTIF($D$6:D990,D990)=1,1,0),0)</f>
        <v>0</v>
      </c>
      <c r="U990" s="17" t="str">
        <f t="shared" si="82"/>
        <v/>
      </c>
      <c r="V990" s="17" t="str">
        <f t="shared" si="83"/>
        <v/>
      </c>
    </row>
    <row r="991" s="9" customFormat="1" hidden="1" customHeight="1" spans="1:22">
      <c r="A991" s="21"/>
      <c r="B991" s="54"/>
      <c r="C991" s="55"/>
      <c r="D991" s="54"/>
      <c r="E991" s="57"/>
      <c r="F991" s="58"/>
      <c r="G991" s="59"/>
      <c r="H991" s="57"/>
      <c r="I991" s="57"/>
      <c r="J991" s="62" t="str">
        <f t="shared" si="79"/>
        <v/>
      </c>
      <c r="K991" s="61"/>
      <c r="L991" s="57"/>
      <c r="M991" s="57" t="str">
        <f t="shared" si="80"/>
        <v/>
      </c>
      <c r="N991" s="57"/>
      <c r="O991" s="57"/>
      <c r="P991" s="57"/>
      <c r="Q991" s="65" t="str">
        <f t="shared" si="81"/>
        <v/>
      </c>
      <c r="R991" s="55"/>
      <c r="S991" s="67"/>
      <c r="T991" s="17">
        <f>IF(AND(D991&lt;&gt;"",RIGHT(D991,3)&lt;&gt;""),IF(COUNTIF($D$6:D991,D991)=1,1,0),0)</f>
        <v>0</v>
      </c>
      <c r="U991" s="17" t="str">
        <f t="shared" si="82"/>
        <v/>
      </c>
      <c r="V991" s="17" t="str">
        <f t="shared" si="83"/>
        <v/>
      </c>
    </row>
    <row r="992" s="9" customFormat="1" hidden="1" customHeight="1" spans="1:22">
      <c r="A992" s="21"/>
      <c r="B992" s="54"/>
      <c r="C992" s="55"/>
      <c r="D992" s="54"/>
      <c r="E992" s="57"/>
      <c r="F992" s="58"/>
      <c r="G992" s="59"/>
      <c r="H992" s="57"/>
      <c r="I992" s="57"/>
      <c r="J992" s="62" t="str">
        <f t="shared" si="79"/>
        <v/>
      </c>
      <c r="K992" s="61"/>
      <c r="L992" s="57"/>
      <c r="M992" s="57" t="str">
        <f t="shared" si="80"/>
        <v/>
      </c>
      <c r="N992" s="57"/>
      <c r="O992" s="57"/>
      <c r="P992" s="57"/>
      <c r="Q992" s="65" t="str">
        <f t="shared" si="81"/>
        <v/>
      </c>
      <c r="R992" s="55"/>
      <c r="S992" s="67"/>
      <c r="T992" s="17">
        <f>IF(AND(D992&lt;&gt;"",RIGHT(D992,3)&lt;&gt;""),IF(COUNTIF($D$6:D992,D992)=1,1,0),0)</f>
        <v>0</v>
      </c>
      <c r="U992" s="17" t="str">
        <f t="shared" si="82"/>
        <v/>
      </c>
      <c r="V992" s="17" t="str">
        <f t="shared" si="83"/>
        <v/>
      </c>
    </row>
    <row r="993" s="9" customFormat="1" hidden="1" customHeight="1" spans="1:22">
      <c r="A993" s="21"/>
      <c r="B993" s="54"/>
      <c r="C993" s="55"/>
      <c r="D993" s="54"/>
      <c r="E993" s="57"/>
      <c r="F993" s="58"/>
      <c r="G993" s="59"/>
      <c r="H993" s="57"/>
      <c r="I993" s="57"/>
      <c r="J993" s="62" t="str">
        <f t="shared" si="79"/>
        <v/>
      </c>
      <c r="K993" s="61"/>
      <c r="L993" s="57"/>
      <c r="M993" s="57" t="str">
        <f t="shared" si="80"/>
        <v/>
      </c>
      <c r="N993" s="57"/>
      <c r="O993" s="57"/>
      <c r="P993" s="57"/>
      <c r="Q993" s="65" t="str">
        <f t="shared" si="81"/>
        <v/>
      </c>
      <c r="R993" s="55"/>
      <c r="S993" s="67"/>
      <c r="T993" s="17">
        <f>IF(AND(D993&lt;&gt;"",RIGHT(D993,3)&lt;&gt;""),IF(COUNTIF($D$6:D993,D993)=1,1,0),0)</f>
        <v>0</v>
      </c>
      <c r="U993" s="17" t="str">
        <f t="shared" si="82"/>
        <v/>
      </c>
      <c r="V993" s="17" t="str">
        <f t="shared" si="83"/>
        <v/>
      </c>
    </row>
    <row r="994" s="9" customFormat="1" hidden="1" customHeight="1" spans="1:22">
      <c r="A994" s="21"/>
      <c r="B994" s="54"/>
      <c r="C994" s="55"/>
      <c r="D994" s="54"/>
      <c r="E994" s="57"/>
      <c r="F994" s="58"/>
      <c r="G994" s="59"/>
      <c r="H994" s="57"/>
      <c r="I994" s="57"/>
      <c r="J994" s="62" t="str">
        <f t="shared" si="79"/>
        <v/>
      </c>
      <c r="K994" s="61"/>
      <c r="L994" s="57"/>
      <c r="M994" s="57" t="str">
        <f t="shared" si="80"/>
        <v/>
      </c>
      <c r="N994" s="57"/>
      <c r="O994" s="57"/>
      <c r="P994" s="57"/>
      <c r="Q994" s="65" t="str">
        <f t="shared" si="81"/>
        <v/>
      </c>
      <c r="R994" s="55"/>
      <c r="S994" s="67"/>
      <c r="T994" s="17">
        <f>IF(AND(D994&lt;&gt;"",RIGHT(D994,3)&lt;&gt;""),IF(COUNTIF($D$6:D994,D994)=1,1,0),0)</f>
        <v>0</v>
      </c>
      <c r="U994" s="17" t="str">
        <f t="shared" si="82"/>
        <v/>
      </c>
      <c r="V994" s="17" t="str">
        <f t="shared" si="83"/>
        <v/>
      </c>
    </row>
    <row r="995" s="9" customFormat="1" hidden="1" customHeight="1" spans="1:22">
      <c r="A995" s="21"/>
      <c r="B995" s="54"/>
      <c r="C995" s="55"/>
      <c r="D995" s="54"/>
      <c r="E995" s="57"/>
      <c r="F995" s="58"/>
      <c r="G995" s="59"/>
      <c r="H995" s="57"/>
      <c r="I995" s="57"/>
      <c r="J995" s="62" t="str">
        <f t="shared" si="79"/>
        <v/>
      </c>
      <c r="K995" s="61"/>
      <c r="L995" s="57"/>
      <c r="M995" s="57" t="str">
        <f t="shared" si="80"/>
        <v/>
      </c>
      <c r="N995" s="57"/>
      <c r="O995" s="57"/>
      <c r="P995" s="57"/>
      <c r="Q995" s="65" t="str">
        <f t="shared" si="81"/>
        <v/>
      </c>
      <c r="R995" s="55"/>
      <c r="S995" s="67"/>
      <c r="T995" s="17">
        <f>IF(AND(D995&lt;&gt;"",RIGHT(D995,3)&lt;&gt;""),IF(COUNTIF($D$6:D995,D995)=1,1,0),0)</f>
        <v>0</v>
      </c>
      <c r="U995" s="17" t="str">
        <f t="shared" si="82"/>
        <v/>
      </c>
      <c r="V995" s="17" t="str">
        <f t="shared" si="83"/>
        <v/>
      </c>
    </row>
    <row r="996" s="9" customFormat="1" hidden="1" customHeight="1" spans="1:22">
      <c r="A996" s="21"/>
      <c r="B996" s="54"/>
      <c r="C996" s="55"/>
      <c r="D996" s="54"/>
      <c r="E996" s="57"/>
      <c r="F996" s="58"/>
      <c r="G996" s="59"/>
      <c r="H996" s="57"/>
      <c r="I996" s="57"/>
      <c r="J996" s="62" t="str">
        <f t="shared" si="79"/>
        <v/>
      </c>
      <c r="K996" s="61"/>
      <c r="L996" s="57"/>
      <c r="M996" s="57" t="str">
        <f t="shared" si="80"/>
        <v/>
      </c>
      <c r="N996" s="57"/>
      <c r="O996" s="57"/>
      <c r="P996" s="57"/>
      <c r="Q996" s="65" t="str">
        <f t="shared" si="81"/>
        <v/>
      </c>
      <c r="R996" s="55"/>
      <c r="S996" s="67"/>
      <c r="T996" s="17">
        <f>IF(AND(D996&lt;&gt;"",RIGHT(D996,3)&lt;&gt;""),IF(COUNTIF($D$6:D996,D996)=1,1,0),0)</f>
        <v>0</v>
      </c>
      <c r="U996" s="17" t="str">
        <f t="shared" si="82"/>
        <v/>
      </c>
      <c r="V996" s="17" t="str">
        <f t="shared" si="83"/>
        <v/>
      </c>
    </row>
    <row r="997" s="9" customFormat="1" hidden="1" customHeight="1" spans="1:22">
      <c r="A997" s="21"/>
      <c r="B997" s="54"/>
      <c r="C997" s="55"/>
      <c r="D997" s="54"/>
      <c r="E997" s="57"/>
      <c r="F997" s="58"/>
      <c r="G997" s="59"/>
      <c r="H997" s="57"/>
      <c r="I997" s="57"/>
      <c r="J997" s="62" t="str">
        <f t="shared" si="79"/>
        <v/>
      </c>
      <c r="K997" s="61"/>
      <c r="L997" s="57"/>
      <c r="M997" s="57" t="str">
        <f t="shared" si="80"/>
        <v/>
      </c>
      <c r="N997" s="57"/>
      <c r="O997" s="57"/>
      <c r="P997" s="57"/>
      <c r="Q997" s="65" t="str">
        <f t="shared" si="81"/>
        <v/>
      </c>
      <c r="R997" s="55"/>
      <c r="S997" s="67"/>
      <c r="T997" s="17">
        <f>IF(AND(D997&lt;&gt;"",RIGHT(D997,3)&lt;&gt;""),IF(COUNTIF($D$6:D997,D997)=1,1,0),0)</f>
        <v>0</v>
      </c>
      <c r="U997" s="17" t="str">
        <f t="shared" si="82"/>
        <v/>
      </c>
      <c r="V997" s="17" t="str">
        <f t="shared" si="83"/>
        <v/>
      </c>
    </row>
    <row r="998" s="9" customFormat="1" hidden="1" customHeight="1" spans="1:22">
      <c r="A998" s="21"/>
      <c r="B998" s="54"/>
      <c r="C998" s="55"/>
      <c r="D998" s="54"/>
      <c r="E998" s="57"/>
      <c r="F998" s="58"/>
      <c r="G998" s="59"/>
      <c r="H998" s="57"/>
      <c r="I998" s="57"/>
      <c r="J998" s="62" t="str">
        <f t="shared" si="79"/>
        <v/>
      </c>
      <c r="K998" s="61"/>
      <c r="L998" s="57"/>
      <c r="M998" s="57" t="str">
        <f t="shared" si="80"/>
        <v/>
      </c>
      <c r="N998" s="57"/>
      <c r="O998" s="57"/>
      <c r="P998" s="57"/>
      <c r="Q998" s="65" t="str">
        <f t="shared" si="81"/>
        <v/>
      </c>
      <c r="R998" s="55"/>
      <c r="S998" s="67"/>
      <c r="T998" s="17">
        <f>IF(AND(D998&lt;&gt;"",RIGHT(D998,3)&lt;&gt;""),IF(COUNTIF($D$6:D998,D998)=1,1,0),0)</f>
        <v>0</v>
      </c>
      <c r="U998" s="17" t="str">
        <f t="shared" si="82"/>
        <v/>
      </c>
      <c r="V998" s="17" t="str">
        <f t="shared" si="83"/>
        <v/>
      </c>
    </row>
    <row r="999" s="9" customFormat="1" hidden="1" customHeight="1" spans="1:22">
      <c r="A999" s="21"/>
      <c r="B999" s="54"/>
      <c r="C999" s="55"/>
      <c r="D999" s="54"/>
      <c r="E999" s="57"/>
      <c r="F999" s="58"/>
      <c r="G999" s="59"/>
      <c r="H999" s="57"/>
      <c r="I999" s="57"/>
      <c r="J999" s="62" t="str">
        <f t="shared" si="79"/>
        <v/>
      </c>
      <c r="K999" s="61"/>
      <c r="L999" s="57"/>
      <c r="M999" s="57" t="str">
        <f t="shared" si="80"/>
        <v/>
      </c>
      <c r="N999" s="57"/>
      <c r="O999" s="57"/>
      <c r="P999" s="57"/>
      <c r="Q999" s="65" t="str">
        <f t="shared" si="81"/>
        <v/>
      </c>
      <c r="R999" s="55"/>
      <c r="S999" s="67"/>
      <c r="T999" s="17">
        <f>IF(AND(D999&lt;&gt;"",RIGHT(D999,3)&lt;&gt;""),IF(COUNTIF($D$6:D999,D999)=1,1,0),0)</f>
        <v>0</v>
      </c>
      <c r="U999" s="17" t="str">
        <f t="shared" si="82"/>
        <v/>
      </c>
      <c r="V999" s="17" t="str">
        <f t="shared" si="83"/>
        <v/>
      </c>
    </row>
    <row r="1000" s="9" customFormat="1" hidden="1" customHeight="1" spans="1:22">
      <c r="A1000" s="21"/>
      <c r="B1000" s="54"/>
      <c r="C1000" s="55"/>
      <c r="D1000" s="54"/>
      <c r="E1000" s="57"/>
      <c r="F1000" s="58"/>
      <c r="G1000" s="59"/>
      <c r="H1000" s="57"/>
      <c r="I1000" s="57"/>
      <c r="J1000" s="62" t="str">
        <f t="shared" si="79"/>
        <v/>
      </c>
      <c r="K1000" s="61"/>
      <c r="L1000" s="57"/>
      <c r="M1000" s="57" t="str">
        <f t="shared" si="80"/>
        <v/>
      </c>
      <c r="N1000" s="57"/>
      <c r="O1000" s="57"/>
      <c r="P1000" s="57"/>
      <c r="Q1000" s="65" t="str">
        <f t="shared" si="81"/>
        <v/>
      </c>
      <c r="R1000" s="55"/>
      <c r="S1000" s="67"/>
      <c r="T1000" s="17">
        <f>IF(AND(D1000&lt;&gt;"",RIGHT(D1000,3)&lt;&gt;""),IF(COUNTIF($D$6:D1000,D1000)=1,1,0),0)</f>
        <v>0</v>
      </c>
      <c r="U1000" s="17" t="str">
        <f t="shared" si="82"/>
        <v/>
      </c>
      <c r="V1000" s="17" t="str">
        <f t="shared" si="83"/>
        <v/>
      </c>
    </row>
    <row r="1001" s="9" customFormat="1" hidden="1" customHeight="1" spans="1:22">
      <c r="A1001" s="21"/>
      <c r="B1001" s="54"/>
      <c r="C1001" s="55"/>
      <c r="D1001" s="54"/>
      <c r="E1001" s="57"/>
      <c r="F1001" s="58"/>
      <c r="G1001" s="59"/>
      <c r="H1001" s="57"/>
      <c r="I1001" s="57"/>
      <c r="J1001" s="62" t="str">
        <f t="shared" si="79"/>
        <v/>
      </c>
      <c r="K1001" s="61"/>
      <c r="L1001" s="57"/>
      <c r="M1001" s="57" t="str">
        <f t="shared" si="80"/>
        <v/>
      </c>
      <c r="N1001" s="57"/>
      <c r="O1001" s="57"/>
      <c r="P1001" s="57"/>
      <c r="Q1001" s="65" t="str">
        <f t="shared" si="81"/>
        <v/>
      </c>
      <c r="R1001" s="55"/>
      <c r="S1001" s="67"/>
      <c r="T1001" s="17">
        <f>IF(AND(D1001&lt;&gt;"",RIGHT(D1001,3)&lt;&gt;""),IF(COUNTIF($D$6:D1001,D1001)=1,1,0),0)</f>
        <v>0</v>
      </c>
      <c r="U1001" s="17" t="str">
        <f t="shared" si="82"/>
        <v/>
      </c>
      <c r="V1001" s="17" t="str">
        <f t="shared" si="83"/>
        <v/>
      </c>
    </row>
    <row r="1002" s="9" customFormat="1" hidden="1" customHeight="1" spans="1:22">
      <c r="A1002" s="21"/>
      <c r="B1002" s="54"/>
      <c r="C1002" s="55"/>
      <c r="D1002" s="54"/>
      <c r="E1002" s="57"/>
      <c r="F1002" s="58"/>
      <c r="G1002" s="59"/>
      <c r="H1002" s="57"/>
      <c r="I1002" s="57"/>
      <c r="J1002" s="62" t="str">
        <f t="shared" si="79"/>
        <v/>
      </c>
      <c r="K1002" s="61"/>
      <c r="L1002" s="57"/>
      <c r="M1002" s="57" t="str">
        <f t="shared" si="80"/>
        <v/>
      </c>
      <c r="N1002" s="57"/>
      <c r="O1002" s="57"/>
      <c r="P1002" s="57"/>
      <c r="Q1002" s="65" t="str">
        <f t="shared" si="81"/>
        <v/>
      </c>
      <c r="R1002" s="55"/>
      <c r="S1002" s="67"/>
      <c r="T1002" s="17">
        <f>IF(AND(D1002&lt;&gt;"",RIGHT(D1002,3)&lt;&gt;""),IF(COUNTIF($D$6:D1002,D1002)=1,1,0),0)</f>
        <v>0</v>
      </c>
      <c r="U1002" s="17" t="str">
        <f t="shared" si="82"/>
        <v/>
      </c>
      <c r="V1002" s="17" t="str">
        <f t="shared" si="83"/>
        <v/>
      </c>
    </row>
    <row r="1003" s="9" customFormat="1" hidden="1" customHeight="1" spans="1:22">
      <c r="A1003" s="21"/>
      <c r="B1003" s="54"/>
      <c r="C1003" s="55"/>
      <c r="D1003" s="54"/>
      <c r="E1003" s="57"/>
      <c r="F1003" s="58"/>
      <c r="G1003" s="59"/>
      <c r="H1003" s="57"/>
      <c r="I1003" s="57"/>
      <c r="J1003" s="62" t="str">
        <f t="shared" si="79"/>
        <v/>
      </c>
      <c r="K1003" s="61"/>
      <c r="L1003" s="57"/>
      <c r="M1003" s="57" t="str">
        <f t="shared" si="80"/>
        <v/>
      </c>
      <c r="N1003" s="57"/>
      <c r="O1003" s="57"/>
      <c r="P1003" s="57"/>
      <c r="Q1003" s="65" t="str">
        <f t="shared" si="81"/>
        <v/>
      </c>
      <c r="R1003" s="55"/>
      <c r="S1003" s="67"/>
      <c r="T1003" s="17">
        <f>IF(AND(D1003&lt;&gt;"",RIGHT(D1003,3)&lt;&gt;""),IF(COUNTIF($D$6:D1003,D1003)=1,1,0),0)</f>
        <v>0</v>
      </c>
      <c r="U1003" s="17" t="str">
        <f t="shared" si="82"/>
        <v/>
      </c>
      <c r="V1003" s="17" t="str">
        <f t="shared" si="83"/>
        <v/>
      </c>
    </row>
    <row r="1004" s="9" customFormat="1" hidden="1" customHeight="1" spans="1:22">
      <c r="A1004" s="21"/>
      <c r="B1004" s="54"/>
      <c r="C1004" s="55"/>
      <c r="D1004" s="54"/>
      <c r="E1004" s="57"/>
      <c r="F1004" s="58"/>
      <c r="G1004" s="59"/>
      <c r="H1004" s="57"/>
      <c r="I1004" s="57"/>
      <c r="J1004" s="62" t="str">
        <f t="shared" si="79"/>
        <v/>
      </c>
      <c r="K1004" s="61"/>
      <c r="L1004" s="57"/>
      <c r="M1004" s="57" t="str">
        <f t="shared" si="80"/>
        <v/>
      </c>
      <c r="N1004" s="57"/>
      <c r="O1004" s="57"/>
      <c r="P1004" s="57"/>
      <c r="Q1004" s="65" t="str">
        <f t="shared" si="81"/>
        <v/>
      </c>
      <c r="R1004" s="55"/>
      <c r="S1004" s="67"/>
      <c r="T1004" s="17">
        <f>IF(AND(D1004&lt;&gt;"",RIGHT(D1004,3)&lt;&gt;""),IF(COUNTIF($D$6:D1004,D1004)=1,1,0),0)</f>
        <v>0</v>
      </c>
      <c r="U1004" s="17" t="str">
        <f t="shared" si="82"/>
        <v/>
      </c>
      <c r="V1004" s="17" t="str">
        <f t="shared" si="83"/>
        <v/>
      </c>
    </row>
    <row r="1005" s="9" customFormat="1" hidden="1" customHeight="1" spans="1:22">
      <c r="A1005" s="21"/>
      <c r="B1005" s="54"/>
      <c r="C1005" s="55"/>
      <c r="D1005" s="54"/>
      <c r="E1005" s="57"/>
      <c r="F1005" s="58"/>
      <c r="G1005" s="59"/>
      <c r="H1005" s="57"/>
      <c r="I1005" s="57"/>
      <c r="J1005" s="62" t="str">
        <f t="shared" si="79"/>
        <v/>
      </c>
      <c r="K1005" s="61"/>
      <c r="L1005" s="57"/>
      <c r="M1005" s="57" t="str">
        <f t="shared" si="80"/>
        <v/>
      </c>
      <c r="N1005" s="57"/>
      <c r="O1005" s="57"/>
      <c r="P1005" s="57"/>
      <c r="Q1005" s="65" t="str">
        <f t="shared" si="81"/>
        <v/>
      </c>
      <c r="R1005" s="55"/>
      <c r="S1005" s="67"/>
      <c r="T1005" s="17">
        <f>IF(AND(D1005&lt;&gt;"",RIGHT(D1005,3)&lt;&gt;""),IF(COUNTIF($D$6:D1005,D1005)=1,1,0),0)</f>
        <v>0</v>
      </c>
      <c r="U1005" s="17" t="str">
        <f t="shared" si="82"/>
        <v/>
      </c>
      <c r="V1005" s="17" t="str">
        <f t="shared" si="83"/>
        <v/>
      </c>
    </row>
    <row r="1006" s="9" customFormat="1" hidden="1" customHeight="1" spans="1:22">
      <c r="A1006" s="21"/>
      <c r="B1006" s="54"/>
      <c r="C1006" s="55"/>
      <c r="D1006" s="54"/>
      <c r="E1006" s="57"/>
      <c r="F1006" s="58"/>
      <c r="G1006" s="59"/>
      <c r="H1006" s="57"/>
      <c r="I1006" s="57"/>
      <c r="J1006" s="62" t="str">
        <f t="shared" si="79"/>
        <v/>
      </c>
      <c r="K1006" s="61"/>
      <c r="L1006" s="57"/>
      <c r="M1006" s="57" t="str">
        <f t="shared" si="80"/>
        <v/>
      </c>
      <c r="N1006" s="57"/>
      <c r="O1006" s="57"/>
      <c r="P1006" s="57"/>
      <c r="Q1006" s="65" t="str">
        <f t="shared" si="81"/>
        <v/>
      </c>
      <c r="R1006" s="55"/>
      <c r="S1006" s="67"/>
      <c r="T1006" s="17">
        <f>IF(AND(D1006&lt;&gt;"",RIGHT(D1006,3)&lt;&gt;""),IF(COUNTIF($D$6:D1006,D1006)=1,1,0),0)</f>
        <v>0</v>
      </c>
      <c r="U1006" s="17" t="str">
        <f t="shared" si="82"/>
        <v/>
      </c>
      <c r="V1006" s="17" t="str">
        <f t="shared" si="83"/>
        <v/>
      </c>
    </row>
    <row r="1007" s="9" customFormat="1" hidden="1" customHeight="1" spans="1:22">
      <c r="A1007" s="21"/>
      <c r="B1007" s="54"/>
      <c r="C1007" s="55"/>
      <c r="D1007" s="54"/>
      <c r="E1007" s="57"/>
      <c r="F1007" s="58"/>
      <c r="G1007" s="59"/>
      <c r="H1007" s="57"/>
      <c r="I1007" s="57"/>
      <c r="J1007" s="62" t="str">
        <f t="shared" si="79"/>
        <v/>
      </c>
      <c r="K1007" s="61"/>
      <c r="L1007" s="57"/>
      <c r="M1007" s="57" t="str">
        <f t="shared" si="80"/>
        <v/>
      </c>
      <c r="N1007" s="57"/>
      <c r="O1007" s="57"/>
      <c r="P1007" s="57"/>
      <c r="Q1007" s="65" t="str">
        <f t="shared" si="81"/>
        <v/>
      </c>
      <c r="R1007" s="55"/>
      <c r="S1007" s="67"/>
      <c r="T1007" s="17">
        <f>IF(AND(D1007&lt;&gt;"",RIGHT(D1007,3)&lt;&gt;""),IF(COUNTIF($D$6:D1007,D1007)=1,1,0),0)</f>
        <v>0</v>
      </c>
      <c r="U1007" s="17" t="str">
        <f t="shared" si="82"/>
        <v/>
      </c>
      <c r="V1007" s="17" t="str">
        <f t="shared" si="83"/>
        <v/>
      </c>
    </row>
    <row r="1008" s="9" customFormat="1" hidden="1" customHeight="1" spans="1:22">
      <c r="A1008" s="21"/>
      <c r="B1008" s="54"/>
      <c r="C1008" s="55"/>
      <c r="D1008" s="54"/>
      <c r="E1008" s="57"/>
      <c r="F1008" s="58"/>
      <c r="G1008" s="59"/>
      <c r="H1008" s="57"/>
      <c r="I1008" s="57"/>
      <c r="J1008" s="62" t="str">
        <f t="shared" si="79"/>
        <v/>
      </c>
      <c r="K1008" s="61"/>
      <c r="L1008" s="57"/>
      <c r="M1008" s="57" t="str">
        <f t="shared" si="80"/>
        <v/>
      </c>
      <c r="N1008" s="57"/>
      <c r="O1008" s="57"/>
      <c r="P1008" s="57"/>
      <c r="Q1008" s="65" t="str">
        <f t="shared" si="81"/>
        <v/>
      </c>
      <c r="R1008" s="55"/>
      <c r="S1008" s="67"/>
      <c r="T1008" s="17">
        <f>IF(AND(D1008&lt;&gt;"",RIGHT(D1008,3)&lt;&gt;""),IF(COUNTIF($D$6:D1008,D1008)=1,1,0),0)</f>
        <v>0</v>
      </c>
      <c r="U1008" s="17" t="str">
        <f t="shared" si="82"/>
        <v/>
      </c>
      <c r="V1008" s="17" t="str">
        <f t="shared" si="83"/>
        <v/>
      </c>
    </row>
    <row r="1009" s="9" customFormat="1" hidden="1" customHeight="1" spans="1:22">
      <c r="A1009" s="21"/>
      <c r="B1009" s="54"/>
      <c r="C1009" s="55"/>
      <c r="D1009" s="54"/>
      <c r="E1009" s="57"/>
      <c r="F1009" s="58"/>
      <c r="G1009" s="59"/>
      <c r="H1009" s="57"/>
      <c r="I1009" s="57"/>
      <c r="J1009" s="62" t="str">
        <f t="shared" si="79"/>
        <v/>
      </c>
      <c r="K1009" s="61"/>
      <c r="L1009" s="57"/>
      <c r="M1009" s="57" t="str">
        <f t="shared" si="80"/>
        <v/>
      </c>
      <c r="N1009" s="57"/>
      <c r="O1009" s="57"/>
      <c r="P1009" s="57"/>
      <c r="Q1009" s="65" t="str">
        <f t="shared" si="81"/>
        <v/>
      </c>
      <c r="R1009" s="55"/>
      <c r="S1009" s="67"/>
      <c r="T1009" s="17">
        <f>IF(AND(D1009&lt;&gt;"",RIGHT(D1009,3)&lt;&gt;""),IF(COUNTIF($D$6:D1009,D1009)=1,1,0),0)</f>
        <v>0</v>
      </c>
      <c r="U1009" s="17" t="str">
        <f t="shared" si="82"/>
        <v/>
      </c>
      <c r="V1009" s="17" t="str">
        <f t="shared" si="83"/>
        <v/>
      </c>
    </row>
    <row r="1010" s="9" customFormat="1" hidden="1" customHeight="1" spans="1:22">
      <c r="A1010" s="21"/>
      <c r="B1010" s="54"/>
      <c r="C1010" s="55"/>
      <c r="D1010" s="54"/>
      <c r="E1010" s="57"/>
      <c r="F1010" s="58"/>
      <c r="G1010" s="59"/>
      <c r="H1010" s="57"/>
      <c r="I1010" s="57"/>
      <c r="J1010" s="62" t="str">
        <f t="shared" si="79"/>
        <v/>
      </c>
      <c r="K1010" s="61"/>
      <c r="L1010" s="57"/>
      <c r="M1010" s="57" t="str">
        <f t="shared" si="80"/>
        <v/>
      </c>
      <c r="N1010" s="57"/>
      <c r="O1010" s="57"/>
      <c r="P1010" s="57"/>
      <c r="Q1010" s="65" t="str">
        <f t="shared" si="81"/>
        <v/>
      </c>
      <c r="R1010" s="55"/>
      <c r="S1010" s="67"/>
      <c r="T1010" s="17">
        <f>IF(AND(D1010&lt;&gt;"",RIGHT(D1010,3)&lt;&gt;""),IF(COUNTIF($D$6:D1010,D1010)=1,1,0),0)</f>
        <v>0</v>
      </c>
      <c r="U1010" s="17" t="str">
        <f t="shared" si="82"/>
        <v/>
      </c>
      <c r="V1010" s="17" t="str">
        <f t="shared" si="83"/>
        <v/>
      </c>
    </row>
    <row r="1011" s="9" customFormat="1" hidden="1" customHeight="1" spans="1:22">
      <c r="A1011" s="21"/>
      <c r="B1011" s="54"/>
      <c r="C1011" s="55"/>
      <c r="D1011" s="54"/>
      <c r="E1011" s="57"/>
      <c r="F1011" s="58"/>
      <c r="G1011" s="59"/>
      <c r="H1011" s="57"/>
      <c r="I1011" s="57"/>
      <c r="J1011" s="62" t="str">
        <f t="shared" si="79"/>
        <v/>
      </c>
      <c r="K1011" s="61"/>
      <c r="L1011" s="57"/>
      <c r="M1011" s="57" t="str">
        <f t="shared" si="80"/>
        <v/>
      </c>
      <c r="N1011" s="57"/>
      <c r="O1011" s="57"/>
      <c r="P1011" s="57"/>
      <c r="Q1011" s="65" t="str">
        <f t="shared" si="81"/>
        <v/>
      </c>
      <c r="R1011" s="55"/>
      <c r="S1011" s="67"/>
      <c r="T1011" s="17">
        <f>IF(AND(D1011&lt;&gt;"",RIGHT(D1011,3)&lt;&gt;""),IF(COUNTIF($D$6:D1011,D1011)=1,1,0),0)</f>
        <v>0</v>
      </c>
      <c r="U1011" s="17" t="str">
        <f t="shared" si="82"/>
        <v/>
      </c>
      <c r="V1011" s="17" t="str">
        <f t="shared" si="83"/>
        <v/>
      </c>
    </row>
    <row r="1012" s="9" customFormat="1" hidden="1" customHeight="1" spans="1:22">
      <c r="A1012" s="21"/>
      <c r="B1012" s="54"/>
      <c r="C1012" s="55"/>
      <c r="D1012" s="54"/>
      <c r="E1012" s="57"/>
      <c r="F1012" s="58"/>
      <c r="G1012" s="59"/>
      <c r="H1012" s="57"/>
      <c r="I1012" s="57"/>
      <c r="J1012" s="62" t="str">
        <f t="shared" si="79"/>
        <v/>
      </c>
      <c r="K1012" s="61"/>
      <c r="L1012" s="57"/>
      <c r="M1012" s="57" t="str">
        <f t="shared" si="80"/>
        <v/>
      </c>
      <c r="N1012" s="57"/>
      <c r="O1012" s="57"/>
      <c r="P1012" s="57"/>
      <c r="Q1012" s="65" t="str">
        <f t="shared" si="81"/>
        <v/>
      </c>
      <c r="R1012" s="55"/>
      <c r="S1012" s="67"/>
      <c r="T1012" s="17">
        <f>IF(AND(D1012&lt;&gt;"",RIGHT(D1012,3)&lt;&gt;""),IF(COUNTIF($D$6:D1012,D1012)=1,1,0),0)</f>
        <v>0</v>
      </c>
      <c r="U1012" s="17" t="str">
        <f t="shared" si="82"/>
        <v/>
      </c>
      <c r="V1012" s="17" t="str">
        <f t="shared" si="83"/>
        <v/>
      </c>
    </row>
    <row r="1013" s="9" customFormat="1" hidden="1" customHeight="1" spans="1:22">
      <c r="A1013" s="21"/>
      <c r="B1013" s="54"/>
      <c r="C1013" s="55"/>
      <c r="D1013" s="54"/>
      <c r="E1013" s="57"/>
      <c r="F1013" s="58"/>
      <c r="G1013" s="59"/>
      <c r="H1013" s="57"/>
      <c r="I1013" s="57"/>
      <c r="J1013" s="62" t="str">
        <f t="shared" si="79"/>
        <v/>
      </c>
      <c r="K1013" s="61"/>
      <c r="L1013" s="57"/>
      <c r="M1013" s="57" t="str">
        <f t="shared" si="80"/>
        <v/>
      </c>
      <c r="N1013" s="57"/>
      <c r="O1013" s="57"/>
      <c r="P1013" s="57"/>
      <c r="Q1013" s="65" t="str">
        <f t="shared" si="81"/>
        <v/>
      </c>
      <c r="R1013" s="55"/>
      <c r="S1013" s="67"/>
      <c r="T1013" s="17">
        <f>IF(AND(D1013&lt;&gt;"",RIGHT(D1013,3)&lt;&gt;""),IF(COUNTIF($D$6:D1013,D1013)=1,1,0),0)</f>
        <v>0</v>
      </c>
      <c r="U1013" s="17" t="str">
        <f t="shared" si="82"/>
        <v/>
      </c>
      <c r="V1013" s="17" t="str">
        <f t="shared" si="83"/>
        <v/>
      </c>
    </row>
    <row r="1014" s="9" customFormat="1" hidden="1" customHeight="1" spans="1:22">
      <c r="A1014" s="21"/>
      <c r="B1014" s="54"/>
      <c r="C1014" s="55"/>
      <c r="D1014" s="54"/>
      <c r="E1014" s="57"/>
      <c r="F1014" s="58"/>
      <c r="G1014" s="59"/>
      <c r="H1014" s="57"/>
      <c r="I1014" s="57"/>
      <c r="J1014" s="62" t="str">
        <f t="shared" si="79"/>
        <v/>
      </c>
      <c r="K1014" s="61"/>
      <c r="L1014" s="57"/>
      <c r="M1014" s="57" t="str">
        <f t="shared" si="80"/>
        <v/>
      </c>
      <c r="N1014" s="57"/>
      <c r="O1014" s="57"/>
      <c r="P1014" s="57"/>
      <c r="Q1014" s="65" t="str">
        <f t="shared" si="81"/>
        <v/>
      </c>
      <c r="R1014" s="55"/>
      <c r="S1014" s="67"/>
      <c r="T1014" s="17">
        <f>IF(AND(D1014&lt;&gt;"",RIGHT(D1014,3)&lt;&gt;""),IF(COUNTIF($D$6:D1014,D1014)=1,1,0),0)</f>
        <v>0</v>
      </c>
      <c r="U1014" s="17" t="str">
        <f t="shared" si="82"/>
        <v/>
      </c>
      <c r="V1014" s="17" t="str">
        <f t="shared" si="83"/>
        <v/>
      </c>
    </row>
    <row r="1015" s="9" customFormat="1" hidden="1" customHeight="1" spans="1:22">
      <c r="A1015" s="21"/>
      <c r="B1015" s="54"/>
      <c r="C1015" s="55"/>
      <c r="D1015" s="54"/>
      <c r="E1015" s="57"/>
      <c r="F1015" s="58"/>
      <c r="G1015" s="59"/>
      <c r="H1015" s="57"/>
      <c r="I1015" s="57"/>
      <c r="J1015" s="62" t="str">
        <f t="shared" si="79"/>
        <v/>
      </c>
      <c r="K1015" s="61"/>
      <c r="L1015" s="57"/>
      <c r="M1015" s="57" t="str">
        <f t="shared" si="80"/>
        <v/>
      </c>
      <c r="N1015" s="57"/>
      <c r="O1015" s="57"/>
      <c r="P1015" s="57"/>
      <c r="Q1015" s="65" t="str">
        <f t="shared" si="81"/>
        <v/>
      </c>
      <c r="R1015" s="55"/>
      <c r="S1015" s="67"/>
      <c r="T1015" s="17">
        <f>IF(AND(D1015&lt;&gt;"",RIGHT(D1015,3)&lt;&gt;""),IF(COUNTIF($D$6:D1015,D1015)=1,1,0),0)</f>
        <v>0</v>
      </c>
      <c r="U1015" s="17" t="str">
        <f t="shared" si="82"/>
        <v/>
      </c>
      <c r="V1015" s="17" t="str">
        <f t="shared" si="83"/>
        <v/>
      </c>
    </row>
    <row r="1016" s="9" customFormat="1" hidden="1" customHeight="1" spans="1:22">
      <c r="A1016" s="21"/>
      <c r="B1016" s="54"/>
      <c r="C1016" s="55"/>
      <c r="D1016" s="54"/>
      <c r="E1016" s="57"/>
      <c r="F1016" s="58"/>
      <c r="G1016" s="59"/>
      <c r="H1016" s="57"/>
      <c r="I1016" s="57"/>
      <c r="J1016" s="62" t="str">
        <f t="shared" si="79"/>
        <v/>
      </c>
      <c r="K1016" s="61"/>
      <c r="L1016" s="57"/>
      <c r="M1016" s="57" t="str">
        <f t="shared" si="80"/>
        <v/>
      </c>
      <c r="N1016" s="57"/>
      <c r="O1016" s="57"/>
      <c r="P1016" s="57"/>
      <c r="Q1016" s="65" t="str">
        <f t="shared" si="81"/>
        <v/>
      </c>
      <c r="R1016" s="55"/>
      <c r="S1016" s="67"/>
      <c r="T1016" s="17">
        <f>IF(AND(D1016&lt;&gt;"",RIGHT(D1016,3)&lt;&gt;""),IF(COUNTIF($D$6:D1016,D1016)=1,1,0),0)</f>
        <v>0</v>
      </c>
      <c r="U1016" s="17" t="str">
        <f t="shared" si="82"/>
        <v/>
      </c>
      <c r="V1016" s="17" t="str">
        <f t="shared" si="83"/>
        <v/>
      </c>
    </row>
    <row r="1017" s="9" customFormat="1" hidden="1" customHeight="1" spans="1:22">
      <c r="A1017" s="21"/>
      <c r="B1017" s="54"/>
      <c r="C1017" s="55"/>
      <c r="D1017" s="54"/>
      <c r="E1017" s="57"/>
      <c r="F1017" s="58"/>
      <c r="G1017" s="59"/>
      <c r="H1017" s="57"/>
      <c r="I1017" s="57"/>
      <c r="J1017" s="62" t="str">
        <f t="shared" si="79"/>
        <v/>
      </c>
      <c r="K1017" s="61"/>
      <c r="L1017" s="57"/>
      <c r="M1017" s="57" t="str">
        <f t="shared" si="80"/>
        <v/>
      </c>
      <c r="N1017" s="57"/>
      <c r="O1017" s="57"/>
      <c r="P1017" s="57"/>
      <c r="Q1017" s="65" t="str">
        <f t="shared" si="81"/>
        <v/>
      </c>
      <c r="R1017" s="55"/>
      <c r="S1017" s="67"/>
      <c r="T1017" s="17">
        <f>IF(AND(D1017&lt;&gt;"",RIGHT(D1017,3)&lt;&gt;""),IF(COUNTIF($D$6:D1017,D1017)=1,1,0),0)</f>
        <v>0</v>
      </c>
      <c r="U1017" s="17" t="str">
        <f t="shared" si="82"/>
        <v/>
      </c>
      <c r="V1017" s="17" t="str">
        <f t="shared" si="83"/>
        <v/>
      </c>
    </row>
    <row r="1018" s="9" customFormat="1" hidden="1" customHeight="1" spans="1:22">
      <c r="A1018" s="21"/>
      <c r="B1018" s="54"/>
      <c r="C1018" s="55"/>
      <c r="D1018" s="54"/>
      <c r="E1018" s="57"/>
      <c r="F1018" s="58"/>
      <c r="G1018" s="59"/>
      <c r="H1018" s="57"/>
      <c r="I1018" s="57"/>
      <c r="J1018" s="62" t="str">
        <f t="shared" si="79"/>
        <v/>
      </c>
      <c r="K1018" s="61"/>
      <c r="L1018" s="57"/>
      <c r="M1018" s="57" t="str">
        <f t="shared" si="80"/>
        <v/>
      </c>
      <c r="N1018" s="57"/>
      <c r="O1018" s="57"/>
      <c r="P1018" s="57"/>
      <c r="Q1018" s="65" t="str">
        <f t="shared" si="81"/>
        <v/>
      </c>
      <c r="R1018" s="55"/>
      <c r="S1018" s="67"/>
      <c r="T1018" s="17">
        <f>IF(AND(D1018&lt;&gt;"",RIGHT(D1018,3)&lt;&gt;""),IF(COUNTIF($D$6:D1018,D1018)=1,1,0),0)</f>
        <v>0</v>
      </c>
      <c r="U1018" s="17" t="str">
        <f t="shared" si="82"/>
        <v/>
      </c>
      <c r="V1018" s="17" t="str">
        <f t="shared" si="83"/>
        <v/>
      </c>
    </row>
    <row r="1019" s="9" customFormat="1" hidden="1" customHeight="1" spans="1:22">
      <c r="A1019" s="21"/>
      <c r="B1019" s="54"/>
      <c r="C1019" s="55"/>
      <c r="D1019" s="54"/>
      <c r="E1019" s="57"/>
      <c r="F1019" s="58"/>
      <c r="G1019" s="59"/>
      <c r="H1019" s="57"/>
      <c r="I1019" s="57"/>
      <c r="J1019" s="62" t="str">
        <f t="shared" si="79"/>
        <v/>
      </c>
      <c r="K1019" s="61"/>
      <c r="L1019" s="57"/>
      <c r="M1019" s="57" t="str">
        <f t="shared" si="80"/>
        <v/>
      </c>
      <c r="N1019" s="57"/>
      <c r="O1019" s="57"/>
      <c r="P1019" s="57"/>
      <c r="Q1019" s="65" t="str">
        <f t="shared" si="81"/>
        <v/>
      </c>
      <c r="R1019" s="55"/>
      <c r="S1019" s="67"/>
      <c r="T1019" s="17">
        <f>IF(AND(D1019&lt;&gt;"",RIGHT(D1019,3)&lt;&gt;""),IF(COUNTIF($D$6:D1019,D1019)=1,1,0),0)</f>
        <v>0</v>
      </c>
      <c r="U1019" s="17" t="str">
        <f t="shared" si="82"/>
        <v/>
      </c>
      <c r="V1019" s="17" t="str">
        <f t="shared" si="83"/>
        <v/>
      </c>
    </row>
    <row r="1020" s="9" customFormat="1" hidden="1" customHeight="1" spans="1:22">
      <c r="A1020" s="21"/>
      <c r="B1020" s="54"/>
      <c r="C1020" s="55"/>
      <c r="D1020" s="54"/>
      <c r="E1020" s="57"/>
      <c r="F1020" s="58"/>
      <c r="G1020" s="59"/>
      <c r="H1020" s="57"/>
      <c r="I1020" s="57"/>
      <c r="J1020" s="62" t="str">
        <f t="shared" si="79"/>
        <v/>
      </c>
      <c r="K1020" s="61"/>
      <c r="L1020" s="57"/>
      <c r="M1020" s="57" t="str">
        <f t="shared" si="80"/>
        <v/>
      </c>
      <c r="N1020" s="57"/>
      <c r="O1020" s="57"/>
      <c r="P1020" s="57"/>
      <c r="Q1020" s="65" t="str">
        <f t="shared" si="81"/>
        <v/>
      </c>
      <c r="R1020" s="55"/>
      <c r="S1020" s="67"/>
      <c r="T1020" s="17">
        <f>IF(AND(D1020&lt;&gt;"",RIGHT(D1020,3)&lt;&gt;""),IF(COUNTIF($D$6:D1020,D1020)=1,1,0),0)</f>
        <v>0</v>
      </c>
      <c r="U1020" s="17" t="str">
        <f t="shared" si="82"/>
        <v/>
      </c>
      <c r="V1020" s="17" t="str">
        <f t="shared" si="83"/>
        <v/>
      </c>
    </row>
    <row r="1021" s="9" customFormat="1" hidden="1" customHeight="1" spans="1:22">
      <c r="A1021" s="21"/>
      <c r="B1021" s="54"/>
      <c r="C1021" s="55"/>
      <c r="D1021" s="54"/>
      <c r="E1021" s="57"/>
      <c r="F1021" s="58"/>
      <c r="G1021" s="59"/>
      <c r="H1021" s="57"/>
      <c r="I1021" s="57"/>
      <c r="J1021" s="62" t="str">
        <f t="shared" si="79"/>
        <v/>
      </c>
      <c r="K1021" s="61"/>
      <c r="L1021" s="57"/>
      <c r="M1021" s="57" t="str">
        <f t="shared" si="80"/>
        <v/>
      </c>
      <c r="N1021" s="57"/>
      <c r="O1021" s="57"/>
      <c r="P1021" s="57"/>
      <c r="Q1021" s="65" t="str">
        <f t="shared" si="81"/>
        <v/>
      </c>
      <c r="R1021" s="55"/>
      <c r="S1021" s="67"/>
      <c r="T1021" s="17">
        <f>IF(AND(D1021&lt;&gt;"",RIGHT(D1021,3)&lt;&gt;""),IF(COUNTIF($D$6:D1021,D1021)=1,1,0),0)</f>
        <v>0</v>
      </c>
      <c r="U1021" s="17" t="str">
        <f t="shared" si="82"/>
        <v/>
      </c>
      <c r="V1021" s="17" t="str">
        <f t="shared" si="83"/>
        <v/>
      </c>
    </row>
    <row r="1022" s="9" customFormat="1" hidden="1" customHeight="1" spans="1:22">
      <c r="A1022" s="21"/>
      <c r="B1022" s="54"/>
      <c r="C1022" s="55"/>
      <c r="D1022" s="54"/>
      <c r="E1022" s="57"/>
      <c r="F1022" s="58"/>
      <c r="G1022" s="59"/>
      <c r="H1022" s="57"/>
      <c r="I1022" s="57"/>
      <c r="J1022" s="62" t="str">
        <f t="shared" si="79"/>
        <v/>
      </c>
      <c r="K1022" s="61"/>
      <c r="L1022" s="57"/>
      <c r="M1022" s="57" t="str">
        <f t="shared" si="80"/>
        <v/>
      </c>
      <c r="N1022" s="57"/>
      <c r="O1022" s="57"/>
      <c r="P1022" s="57"/>
      <c r="Q1022" s="65" t="str">
        <f t="shared" si="81"/>
        <v/>
      </c>
      <c r="R1022" s="55"/>
      <c r="S1022" s="67"/>
      <c r="T1022" s="17">
        <f>IF(AND(D1022&lt;&gt;"",RIGHT(D1022,3)&lt;&gt;""),IF(COUNTIF($D$6:D1022,D1022)=1,1,0),0)</f>
        <v>0</v>
      </c>
      <c r="U1022" s="17" t="str">
        <f t="shared" si="82"/>
        <v/>
      </c>
      <c r="V1022" s="17" t="str">
        <f t="shared" si="83"/>
        <v/>
      </c>
    </row>
    <row r="1023" s="9" customFormat="1" hidden="1" customHeight="1" spans="1:22">
      <c r="A1023" s="21"/>
      <c r="B1023" s="54"/>
      <c r="C1023" s="55"/>
      <c r="D1023" s="54"/>
      <c r="E1023" s="57"/>
      <c r="F1023" s="58"/>
      <c r="G1023" s="59"/>
      <c r="H1023" s="57"/>
      <c r="I1023" s="57"/>
      <c r="J1023" s="62" t="str">
        <f t="shared" si="79"/>
        <v/>
      </c>
      <c r="K1023" s="61"/>
      <c r="L1023" s="57"/>
      <c r="M1023" s="57" t="str">
        <f t="shared" si="80"/>
        <v/>
      </c>
      <c r="N1023" s="57"/>
      <c r="O1023" s="57"/>
      <c r="P1023" s="57"/>
      <c r="Q1023" s="65" t="str">
        <f t="shared" si="81"/>
        <v/>
      </c>
      <c r="R1023" s="55"/>
      <c r="S1023" s="67"/>
      <c r="T1023" s="17">
        <f>IF(AND(D1023&lt;&gt;"",RIGHT(D1023,3)&lt;&gt;""),IF(COUNTIF($D$6:D1023,D1023)=1,1,0),0)</f>
        <v>0</v>
      </c>
      <c r="U1023" s="17" t="str">
        <f t="shared" si="82"/>
        <v/>
      </c>
      <c r="V1023" s="17" t="str">
        <f t="shared" si="83"/>
        <v/>
      </c>
    </row>
    <row r="1024" s="9" customFormat="1" hidden="1" customHeight="1" spans="1:22">
      <c r="A1024" s="21"/>
      <c r="B1024" s="54"/>
      <c r="C1024" s="55"/>
      <c r="D1024" s="54"/>
      <c r="E1024" s="57"/>
      <c r="F1024" s="58"/>
      <c r="G1024" s="59"/>
      <c r="H1024" s="57"/>
      <c r="I1024" s="57"/>
      <c r="J1024" s="62" t="str">
        <f t="shared" si="79"/>
        <v/>
      </c>
      <c r="K1024" s="61"/>
      <c r="L1024" s="57"/>
      <c r="M1024" s="57" t="str">
        <f t="shared" si="80"/>
        <v/>
      </c>
      <c r="N1024" s="57"/>
      <c r="O1024" s="57"/>
      <c r="P1024" s="57"/>
      <c r="Q1024" s="65" t="str">
        <f t="shared" si="81"/>
        <v/>
      </c>
      <c r="R1024" s="55"/>
      <c r="S1024" s="67"/>
      <c r="T1024" s="17">
        <f>IF(AND(D1024&lt;&gt;"",RIGHT(D1024,3)&lt;&gt;""),IF(COUNTIF($D$6:D1024,D1024)=1,1,0),0)</f>
        <v>0</v>
      </c>
      <c r="U1024" s="17" t="str">
        <f t="shared" si="82"/>
        <v/>
      </c>
      <c r="V1024" s="17" t="str">
        <f t="shared" si="83"/>
        <v/>
      </c>
    </row>
    <row r="1025" s="9" customFormat="1" hidden="1" customHeight="1" spans="1:22">
      <c r="A1025" s="21"/>
      <c r="B1025" s="54"/>
      <c r="C1025" s="55"/>
      <c r="D1025" s="54"/>
      <c r="E1025" s="57"/>
      <c r="F1025" s="58"/>
      <c r="G1025" s="59"/>
      <c r="H1025" s="57"/>
      <c r="I1025" s="57"/>
      <c r="J1025" s="62" t="str">
        <f t="shared" si="79"/>
        <v/>
      </c>
      <c r="K1025" s="61"/>
      <c r="L1025" s="57"/>
      <c r="M1025" s="57" t="str">
        <f t="shared" si="80"/>
        <v/>
      </c>
      <c r="N1025" s="57"/>
      <c r="O1025" s="57"/>
      <c r="P1025" s="57"/>
      <c r="Q1025" s="65" t="str">
        <f t="shared" si="81"/>
        <v/>
      </c>
      <c r="R1025" s="55"/>
      <c r="S1025" s="67"/>
      <c r="T1025" s="17">
        <f>IF(AND(D1025&lt;&gt;"",RIGHT(D1025,3)&lt;&gt;""),IF(COUNTIF($D$6:D1025,D1025)=1,1,0),0)</f>
        <v>0</v>
      </c>
      <c r="U1025" s="17" t="str">
        <f t="shared" si="82"/>
        <v/>
      </c>
      <c r="V1025" s="17" t="str">
        <f t="shared" si="83"/>
        <v/>
      </c>
    </row>
    <row r="1026" s="9" customFormat="1" hidden="1" customHeight="1" spans="1:22">
      <c r="A1026" s="21"/>
      <c r="B1026" s="54"/>
      <c r="C1026" s="55"/>
      <c r="D1026" s="54"/>
      <c r="E1026" s="57"/>
      <c r="F1026" s="58"/>
      <c r="G1026" s="59"/>
      <c r="H1026" s="57"/>
      <c r="I1026" s="57"/>
      <c r="J1026" s="62" t="str">
        <f t="shared" si="79"/>
        <v/>
      </c>
      <c r="K1026" s="61"/>
      <c r="L1026" s="57"/>
      <c r="M1026" s="57" t="str">
        <f t="shared" si="80"/>
        <v/>
      </c>
      <c r="N1026" s="57"/>
      <c r="O1026" s="57"/>
      <c r="P1026" s="57"/>
      <c r="Q1026" s="65" t="str">
        <f t="shared" si="81"/>
        <v/>
      </c>
      <c r="R1026" s="55"/>
      <c r="S1026" s="67"/>
      <c r="T1026" s="17">
        <f>IF(AND(D1026&lt;&gt;"",RIGHT(D1026,3)&lt;&gt;""),IF(COUNTIF($D$6:D1026,D1026)=1,1,0),0)</f>
        <v>0</v>
      </c>
      <c r="U1026" s="17" t="str">
        <f t="shared" si="82"/>
        <v/>
      </c>
      <c r="V1026" s="17" t="str">
        <f t="shared" si="83"/>
        <v/>
      </c>
    </row>
    <row r="1027" s="9" customFormat="1" hidden="1" customHeight="1" spans="1:22">
      <c r="A1027" s="21"/>
      <c r="B1027" s="54"/>
      <c r="C1027" s="55"/>
      <c r="D1027" s="54"/>
      <c r="E1027" s="57"/>
      <c r="F1027" s="58"/>
      <c r="G1027" s="59"/>
      <c r="H1027" s="57"/>
      <c r="I1027" s="57"/>
      <c r="J1027" s="62" t="str">
        <f t="shared" si="79"/>
        <v/>
      </c>
      <c r="K1027" s="61"/>
      <c r="L1027" s="57"/>
      <c r="M1027" s="57" t="str">
        <f t="shared" si="80"/>
        <v/>
      </c>
      <c r="N1027" s="57"/>
      <c r="O1027" s="57"/>
      <c r="P1027" s="57"/>
      <c r="Q1027" s="65" t="str">
        <f t="shared" si="81"/>
        <v/>
      </c>
      <c r="R1027" s="55"/>
      <c r="S1027" s="67"/>
      <c r="T1027" s="17">
        <f>IF(AND(D1027&lt;&gt;"",RIGHT(D1027,3)&lt;&gt;""),IF(COUNTIF($D$6:D1027,D1027)=1,1,0),0)</f>
        <v>0</v>
      </c>
      <c r="U1027" s="17" t="str">
        <f t="shared" si="82"/>
        <v/>
      </c>
      <c r="V1027" s="17" t="str">
        <f t="shared" si="83"/>
        <v/>
      </c>
    </row>
    <row r="1028" s="9" customFormat="1" hidden="1" customHeight="1" spans="1:22">
      <c r="A1028" s="21"/>
      <c r="B1028" s="54"/>
      <c r="C1028" s="55"/>
      <c r="D1028" s="54"/>
      <c r="E1028" s="57"/>
      <c r="F1028" s="58"/>
      <c r="G1028" s="59"/>
      <c r="H1028" s="57"/>
      <c r="I1028" s="57"/>
      <c r="J1028" s="62" t="str">
        <f t="shared" si="79"/>
        <v/>
      </c>
      <c r="K1028" s="61"/>
      <c r="L1028" s="57"/>
      <c r="M1028" s="57" t="str">
        <f t="shared" si="80"/>
        <v/>
      </c>
      <c r="N1028" s="57"/>
      <c r="O1028" s="57"/>
      <c r="P1028" s="57"/>
      <c r="Q1028" s="65" t="str">
        <f t="shared" si="81"/>
        <v/>
      </c>
      <c r="R1028" s="55"/>
      <c r="S1028" s="67"/>
      <c r="T1028" s="17">
        <f>IF(AND(D1028&lt;&gt;"",RIGHT(D1028,3)&lt;&gt;""),IF(COUNTIF($D$6:D1028,D1028)=1,1,0),0)</f>
        <v>0</v>
      </c>
      <c r="U1028" s="17" t="str">
        <f t="shared" si="82"/>
        <v/>
      </c>
      <c r="V1028" s="17" t="str">
        <f t="shared" si="83"/>
        <v/>
      </c>
    </row>
    <row r="1029" s="9" customFormat="1" hidden="1" customHeight="1" spans="1:22">
      <c r="A1029" s="21"/>
      <c r="B1029" s="54"/>
      <c r="C1029" s="55"/>
      <c r="D1029" s="54"/>
      <c r="E1029" s="57"/>
      <c r="F1029" s="58"/>
      <c r="G1029" s="59"/>
      <c r="H1029" s="57"/>
      <c r="I1029" s="57"/>
      <c r="J1029" s="62" t="str">
        <f t="shared" si="79"/>
        <v/>
      </c>
      <c r="K1029" s="61"/>
      <c r="L1029" s="57"/>
      <c r="M1029" s="57" t="str">
        <f t="shared" si="80"/>
        <v/>
      </c>
      <c r="N1029" s="57"/>
      <c r="O1029" s="57"/>
      <c r="P1029" s="57"/>
      <c r="Q1029" s="65" t="str">
        <f t="shared" si="81"/>
        <v/>
      </c>
      <c r="R1029" s="55"/>
      <c r="S1029" s="67"/>
      <c r="T1029" s="17">
        <f>IF(AND(D1029&lt;&gt;"",RIGHT(D1029,3)&lt;&gt;""),IF(COUNTIF($D$6:D1029,D1029)=1,1,0),0)</f>
        <v>0</v>
      </c>
      <c r="U1029" s="17" t="str">
        <f t="shared" si="82"/>
        <v/>
      </c>
      <c r="V1029" s="17" t="str">
        <f t="shared" si="83"/>
        <v/>
      </c>
    </row>
    <row r="1030" s="9" customFormat="1" hidden="1" customHeight="1" spans="1:22">
      <c r="A1030" s="21"/>
      <c r="B1030" s="54"/>
      <c r="C1030" s="55"/>
      <c r="D1030" s="54"/>
      <c r="E1030" s="57"/>
      <c r="F1030" s="58"/>
      <c r="G1030" s="59"/>
      <c r="H1030" s="57"/>
      <c r="I1030" s="57"/>
      <c r="J1030" s="62" t="str">
        <f t="shared" ref="J1030:J1093" si="84">IF(H1030&lt;&gt;"",HYPERLINK(_xlfn.CONCAT($H$4,H1030,I1030),"Open File"),"")</f>
        <v/>
      </c>
      <c r="K1030" s="61"/>
      <c r="L1030" s="57"/>
      <c r="M1030" s="57" t="str">
        <f t="shared" ref="M1030:M1093" si="85">IF(AND(N1030&lt;&gt;"",Q1030&lt;&gt;"",R1030&lt;&gt;""),"COMPLETED",IF(N1030&lt;&gt;"","ON-GOING",IF(L1030&lt;&gt;"","REQUESTED","")))</f>
        <v/>
      </c>
      <c r="N1030" s="57"/>
      <c r="O1030" s="57"/>
      <c r="P1030" s="57"/>
      <c r="Q1030" s="65" t="str">
        <f t="shared" ref="Q1030:Q1093" si="86">IF(O1030&lt;&gt;"",HYPERLINK(_xlfn.CONCAT($O$4,O1030,P1030),"Open File"),"")</f>
        <v/>
      </c>
      <c r="R1030" s="55"/>
      <c r="S1030" s="67"/>
      <c r="T1030" s="17">
        <f>IF(AND(D1030&lt;&gt;"",RIGHT(D1030,3)&lt;&gt;""),IF(COUNTIF($D$6:D1030,D1030)=1,1,0),0)</f>
        <v>0</v>
      </c>
      <c r="U1030" s="17" t="str">
        <f t="shared" ref="U1030:U1093" si="87">IF(AND(D1030&lt;&gt;"",E1030&lt;&gt;""),_xlfn.CONCAT(SUBSTITUTE(D1030,"/","."),"_",E1030,"_Before"),"")</f>
        <v/>
      </c>
      <c r="V1030" s="17" t="str">
        <f t="shared" ref="V1030:V1093" si="88">IF(AND(D1030&lt;&gt;"",E1030&lt;&gt;""),_xlfn.CONCAT(SUBSTITUTE(D1030,"/","."),"_",E1030,"_After"),"")</f>
        <v/>
      </c>
    </row>
    <row r="1031" s="9" customFormat="1" hidden="1" customHeight="1" spans="1:22">
      <c r="A1031" s="21"/>
      <c r="B1031" s="54"/>
      <c r="C1031" s="55"/>
      <c r="D1031" s="54"/>
      <c r="E1031" s="57"/>
      <c r="F1031" s="58"/>
      <c r="G1031" s="59"/>
      <c r="H1031" s="57"/>
      <c r="I1031" s="57"/>
      <c r="J1031" s="62" t="str">
        <f t="shared" si="84"/>
        <v/>
      </c>
      <c r="K1031" s="61"/>
      <c r="L1031" s="57"/>
      <c r="M1031" s="57" t="str">
        <f t="shared" si="85"/>
        <v/>
      </c>
      <c r="N1031" s="57"/>
      <c r="O1031" s="57"/>
      <c r="P1031" s="57"/>
      <c r="Q1031" s="65" t="str">
        <f t="shared" si="86"/>
        <v/>
      </c>
      <c r="R1031" s="55"/>
      <c r="S1031" s="67"/>
      <c r="T1031" s="17">
        <f>IF(AND(D1031&lt;&gt;"",RIGHT(D1031,3)&lt;&gt;""),IF(COUNTIF($D$6:D1031,D1031)=1,1,0),0)</f>
        <v>0</v>
      </c>
      <c r="U1031" s="17" t="str">
        <f t="shared" si="87"/>
        <v/>
      </c>
      <c r="V1031" s="17" t="str">
        <f t="shared" si="88"/>
        <v/>
      </c>
    </row>
    <row r="1032" s="9" customFormat="1" hidden="1" customHeight="1" spans="1:22">
      <c r="A1032" s="21"/>
      <c r="B1032" s="54"/>
      <c r="C1032" s="55"/>
      <c r="D1032" s="54"/>
      <c r="E1032" s="57"/>
      <c r="F1032" s="58"/>
      <c r="G1032" s="59"/>
      <c r="H1032" s="57"/>
      <c r="I1032" s="57"/>
      <c r="J1032" s="62" t="str">
        <f t="shared" si="84"/>
        <v/>
      </c>
      <c r="K1032" s="61"/>
      <c r="L1032" s="57"/>
      <c r="M1032" s="57" t="str">
        <f t="shared" si="85"/>
        <v/>
      </c>
      <c r="N1032" s="57"/>
      <c r="O1032" s="57"/>
      <c r="P1032" s="57"/>
      <c r="Q1032" s="65" t="str">
        <f t="shared" si="86"/>
        <v/>
      </c>
      <c r="R1032" s="55"/>
      <c r="S1032" s="67"/>
      <c r="T1032" s="17">
        <f>IF(AND(D1032&lt;&gt;"",RIGHT(D1032,3)&lt;&gt;""),IF(COUNTIF($D$6:D1032,D1032)=1,1,0),0)</f>
        <v>0</v>
      </c>
      <c r="U1032" s="17" t="str">
        <f t="shared" si="87"/>
        <v/>
      </c>
      <c r="V1032" s="17" t="str">
        <f t="shared" si="88"/>
        <v/>
      </c>
    </row>
    <row r="1033" s="9" customFormat="1" hidden="1" customHeight="1" spans="1:22">
      <c r="A1033" s="21"/>
      <c r="B1033" s="54"/>
      <c r="C1033" s="55"/>
      <c r="D1033" s="54"/>
      <c r="E1033" s="57"/>
      <c r="F1033" s="58"/>
      <c r="G1033" s="59"/>
      <c r="H1033" s="57"/>
      <c r="I1033" s="57"/>
      <c r="J1033" s="62" t="str">
        <f t="shared" si="84"/>
        <v/>
      </c>
      <c r="K1033" s="61"/>
      <c r="L1033" s="57"/>
      <c r="M1033" s="57" t="str">
        <f t="shared" si="85"/>
        <v/>
      </c>
      <c r="N1033" s="57"/>
      <c r="O1033" s="57"/>
      <c r="P1033" s="57"/>
      <c r="Q1033" s="65" t="str">
        <f t="shared" si="86"/>
        <v/>
      </c>
      <c r="R1033" s="55"/>
      <c r="S1033" s="67"/>
      <c r="T1033" s="17">
        <f>IF(AND(D1033&lt;&gt;"",RIGHT(D1033,3)&lt;&gt;""),IF(COUNTIF($D$6:D1033,D1033)=1,1,0),0)</f>
        <v>0</v>
      </c>
      <c r="U1033" s="17" t="str">
        <f t="shared" si="87"/>
        <v/>
      </c>
      <c r="V1033" s="17" t="str">
        <f t="shared" si="88"/>
        <v/>
      </c>
    </row>
    <row r="1034" s="9" customFormat="1" hidden="1" customHeight="1" spans="1:22">
      <c r="A1034" s="21"/>
      <c r="B1034" s="54"/>
      <c r="C1034" s="55"/>
      <c r="D1034" s="54"/>
      <c r="E1034" s="57"/>
      <c r="F1034" s="58"/>
      <c r="G1034" s="59"/>
      <c r="H1034" s="57"/>
      <c r="I1034" s="57"/>
      <c r="J1034" s="62" t="str">
        <f t="shared" si="84"/>
        <v/>
      </c>
      <c r="K1034" s="61"/>
      <c r="L1034" s="57"/>
      <c r="M1034" s="57" t="str">
        <f t="shared" si="85"/>
        <v/>
      </c>
      <c r="N1034" s="57"/>
      <c r="O1034" s="57"/>
      <c r="P1034" s="57"/>
      <c r="Q1034" s="65" t="str">
        <f t="shared" si="86"/>
        <v/>
      </c>
      <c r="R1034" s="55"/>
      <c r="S1034" s="67"/>
      <c r="T1034" s="17">
        <f>IF(AND(D1034&lt;&gt;"",RIGHT(D1034,3)&lt;&gt;""),IF(COUNTIF($D$6:D1034,D1034)=1,1,0),0)</f>
        <v>0</v>
      </c>
      <c r="U1034" s="17" t="str">
        <f t="shared" si="87"/>
        <v/>
      </c>
      <c r="V1034" s="17" t="str">
        <f t="shared" si="88"/>
        <v/>
      </c>
    </row>
    <row r="1035" s="9" customFormat="1" hidden="1" customHeight="1" spans="1:22">
      <c r="A1035" s="21"/>
      <c r="B1035" s="54"/>
      <c r="C1035" s="55"/>
      <c r="D1035" s="54"/>
      <c r="E1035" s="57"/>
      <c r="F1035" s="58"/>
      <c r="G1035" s="59"/>
      <c r="H1035" s="57"/>
      <c r="I1035" s="57"/>
      <c r="J1035" s="62" t="str">
        <f t="shared" si="84"/>
        <v/>
      </c>
      <c r="K1035" s="61"/>
      <c r="L1035" s="57"/>
      <c r="M1035" s="57" t="str">
        <f t="shared" si="85"/>
        <v/>
      </c>
      <c r="N1035" s="57"/>
      <c r="O1035" s="57"/>
      <c r="P1035" s="57"/>
      <c r="Q1035" s="65" t="str">
        <f t="shared" si="86"/>
        <v/>
      </c>
      <c r="R1035" s="55"/>
      <c r="S1035" s="67"/>
      <c r="T1035" s="17">
        <f>IF(AND(D1035&lt;&gt;"",RIGHT(D1035,3)&lt;&gt;""),IF(COUNTIF($D$6:D1035,D1035)=1,1,0),0)</f>
        <v>0</v>
      </c>
      <c r="U1035" s="17" t="str">
        <f t="shared" si="87"/>
        <v/>
      </c>
      <c r="V1035" s="17" t="str">
        <f t="shared" si="88"/>
        <v/>
      </c>
    </row>
    <row r="1036" s="9" customFormat="1" hidden="1" customHeight="1" spans="1:22">
      <c r="A1036" s="21"/>
      <c r="B1036" s="54"/>
      <c r="C1036" s="55"/>
      <c r="D1036" s="54"/>
      <c r="E1036" s="57"/>
      <c r="F1036" s="58"/>
      <c r="G1036" s="59"/>
      <c r="H1036" s="57"/>
      <c r="I1036" s="57"/>
      <c r="J1036" s="62" t="str">
        <f t="shared" si="84"/>
        <v/>
      </c>
      <c r="K1036" s="61"/>
      <c r="L1036" s="57"/>
      <c r="M1036" s="57" t="str">
        <f t="shared" si="85"/>
        <v/>
      </c>
      <c r="N1036" s="57"/>
      <c r="O1036" s="57"/>
      <c r="P1036" s="57"/>
      <c r="Q1036" s="65" t="str">
        <f t="shared" si="86"/>
        <v/>
      </c>
      <c r="R1036" s="55"/>
      <c r="S1036" s="67"/>
      <c r="T1036" s="17">
        <f>IF(AND(D1036&lt;&gt;"",RIGHT(D1036,3)&lt;&gt;""),IF(COUNTIF($D$6:D1036,D1036)=1,1,0),0)</f>
        <v>0</v>
      </c>
      <c r="U1036" s="17" t="str">
        <f t="shared" si="87"/>
        <v/>
      </c>
      <c r="V1036" s="17" t="str">
        <f t="shared" si="88"/>
        <v/>
      </c>
    </row>
    <row r="1037" s="9" customFormat="1" hidden="1" customHeight="1" spans="1:22">
      <c r="A1037" s="21"/>
      <c r="B1037" s="54"/>
      <c r="C1037" s="55"/>
      <c r="D1037" s="54"/>
      <c r="E1037" s="57"/>
      <c r="F1037" s="58"/>
      <c r="G1037" s="59"/>
      <c r="H1037" s="57"/>
      <c r="I1037" s="57"/>
      <c r="J1037" s="62" t="str">
        <f t="shared" si="84"/>
        <v/>
      </c>
      <c r="K1037" s="61"/>
      <c r="L1037" s="57"/>
      <c r="M1037" s="57" t="str">
        <f t="shared" si="85"/>
        <v/>
      </c>
      <c r="N1037" s="57"/>
      <c r="O1037" s="57"/>
      <c r="P1037" s="57"/>
      <c r="Q1037" s="65" t="str">
        <f t="shared" si="86"/>
        <v/>
      </c>
      <c r="R1037" s="55"/>
      <c r="S1037" s="67"/>
      <c r="T1037" s="17">
        <f>IF(AND(D1037&lt;&gt;"",RIGHT(D1037,3)&lt;&gt;""),IF(COUNTIF($D$6:D1037,D1037)=1,1,0),0)</f>
        <v>0</v>
      </c>
      <c r="U1037" s="17" t="str">
        <f t="shared" si="87"/>
        <v/>
      </c>
      <c r="V1037" s="17" t="str">
        <f t="shared" si="88"/>
        <v/>
      </c>
    </row>
    <row r="1038" s="9" customFormat="1" hidden="1" customHeight="1" spans="1:22">
      <c r="A1038" s="21"/>
      <c r="B1038" s="54"/>
      <c r="C1038" s="55"/>
      <c r="D1038" s="54"/>
      <c r="E1038" s="57"/>
      <c r="F1038" s="58"/>
      <c r="G1038" s="59"/>
      <c r="H1038" s="57"/>
      <c r="I1038" s="57"/>
      <c r="J1038" s="62" t="str">
        <f t="shared" si="84"/>
        <v/>
      </c>
      <c r="K1038" s="61"/>
      <c r="L1038" s="57"/>
      <c r="M1038" s="57" t="str">
        <f t="shared" si="85"/>
        <v/>
      </c>
      <c r="N1038" s="57"/>
      <c r="O1038" s="57"/>
      <c r="P1038" s="57"/>
      <c r="Q1038" s="65" t="str">
        <f t="shared" si="86"/>
        <v/>
      </c>
      <c r="R1038" s="55"/>
      <c r="S1038" s="67"/>
      <c r="T1038" s="17">
        <f>IF(AND(D1038&lt;&gt;"",RIGHT(D1038,3)&lt;&gt;""),IF(COUNTIF($D$6:D1038,D1038)=1,1,0),0)</f>
        <v>0</v>
      </c>
      <c r="U1038" s="17" t="str">
        <f t="shared" si="87"/>
        <v/>
      </c>
      <c r="V1038" s="17" t="str">
        <f t="shared" si="88"/>
        <v/>
      </c>
    </row>
    <row r="1039" s="9" customFormat="1" hidden="1" customHeight="1" spans="1:22">
      <c r="A1039" s="21"/>
      <c r="B1039" s="54"/>
      <c r="C1039" s="55"/>
      <c r="D1039" s="54"/>
      <c r="E1039" s="57"/>
      <c r="F1039" s="58"/>
      <c r="G1039" s="59"/>
      <c r="H1039" s="57"/>
      <c r="I1039" s="57"/>
      <c r="J1039" s="62" t="str">
        <f t="shared" si="84"/>
        <v/>
      </c>
      <c r="K1039" s="61"/>
      <c r="L1039" s="57"/>
      <c r="M1039" s="57" t="str">
        <f t="shared" si="85"/>
        <v/>
      </c>
      <c r="N1039" s="57"/>
      <c r="O1039" s="57"/>
      <c r="P1039" s="57"/>
      <c r="Q1039" s="65" t="str">
        <f t="shared" si="86"/>
        <v/>
      </c>
      <c r="R1039" s="55"/>
      <c r="S1039" s="67"/>
      <c r="T1039" s="17">
        <f>IF(AND(D1039&lt;&gt;"",RIGHT(D1039,3)&lt;&gt;""),IF(COUNTIF($D$6:D1039,D1039)=1,1,0),0)</f>
        <v>0</v>
      </c>
      <c r="U1039" s="17" t="str">
        <f t="shared" si="87"/>
        <v/>
      </c>
      <c r="V1039" s="17" t="str">
        <f t="shared" si="88"/>
        <v/>
      </c>
    </row>
    <row r="1040" s="9" customFormat="1" hidden="1" customHeight="1" spans="1:22">
      <c r="A1040" s="21"/>
      <c r="B1040" s="54"/>
      <c r="C1040" s="55"/>
      <c r="D1040" s="54"/>
      <c r="E1040" s="57"/>
      <c r="F1040" s="58"/>
      <c r="G1040" s="59"/>
      <c r="H1040" s="57"/>
      <c r="I1040" s="57"/>
      <c r="J1040" s="62" t="str">
        <f t="shared" si="84"/>
        <v/>
      </c>
      <c r="K1040" s="61"/>
      <c r="L1040" s="57"/>
      <c r="M1040" s="57" t="str">
        <f t="shared" si="85"/>
        <v/>
      </c>
      <c r="N1040" s="57"/>
      <c r="O1040" s="57"/>
      <c r="P1040" s="57"/>
      <c r="Q1040" s="65" t="str">
        <f t="shared" si="86"/>
        <v/>
      </c>
      <c r="R1040" s="55"/>
      <c r="S1040" s="67"/>
      <c r="T1040" s="17">
        <f>IF(AND(D1040&lt;&gt;"",RIGHT(D1040,3)&lt;&gt;""),IF(COUNTIF($D$6:D1040,D1040)=1,1,0),0)</f>
        <v>0</v>
      </c>
      <c r="U1040" s="17" t="str">
        <f t="shared" si="87"/>
        <v/>
      </c>
      <c r="V1040" s="17" t="str">
        <f t="shared" si="88"/>
        <v/>
      </c>
    </row>
    <row r="1041" s="9" customFormat="1" hidden="1" customHeight="1" spans="1:22">
      <c r="A1041" s="21"/>
      <c r="B1041" s="54"/>
      <c r="C1041" s="55"/>
      <c r="D1041" s="54"/>
      <c r="E1041" s="57"/>
      <c r="F1041" s="58"/>
      <c r="G1041" s="59"/>
      <c r="H1041" s="57"/>
      <c r="I1041" s="57"/>
      <c r="J1041" s="62" t="str">
        <f t="shared" si="84"/>
        <v/>
      </c>
      <c r="K1041" s="61"/>
      <c r="L1041" s="57"/>
      <c r="M1041" s="57" t="str">
        <f t="shared" si="85"/>
        <v/>
      </c>
      <c r="N1041" s="57"/>
      <c r="O1041" s="57"/>
      <c r="P1041" s="57"/>
      <c r="Q1041" s="65" t="str">
        <f t="shared" si="86"/>
        <v/>
      </c>
      <c r="R1041" s="55"/>
      <c r="S1041" s="67"/>
      <c r="T1041" s="17">
        <f>IF(AND(D1041&lt;&gt;"",RIGHT(D1041,3)&lt;&gt;""),IF(COUNTIF($D$6:D1041,D1041)=1,1,0),0)</f>
        <v>0</v>
      </c>
      <c r="U1041" s="17" t="str">
        <f t="shared" si="87"/>
        <v/>
      </c>
      <c r="V1041" s="17" t="str">
        <f t="shared" si="88"/>
        <v/>
      </c>
    </row>
    <row r="1042" s="9" customFormat="1" hidden="1" customHeight="1" spans="1:22">
      <c r="A1042" s="21"/>
      <c r="B1042" s="54"/>
      <c r="C1042" s="55"/>
      <c r="D1042" s="54"/>
      <c r="E1042" s="57"/>
      <c r="F1042" s="58"/>
      <c r="G1042" s="59"/>
      <c r="H1042" s="57"/>
      <c r="I1042" s="57"/>
      <c r="J1042" s="62" t="str">
        <f t="shared" si="84"/>
        <v/>
      </c>
      <c r="K1042" s="61"/>
      <c r="L1042" s="57"/>
      <c r="M1042" s="57" t="str">
        <f t="shared" si="85"/>
        <v/>
      </c>
      <c r="N1042" s="57"/>
      <c r="O1042" s="57"/>
      <c r="P1042" s="57"/>
      <c r="Q1042" s="65" t="str">
        <f t="shared" si="86"/>
        <v/>
      </c>
      <c r="R1042" s="55"/>
      <c r="S1042" s="67"/>
      <c r="T1042" s="17">
        <f>IF(AND(D1042&lt;&gt;"",RIGHT(D1042,3)&lt;&gt;""),IF(COUNTIF($D$6:D1042,D1042)=1,1,0),0)</f>
        <v>0</v>
      </c>
      <c r="U1042" s="17" t="str">
        <f t="shared" si="87"/>
        <v/>
      </c>
      <c r="V1042" s="17" t="str">
        <f t="shared" si="88"/>
        <v/>
      </c>
    </row>
    <row r="1043" s="9" customFormat="1" hidden="1" customHeight="1" spans="1:22">
      <c r="A1043" s="21"/>
      <c r="B1043" s="54"/>
      <c r="C1043" s="55"/>
      <c r="D1043" s="54"/>
      <c r="E1043" s="57"/>
      <c r="F1043" s="58"/>
      <c r="G1043" s="59"/>
      <c r="H1043" s="57"/>
      <c r="I1043" s="57"/>
      <c r="J1043" s="62" t="str">
        <f t="shared" si="84"/>
        <v/>
      </c>
      <c r="K1043" s="61"/>
      <c r="L1043" s="57"/>
      <c r="M1043" s="57" t="str">
        <f t="shared" si="85"/>
        <v/>
      </c>
      <c r="N1043" s="57"/>
      <c r="O1043" s="57"/>
      <c r="P1043" s="57"/>
      <c r="Q1043" s="65" t="str">
        <f t="shared" si="86"/>
        <v/>
      </c>
      <c r="R1043" s="55"/>
      <c r="S1043" s="67"/>
      <c r="T1043" s="17">
        <f>IF(AND(D1043&lt;&gt;"",RIGHT(D1043,3)&lt;&gt;""),IF(COUNTIF($D$6:D1043,D1043)=1,1,0),0)</f>
        <v>0</v>
      </c>
      <c r="U1043" s="17" t="str">
        <f t="shared" si="87"/>
        <v/>
      </c>
      <c r="V1043" s="17" t="str">
        <f t="shared" si="88"/>
        <v/>
      </c>
    </row>
    <row r="1044" s="9" customFormat="1" hidden="1" customHeight="1" spans="1:22">
      <c r="A1044" s="21"/>
      <c r="B1044" s="54"/>
      <c r="C1044" s="55"/>
      <c r="D1044" s="54"/>
      <c r="E1044" s="57"/>
      <c r="F1044" s="58"/>
      <c r="G1044" s="59"/>
      <c r="H1044" s="57"/>
      <c r="I1044" s="57"/>
      <c r="J1044" s="62" t="str">
        <f t="shared" si="84"/>
        <v/>
      </c>
      <c r="K1044" s="61"/>
      <c r="L1044" s="57"/>
      <c r="M1044" s="57" t="str">
        <f t="shared" si="85"/>
        <v/>
      </c>
      <c r="N1044" s="57"/>
      <c r="O1044" s="57"/>
      <c r="P1044" s="57"/>
      <c r="Q1044" s="65" t="str">
        <f t="shared" si="86"/>
        <v/>
      </c>
      <c r="R1044" s="55"/>
      <c r="S1044" s="67"/>
      <c r="T1044" s="17">
        <f>IF(AND(D1044&lt;&gt;"",RIGHT(D1044,3)&lt;&gt;""),IF(COUNTIF($D$6:D1044,D1044)=1,1,0),0)</f>
        <v>0</v>
      </c>
      <c r="U1044" s="17" t="str">
        <f t="shared" si="87"/>
        <v/>
      </c>
      <c r="V1044" s="17" t="str">
        <f t="shared" si="88"/>
        <v/>
      </c>
    </row>
    <row r="1045" s="9" customFormat="1" hidden="1" customHeight="1" spans="1:22">
      <c r="A1045" s="21"/>
      <c r="B1045" s="54"/>
      <c r="C1045" s="55"/>
      <c r="D1045" s="54"/>
      <c r="E1045" s="57"/>
      <c r="F1045" s="58"/>
      <c r="G1045" s="59"/>
      <c r="H1045" s="57"/>
      <c r="I1045" s="57"/>
      <c r="J1045" s="62" t="str">
        <f t="shared" si="84"/>
        <v/>
      </c>
      <c r="K1045" s="61"/>
      <c r="L1045" s="57"/>
      <c r="M1045" s="57" t="str">
        <f t="shared" si="85"/>
        <v/>
      </c>
      <c r="N1045" s="57"/>
      <c r="O1045" s="57"/>
      <c r="P1045" s="57"/>
      <c r="Q1045" s="65" t="str">
        <f t="shared" si="86"/>
        <v/>
      </c>
      <c r="R1045" s="55"/>
      <c r="S1045" s="67"/>
      <c r="T1045" s="17">
        <f>IF(AND(D1045&lt;&gt;"",RIGHT(D1045,3)&lt;&gt;""),IF(COUNTIF($D$6:D1045,D1045)=1,1,0),0)</f>
        <v>0</v>
      </c>
      <c r="U1045" s="17" t="str">
        <f t="shared" si="87"/>
        <v/>
      </c>
      <c r="V1045" s="17" t="str">
        <f t="shared" si="88"/>
        <v/>
      </c>
    </row>
    <row r="1046" s="9" customFormat="1" hidden="1" customHeight="1" spans="1:22">
      <c r="A1046" s="21"/>
      <c r="B1046" s="54"/>
      <c r="C1046" s="55"/>
      <c r="D1046" s="54"/>
      <c r="E1046" s="57"/>
      <c r="F1046" s="58"/>
      <c r="G1046" s="59"/>
      <c r="H1046" s="57"/>
      <c r="I1046" s="57"/>
      <c r="J1046" s="62" t="str">
        <f t="shared" si="84"/>
        <v/>
      </c>
      <c r="K1046" s="61"/>
      <c r="L1046" s="57"/>
      <c r="M1046" s="57" t="str">
        <f t="shared" si="85"/>
        <v/>
      </c>
      <c r="N1046" s="57"/>
      <c r="O1046" s="57"/>
      <c r="P1046" s="57"/>
      <c r="Q1046" s="65" t="str">
        <f t="shared" si="86"/>
        <v/>
      </c>
      <c r="R1046" s="55"/>
      <c r="S1046" s="67"/>
      <c r="T1046" s="17">
        <f>IF(AND(D1046&lt;&gt;"",RIGHT(D1046,3)&lt;&gt;""),IF(COUNTIF($D$6:D1046,D1046)=1,1,0),0)</f>
        <v>0</v>
      </c>
      <c r="U1046" s="17" t="str">
        <f t="shared" si="87"/>
        <v/>
      </c>
      <c r="V1046" s="17" t="str">
        <f t="shared" si="88"/>
        <v/>
      </c>
    </row>
    <row r="1047" s="9" customFormat="1" hidden="1" customHeight="1" spans="1:22">
      <c r="A1047" s="21"/>
      <c r="B1047" s="54"/>
      <c r="C1047" s="55"/>
      <c r="D1047" s="54"/>
      <c r="E1047" s="57"/>
      <c r="F1047" s="58"/>
      <c r="G1047" s="59"/>
      <c r="H1047" s="57"/>
      <c r="I1047" s="57"/>
      <c r="J1047" s="62" t="str">
        <f t="shared" si="84"/>
        <v/>
      </c>
      <c r="K1047" s="61"/>
      <c r="L1047" s="57"/>
      <c r="M1047" s="57" t="str">
        <f t="shared" si="85"/>
        <v/>
      </c>
      <c r="N1047" s="57"/>
      <c r="O1047" s="57"/>
      <c r="P1047" s="57"/>
      <c r="Q1047" s="65" t="str">
        <f t="shared" si="86"/>
        <v/>
      </c>
      <c r="R1047" s="55"/>
      <c r="S1047" s="67"/>
      <c r="T1047" s="17">
        <f>IF(AND(D1047&lt;&gt;"",RIGHT(D1047,3)&lt;&gt;""),IF(COUNTIF($D$6:D1047,D1047)=1,1,0),0)</f>
        <v>0</v>
      </c>
      <c r="U1047" s="17" t="str">
        <f t="shared" si="87"/>
        <v/>
      </c>
      <c r="V1047" s="17" t="str">
        <f t="shared" si="88"/>
        <v/>
      </c>
    </row>
    <row r="1048" s="9" customFormat="1" hidden="1" customHeight="1" spans="1:22">
      <c r="A1048" s="21"/>
      <c r="B1048" s="54"/>
      <c r="C1048" s="55"/>
      <c r="D1048" s="54"/>
      <c r="E1048" s="57"/>
      <c r="F1048" s="58"/>
      <c r="G1048" s="59"/>
      <c r="H1048" s="57"/>
      <c r="I1048" s="57"/>
      <c r="J1048" s="62" t="str">
        <f t="shared" si="84"/>
        <v/>
      </c>
      <c r="K1048" s="61"/>
      <c r="L1048" s="57"/>
      <c r="M1048" s="57" t="str">
        <f t="shared" si="85"/>
        <v/>
      </c>
      <c r="N1048" s="57"/>
      <c r="O1048" s="57"/>
      <c r="P1048" s="57"/>
      <c r="Q1048" s="65" t="str">
        <f t="shared" si="86"/>
        <v/>
      </c>
      <c r="R1048" s="55"/>
      <c r="S1048" s="67"/>
      <c r="T1048" s="17">
        <f>IF(AND(D1048&lt;&gt;"",RIGHT(D1048,3)&lt;&gt;""),IF(COUNTIF($D$6:D1048,D1048)=1,1,0),0)</f>
        <v>0</v>
      </c>
      <c r="U1048" s="17" t="str">
        <f t="shared" si="87"/>
        <v/>
      </c>
      <c r="V1048" s="17" t="str">
        <f t="shared" si="88"/>
        <v/>
      </c>
    </row>
    <row r="1049" s="9" customFormat="1" hidden="1" customHeight="1" spans="1:22">
      <c r="A1049" s="21"/>
      <c r="B1049" s="54"/>
      <c r="C1049" s="55"/>
      <c r="D1049" s="54"/>
      <c r="E1049" s="57"/>
      <c r="F1049" s="58"/>
      <c r="G1049" s="59"/>
      <c r="H1049" s="57"/>
      <c r="I1049" s="57"/>
      <c r="J1049" s="62" t="str">
        <f t="shared" si="84"/>
        <v/>
      </c>
      <c r="K1049" s="61"/>
      <c r="L1049" s="57"/>
      <c r="M1049" s="57" t="str">
        <f t="shared" si="85"/>
        <v/>
      </c>
      <c r="N1049" s="57"/>
      <c r="O1049" s="57"/>
      <c r="P1049" s="57"/>
      <c r="Q1049" s="65" t="str">
        <f t="shared" si="86"/>
        <v/>
      </c>
      <c r="R1049" s="55"/>
      <c r="S1049" s="67"/>
      <c r="T1049" s="17">
        <f>IF(AND(D1049&lt;&gt;"",RIGHT(D1049,3)&lt;&gt;""),IF(COUNTIF($D$6:D1049,D1049)=1,1,0),0)</f>
        <v>0</v>
      </c>
      <c r="U1049" s="17" t="str">
        <f t="shared" si="87"/>
        <v/>
      </c>
      <c r="V1049" s="17" t="str">
        <f t="shared" si="88"/>
        <v/>
      </c>
    </row>
    <row r="1050" s="9" customFormat="1" hidden="1" customHeight="1" spans="1:22">
      <c r="A1050" s="21"/>
      <c r="B1050" s="54"/>
      <c r="C1050" s="55"/>
      <c r="D1050" s="54"/>
      <c r="E1050" s="57"/>
      <c r="F1050" s="58"/>
      <c r="G1050" s="59"/>
      <c r="H1050" s="57"/>
      <c r="I1050" s="57"/>
      <c r="J1050" s="62" t="str">
        <f t="shared" si="84"/>
        <v/>
      </c>
      <c r="K1050" s="61"/>
      <c r="L1050" s="57"/>
      <c r="M1050" s="57" t="str">
        <f t="shared" si="85"/>
        <v/>
      </c>
      <c r="N1050" s="57"/>
      <c r="O1050" s="57"/>
      <c r="P1050" s="57"/>
      <c r="Q1050" s="65" t="str">
        <f t="shared" si="86"/>
        <v/>
      </c>
      <c r="R1050" s="55"/>
      <c r="S1050" s="67"/>
      <c r="T1050" s="17">
        <f>IF(AND(D1050&lt;&gt;"",RIGHT(D1050,3)&lt;&gt;""),IF(COUNTIF($D$6:D1050,D1050)=1,1,0),0)</f>
        <v>0</v>
      </c>
      <c r="U1050" s="17" t="str">
        <f t="shared" si="87"/>
        <v/>
      </c>
      <c r="V1050" s="17" t="str">
        <f t="shared" si="88"/>
        <v/>
      </c>
    </row>
    <row r="1051" s="9" customFormat="1" hidden="1" customHeight="1" spans="1:22">
      <c r="A1051" s="21"/>
      <c r="B1051" s="54"/>
      <c r="C1051" s="55"/>
      <c r="D1051" s="54"/>
      <c r="E1051" s="57"/>
      <c r="F1051" s="58"/>
      <c r="G1051" s="59"/>
      <c r="H1051" s="57"/>
      <c r="I1051" s="57"/>
      <c r="J1051" s="62" t="str">
        <f t="shared" si="84"/>
        <v/>
      </c>
      <c r="K1051" s="61"/>
      <c r="L1051" s="57"/>
      <c r="M1051" s="57" t="str">
        <f t="shared" si="85"/>
        <v/>
      </c>
      <c r="N1051" s="57"/>
      <c r="O1051" s="57"/>
      <c r="P1051" s="57"/>
      <c r="Q1051" s="65" t="str">
        <f t="shared" si="86"/>
        <v/>
      </c>
      <c r="R1051" s="55"/>
      <c r="S1051" s="67"/>
      <c r="T1051" s="17">
        <f>IF(AND(D1051&lt;&gt;"",RIGHT(D1051,3)&lt;&gt;""),IF(COUNTIF($D$6:D1051,D1051)=1,1,0),0)</f>
        <v>0</v>
      </c>
      <c r="U1051" s="17" t="str">
        <f t="shared" si="87"/>
        <v/>
      </c>
      <c r="V1051" s="17" t="str">
        <f t="shared" si="88"/>
        <v/>
      </c>
    </row>
    <row r="1052" s="9" customFormat="1" hidden="1" customHeight="1" spans="1:22">
      <c r="A1052" s="21"/>
      <c r="B1052" s="54"/>
      <c r="C1052" s="55"/>
      <c r="D1052" s="54"/>
      <c r="E1052" s="57"/>
      <c r="F1052" s="58"/>
      <c r="G1052" s="59"/>
      <c r="H1052" s="57"/>
      <c r="I1052" s="57"/>
      <c r="J1052" s="62" t="str">
        <f t="shared" si="84"/>
        <v/>
      </c>
      <c r="K1052" s="61"/>
      <c r="L1052" s="57"/>
      <c r="M1052" s="57" t="str">
        <f t="shared" si="85"/>
        <v/>
      </c>
      <c r="N1052" s="57"/>
      <c r="O1052" s="57"/>
      <c r="P1052" s="57"/>
      <c r="Q1052" s="65" t="str">
        <f t="shared" si="86"/>
        <v/>
      </c>
      <c r="R1052" s="55"/>
      <c r="S1052" s="67"/>
      <c r="T1052" s="17">
        <f>IF(AND(D1052&lt;&gt;"",RIGHT(D1052,3)&lt;&gt;""),IF(COUNTIF($D$6:D1052,D1052)=1,1,0),0)</f>
        <v>0</v>
      </c>
      <c r="U1052" s="17" t="str">
        <f t="shared" si="87"/>
        <v/>
      </c>
      <c r="V1052" s="17" t="str">
        <f t="shared" si="88"/>
        <v/>
      </c>
    </row>
    <row r="1053" s="9" customFormat="1" hidden="1" customHeight="1" spans="1:22">
      <c r="A1053" s="21"/>
      <c r="B1053" s="54"/>
      <c r="C1053" s="55"/>
      <c r="D1053" s="54"/>
      <c r="E1053" s="57"/>
      <c r="F1053" s="58"/>
      <c r="G1053" s="59"/>
      <c r="H1053" s="57"/>
      <c r="I1053" s="57"/>
      <c r="J1053" s="62" t="str">
        <f t="shared" si="84"/>
        <v/>
      </c>
      <c r="K1053" s="61"/>
      <c r="L1053" s="57"/>
      <c r="M1053" s="57" t="str">
        <f t="shared" si="85"/>
        <v/>
      </c>
      <c r="N1053" s="57"/>
      <c r="O1053" s="57"/>
      <c r="P1053" s="57"/>
      <c r="Q1053" s="65" t="str">
        <f t="shared" si="86"/>
        <v/>
      </c>
      <c r="R1053" s="55"/>
      <c r="S1053" s="67"/>
      <c r="T1053" s="17">
        <f>IF(AND(D1053&lt;&gt;"",RIGHT(D1053,3)&lt;&gt;""),IF(COUNTIF($D$6:D1053,D1053)=1,1,0),0)</f>
        <v>0</v>
      </c>
      <c r="U1053" s="17" t="str">
        <f t="shared" si="87"/>
        <v/>
      </c>
      <c r="V1053" s="17" t="str">
        <f t="shared" si="88"/>
        <v/>
      </c>
    </row>
    <row r="1054" s="9" customFormat="1" hidden="1" customHeight="1" spans="1:22">
      <c r="A1054" s="21"/>
      <c r="B1054" s="54"/>
      <c r="C1054" s="55"/>
      <c r="D1054" s="54"/>
      <c r="E1054" s="57"/>
      <c r="F1054" s="58"/>
      <c r="G1054" s="59"/>
      <c r="H1054" s="57"/>
      <c r="I1054" s="57"/>
      <c r="J1054" s="62" t="str">
        <f t="shared" si="84"/>
        <v/>
      </c>
      <c r="K1054" s="61"/>
      <c r="L1054" s="57"/>
      <c r="M1054" s="57" t="str">
        <f t="shared" si="85"/>
        <v/>
      </c>
      <c r="N1054" s="57"/>
      <c r="O1054" s="57"/>
      <c r="P1054" s="57"/>
      <c r="Q1054" s="65" t="str">
        <f t="shared" si="86"/>
        <v/>
      </c>
      <c r="R1054" s="55"/>
      <c r="S1054" s="67"/>
      <c r="T1054" s="17">
        <f>IF(AND(D1054&lt;&gt;"",RIGHT(D1054,3)&lt;&gt;""),IF(COUNTIF($D$6:D1054,D1054)=1,1,0),0)</f>
        <v>0</v>
      </c>
      <c r="U1054" s="17" t="str">
        <f t="shared" si="87"/>
        <v/>
      </c>
      <c r="V1054" s="17" t="str">
        <f t="shared" si="88"/>
        <v/>
      </c>
    </row>
    <row r="1055" s="9" customFormat="1" hidden="1" customHeight="1" spans="1:22">
      <c r="A1055" s="21"/>
      <c r="B1055" s="54"/>
      <c r="C1055" s="55"/>
      <c r="D1055" s="54"/>
      <c r="E1055" s="57"/>
      <c r="F1055" s="58"/>
      <c r="G1055" s="59"/>
      <c r="H1055" s="57"/>
      <c r="I1055" s="57"/>
      <c r="J1055" s="62" t="str">
        <f t="shared" si="84"/>
        <v/>
      </c>
      <c r="K1055" s="61"/>
      <c r="L1055" s="57"/>
      <c r="M1055" s="57" t="str">
        <f t="shared" si="85"/>
        <v/>
      </c>
      <c r="N1055" s="57"/>
      <c r="O1055" s="57"/>
      <c r="P1055" s="57"/>
      <c r="Q1055" s="65" t="str">
        <f t="shared" si="86"/>
        <v/>
      </c>
      <c r="R1055" s="55"/>
      <c r="S1055" s="67"/>
      <c r="T1055" s="17">
        <f>IF(AND(D1055&lt;&gt;"",RIGHT(D1055,3)&lt;&gt;""),IF(COUNTIF($D$6:D1055,D1055)=1,1,0),0)</f>
        <v>0</v>
      </c>
      <c r="U1055" s="17" t="str">
        <f t="shared" si="87"/>
        <v/>
      </c>
      <c r="V1055" s="17" t="str">
        <f t="shared" si="88"/>
        <v/>
      </c>
    </row>
    <row r="1056" s="9" customFormat="1" hidden="1" customHeight="1" spans="1:22">
      <c r="A1056" s="21"/>
      <c r="B1056" s="54"/>
      <c r="C1056" s="55"/>
      <c r="D1056" s="54"/>
      <c r="E1056" s="57"/>
      <c r="F1056" s="58"/>
      <c r="G1056" s="59"/>
      <c r="H1056" s="57"/>
      <c r="I1056" s="57"/>
      <c r="J1056" s="62" t="str">
        <f t="shared" si="84"/>
        <v/>
      </c>
      <c r="K1056" s="61"/>
      <c r="L1056" s="57"/>
      <c r="M1056" s="57" t="str">
        <f t="shared" si="85"/>
        <v/>
      </c>
      <c r="N1056" s="57"/>
      <c r="O1056" s="57"/>
      <c r="P1056" s="57"/>
      <c r="Q1056" s="65" t="str">
        <f t="shared" si="86"/>
        <v/>
      </c>
      <c r="R1056" s="55"/>
      <c r="S1056" s="67"/>
      <c r="T1056" s="17">
        <f>IF(AND(D1056&lt;&gt;"",RIGHT(D1056,3)&lt;&gt;""),IF(COUNTIF($D$6:D1056,D1056)=1,1,0),0)</f>
        <v>0</v>
      </c>
      <c r="U1056" s="17" t="str">
        <f t="shared" si="87"/>
        <v/>
      </c>
      <c r="V1056" s="17" t="str">
        <f t="shared" si="88"/>
        <v/>
      </c>
    </row>
    <row r="1057" s="9" customFormat="1" hidden="1" customHeight="1" spans="1:22">
      <c r="A1057" s="21"/>
      <c r="B1057" s="54"/>
      <c r="C1057" s="55"/>
      <c r="D1057" s="54"/>
      <c r="E1057" s="57"/>
      <c r="F1057" s="58"/>
      <c r="G1057" s="59"/>
      <c r="H1057" s="57"/>
      <c r="I1057" s="57"/>
      <c r="J1057" s="62" t="str">
        <f t="shared" si="84"/>
        <v/>
      </c>
      <c r="K1057" s="61"/>
      <c r="L1057" s="57"/>
      <c r="M1057" s="57" t="str">
        <f t="shared" si="85"/>
        <v/>
      </c>
      <c r="N1057" s="57"/>
      <c r="O1057" s="57"/>
      <c r="P1057" s="57"/>
      <c r="Q1057" s="65" t="str">
        <f t="shared" si="86"/>
        <v/>
      </c>
      <c r="R1057" s="55"/>
      <c r="S1057" s="67"/>
      <c r="T1057" s="17">
        <f>IF(AND(D1057&lt;&gt;"",RIGHT(D1057,3)&lt;&gt;""),IF(COUNTIF($D$6:D1057,D1057)=1,1,0),0)</f>
        <v>0</v>
      </c>
      <c r="U1057" s="17" t="str">
        <f t="shared" si="87"/>
        <v/>
      </c>
      <c r="V1057" s="17" t="str">
        <f t="shared" si="88"/>
        <v/>
      </c>
    </row>
    <row r="1058" s="9" customFormat="1" hidden="1" customHeight="1" spans="1:22">
      <c r="A1058" s="21"/>
      <c r="B1058" s="54"/>
      <c r="C1058" s="55"/>
      <c r="D1058" s="54"/>
      <c r="E1058" s="57"/>
      <c r="F1058" s="58"/>
      <c r="G1058" s="59"/>
      <c r="H1058" s="57"/>
      <c r="I1058" s="57"/>
      <c r="J1058" s="62" t="str">
        <f t="shared" si="84"/>
        <v/>
      </c>
      <c r="K1058" s="61"/>
      <c r="L1058" s="57"/>
      <c r="M1058" s="57" t="str">
        <f t="shared" si="85"/>
        <v/>
      </c>
      <c r="N1058" s="57"/>
      <c r="O1058" s="57"/>
      <c r="P1058" s="57"/>
      <c r="Q1058" s="65" t="str">
        <f t="shared" si="86"/>
        <v/>
      </c>
      <c r="R1058" s="55"/>
      <c r="S1058" s="67"/>
      <c r="T1058" s="17">
        <f>IF(AND(D1058&lt;&gt;"",RIGHT(D1058,3)&lt;&gt;""),IF(COUNTIF($D$6:D1058,D1058)=1,1,0),0)</f>
        <v>0</v>
      </c>
      <c r="U1058" s="17" t="str">
        <f t="shared" si="87"/>
        <v/>
      </c>
      <c r="V1058" s="17" t="str">
        <f t="shared" si="88"/>
        <v/>
      </c>
    </row>
    <row r="1059" s="9" customFormat="1" hidden="1" customHeight="1" spans="1:22">
      <c r="A1059" s="21"/>
      <c r="B1059" s="54"/>
      <c r="C1059" s="55"/>
      <c r="D1059" s="54"/>
      <c r="E1059" s="57"/>
      <c r="F1059" s="58"/>
      <c r="G1059" s="59"/>
      <c r="H1059" s="57"/>
      <c r="I1059" s="57"/>
      <c r="J1059" s="62" t="str">
        <f t="shared" si="84"/>
        <v/>
      </c>
      <c r="K1059" s="61"/>
      <c r="L1059" s="57"/>
      <c r="M1059" s="57" t="str">
        <f t="shared" si="85"/>
        <v/>
      </c>
      <c r="N1059" s="57"/>
      <c r="O1059" s="57"/>
      <c r="P1059" s="57"/>
      <c r="Q1059" s="65" t="str">
        <f t="shared" si="86"/>
        <v/>
      </c>
      <c r="R1059" s="55"/>
      <c r="S1059" s="67"/>
      <c r="T1059" s="17">
        <f>IF(AND(D1059&lt;&gt;"",RIGHT(D1059,3)&lt;&gt;""),IF(COUNTIF($D$6:D1059,D1059)=1,1,0),0)</f>
        <v>0</v>
      </c>
      <c r="U1059" s="17" t="str">
        <f t="shared" si="87"/>
        <v/>
      </c>
      <c r="V1059" s="17" t="str">
        <f t="shared" si="88"/>
        <v/>
      </c>
    </row>
    <row r="1060" s="9" customFormat="1" hidden="1" customHeight="1" spans="1:22">
      <c r="A1060" s="21"/>
      <c r="B1060" s="54"/>
      <c r="C1060" s="55"/>
      <c r="D1060" s="54"/>
      <c r="E1060" s="57"/>
      <c r="F1060" s="58"/>
      <c r="G1060" s="59"/>
      <c r="H1060" s="57"/>
      <c r="I1060" s="57"/>
      <c r="J1060" s="62" t="str">
        <f t="shared" si="84"/>
        <v/>
      </c>
      <c r="K1060" s="61"/>
      <c r="L1060" s="57"/>
      <c r="M1060" s="57" t="str">
        <f t="shared" si="85"/>
        <v/>
      </c>
      <c r="N1060" s="57"/>
      <c r="O1060" s="57"/>
      <c r="P1060" s="57"/>
      <c r="Q1060" s="65" t="str">
        <f t="shared" si="86"/>
        <v/>
      </c>
      <c r="R1060" s="55"/>
      <c r="S1060" s="67"/>
      <c r="T1060" s="17">
        <f>IF(AND(D1060&lt;&gt;"",RIGHT(D1060,3)&lt;&gt;""),IF(COUNTIF($D$6:D1060,D1060)=1,1,0),0)</f>
        <v>0</v>
      </c>
      <c r="U1060" s="17" t="str">
        <f t="shared" si="87"/>
        <v/>
      </c>
      <c r="V1060" s="17" t="str">
        <f t="shared" si="88"/>
        <v/>
      </c>
    </row>
    <row r="1061" s="9" customFormat="1" hidden="1" customHeight="1" spans="1:22">
      <c r="A1061" s="21"/>
      <c r="B1061" s="54"/>
      <c r="C1061" s="55"/>
      <c r="D1061" s="54"/>
      <c r="E1061" s="57"/>
      <c r="F1061" s="58"/>
      <c r="G1061" s="59"/>
      <c r="H1061" s="57"/>
      <c r="I1061" s="57"/>
      <c r="J1061" s="62" t="str">
        <f t="shared" si="84"/>
        <v/>
      </c>
      <c r="K1061" s="61"/>
      <c r="L1061" s="57"/>
      <c r="M1061" s="57" t="str">
        <f t="shared" si="85"/>
        <v/>
      </c>
      <c r="N1061" s="57"/>
      <c r="O1061" s="57"/>
      <c r="P1061" s="57"/>
      <c r="Q1061" s="65" t="str">
        <f t="shared" si="86"/>
        <v/>
      </c>
      <c r="R1061" s="55"/>
      <c r="S1061" s="67"/>
      <c r="T1061" s="17">
        <f>IF(AND(D1061&lt;&gt;"",RIGHT(D1061,3)&lt;&gt;""),IF(COUNTIF($D$6:D1061,D1061)=1,1,0),0)</f>
        <v>0</v>
      </c>
      <c r="U1061" s="17" t="str">
        <f t="shared" si="87"/>
        <v/>
      </c>
      <c r="V1061" s="17" t="str">
        <f t="shared" si="88"/>
        <v/>
      </c>
    </row>
    <row r="1062" s="9" customFormat="1" hidden="1" customHeight="1" spans="1:22">
      <c r="A1062" s="21"/>
      <c r="B1062" s="54"/>
      <c r="C1062" s="55"/>
      <c r="D1062" s="54"/>
      <c r="E1062" s="57"/>
      <c r="F1062" s="58"/>
      <c r="G1062" s="59"/>
      <c r="H1062" s="57"/>
      <c r="I1062" s="57"/>
      <c r="J1062" s="62" t="str">
        <f t="shared" si="84"/>
        <v/>
      </c>
      <c r="K1062" s="61"/>
      <c r="L1062" s="57"/>
      <c r="M1062" s="57" t="str">
        <f t="shared" si="85"/>
        <v/>
      </c>
      <c r="N1062" s="57"/>
      <c r="O1062" s="57"/>
      <c r="P1062" s="57"/>
      <c r="Q1062" s="65" t="str">
        <f t="shared" si="86"/>
        <v/>
      </c>
      <c r="R1062" s="55"/>
      <c r="S1062" s="67"/>
      <c r="T1062" s="17">
        <f>IF(AND(D1062&lt;&gt;"",RIGHT(D1062,3)&lt;&gt;""),IF(COUNTIF($D$6:D1062,D1062)=1,1,0),0)</f>
        <v>0</v>
      </c>
      <c r="U1062" s="17" t="str">
        <f t="shared" si="87"/>
        <v/>
      </c>
      <c r="V1062" s="17" t="str">
        <f t="shared" si="88"/>
        <v/>
      </c>
    </row>
    <row r="1063" s="9" customFormat="1" hidden="1" customHeight="1" spans="1:22">
      <c r="A1063" s="21"/>
      <c r="B1063" s="54"/>
      <c r="C1063" s="55"/>
      <c r="D1063" s="54"/>
      <c r="E1063" s="57"/>
      <c r="F1063" s="58"/>
      <c r="G1063" s="59"/>
      <c r="H1063" s="57"/>
      <c r="I1063" s="57"/>
      <c r="J1063" s="62" t="str">
        <f t="shared" si="84"/>
        <v/>
      </c>
      <c r="K1063" s="61"/>
      <c r="L1063" s="57"/>
      <c r="M1063" s="57" t="str">
        <f t="shared" si="85"/>
        <v/>
      </c>
      <c r="N1063" s="57"/>
      <c r="O1063" s="57"/>
      <c r="P1063" s="57"/>
      <c r="Q1063" s="65" t="str">
        <f t="shared" si="86"/>
        <v/>
      </c>
      <c r="R1063" s="55"/>
      <c r="S1063" s="67"/>
      <c r="T1063" s="17">
        <f>IF(AND(D1063&lt;&gt;"",RIGHT(D1063,3)&lt;&gt;""),IF(COUNTIF($D$6:D1063,D1063)=1,1,0),0)</f>
        <v>0</v>
      </c>
      <c r="U1063" s="17" t="str">
        <f t="shared" si="87"/>
        <v/>
      </c>
      <c r="V1063" s="17" t="str">
        <f t="shared" si="88"/>
        <v/>
      </c>
    </row>
    <row r="1064" s="9" customFormat="1" hidden="1" customHeight="1" spans="1:22">
      <c r="A1064" s="21"/>
      <c r="B1064" s="54"/>
      <c r="C1064" s="55"/>
      <c r="D1064" s="54"/>
      <c r="E1064" s="57"/>
      <c r="F1064" s="58"/>
      <c r="G1064" s="59"/>
      <c r="H1064" s="57"/>
      <c r="I1064" s="57"/>
      <c r="J1064" s="62" t="str">
        <f t="shared" si="84"/>
        <v/>
      </c>
      <c r="K1064" s="61"/>
      <c r="L1064" s="57"/>
      <c r="M1064" s="57" t="str">
        <f t="shared" si="85"/>
        <v/>
      </c>
      <c r="N1064" s="57"/>
      <c r="O1064" s="57"/>
      <c r="P1064" s="57"/>
      <c r="Q1064" s="65" t="str">
        <f t="shared" si="86"/>
        <v/>
      </c>
      <c r="R1064" s="55"/>
      <c r="S1064" s="67"/>
      <c r="T1064" s="17">
        <f>IF(AND(D1064&lt;&gt;"",RIGHT(D1064,3)&lt;&gt;""),IF(COUNTIF($D$6:D1064,D1064)=1,1,0),0)</f>
        <v>0</v>
      </c>
      <c r="U1064" s="17" t="str">
        <f t="shared" si="87"/>
        <v/>
      </c>
      <c r="V1064" s="17" t="str">
        <f t="shared" si="88"/>
        <v/>
      </c>
    </row>
    <row r="1065" s="9" customFormat="1" hidden="1" customHeight="1" spans="1:22">
      <c r="A1065" s="21"/>
      <c r="B1065" s="54"/>
      <c r="C1065" s="55"/>
      <c r="D1065" s="54"/>
      <c r="E1065" s="57"/>
      <c r="F1065" s="58"/>
      <c r="G1065" s="59"/>
      <c r="H1065" s="57"/>
      <c r="I1065" s="57"/>
      <c r="J1065" s="62" t="str">
        <f t="shared" si="84"/>
        <v/>
      </c>
      <c r="K1065" s="61"/>
      <c r="L1065" s="57"/>
      <c r="M1065" s="57" t="str">
        <f t="shared" si="85"/>
        <v/>
      </c>
      <c r="N1065" s="57"/>
      <c r="O1065" s="57"/>
      <c r="P1065" s="57"/>
      <c r="Q1065" s="65" t="str">
        <f t="shared" si="86"/>
        <v/>
      </c>
      <c r="R1065" s="55"/>
      <c r="S1065" s="67"/>
      <c r="T1065" s="17">
        <f>IF(AND(D1065&lt;&gt;"",RIGHT(D1065,3)&lt;&gt;""),IF(COUNTIF($D$6:D1065,D1065)=1,1,0),0)</f>
        <v>0</v>
      </c>
      <c r="U1065" s="17" t="str">
        <f t="shared" si="87"/>
        <v/>
      </c>
      <c r="V1065" s="17" t="str">
        <f t="shared" si="88"/>
        <v/>
      </c>
    </row>
    <row r="1066" s="9" customFormat="1" hidden="1" customHeight="1" spans="1:22">
      <c r="A1066" s="21"/>
      <c r="B1066" s="54"/>
      <c r="C1066" s="55"/>
      <c r="D1066" s="54"/>
      <c r="E1066" s="57"/>
      <c r="F1066" s="58"/>
      <c r="G1066" s="59"/>
      <c r="H1066" s="57"/>
      <c r="I1066" s="57"/>
      <c r="J1066" s="62" t="str">
        <f t="shared" si="84"/>
        <v/>
      </c>
      <c r="K1066" s="61"/>
      <c r="L1066" s="57"/>
      <c r="M1066" s="57" t="str">
        <f t="shared" si="85"/>
        <v/>
      </c>
      <c r="N1066" s="57"/>
      <c r="O1066" s="57"/>
      <c r="P1066" s="57"/>
      <c r="Q1066" s="65" t="str">
        <f t="shared" si="86"/>
        <v/>
      </c>
      <c r="R1066" s="55"/>
      <c r="S1066" s="67"/>
      <c r="T1066" s="17">
        <f>IF(AND(D1066&lt;&gt;"",RIGHT(D1066,3)&lt;&gt;""),IF(COUNTIF($D$6:D1066,D1066)=1,1,0),0)</f>
        <v>0</v>
      </c>
      <c r="U1066" s="17" t="str">
        <f t="shared" si="87"/>
        <v/>
      </c>
      <c r="V1066" s="17" t="str">
        <f t="shared" si="88"/>
        <v/>
      </c>
    </row>
    <row r="1067" s="9" customFormat="1" hidden="1" customHeight="1" spans="1:22">
      <c r="A1067" s="21"/>
      <c r="B1067" s="54"/>
      <c r="C1067" s="55"/>
      <c r="D1067" s="54"/>
      <c r="E1067" s="57"/>
      <c r="F1067" s="58"/>
      <c r="G1067" s="59"/>
      <c r="H1067" s="57"/>
      <c r="I1067" s="57"/>
      <c r="J1067" s="62" t="str">
        <f t="shared" si="84"/>
        <v/>
      </c>
      <c r="K1067" s="61"/>
      <c r="L1067" s="57"/>
      <c r="M1067" s="57" t="str">
        <f t="shared" si="85"/>
        <v/>
      </c>
      <c r="N1067" s="57"/>
      <c r="O1067" s="57"/>
      <c r="P1067" s="57"/>
      <c r="Q1067" s="65" t="str">
        <f t="shared" si="86"/>
        <v/>
      </c>
      <c r="R1067" s="55"/>
      <c r="S1067" s="67"/>
      <c r="T1067" s="17">
        <f>IF(AND(D1067&lt;&gt;"",RIGHT(D1067,3)&lt;&gt;""),IF(COUNTIF($D$6:D1067,D1067)=1,1,0),0)</f>
        <v>0</v>
      </c>
      <c r="U1067" s="17" t="str">
        <f t="shared" si="87"/>
        <v/>
      </c>
      <c r="V1067" s="17" t="str">
        <f t="shared" si="88"/>
        <v/>
      </c>
    </row>
    <row r="1068" s="9" customFormat="1" hidden="1" customHeight="1" spans="1:22">
      <c r="A1068" s="21"/>
      <c r="B1068" s="54"/>
      <c r="C1068" s="55"/>
      <c r="D1068" s="54"/>
      <c r="E1068" s="57"/>
      <c r="F1068" s="58"/>
      <c r="G1068" s="59"/>
      <c r="H1068" s="57"/>
      <c r="I1068" s="57"/>
      <c r="J1068" s="62" t="str">
        <f t="shared" si="84"/>
        <v/>
      </c>
      <c r="K1068" s="61"/>
      <c r="L1068" s="57"/>
      <c r="M1068" s="57" t="str">
        <f t="shared" si="85"/>
        <v/>
      </c>
      <c r="N1068" s="57"/>
      <c r="O1068" s="57"/>
      <c r="P1068" s="57"/>
      <c r="Q1068" s="65" t="str">
        <f t="shared" si="86"/>
        <v/>
      </c>
      <c r="R1068" s="55"/>
      <c r="S1068" s="67"/>
      <c r="T1068" s="17">
        <f>IF(AND(D1068&lt;&gt;"",RIGHT(D1068,3)&lt;&gt;""),IF(COUNTIF($D$6:D1068,D1068)=1,1,0),0)</f>
        <v>0</v>
      </c>
      <c r="U1068" s="17" t="str">
        <f t="shared" si="87"/>
        <v/>
      </c>
      <c r="V1068" s="17" t="str">
        <f t="shared" si="88"/>
        <v/>
      </c>
    </row>
    <row r="1069" s="9" customFormat="1" hidden="1" customHeight="1" spans="1:22">
      <c r="A1069" s="21"/>
      <c r="B1069" s="54"/>
      <c r="C1069" s="55"/>
      <c r="D1069" s="54"/>
      <c r="E1069" s="57"/>
      <c r="F1069" s="58"/>
      <c r="G1069" s="59"/>
      <c r="H1069" s="57"/>
      <c r="I1069" s="57"/>
      <c r="J1069" s="62" t="str">
        <f t="shared" si="84"/>
        <v/>
      </c>
      <c r="K1069" s="61"/>
      <c r="L1069" s="57"/>
      <c r="M1069" s="57" t="str">
        <f t="shared" si="85"/>
        <v/>
      </c>
      <c r="N1069" s="57"/>
      <c r="O1069" s="57"/>
      <c r="P1069" s="57"/>
      <c r="Q1069" s="65" t="str">
        <f t="shared" si="86"/>
        <v/>
      </c>
      <c r="R1069" s="55"/>
      <c r="S1069" s="67"/>
      <c r="T1069" s="17">
        <f>IF(AND(D1069&lt;&gt;"",RIGHT(D1069,3)&lt;&gt;""),IF(COUNTIF($D$6:D1069,D1069)=1,1,0),0)</f>
        <v>0</v>
      </c>
      <c r="U1069" s="17" t="str">
        <f t="shared" si="87"/>
        <v/>
      </c>
      <c r="V1069" s="17" t="str">
        <f t="shared" si="88"/>
        <v/>
      </c>
    </row>
    <row r="1070" s="9" customFormat="1" hidden="1" customHeight="1" spans="1:22">
      <c r="A1070" s="21"/>
      <c r="B1070" s="54"/>
      <c r="C1070" s="55"/>
      <c r="D1070" s="54"/>
      <c r="E1070" s="57"/>
      <c r="F1070" s="58"/>
      <c r="G1070" s="59"/>
      <c r="H1070" s="57"/>
      <c r="I1070" s="57"/>
      <c r="J1070" s="62" t="str">
        <f t="shared" si="84"/>
        <v/>
      </c>
      <c r="K1070" s="61"/>
      <c r="L1070" s="57"/>
      <c r="M1070" s="57" t="str">
        <f t="shared" si="85"/>
        <v/>
      </c>
      <c r="N1070" s="57"/>
      <c r="O1070" s="57"/>
      <c r="P1070" s="57"/>
      <c r="Q1070" s="65" t="str">
        <f t="shared" si="86"/>
        <v/>
      </c>
      <c r="R1070" s="55"/>
      <c r="S1070" s="67"/>
      <c r="T1070" s="17">
        <f>IF(AND(D1070&lt;&gt;"",RIGHT(D1070,3)&lt;&gt;""),IF(COUNTIF($D$6:D1070,D1070)=1,1,0),0)</f>
        <v>0</v>
      </c>
      <c r="U1070" s="17" t="str">
        <f t="shared" si="87"/>
        <v/>
      </c>
      <c r="V1070" s="17" t="str">
        <f t="shared" si="88"/>
        <v/>
      </c>
    </row>
    <row r="1071" s="9" customFormat="1" hidden="1" customHeight="1" spans="1:22">
      <c r="A1071" s="21"/>
      <c r="B1071" s="54"/>
      <c r="C1071" s="55"/>
      <c r="D1071" s="54"/>
      <c r="E1071" s="57"/>
      <c r="F1071" s="58"/>
      <c r="G1071" s="59"/>
      <c r="H1071" s="57"/>
      <c r="I1071" s="57"/>
      <c r="J1071" s="62" t="str">
        <f t="shared" si="84"/>
        <v/>
      </c>
      <c r="K1071" s="61"/>
      <c r="L1071" s="57"/>
      <c r="M1071" s="57" t="str">
        <f t="shared" si="85"/>
        <v/>
      </c>
      <c r="N1071" s="57"/>
      <c r="O1071" s="57"/>
      <c r="P1071" s="57"/>
      <c r="Q1071" s="65" t="str">
        <f t="shared" si="86"/>
        <v/>
      </c>
      <c r="R1071" s="55"/>
      <c r="S1071" s="67"/>
      <c r="T1071" s="17">
        <f>IF(AND(D1071&lt;&gt;"",RIGHT(D1071,3)&lt;&gt;""),IF(COUNTIF($D$6:D1071,D1071)=1,1,0),0)</f>
        <v>0</v>
      </c>
      <c r="U1071" s="17" t="str">
        <f t="shared" si="87"/>
        <v/>
      </c>
      <c r="V1071" s="17" t="str">
        <f t="shared" si="88"/>
        <v/>
      </c>
    </row>
    <row r="1072" s="9" customFormat="1" hidden="1" customHeight="1" spans="1:22">
      <c r="A1072" s="21"/>
      <c r="B1072" s="54"/>
      <c r="C1072" s="55"/>
      <c r="D1072" s="54"/>
      <c r="E1072" s="57"/>
      <c r="F1072" s="58"/>
      <c r="G1072" s="59"/>
      <c r="H1072" s="57"/>
      <c r="I1072" s="57"/>
      <c r="J1072" s="62" t="str">
        <f t="shared" si="84"/>
        <v/>
      </c>
      <c r="K1072" s="61"/>
      <c r="L1072" s="57"/>
      <c r="M1072" s="57" t="str">
        <f t="shared" si="85"/>
        <v/>
      </c>
      <c r="N1072" s="57"/>
      <c r="O1072" s="57"/>
      <c r="P1072" s="57"/>
      <c r="Q1072" s="65" t="str">
        <f t="shared" si="86"/>
        <v/>
      </c>
      <c r="R1072" s="55"/>
      <c r="S1072" s="67"/>
      <c r="T1072" s="17">
        <f>IF(AND(D1072&lt;&gt;"",RIGHT(D1072,3)&lt;&gt;""),IF(COUNTIF($D$6:D1072,D1072)=1,1,0),0)</f>
        <v>0</v>
      </c>
      <c r="U1072" s="17" t="str">
        <f t="shared" si="87"/>
        <v/>
      </c>
      <c r="V1072" s="17" t="str">
        <f t="shared" si="88"/>
        <v/>
      </c>
    </row>
    <row r="1073" s="9" customFormat="1" hidden="1" customHeight="1" spans="1:22">
      <c r="A1073" s="21"/>
      <c r="B1073" s="54"/>
      <c r="C1073" s="55"/>
      <c r="D1073" s="54"/>
      <c r="E1073" s="57"/>
      <c r="F1073" s="58"/>
      <c r="G1073" s="59"/>
      <c r="H1073" s="57"/>
      <c r="I1073" s="57"/>
      <c r="J1073" s="62" t="str">
        <f t="shared" si="84"/>
        <v/>
      </c>
      <c r="K1073" s="61"/>
      <c r="L1073" s="57"/>
      <c r="M1073" s="57" t="str">
        <f t="shared" si="85"/>
        <v/>
      </c>
      <c r="N1073" s="57"/>
      <c r="O1073" s="57"/>
      <c r="P1073" s="57"/>
      <c r="Q1073" s="65" t="str">
        <f t="shared" si="86"/>
        <v/>
      </c>
      <c r="R1073" s="55"/>
      <c r="S1073" s="67"/>
      <c r="T1073" s="17">
        <f>IF(AND(D1073&lt;&gt;"",RIGHT(D1073,3)&lt;&gt;""),IF(COUNTIF($D$6:D1073,D1073)=1,1,0),0)</f>
        <v>0</v>
      </c>
      <c r="U1073" s="17" t="str">
        <f t="shared" si="87"/>
        <v/>
      </c>
      <c r="V1073" s="17" t="str">
        <f t="shared" si="88"/>
        <v/>
      </c>
    </row>
    <row r="1074" s="9" customFormat="1" hidden="1" customHeight="1" spans="1:22">
      <c r="A1074" s="21"/>
      <c r="B1074" s="54"/>
      <c r="C1074" s="55"/>
      <c r="D1074" s="54"/>
      <c r="E1074" s="57"/>
      <c r="F1074" s="58"/>
      <c r="G1074" s="59"/>
      <c r="H1074" s="57"/>
      <c r="I1074" s="57"/>
      <c r="J1074" s="62" t="str">
        <f t="shared" si="84"/>
        <v/>
      </c>
      <c r="K1074" s="61"/>
      <c r="L1074" s="57"/>
      <c r="M1074" s="57" t="str">
        <f t="shared" si="85"/>
        <v/>
      </c>
      <c r="N1074" s="57"/>
      <c r="O1074" s="57"/>
      <c r="P1074" s="57"/>
      <c r="Q1074" s="65" t="str">
        <f t="shared" si="86"/>
        <v/>
      </c>
      <c r="R1074" s="55"/>
      <c r="S1074" s="67"/>
      <c r="T1074" s="17">
        <f>IF(AND(D1074&lt;&gt;"",RIGHT(D1074,3)&lt;&gt;""),IF(COUNTIF($D$6:D1074,D1074)=1,1,0),0)</f>
        <v>0</v>
      </c>
      <c r="U1074" s="17" t="str">
        <f t="shared" si="87"/>
        <v/>
      </c>
      <c r="V1074" s="17" t="str">
        <f t="shared" si="88"/>
        <v/>
      </c>
    </row>
    <row r="1075" s="9" customFormat="1" hidden="1" customHeight="1" spans="1:22">
      <c r="A1075" s="21"/>
      <c r="B1075" s="54"/>
      <c r="C1075" s="55"/>
      <c r="D1075" s="54"/>
      <c r="E1075" s="57"/>
      <c r="F1075" s="58"/>
      <c r="G1075" s="59"/>
      <c r="H1075" s="57"/>
      <c r="I1075" s="57"/>
      <c r="J1075" s="62" t="str">
        <f t="shared" si="84"/>
        <v/>
      </c>
      <c r="K1075" s="61"/>
      <c r="L1075" s="57"/>
      <c r="M1075" s="57" t="str">
        <f t="shared" si="85"/>
        <v/>
      </c>
      <c r="N1075" s="57"/>
      <c r="O1075" s="57"/>
      <c r="P1075" s="57"/>
      <c r="Q1075" s="65" t="str">
        <f t="shared" si="86"/>
        <v/>
      </c>
      <c r="R1075" s="55"/>
      <c r="S1075" s="67"/>
      <c r="T1075" s="17">
        <f>IF(AND(D1075&lt;&gt;"",RIGHT(D1075,3)&lt;&gt;""),IF(COUNTIF($D$6:D1075,D1075)=1,1,0),0)</f>
        <v>0</v>
      </c>
      <c r="U1075" s="17" t="str">
        <f t="shared" si="87"/>
        <v/>
      </c>
      <c r="V1075" s="17" t="str">
        <f t="shared" si="88"/>
        <v/>
      </c>
    </row>
    <row r="1076" s="9" customFormat="1" hidden="1" customHeight="1" spans="1:22">
      <c r="A1076" s="21"/>
      <c r="B1076" s="54"/>
      <c r="C1076" s="55"/>
      <c r="D1076" s="54"/>
      <c r="E1076" s="57"/>
      <c r="F1076" s="58"/>
      <c r="G1076" s="59"/>
      <c r="H1076" s="57"/>
      <c r="I1076" s="57"/>
      <c r="J1076" s="62" t="str">
        <f t="shared" si="84"/>
        <v/>
      </c>
      <c r="K1076" s="61"/>
      <c r="L1076" s="57"/>
      <c r="M1076" s="57" t="str">
        <f t="shared" si="85"/>
        <v/>
      </c>
      <c r="N1076" s="57"/>
      <c r="O1076" s="57"/>
      <c r="P1076" s="57"/>
      <c r="Q1076" s="65" t="str">
        <f t="shared" si="86"/>
        <v/>
      </c>
      <c r="R1076" s="55"/>
      <c r="S1076" s="67"/>
      <c r="T1076" s="17">
        <f>IF(AND(D1076&lt;&gt;"",RIGHT(D1076,3)&lt;&gt;""),IF(COUNTIF($D$6:D1076,D1076)=1,1,0),0)</f>
        <v>0</v>
      </c>
      <c r="U1076" s="17" t="str">
        <f t="shared" si="87"/>
        <v/>
      </c>
      <c r="V1076" s="17" t="str">
        <f t="shared" si="88"/>
        <v/>
      </c>
    </row>
    <row r="1077" s="9" customFormat="1" hidden="1" customHeight="1" spans="1:22">
      <c r="A1077" s="21"/>
      <c r="B1077" s="54"/>
      <c r="C1077" s="55"/>
      <c r="D1077" s="54"/>
      <c r="E1077" s="57"/>
      <c r="F1077" s="58"/>
      <c r="G1077" s="59"/>
      <c r="H1077" s="57"/>
      <c r="I1077" s="57"/>
      <c r="J1077" s="62" t="str">
        <f t="shared" si="84"/>
        <v/>
      </c>
      <c r="K1077" s="61"/>
      <c r="L1077" s="57"/>
      <c r="M1077" s="57" t="str">
        <f t="shared" si="85"/>
        <v/>
      </c>
      <c r="N1077" s="57"/>
      <c r="O1077" s="57"/>
      <c r="P1077" s="57"/>
      <c r="Q1077" s="65" t="str">
        <f t="shared" si="86"/>
        <v/>
      </c>
      <c r="R1077" s="55"/>
      <c r="S1077" s="67"/>
      <c r="T1077" s="17">
        <f>IF(AND(D1077&lt;&gt;"",RIGHT(D1077,3)&lt;&gt;""),IF(COUNTIF($D$6:D1077,D1077)=1,1,0),0)</f>
        <v>0</v>
      </c>
      <c r="U1077" s="17" t="str">
        <f t="shared" si="87"/>
        <v/>
      </c>
      <c r="V1077" s="17" t="str">
        <f t="shared" si="88"/>
        <v/>
      </c>
    </row>
    <row r="1078" s="9" customFormat="1" hidden="1" customHeight="1" spans="1:22">
      <c r="A1078" s="21"/>
      <c r="B1078" s="54"/>
      <c r="C1078" s="55"/>
      <c r="D1078" s="54"/>
      <c r="E1078" s="57"/>
      <c r="F1078" s="58"/>
      <c r="G1078" s="59"/>
      <c r="H1078" s="57"/>
      <c r="I1078" s="57"/>
      <c r="J1078" s="62" t="str">
        <f t="shared" si="84"/>
        <v/>
      </c>
      <c r="K1078" s="61"/>
      <c r="L1078" s="57"/>
      <c r="M1078" s="57" t="str">
        <f t="shared" si="85"/>
        <v/>
      </c>
      <c r="N1078" s="57"/>
      <c r="O1078" s="57"/>
      <c r="P1078" s="57"/>
      <c r="Q1078" s="65" t="str">
        <f t="shared" si="86"/>
        <v/>
      </c>
      <c r="R1078" s="55"/>
      <c r="S1078" s="67"/>
      <c r="T1078" s="17">
        <f>IF(AND(D1078&lt;&gt;"",RIGHT(D1078,3)&lt;&gt;""),IF(COUNTIF($D$6:D1078,D1078)=1,1,0),0)</f>
        <v>0</v>
      </c>
      <c r="U1078" s="17" t="str">
        <f t="shared" si="87"/>
        <v/>
      </c>
      <c r="V1078" s="17" t="str">
        <f t="shared" si="88"/>
        <v/>
      </c>
    </row>
    <row r="1079" s="9" customFormat="1" hidden="1" customHeight="1" spans="1:22">
      <c r="A1079" s="21"/>
      <c r="B1079" s="54"/>
      <c r="C1079" s="55"/>
      <c r="D1079" s="54"/>
      <c r="E1079" s="57"/>
      <c r="F1079" s="58"/>
      <c r="G1079" s="59"/>
      <c r="H1079" s="57"/>
      <c r="I1079" s="57"/>
      <c r="J1079" s="62" t="str">
        <f t="shared" si="84"/>
        <v/>
      </c>
      <c r="K1079" s="61"/>
      <c r="L1079" s="57"/>
      <c r="M1079" s="57" t="str">
        <f t="shared" si="85"/>
        <v/>
      </c>
      <c r="N1079" s="57"/>
      <c r="O1079" s="57"/>
      <c r="P1079" s="57"/>
      <c r="Q1079" s="65" t="str">
        <f t="shared" si="86"/>
        <v/>
      </c>
      <c r="R1079" s="55"/>
      <c r="S1079" s="67"/>
      <c r="T1079" s="17">
        <f>IF(AND(D1079&lt;&gt;"",RIGHT(D1079,3)&lt;&gt;""),IF(COUNTIF($D$6:D1079,D1079)=1,1,0),0)</f>
        <v>0</v>
      </c>
      <c r="U1079" s="17" t="str">
        <f t="shared" si="87"/>
        <v/>
      </c>
      <c r="V1079" s="17" t="str">
        <f t="shared" si="88"/>
        <v/>
      </c>
    </row>
    <row r="1080" s="9" customFormat="1" hidden="1" customHeight="1" spans="1:22">
      <c r="A1080" s="21"/>
      <c r="B1080" s="54"/>
      <c r="C1080" s="55"/>
      <c r="D1080" s="54"/>
      <c r="E1080" s="57"/>
      <c r="F1080" s="58"/>
      <c r="G1080" s="59"/>
      <c r="H1080" s="57"/>
      <c r="I1080" s="57"/>
      <c r="J1080" s="62" t="str">
        <f t="shared" si="84"/>
        <v/>
      </c>
      <c r="K1080" s="61"/>
      <c r="L1080" s="57"/>
      <c r="M1080" s="57" t="str">
        <f t="shared" si="85"/>
        <v/>
      </c>
      <c r="N1080" s="57"/>
      <c r="O1080" s="57"/>
      <c r="P1080" s="57"/>
      <c r="Q1080" s="65" t="str">
        <f t="shared" si="86"/>
        <v/>
      </c>
      <c r="R1080" s="55"/>
      <c r="S1080" s="67"/>
      <c r="T1080" s="17">
        <f>IF(AND(D1080&lt;&gt;"",RIGHT(D1080,3)&lt;&gt;""),IF(COUNTIF($D$6:D1080,D1080)=1,1,0),0)</f>
        <v>0</v>
      </c>
      <c r="U1080" s="17" t="str">
        <f t="shared" si="87"/>
        <v/>
      </c>
      <c r="V1080" s="17" t="str">
        <f t="shared" si="88"/>
        <v/>
      </c>
    </row>
    <row r="1081" s="9" customFormat="1" hidden="1" customHeight="1" spans="1:22">
      <c r="A1081" s="21"/>
      <c r="B1081" s="54"/>
      <c r="C1081" s="55"/>
      <c r="D1081" s="54"/>
      <c r="E1081" s="57"/>
      <c r="F1081" s="58"/>
      <c r="G1081" s="59"/>
      <c r="H1081" s="57"/>
      <c r="I1081" s="57"/>
      <c r="J1081" s="62" t="str">
        <f t="shared" si="84"/>
        <v/>
      </c>
      <c r="K1081" s="61"/>
      <c r="L1081" s="57"/>
      <c r="M1081" s="57" t="str">
        <f t="shared" si="85"/>
        <v/>
      </c>
      <c r="N1081" s="57"/>
      <c r="O1081" s="57"/>
      <c r="P1081" s="57"/>
      <c r="Q1081" s="65" t="str">
        <f t="shared" si="86"/>
        <v/>
      </c>
      <c r="R1081" s="55"/>
      <c r="S1081" s="67"/>
      <c r="T1081" s="17">
        <f>IF(AND(D1081&lt;&gt;"",RIGHT(D1081,3)&lt;&gt;""),IF(COUNTIF($D$6:D1081,D1081)=1,1,0),0)</f>
        <v>0</v>
      </c>
      <c r="U1081" s="17" t="str">
        <f t="shared" si="87"/>
        <v/>
      </c>
      <c r="V1081" s="17" t="str">
        <f t="shared" si="88"/>
        <v/>
      </c>
    </row>
    <row r="1082" s="9" customFormat="1" hidden="1" customHeight="1" spans="1:22">
      <c r="A1082" s="21"/>
      <c r="B1082" s="54"/>
      <c r="C1082" s="55"/>
      <c r="D1082" s="54"/>
      <c r="E1082" s="57"/>
      <c r="F1082" s="58"/>
      <c r="G1082" s="59"/>
      <c r="H1082" s="57"/>
      <c r="I1082" s="57"/>
      <c r="J1082" s="62" t="str">
        <f t="shared" si="84"/>
        <v/>
      </c>
      <c r="K1082" s="61"/>
      <c r="L1082" s="57"/>
      <c r="M1082" s="57" t="str">
        <f t="shared" si="85"/>
        <v/>
      </c>
      <c r="N1082" s="57"/>
      <c r="O1082" s="57"/>
      <c r="P1082" s="57"/>
      <c r="Q1082" s="65" t="str">
        <f t="shared" si="86"/>
        <v/>
      </c>
      <c r="R1082" s="55"/>
      <c r="S1082" s="67"/>
      <c r="T1082" s="17">
        <f>IF(AND(D1082&lt;&gt;"",RIGHT(D1082,3)&lt;&gt;""),IF(COUNTIF($D$6:D1082,D1082)=1,1,0),0)</f>
        <v>0</v>
      </c>
      <c r="U1082" s="17" t="str">
        <f t="shared" si="87"/>
        <v/>
      </c>
      <c r="V1082" s="17" t="str">
        <f t="shared" si="88"/>
        <v/>
      </c>
    </row>
    <row r="1083" s="9" customFormat="1" hidden="1" customHeight="1" spans="1:22">
      <c r="A1083" s="21"/>
      <c r="B1083" s="54"/>
      <c r="C1083" s="55"/>
      <c r="D1083" s="54"/>
      <c r="E1083" s="57"/>
      <c r="F1083" s="58"/>
      <c r="G1083" s="59"/>
      <c r="H1083" s="57"/>
      <c r="I1083" s="57"/>
      <c r="J1083" s="62" t="str">
        <f t="shared" si="84"/>
        <v/>
      </c>
      <c r="K1083" s="61"/>
      <c r="L1083" s="57"/>
      <c r="M1083" s="57" t="str">
        <f t="shared" si="85"/>
        <v/>
      </c>
      <c r="N1083" s="57"/>
      <c r="O1083" s="57"/>
      <c r="P1083" s="57"/>
      <c r="Q1083" s="65" t="str">
        <f t="shared" si="86"/>
        <v/>
      </c>
      <c r="R1083" s="55"/>
      <c r="S1083" s="67"/>
      <c r="T1083" s="17">
        <f>IF(AND(D1083&lt;&gt;"",RIGHT(D1083,3)&lt;&gt;""),IF(COUNTIF($D$6:D1083,D1083)=1,1,0),0)</f>
        <v>0</v>
      </c>
      <c r="U1083" s="17" t="str">
        <f t="shared" si="87"/>
        <v/>
      </c>
      <c r="V1083" s="17" t="str">
        <f t="shared" si="88"/>
        <v/>
      </c>
    </row>
    <row r="1084" s="9" customFormat="1" hidden="1" customHeight="1" spans="1:22">
      <c r="A1084" s="21"/>
      <c r="B1084" s="54"/>
      <c r="C1084" s="55"/>
      <c r="D1084" s="54"/>
      <c r="E1084" s="57"/>
      <c r="F1084" s="58"/>
      <c r="G1084" s="59"/>
      <c r="H1084" s="57"/>
      <c r="I1084" s="57"/>
      <c r="J1084" s="62" t="str">
        <f t="shared" si="84"/>
        <v/>
      </c>
      <c r="K1084" s="61"/>
      <c r="L1084" s="57"/>
      <c r="M1084" s="57" t="str">
        <f t="shared" si="85"/>
        <v/>
      </c>
      <c r="N1084" s="57"/>
      <c r="O1084" s="57"/>
      <c r="P1084" s="57"/>
      <c r="Q1084" s="65" t="str">
        <f t="shared" si="86"/>
        <v/>
      </c>
      <c r="R1084" s="55"/>
      <c r="S1084" s="67"/>
      <c r="T1084" s="17">
        <f>IF(AND(D1084&lt;&gt;"",RIGHT(D1084,3)&lt;&gt;""),IF(COUNTIF($D$6:D1084,D1084)=1,1,0),0)</f>
        <v>0</v>
      </c>
      <c r="U1084" s="17" t="str">
        <f t="shared" si="87"/>
        <v/>
      </c>
      <c r="V1084" s="17" t="str">
        <f t="shared" si="88"/>
        <v/>
      </c>
    </row>
    <row r="1085" s="9" customFormat="1" hidden="1" customHeight="1" spans="1:22">
      <c r="A1085" s="21"/>
      <c r="B1085" s="54"/>
      <c r="C1085" s="55"/>
      <c r="D1085" s="54"/>
      <c r="E1085" s="57"/>
      <c r="F1085" s="58"/>
      <c r="G1085" s="59"/>
      <c r="H1085" s="57"/>
      <c r="I1085" s="57"/>
      <c r="J1085" s="62" t="str">
        <f t="shared" si="84"/>
        <v/>
      </c>
      <c r="K1085" s="61"/>
      <c r="L1085" s="57"/>
      <c r="M1085" s="57" t="str">
        <f t="shared" si="85"/>
        <v/>
      </c>
      <c r="N1085" s="57"/>
      <c r="O1085" s="57"/>
      <c r="P1085" s="57"/>
      <c r="Q1085" s="65" t="str">
        <f t="shared" si="86"/>
        <v/>
      </c>
      <c r="R1085" s="55"/>
      <c r="S1085" s="67"/>
      <c r="T1085" s="17">
        <f>IF(AND(D1085&lt;&gt;"",RIGHT(D1085,3)&lt;&gt;""),IF(COUNTIF($D$6:D1085,D1085)=1,1,0),0)</f>
        <v>0</v>
      </c>
      <c r="U1085" s="17" t="str">
        <f t="shared" si="87"/>
        <v/>
      </c>
      <c r="V1085" s="17" t="str">
        <f t="shared" si="88"/>
        <v/>
      </c>
    </row>
    <row r="1086" s="9" customFormat="1" hidden="1" customHeight="1" spans="1:22">
      <c r="A1086" s="21"/>
      <c r="B1086" s="54"/>
      <c r="C1086" s="55"/>
      <c r="D1086" s="54"/>
      <c r="E1086" s="57"/>
      <c r="F1086" s="58"/>
      <c r="G1086" s="59"/>
      <c r="H1086" s="57"/>
      <c r="I1086" s="57"/>
      <c r="J1086" s="62" t="str">
        <f t="shared" si="84"/>
        <v/>
      </c>
      <c r="K1086" s="61"/>
      <c r="L1086" s="57"/>
      <c r="M1086" s="57" t="str">
        <f t="shared" si="85"/>
        <v/>
      </c>
      <c r="N1086" s="57"/>
      <c r="O1086" s="57"/>
      <c r="P1086" s="57"/>
      <c r="Q1086" s="65" t="str">
        <f t="shared" si="86"/>
        <v/>
      </c>
      <c r="R1086" s="55"/>
      <c r="S1086" s="67"/>
      <c r="T1086" s="17">
        <f>IF(AND(D1086&lt;&gt;"",RIGHT(D1086,3)&lt;&gt;""),IF(COUNTIF($D$6:D1086,D1086)=1,1,0),0)</f>
        <v>0</v>
      </c>
      <c r="U1086" s="17" t="str">
        <f t="shared" si="87"/>
        <v/>
      </c>
      <c r="V1086" s="17" t="str">
        <f t="shared" si="88"/>
        <v/>
      </c>
    </row>
    <row r="1087" s="9" customFormat="1" hidden="1" customHeight="1" spans="1:22">
      <c r="A1087" s="21"/>
      <c r="B1087" s="54"/>
      <c r="C1087" s="55"/>
      <c r="D1087" s="54"/>
      <c r="E1087" s="57"/>
      <c r="F1087" s="58"/>
      <c r="G1087" s="59"/>
      <c r="H1087" s="57"/>
      <c r="I1087" s="57"/>
      <c r="J1087" s="62" t="str">
        <f t="shared" si="84"/>
        <v/>
      </c>
      <c r="K1087" s="61"/>
      <c r="L1087" s="57"/>
      <c r="M1087" s="57" t="str">
        <f t="shared" si="85"/>
        <v/>
      </c>
      <c r="N1087" s="57"/>
      <c r="O1087" s="57"/>
      <c r="P1087" s="57"/>
      <c r="Q1087" s="65" t="str">
        <f t="shared" si="86"/>
        <v/>
      </c>
      <c r="R1087" s="55"/>
      <c r="S1087" s="67"/>
      <c r="T1087" s="17">
        <f>IF(AND(D1087&lt;&gt;"",RIGHT(D1087,3)&lt;&gt;""),IF(COUNTIF($D$6:D1087,D1087)=1,1,0),0)</f>
        <v>0</v>
      </c>
      <c r="U1087" s="17" t="str">
        <f t="shared" si="87"/>
        <v/>
      </c>
      <c r="V1087" s="17" t="str">
        <f t="shared" si="88"/>
        <v/>
      </c>
    </row>
    <row r="1088" s="9" customFormat="1" hidden="1" customHeight="1" spans="1:22">
      <c r="A1088" s="21"/>
      <c r="B1088" s="54"/>
      <c r="C1088" s="55"/>
      <c r="D1088" s="54"/>
      <c r="E1088" s="57"/>
      <c r="F1088" s="58"/>
      <c r="G1088" s="59"/>
      <c r="H1088" s="57"/>
      <c r="I1088" s="57"/>
      <c r="J1088" s="62" t="str">
        <f t="shared" si="84"/>
        <v/>
      </c>
      <c r="K1088" s="61"/>
      <c r="L1088" s="57"/>
      <c r="M1088" s="57" t="str">
        <f t="shared" si="85"/>
        <v/>
      </c>
      <c r="N1088" s="57"/>
      <c r="O1088" s="57"/>
      <c r="P1088" s="57"/>
      <c r="Q1088" s="65" t="str">
        <f t="shared" si="86"/>
        <v/>
      </c>
      <c r="R1088" s="55"/>
      <c r="S1088" s="67"/>
      <c r="T1088" s="17">
        <f>IF(AND(D1088&lt;&gt;"",RIGHT(D1088,3)&lt;&gt;""),IF(COUNTIF($D$6:D1088,D1088)=1,1,0),0)</f>
        <v>0</v>
      </c>
      <c r="U1088" s="17" t="str">
        <f t="shared" si="87"/>
        <v/>
      </c>
      <c r="V1088" s="17" t="str">
        <f t="shared" si="88"/>
        <v/>
      </c>
    </row>
    <row r="1089" s="9" customFormat="1" hidden="1" customHeight="1" spans="1:22">
      <c r="A1089" s="21"/>
      <c r="B1089" s="54"/>
      <c r="C1089" s="55"/>
      <c r="D1089" s="54"/>
      <c r="E1089" s="57"/>
      <c r="F1089" s="58"/>
      <c r="G1089" s="59"/>
      <c r="H1089" s="57"/>
      <c r="I1089" s="57"/>
      <c r="J1089" s="62" t="str">
        <f t="shared" si="84"/>
        <v/>
      </c>
      <c r="K1089" s="61"/>
      <c r="L1089" s="57"/>
      <c r="M1089" s="57" t="str">
        <f t="shared" si="85"/>
        <v/>
      </c>
      <c r="N1089" s="57"/>
      <c r="O1089" s="57"/>
      <c r="P1089" s="57"/>
      <c r="Q1089" s="65" t="str">
        <f t="shared" si="86"/>
        <v/>
      </c>
      <c r="R1089" s="55"/>
      <c r="S1089" s="67"/>
      <c r="T1089" s="17">
        <f>IF(AND(D1089&lt;&gt;"",RIGHT(D1089,3)&lt;&gt;""),IF(COUNTIF($D$6:D1089,D1089)=1,1,0),0)</f>
        <v>0</v>
      </c>
      <c r="U1089" s="17" t="str">
        <f t="shared" si="87"/>
        <v/>
      </c>
      <c r="V1089" s="17" t="str">
        <f t="shared" si="88"/>
        <v/>
      </c>
    </row>
    <row r="1090" s="9" customFormat="1" hidden="1" customHeight="1" spans="1:22">
      <c r="A1090" s="21"/>
      <c r="B1090" s="54"/>
      <c r="C1090" s="55"/>
      <c r="D1090" s="54"/>
      <c r="E1090" s="57"/>
      <c r="F1090" s="58"/>
      <c r="G1090" s="59"/>
      <c r="H1090" s="57"/>
      <c r="I1090" s="57"/>
      <c r="J1090" s="62" t="str">
        <f t="shared" si="84"/>
        <v/>
      </c>
      <c r="K1090" s="61"/>
      <c r="L1090" s="57"/>
      <c r="M1090" s="57" t="str">
        <f t="shared" si="85"/>
        <v/>
      </c>
      <c r="N1090" s="57"/>
      <c r="O1090" s="57"/>
      <c r="P1090" s="57"/>
      <c r="Q1090" s="65" t="str">
        <f t="shared" si="86"/>
        <v/>
      </c>
      <c r="R1090" s="55"/>
      <c r="S1090" s="67"/>
      <c r="T1090" s="17">
        <f>IF(AND(D1090&lt;&gt;"",RIGHT(D1090,3)&lt;&gt;""),IF(COUNTIF($D$6:D1090,D1090)=1,1,0),0)</f>
        <v>0</v>
      </c>
      <c r="U1090" s="17" t="str">
        <f t="shared" si="87"/>
        <v/>
      </c>
      <c r="V1090" s="17" t="str">
        <f t="shared" si="88"/>
        <v/>
      </c>
    </row>
    <row r="1091" s="9" customFormat="1" hidden="1" customHeight="1" spans="1:22">
      <c r="A1091" s="21"/>
      <c r="B1091" s="54"/>
      <c r="C1091" s="55"/>
      <c r="D1091" s="54"/>
      <c r="E1091" s="57"/>
      <c r="F1091" s="58"/>
      <c r="G1091" s="59"/>
      <c r="H1091" s="57"/>
      <c r="I1091" s="57"/>
      <c r="J1091" s="62" t="str">
        <f t="shared" si="84"/>
        <v/>
      </c>
      <c r="K1091" s="61"/>
      <c r="L1091" s="57"/>
      <c r="M1091" s="57" t="str">
        <f t="shared" si="85"/>
        <v/>
      </c>
      <c r="N1091" s="57"/>
      <c r="O1091" s="57"/>
      <c r="P1091" s="57"/>
      <c r="Q1091" s="65" t="str">
        <f t="shared" si="86"/>
        <v/>
      </c>
      <c r="R1091" s="55"/>
      <c r="S1091" s="67"/>
      <c r="T1091" s="17">
        <f>IF(AND(D1091&lt;&gt;"",RIGHT(D1091,3)&lt;&gt;""),IF(COUNTIF($D$6:D1091,D1091)=1,1,0),0)</f>
        <v>0</v>
      </c>
      <c r="U1091" s="17" t="str">
        <f t="shared" si="87"/>
        <v/>
      </c>
      <c r="V1091" s="17" t="str">
        <f t="shared" si="88"/>
        <v/>
      </c>
    </row>
    <row r="1092" s="9" customFormat="1" hidden="1" customHeight="1" spans="1:22">
      <c r="A1092" s="21"/>
      <c r="B1092" s="54"/>
      <c r="C1092" s="55"/>
      <c r="D1092" s="54"/>
      <c r="E1092" s="57"/>
      <c r="F1092" s="58"/>
      <c r="G1092" s="59"/>
      <c r="H1092" s="57"/>
      <c r="I1092" s="57"/>
      <c r="J1092" s="62" t="str">
        <f t="shared" si="84"/>
        <v/>
      </c>
      <c r="K1092" s="61"/>
      <c r="L1092" s="57"/>
      <c r="M1092" s="57" t="str">
        <f t="shared" si="85"/>
        <v/>
      </c>
      <c r="N1092" s="57"/>
      <c r="O1092" s="57"/>
      <c r="P1092" s="57"/>
      <c r="Q1092" s="65" t="str">
        <f t="shared" si="86"/>
        <v/>
      </c>
      <c r="R1092" s="55"/>
      <c r="S1092" s="67"/>
      <c r="T1092" s="17">
        <f>IF(AND(D1092&lt;&gt;"",RIGHT(D1092,3)&lt;&gt;""),IF(COUNTIF($D$6:D1092,D1092)=1,1,0),0)</f>
        <v>0</v>
      </c>
      <c r="U1092" s="17" t="str">
        <f t="shared" si="87"/>
        <v/>
      </c>
      <c r="V1092" s="17" t="str">
        <f t="shared" si="88"/>
        <v/>
      </c>
    </row>
    <row r="1093" s="9" customFormat="1" hidden="1" customHeight="1" spans="1:22">
      <c r="A1093" s="21"/>
      <c r="B1093" s="54"/>
      <c r="C1093" s="55"/>
      <c r="D1093" s="54"/>
      <c r="E1093" s="57"/>
      <c r="F1093" s="58"/>
      <c r="G1093" s="59"/>
      <c r="H1093" s="57"/>
      <c r="I1093" s="57"/>
      <c r="J1093" s="62" t="str">
        <f t="shared" si="84"/>
        <v/>
      </c>
      <c r="K1093" s="61"/>
      <c r="L1093" s="57"/>
      <c r="M1093" s="57" t="str">
        <f t="shared" si="85"/>
        <v/>
      </c>
      <c r="N1093" s="57"/>
      <c r="O1093" s="57"/>
      <c r="P1093" s="57"/>
      <c r="Q1093" s="65" t="str">
        <f t="shared" si="86"/>
        <v/>
      </c>
      <c r="R1093" s="55"/>
      <c r="S1093" s="67"/>
      <c r="T1093" s="17">
        <f>IF(AND(D1093&lt;&gt;"",RIGHT(D1093,3)&lt;&gt;""),IF(COUNTIF($D$6:D1093,D1093)=1,1,0),0)</f>
        <v>0</v>
      </c>
      <c r="U1093" s="17" t="str">
        <f t="shared" si="87"/>
        <v/>
      </c>
      <c r="V1093" s="17" t="str">
        <f t="shared" si="88"/>
        <v/>
      </c>
    </row>
    <row r="1094" s="9" customFormat="1" hidden="1" customHeight="1" spans="1:22">
      <c r="A1094" s="21"/>
      <c r="B1094" s="54"/>
      <c r="C1094" s="55"/>
      <c r="D1094" s="54"/>
      <c r="E1094" s="57"/>
      <c r="F1094" s="58"/>
      <c r="G1094" s="59"/>
      <c r="H1094" s="57"/>
      <c r="I1094" s="57"/>
      <c r="J1094" s="62" t="str">
        <f t="shared" ref="J1094:J1157" si="89">IF(H1094&lt;&gt;"",HYPERLINK(_xlfn.CONCAT($H$4,H1094,I1094),"Open File"),"")</f>
        <v/>
      </c>
      <c r="K1094" s="61"/>
      <c r="L1094" s="57"/>
      <c r="M1094" s="57" t="str">
        <f t="shared" ref="M1094:M1157" si="90">IF(AND(N1094&lt;&gt;"",Q1094&lt;&gt;"",R1094&lt;&gt;""),"COMPLETED",IF(N1094&lt;&gt;"","ON-GOING",IF(L1094&lt;&gt;"","REQUESTED","")))</f>
        <v/>
      </c>
      <c r="N1094" s="57"/>
      <c r="O1094" s="57"/>
      <c r="P1094" s="57"/>
      <c r="Q1094" s="65" t="str">
        <f t="shared" ref="Q1094:Q1157" si="91">IF(O1094&lt;&gt;"",HYPERLINK(_xlfn.CONCAT($O$4,O1094,P1094),"Open File"),"")</f>
        <v/>
      </c>
      <c r="R1094" s="55"/>
      <c r="S1094" s="67"/>
      <c r="T1094" s="17">
        <f>IF(AND(D1094&lt;&gt;"",RIGHT(D1094,3)&lt;&gt;""),IF(COUNTIF($D$6:D1094,D1094)=1,1,0),0)</f>
        <v>0</v>
      </c>
      <c r="U1094" s="17" t="str">
        <f t="shared" ref="U1094:U1157" si="92">IF(AND(D1094&lt;&gt;"",E1094&lt;&gt;""),_xlfn.CONCAT(SUBSTITUTE(D1094,"/","."),"_",E1094,"_Before"),"")</f>
        <v/>
      </c>
      <c r="V1094" s="17" t="str">
        <f t="shared" ref="V1094:V1157" si="93">IF(AND(D1094&lt;&gt;"",E1094&lt;&gt;""),_xlfn.CONCAT(SUBSTITUTE(D1094,"/","."),"_",E1094,"_After"),"")</f>
        <v/>
      </c>
    </row>
    <row r="1095" s="9" customFormat="1" hidden="1" customHeight="1" spans="1:22">
      <c r="A1095" s="21"/>
      <c r="B1095" s="54"/>
      <c r="C1095" s="55"/>
      <c r="D1095" s="54"/>
      <c r="E1095" s="57"/>
      <c r="F1095" s="58"/>
      <c r="G1095" s="59"/>
      <c r="H1095" s="57"/>
      <c r="I1095" s="57"/>
      <c r="J1095" s="62" t="str">
        <f t="shared" si="89"/>
        <v/>
      </c>
      <c r="K1095" s="61"/>
      <c r="L1095" s="57"/>
      <c r="M1095" s="57" t="str">
        <f t="shared" si="90"/>
        <v/>
      </c>
      <c r="N1095" s="57"/>
      <c r="O1095" s="57"/>
      <c r="P1095" s="57"/>
      <c r="Q1095" s="65" t="str">
        <f t="shared" si="91"/>
        <v/>
      </c>
      <c r="R1095" s="55"/>
      <c r="S1095" s="67"/>
      <c r="T1095" s="17">
        <f>IF(AND(D1095&lt;&gt;"",RIGHT(D1095,3)&lt;&gt;""),IF(COUNTIF($D$6:D1095,D1095)=1,1,0),0)</f>
        <v>0</v>
      </c>
      <c r="U1095" s="17" t="str">
        <f t="shared" si="92"/>
        <v/>
      </c>
      <c r="V1095" s="17" t="str">
        <f t="shared" si="93"/>
        <v/>
      </c>
    </row>
    <row r="1096" s="9" customFormat="1" hidden="1" customHeight="1" spans="1:22">
      <c r="A1096" s="21"/>
      <c r="B1096" s="54"/>
      <c r="C1096" s="55"/>
      <c r="D1096" s="54"/>
      <c r="E1096" s="57"/>
      <c r="F1096" s="58"/>
      <c r="G1096" s="59"/>
      <c r="H1096" s="57"/>
      <c r="I1096" s="57"/>
      <c r="J1096" s="62" t="str">
        <f t="shared" si="89"/>
        <v/>
      </c>
      <c r="K1096" s="61"/>
      <c r="L1096" s="57"/>
      <c r="M1096" s="57" t="str">
        <f t="shared" si="90"/>
        <v/>
      </c>
      <c r="N1096" s="57"/>
      <c r="O1096" s="57"/>
      <c r="P1096" s="57"/>
      <c r="Q1096" s="65" t="str">
        <f t="shared" si="91"/>
        <v/>
      </c>
      <c r="R1096" s="55"/>
      <c r="S1096" s="67"/>
      <c r="T1096" s="17">
        <f>IF(AND(D1096&lt;&gt;"",RIGHT(D1096,3)&lt;&gt;""),IF(COUNTIF($D$6:D1096,D1096)=1,1,0),0)</f>
        <v>0</v>
      </c>
      <c r="U1096" s="17" t="str">
        <f t="shared" si="92"/>
        <v/>
      </c>
      <c r="V1096" s="17" t="str">
        <f t="shared" si="93"/>
        <v/>
      </c>
    </row>
    <row r="1097" s="9" customFormat="1" hidden="1" customHeight="1" spans="1:22">
      <c r="A1097" s="21"/>
      <c r="B1097" s="54"/>
      <c r="C1097" s="55"/>
      <c r="D1097" s="54"/>
      <c r="E1097" s="57"/>
      <c r="F1097" s="58"/>
      <c r="G1097" s="59"/>
      <c r="H1097" s="57"/>
      <c r="I1097" s="57"/>
      <c r="J1097" s="62" t="str">
        <f t="shared" si="89"/>
        <v/>
      </c>
      <c r="K1097" s="61"/>
      <c r="L1097" s="57"/>
      <c r="M1097" s="57" t="str">
        <f t="shared" si="90"/>
        <v/>
      </c>
      <c r="N1097" s="57"/>
      <c r="O1097" s="57"/>
      <c r="P1097" s="57"/>
      <c r="Q1097" s="65" t="str">
        <f t="shared" si="91"/>
        <v/>
      </c>
      <c r="R1097" s="55"/>
      <c r="S1097" s="67"/>
      <c r="T1097" s="17">
        <f>IF(AND(D1097&lt;&gt;"",RIGHT(D1097,3)&lt;&gt;""),IF(COUNTIF($D$6:D1097,D1097)=1,1,0),0)</f>
        <v>0</v>
      </c>
      <c r="U1097" s="17" t="str">
        <f t="shared" si="92"/>
        <v/>
      </c>
      <c r="V1097" s="17" t="str">
        <f t="shared" si="93"/>
        <v/>
      </c>
    </row>
    <row r="1098" s="9" customFormat="1" hidden="1" customHeight="1" spans="1:22">
      <c r="A1098" s="21"/>
      <c r="B1098" s="54"/>
      <c r="C1098" s="55"/>
      <c r="D1098" s="54"/>
      <c r="E1098" s="57"/>
      <c r="F1098" s="58"/>
      <c r="G1098" s="59"/>
      <c r="H1098" s="57"/>
      <c r="I1098" s="57"/>
      <c r="J1098" s="62" t="str">
        <f t="shared" si="89"/>
        <v/>
      </c>
      <c r="K1098" s="61"/>
      <c r="L1098" s="57"/>
      <c r="M1098" s="57" t="str">
        <f t="shared" si="90"/>
        <v/>
      </c>
      <c r="N1098" s="57"/>
      <c r="O1098" s="57"/>
      <c r="P1098" s="57"/>
      <c r="Q1098" s="65" t="str">
        <f t="shared" si="91"/>
        <v/>
      </c>
      <c r="R1098" s="55"/>
      <c r="S1098" s="67"/>
      <c r="T1098" s="17">
        <f>IF(AND(D1098&lt;&gt;"",RIGHT(D1098,3)&lt;&gt;""),IF(COUNTIF($D$6:D1098,D1098)=1,1,0),0)</f>
        <v>0</v>
      </c>
      <c r="U1098" s="17" t="str">
        <f t="shared" si="92"/>
        <v/>
      </c>
      <c r="V1098" s="17" t="str">
        <f t="shared" si="93"/>
        <v/>
      </c>
    </row>
    <row r="1099" s="9" customFormat="1" hidden="1" customHeight="1" spans="1:22">
      <c r="A1099" s="21"/>
      <c r="B1099" s="54"/>
      <c r="C1099" s="55"/>
      <c r="D1099" s="54"/>
      <c r="E1099" s="57"/>
      <c r="F1099" s="58"/>
      <c r="G1099" s="59"/>
      <c r="H1099" s="57"/>
      <c r="I1099" s="57"/>
      <c r="J1099" s="62" t="str">
        <f t="shared" si="89"/>
        <v/>
      </c>
      <c r="K1099" s="61"/>
      <c r="L1099" s="57"/>
      <c r="M1099" s="57" t="str">
        <f t="shared" si="90"/>
        <v/>
      </c>
      <c r="N1099" s="57"/>
      <c r="O1099" s="57"/>
      <c r="P1099" s="57"/>
      <c r="Q1099" s="65" t="str">
        <f t="shared" si="91"/>
        <v/>
      </c>
      <c r="R1099" s="55"/>
      <c r="S1099" s="67"/>
      <c r="T1099" s="17">
        <f>IF(AND(D1099&lt;&gt;"",RIGHT(D1099,3)&lt;&gt;""),IF(COUNTIF($D$6:D1099,D1099)=1,1,0),0)</f>
        <v>0</v>
      </c>
      <c r="U1099" s="17" t="str">
        <f t="shared" si="92"/>
        <v/>
      </c>
      <c r="V1099" s="17" t="str">
        <f t="shared" si="93"/>
        <v/>
      </c>
    </row>
    <row r="1100" s="9" customFormat="1" hidden="1" customHeight="1" spans="1:22">
      <c r="A1100" s="21"/>
      <c r="B1100" s="54"/>
      <c r="C1100" s="55"/>
      <c r="D1100" s="54"/>
      <c r="E1100" s="57"/>
      <c r="F1100" s="58"/>
      <c r="G1100" s="59"/>
      <c r="H1100" s="57"/>
      <c r="I1100" s="57"/>
      <c r="J1100" s="62" t="str">
        <f t="shared" si="89"/>
        <v/>
      </c>
      <c r="K1100" s="61"/>
      <c r="L1100" s="57"/>
      <c r="M1100" s="57" t="str">
        <f t="shared" si="90"/>
        <v/>
      </c>
      <c r="N1100" s="57"/>
      <c r="O1100" s="57"/>
      <c r="P1100" s="57"/>
      <c r="Q1100" s="65" t="str">
        <f t="shared" si="91"/>
        <v/>
      </c>
      <c r="R1100" s="55"/>
      <c r="S1100" s="67"/>
      <c r="T1100" s="17">
        <f>IF(AND(D1100&lt;&gt;"",RIGHT(D1100,3)&lt;&gt;""),IF(COUNTIF($D$6:D1100,D1100)=1,1,0),0)</f>
        <v>0</v>
      </c>
      <c r="U1100" s="17" t="str">
        <f t="shared" si="92"/>
        <v/>
      </c>
      <c r="V1100" s="17" t="str">
        <f t="shared" si="93"/>
        <v/>
      </c>
    </row>
    <row r="1101" s="9" customFormat="1" hidden="1" customHeight="1" spans="1:22">
      <c r="A1101" s="21"/>
      <c r="B1101" s="54"/>
      <c r="C1101" s="55"/>
      <c r="D1101" s="54"/>
      <c r="E1101" s="57"/>
      <c r="F1101" s="58"/>
      <c r="G1101" s="59"/>
      <c r="H1101" s="57"/>
      <c r="I1101" s="57"/>
      <c r="J1101" s="62" t="str">
        <f t="shared" si="89"/>
        <v/>
      </c>
      <c r="K1101" s="61"/>
      <c r="L1101" s="57"/>
      <c r="M1101" s="57" t="str">
        <f t="shared" si="90"/>
        <v/>
      </c>
      <c r="N1101" s="57"/>
      <c r="O1101" s="57"/>
      <c r="P1101" s="57"/>
      <c r="Q1101" s="65" t="str">
        <f t="shared" si="91"/>
        <v/>
      </c>
      <c r="R1101" s="55"/>
      <c r="S1101" s="67"/>
      <c r="T1101" s="17">
        <f>IF(AND(D1101&lt;&gt;"",RIGHT(D1101,3)&lt;&gt;""),IF(COUNTIF($D$6:D1101,D1101)=1,1,0),0)</f>
        <v>0</v>
      </c>
      <c r="U1101" s="17" t="str">
        <f t="shared" si="92"/>
        <v/>
      </c>
      <c r="V1101" s="17" t="str">
        <f t="shared" si="93"/>
        <v/>
      </c>
    </row>
    <row r="1102" s="9" customFormat="1" hidden="1" customHeight="1" spans="1:22">
      <c r="A1102" s="21"/>
      <c r="B1102" s="54"/>
      <c r="C1102" s="55"/>
      <c r="D1102" s="54"/>
      <c r="E1102" s="57"/>
      <c r="F1102" s="58"/>
      <c r="G1102" s="59"/>
      <c r="H1102" s="57"/>
      <c r="I1102" s="57"/>
      <c r="J1102" s="62" t="str">
        <f t="shared" si="89"/>
        <v/>
      </c>
      <c r="K1102" s="61"/>
      <c r="L1102" s="57"/>
      <c r="M1102" s="57" t="str">
        <f t="shared" si="90"/>
        <v/>
      </c>
      <c r="N1102" s="57"/>
      <c r="O1102" s="57"/>
      <c r="P1102" s="57"/>
      <c r="Q1102" s="65" t="str">
        <f t="shared" si="91"/>
        <v/>
      </c>
      <c r="R1102" s="55"/>
      <c r="S1102" s="67"/>
      <c r="T1102" s="17">
        <f>IF(AND(D1102&lt;&gt;"",RIGHT(D1102,3)&lt;&gt;""),IF(COUNTIF($D$6:D1102,D1102)=1,1,0),0)</f>
        <v>0</v>
      </c>
      <c r="U1102" s="17" t="str">
        <f t="shared" si="92"/>
        <v/>
      </c>
      <c r="V1102" s="17" t="str">
        <f t="shared" si="93"/>
        <v/>
      </c>
    </row>
    <row r="1103" s="9" customFormat="1" hidden="1" customHeight="1" spans="1:22">
      <c r="A1103" s="21"/>
      <c r="B1103" s="54"/>
      <c r="C1103" s="55"/>
      <c r="D1103" s="54"/>
      <c r="E1103" s="57"/>
      <c r="F1103" s="58"/>
      <c r="G1103" s="59"/>
      <c r="H1103" s="57"/>
      <c r="I1103" s="57"/>
      <c r="J1103" s="62" t="str">
        <f t="shared" si="89"/>
        <v/>
      </c>
      <c r="K1103" s="61"/>
      <c r="L1103" s="57"/>
      <c r="M1103" s="57" t="str">
        <f t="shared" si="90"/>
        <v/>
      </c>
      <c r="N1103" s="57"/>
      <c r="O1103" s="57"/>
      <c r="P1103" s="57"/>
      <c r="Q1103" s="65" t="str">
        <f t="shared" si="91"/>
        <v/>
      </c>
      <c r="R1103" s="55"/>
      <c r="S1103" s="67"/>
      <c r="T1103" s="17">
        <f>IF(AND(D1103&lt;&gt;"",RIGHT(D1103,3)&lt;&gt;""),IF(COUNTIF($D$6:D1103,D1103)=1,1,0),0)</f>
        <v>0</v>
      </c>
      <c r="U1103" s="17" t="str">
        <f t="shared" si="92"/>
        <v/>
      </c>
      <c r="V1103" s="17" t="str">
        <f t="shared" si="93"/>
        <v/>
      </c>
    </row>
    <row r="1104" s="9" customFormat="1" hidden="1" customHeight="1" spans="1:22">
      <c r="A1104" s="21"/>
      <c r="B1104" s="54"/>
      <c r="C1104" s="55"/>
      <c r="D1104" s="54"/>
      <c r="E1104" s="57"/>
      <c r="F1104" s="58"/>
      <c r="G1104" s="59"/>
      <c r="H1104" s="57"/>
      <c r="I1104" s="57"/>
      <c r="J1104" s="62" t="str">
        <f t="shared" si="89"/>
        <v/>
      </c>
      <c r="K1104" s="61"/>
      <c r="L1104" s="57"/>
      <c r="M1104" s="57" t="str">
        <f t="shared" si="90"/>
        <v/>
      </c>
      <c r="N1104" s="57"/>
      <c r="O1104" s="57"/>
      <c r="P1104" s="57"/>
      <c r="Q1104" s="65" t="str">
        <f t="shared" si="91"/>
        <v/>
      </c>
      <c r="R1104" s="55"/>
      <c r="S1104" s="67"/>
      <c r="T1104" s="17">
        <f>IF(AND(D1104&lt;&gt;"",RIGHT(D1104,3)&lt;&gt;""),IF(COUNTIF($D$6:D1104,D1104)=1,1,0),0)</f>
        <v>0</v>
      </c>
      <c r="U1104" s="17" t="str">
        <f t="shared" si="92"/>
        <v/>
      </c>
      <c r="V1104" s="17" t="str">
        <f t="shared" si="93"/>
        <v/>
      </c>
    </row>
    <row r="1105" s="9" customFormat="1" hidden="1" customHeight="1" spans="1:22">
      <c r="A1105" s="21"/>
      <c r="B1105" s="54"/>
      <c r="C1105" s="55"/>
      <c r="D1105" s="54"/>
      <c r="E1105" s="57"/>
      <c r="F1105" s="58"/>
      <c r="G1105" s="59"/>
      <c r="H1105" s="57"/>
      <c r="I1105" s="57"/>
      <c r="J1105" s="62" t="str">
        <f t="shared" si="89"/>
        <v/>
      </c>
      <c r="K1105" s="61"/>
      <c r="L1105" s="57"/>
      <c r="M1105" s="57" t="str">
        <f t="shared" si="90"/>
        <v/>
      </c>
      <c r="N1105" s="57"/>
      <c r="O1105" s="57"/>
      <c r="P1105" s="57"/>
      <c r="Q1105" s="65" t="str">
        <f t="shared" si="91"/>
        <v/>
      </c>
      <c r="R1105" s="55"/>
      <c r="S1105" s="67"/>
      <c r="T1105" s="17">
        <f>IF(AND(D1105&lt;&gt;"",RIGHT(D1105,3)&lt;&gt;""),IF(COUNTIF($D$6:D1105,D1105)=1,1,0),0)</f>
        <v>0</v>
      </c>
      <c r="U1105" s="17" t="str">
        <f t="shared" si="92"/>
        <v/>
      </c>
      <c r="V1105" s="17" t="str">
        <f t="shared" si="93"/>
        <v/>
      </c>
    </row>
    <row r="1106" s="9" customFormat="1" hidden="1" customHeight="1" spans="1:22">
      <c r="A1106" s="21"/>
      <c r="B1106" s="54"/>
      <c r="C1106" s="55"/>
      <c r="D1106" s="54"/>
      <c r="E1106" s="57"/>
      <c r="F1106" s="58"/>
      <c r="G1106" s="59"/>
      <c r="H1106" s="57"/>
      <c r="I1106" s="57"/>
      <c r="J1106" s="62" t="str">
        <f t="shared" si="89"/>
        <v/>
      </c>
      <c r="K1106" s="61"/>
      <c r="L1106" s="57"/>
      <c r="M1106" s="57" t="str">
        <f t="shared" si="90"/>
        <v/>
      </c>
      <c r="N1106" s="57"/>
      <c r="O1106" s="57"/>
      <c r="P1106" s="57"/>
      <c r="Q1106" s="65" t="str">
        <f t="shared" si="91"/>
        <v/>
      </c>
      <c r="R1106" s="55"/>
      <c r="S1106" s="67"/>
      <c r="T1106" s="17">
        <f>IF(AND(D1106&lt;&gt;"",RIGHT(D1106,3)&lt;&gt;""),IF(COUNTIF($D$6:D1106,D1106)=1,1,0),0)</f>
        <v>0</v>
      </c>
      <c r="U1106" s="17" t="str">
        <f t="shared" si="92"/>
        <v/>
      </c>
      <c r="V1106" s="17" t="str">
        <f t="shared" si="93"/>
        <v/>
      </c>
    </row>
    <row r="1107" s="9" customFormat="1" hidden="1" customHeight="1" spans="1:22">
      <c r="A1107" s="21"/>
      <c r="B1107" s="54"/>
      <c r="C1107" s="55"/>
      <c r="D1107" s="54"/>
      <c r="E1107" s="57"/>
      <c r="F1107" s="58"/>
      <c r="G1107" s="59"/>
      <c r="H1107" s="57"/>
      <c r="I1107" s="57"/>
      <c r="J1107" s="62" t="str">
        <f t="shared" si="89"/>
        <v/>
      </c>
      <c r="K1107" s="61"/>
      <c r="L1107" s="57"/>
      <c r="M1107" s="57" t="str">
        <f t="shared" si="90"/>
        <v/>
      </c>
      <c r="N1107" s="57"/>
      <c r="O1107" s="57"/>
      <c r="P1107" s="57"/>
      <c r="Q1107" s="65" t="str">
        <f t="shared" si="91"/>
        <v/>
      </c>
      <c r="R1107" s="55"/>
      <c r="S1107" s="67"/>
      <c r="T1107" s="17">
        <f>IF(AND(D1107&lt;&gt;"",RIGHT(D1107,3)&lt;&gt;""),IF(COUNTIF($D$6:D1107,D1107)=1,1,0),0)</f>
        <v>0</v>
      </c>
      <c r="U1107" s="17" t="str">
        <f t="shared" si="92"/>
        <v/>
      </c>
      <c r="V1107" s="17" t="str">
        <f t="shared" si="93"/>
        <v/>
      </c>
    </row>
    <row r="1108" s="9" customFormat="1" hidden="1" customHeight="1" spans="1:22">
      <c r="A1108" s="21"/>
      <c r="B1108" s="54"/>
      <c r="C1108" s="55"/>
      <c r="D1108" s="54"/>
      <c r="E1108" s="57"/>
      <c r="F1108" s="58"/>
      <c r="G1108" s="59"/>
      <c r="H1108" s="57"/>
      <c r="I1108" s="57"/>
      <c r="J1108" s="62" t="str">
        <f t="shared" si="89"/>
        <v/>
      </c>
      <c r="K1108" s="61"/>
      <c r="L1108" s="57"/>
      <c r="M1108" s="57" t="str">
        <f t="shared" si="90"/>
        <v/>
      </c>
      <c r="N1108" s="57"/>
      <c r="O1108" s="57"/>
      <c r="P1108" s="57"/>
      <c r="Q1108" s="65" t="str">
        <f t="shared" si="91"/>
        <v/>
      </c>
      <c r="R1108" s="55"/>
      <c r="S1108" s="67"/>
      <c r="T1108" s="17">
        <f>IF(AND(D1108&lt;&gt;"",RIGHT(D1108,3)&lt;&gt;""),IF(COUNTIF($D$6:D1108,D1108)=1,1,0),0)</f>
        <v>0</v>
      </c>
      <c r="U1108" s="17" t="str">
        <f t="shared" si="92"/>
        <v/>
      </c>
      <c r="V1108" s="17" t="str">
        <f t="shared" si="93"/>
        <v/>
      </c>
    </row>
    <row r="1109" s="9" customFormat="1" hidden="1" customHeight="1" spans="1:22">
      <c r="A1109" s="21"/>
      <c r="B1109" s="54"/>
      <c r="C1109" s="55"/>
      <c r="D1109" s="54"/>
      <c r="E1109" s="57"/>
      <c r="F1109" s="58"/>
      <c r="G1109" s="59"/>
      <c r="H1109" s="57"/>
      <c r="I1109" s="57"/>
      <c r="J1109" s="62" t="str">
        <f t="shared" si="89"/>
        <v/>
      </c>
      <c r="K1109" s="61"/>
      <c r="L1109" s="57"/>
      <c r="M1109" s="57" t="str">
        <f t="shared" si="90"/>
        <v/>
      </c>
      <c r="N1109" s="57"/>
      <c r="O1109" s="57"/>
      <c r="P1109" s="57"/>
      <c r="Q1109" s="65" t="str">
        <f t="shared" si="91"/>
        <v/>
      </c>
      <c r="R1109" s="55"/>
      <c r="S1109" s="67"/>
      <c r="T1109" s="17">
        <f>IF(AND(D1109&lt;&gt;"",RIGHT(D1109,3)&lt;&gt;""),IF(COUNTIF($D$6:D1109,D1109)=1,1,0),0)</f>
        <v>0</v>
      </c>
      <c r="U1109" s="17" t="str">
        <f t="shared" si="92"/>
        <v/>
      </c>
      <c r="V1109" s="17" t="str">
        <f t="shared" si="93"/>
        <v/>
      </c>
    </row>
    <row r="1110" s="9" customFormat="1" hidden="1" customHeight="1" spans="1:22">
      <c r="A1110" s="21"/>
      <c r="B1110" s="54"/>
      <c r="C1110" s="55"/>
      <c r="D1110" s="54"/>
      <c r="E1110" s="57"/>
      <c r="F1110" s="58"/>
      <c r="G1110" s="59"/>
      <c r="H1110" s="57"/>
      <c r="I1110" s="57"/>
      <c r="J1110" s="62" t="str">
        <f t="shared" si="89"/>
        <v/>
      </c>
      <c r="K1110" s="61"/>
      <c r="L1110" s="57"/>
      <c r="M1110" s="57" t="str">
        <f t="shared" si="90"/>
        <v/>
      </c>
      <c r="N1110" s="57"/>
      <c r="O1110" s="57"/>
      <c r="P1110" s="57"/>
      <c r="Q1110" s="65" t="str">
        <f t="shared" si="91"/>
        <v/>
      </c>
      <c r="R1110" s="55"/>
      <c r="S1110" s="67"/>
      <c r="T1110" s="17">
        <f>IF(AND(D1110&lt;&gt;"",RIGHT(D1110,3)&lt;&gt;""),IF(COUNTIF($D$6:D1110,D1110)=1,1,0),0)</f>
        <v>0</v>
      </c>
      <c r="U1110" s="17" t="str">
        <f t="shared" si="92"/>
        <v/>
      </c>
      <c r="V1110" s="17" t="str">
        <f t="shared" si="93"/>
        <v/>
      </c>
    </row>
    <row r="1111" s="9" customFormat="1" hidden="1" customHeight="1" spans="1:22">
      <c r="A1111" s="21"/>
      <c r="B1111" s="54"/>
      <c r="C1111" s="55"/>
      <c r="D1111" s="54"/>
      <c r="E1111" s="57"/>
      <c r="F1111" s="58"/>
      <c r="G1111" s="59"/>
      <c r="H1111" s="57"/>
      <c r="I1111" s="57"/>
      <c r="J1111" s="62" t="str">
        <f t="shared" si="89"/>
        <v/>
      </c>
      <c r="K1111" s="61"/>
      <c r="L1111" s="57"/>
      <c r="M1111" s="57" t="str">
        <f t="shared" si="90"/>
        <v/>
      </c>
      <c r="N1111" s="57"/>
      <c r="O1111" s="57"/>
      <c r="P1111" s="57"/>
      <c r="Q1111" s="65" t="str">
        <f t="shared" si="91"/>
        <v/>
      </c>
      <c r="R1111" s="55"/>
      <c r="S1111" s="67"/>
      <c r="T1111" s="17">
        <f>IF(AND(D1111&lt;&gt;"",RIGHT(D1111,3)&lt;&gt;""),IF(COUNTIF($D$6:D1111,D1111)=1,1,0),0)</f>
        <v>0</v>
      </c>
      <c r="U1111" s="17" t="str">
        <f t="shared" si="92"/>
        <v/>
      </c>
      <c r="V1111" s="17" t="str">
        <f t="shared" si="93"/>
        <v/>
      </c>
    </row>
    <row r="1112" s="9" customFormat="1" hidden="1" customHeight="1" spans="1:22">
      <c r="A1112" s="21"/>
      <c r="B1112" s="54"/>
      <c r="C1112" s="55"/>
      <c r="D1112" s="54"/>
      <c r="E1112" s="57"/>
      <c r="F1112" s="58"/>
      <c r="G1112" s="59"/>
      <c r="H1112" s="57"/>
      <c r="I1112" s="57"/>
      <c r="J1112" s="62" t="str">
        <f t="shared" si="89"/>
        <v/>
      </c>
      <c r="K1112" s="61"/>
      <c r="L1112" s="57"/>
      <c r="M1112" s="57" t="str">
        <f t="shared" si="90"/>
        <v/>
      </c>
      <c r="N1112" s="57"/>
      <c r="O1112" s="57"/>
      <c r="P1112" s="57"/>
      <c r="Q1112" s="65" t="str">
        <f t="shared" si="91"/>
        <v/>
      </c>
      <c r="R1112" s="55"/>
      <c r="S1112" s="67"/>
      <c r="T1112" s="17">
        <f>IF(AND(D1112&lt;&gt;"",RIGHT(D1112,3)&lt;&gt;""),IF(COUNTIF($D$6:D1112,D1112)=1,1,0),0)</f>
        <v>0</v>
      </c>
      <c r="U1112" s="17" t="str">
        <f t="shared" si="92"/>
        <v/>
      </c>
      <c r="V1112" s="17" t="str">
        <f t="shared" si="93"/>
        <v/>
      </c>
    </row>
    <row r="1113" s="9" customFormat="1" hidden="1" customHeight="1" spans="1:22">
      <c r="A1113" s="21"/>
      <c r="B1113" s="54"/>
      <c r="C1113" s="55"/>
      <c r="D1113" s="54"/>
      <c r="E1113" s="57"/>
      <c r="F1113" s="58"/>
      <c r="G1113" s="59"/>
      <c r="H1113" s="57"/>
      <c r="I1113" s="57"/>
      <c r="J1113" s="62" t="str">
        <f t="shared" si="89"/>
        <v/>
      </c>
      <c r="K1113" s="61"/>
      <c r="L1113" s="57"/>
      <c r="M1113" s="57" t="str">
        <f t="shared" si="90"/>
        <v/>
      </c>
      <c r="N1113" s="57"/>
      <c r="O1113" s="57"/>
      <c r="P1113" s="57"/>
      <c r="Q1113" s="65" t="str">
        <f t="shared" si="91"/>
        <v/>
      </c>
      <c r="R1113" s="55"/>
      <c r="S1113" s="67"/>
      <c r="T1113" s="17">
        <f>IF(AND(D1113&lt;&gt;"",RIGHT(D1113,3)&lt;&gt;""),IF(COUNTIF($D$6:D1113,D1113)=1,1,0),0)</f>
        <v>0</v>
      </c>
      <c r="U1113" s="17" t="str">
        <f t="shared" si="92"/>
        <v/>
      </c>
      <c r="V1113" s="17" t="str">
        <f t="shared" si="93"/>
        <v/>
      </c>
    </row>
    <row r="1114" s="9" customFormat="1" hidden="1" customHeight="1" spans="1:22">
      <c r="A1114" s="21"/>
      <c r="B1114" s="54"/>
      <c r="C1114" s="55"/>
      <c r="D1114" s="54"/>
      <c r="E1114" s="57"/>
      <c r="F1114" s="58"/>
      <c r="G1114" s="59"/>
      <c r="H1114" s="57"/>
      <c r="I1114" s="57"/>
      <c r="J1114" s="62" t="str">
        <f t="shared" si="89"/>
        <v/>
      </c>
      <c r="K1114" s="61"/>
      <c r="L1114" s="57"/>
      <c r="M1114" s="57" t="str">
        <f t="shared" si="90"/>
        <v/>
      </c>
      <c r="N1114" s="57"/>
      <c r="O1114" s="57"/>
      <c r="P1114" s="57"/>
      <c r="Q1114" s="65" t="str">
        <f t="shared" si="91"/>
        <v/>
      </c>
      <c r="R1114" s="55"/>
      <c r="S1114" s="67"/>
      <c r="T1114" s="17">
        <f>IF(AND(D1114&lt;&gt;"",RIGHT(D1114,3)&lt;&gt;""),IF(COUNTIF($D$6:D1114,D1114)=1,1,0),0)</f>
        <v>0</v>
      </c>
      <c r="U1114" s="17" t="str">
        <f t="shared" si="92"/>
        <v/>
      </c>
      <c r="V1114" s="17" t="str">
        <f t="shared" si="93"/>
        <v/>
      </c>
    </row>
    <row r="1115" s="9" customFormat="1" hidden="1" customHeight="1" spans="1:22">
      <c r="A1115" s="21"/>
      <c r="B1115" s="54"/>
      <c r="C1115" s="55"/>
      <c r="D1115" s="54"/>
      <c r="E1115" s="57"/>
      <c r="F1115" s="58"/>
      <c r="G1115" s="59"/>
      <c r="H1115" s="57"/>
      <c r="I1115" s="57"/>
      <c r="J1115" s="62" t="str">
        <f t="shared" si="89"/>
        <v/>
      </c>
      <c r="K1115" s="61"/>
      <c r="L1115" s="57"/>
      <c r="M1115" s="57" t="str">
        <f t="shared" si="90"/>
        <v/>
      </c>
      <c r="N1115" s="57"/>
      <c r="O1115" s="57"/>
      <c r="P1115" s="57"/>
      <c r="Q1115" s="65" t="str">
        <f t="shared" si="91"/>
        <v/>
      </c>
      <c r="R1115" s="55"/>
      <c r="S1115" s="67"/>
      <c r="T1115" s="17">
        <f>IF(AND(D1115&lt;&gt;"",RIGHT(D1115,3)&lt;&gt;""),IF(COUNTIF($D$6:D1115,D1115)=1,1,0),0)</f>
        <v>0</v>
      </c>
      <c r="U1115" s="17" t="str">
        <f t="shared" si="92"/>
        <v/>
      </c>
      <c r="V1115" s="17" t="str">
        <f t="shared" si="93"/>
        <v/>
      </c>
    </row>
    <row r="1116" s="9" customFormat="1" hidden="1" customHeight="1" spans="1:22">
      <c r="A1116" s="21"/>
      <c r="B1116" s="54"/>
      <c r="C1116" s="55"/>
      <c r="D1116" s="54"/>
      <c r="E1116" s="57"/>
      <c r="F1116" s="58"/>
      <c r="G1116" s="59"/>
      <c r="H1116" s="57"/>
      <c r="I1116" s="57"/>
      <c r="J1116" s="62" t="str">
        <f t="shared" si="89"/>
        <v/>
      </c>
      <c r="K1116" s="61"/>
      <c r="L1116" s="57"/>
      <c r="M1116" s="57" t="str">
        <f t="shared" si="90"/>
        <v/>
      </c>
      <c r="N1116" s="57"/>
      <c r="O1116" s="57"/>
      <c r="P1116" s="57"/>
      <c r="Q1116" s="65" t="str">
        <f t="shared" si="91"/>
        <v/>
      </c>
      <c r="R1116" s="55"/>
      <c r="S1116" s="67"/>
      <c r="T1116" s="17">
        <f>IF(AND(D1116&lt;&gt;"",RIGHT(D1116,3)&lt;&gt;""),IF(COUNTIF($D$6:D1116,D1116)=1,1,0),0)</f>
        <v>0</v>
      </c>
      <c r="U1116" s="17" t="str">
        <f t="shared" si="92"/>
        <v/>
      </c>
      <c r="V1116" s="17" t="str">
        <f t="shared" si="93"/>
        <v/>
      </c>
    </row>
    <row r="1117" s="9" customFormat="1" hidden="1" customHeight="1" spans="1:22">
      <c r="A1117" s="21"/>
      <c r="B1117" s="54"/>
      <c r="C1117" s="55"/>
      <c r="D1117" s="54"/>
      <c r="E1117" s="57"/>
      <c r="F1117" s="58"/>
      <c r="G1117" s="59"/>
      <c r="H1117" s="57"/>
      <c r="I1117" s="57"/>
      <c r="J1117" s="62" t="str">
        <f t="shared" si="89"/>
        <v/>
      </c>
      <c r="K1117" s="61"/>
      <c r="L1117" s="57"/>
      <c r="M1117" s="57" t="str">
        <f t="shared" si="90"/>
        <v/>
      </c>
      <c r="N1117" s="57"/>
      <c r="O1117" s="57"/>
      <c r="P1117" s="57"/>
      <c r="Q1117" s="65" t="str">
        <f t="shared" si="91"/>
        <v/>
      </c>
      <c r="R1117" s="55"/>
      <c r="S1117" s="67"/>
      <c r="T1117" s="17">
        <f>IF(AND(D1117&lt;&gt;"",RIGHT(D1117,3)&lt;&gt;""),IF(COUNTIF($D$6:D1117,D1117)=1,1,0),0)</f>
        <v>0</v>
      </c>
      <c r="U1117" s="17" t="str">
        <f t="shared" si="92"/>
        <v/>
      </c>
      <c r="V1117" s="17" t="str">
        <f t="shared" si="93"/>
        <v/>
      </c>
    </row>
    <row r="1118" s="9" customFormat="1" hidden="1" customHeight="1" spans="1:22">
      <c r="A1118" s="21"/>
      <c r="B1118" s="54"/>
      <c r="C1118" s="55"/>
      <c r="D1118" s="54"/>
      <c r="E1118" s="57"/>
      <c r="F1118" s="58"/>
      <c r="G1118" s="59"/>
      <c r="H1118" s="57"/>
      <c r="I1118" s="57"/>
      <c r="J1118" s="62" t="str">
        <f t="shared" si="89"/>
        <v/>
      </c>
      <c r="K1118" s="61"/>
      <c r="L1118" s="57"/>
      <c r="M1118" s="57" t="str">
        <f t="shared" si="90"/>
        <v/>
      </c>
      <c r="N1118" s="57"/>
      <c r="O1118" s="57"/>
      <c r="P1118" s="57"/>
      <c r="Q1118" s="65" t="str">
        <f t="shared" si="91"/>
        <v/>
      </c>
      <c r="R1118" s="55"/>
      <c r="S1118" s="67"/>
      <c r="T1118" s="17">
        <f>IF(AND(D1118&lt;&gt;"",RIGHT(D1118,3)&lt;&gt;""),IF(COUNTIF($D$6:D1118,D1118)=1,1,0),0)</f>
        <v>0</v>
      </c>
      <c r="U1118" s="17" t="str">
        <f t="shared" si="92"/>
        <v/>
      </c>
      <c r="V1118" s="17" t="str">
        <f t="shared" si="93"/>
        <v/>
      </c>
    </row>
    <row r="1119" s="9" customFormat="1" hidden="1" customHeight="1" spans="1:22">
      <c r="A1119" s="21"/>
      <c r="B1119" s="54"/>
      <c r="C1119" s="55"/>
      <c r="D1119" s="54"/>
      <c r="E1119" s="57"/>
      <c r="F1119" s="58"/>
      <c r="G1119" s="59"/>
      <c r="H1119" s="57"/>
      <c r="I1119" s="57"/>
      <c r="J1119" s="62" t="str">
        <f t="shared" si="89"/>
        <v/>
      </c>
      <c r="K1119" s="61"/>
      <c r="L1119" s="57"/>
      <c r="M1119" s="57" t="str">
        <f t="shared" si="90"/>
        <v/>
      </c>
      <c r="N1119" s="57"/>
      <c r="O1119" s="57"/>
      <c r="P1119" s="57"/>
      <c r="Q1119" s="65" t="str">
        <f t="shared" si="91"/>
        <v/>
      </c>
      <c r="R1119" s="55"/>
      <c r="S1119" s="67"/>
      <c r="T1119" s="17">
        <f>IF(AND(D1119&lt;&gt;"",RIGHT(D1119,3)&lt;&gt;""),IF(COUNTIF($D$6:D1119,D1119)=1,1,0),0)</f>
        <v>0</v>
      </c>
      <c r="U1119" s="17" t="str">
        <f t="shared" si="92"/>
        <v/>
      </c>
      <c r="V1119" s="17" t="str">
        <f t="shared" si="93"/>
        <v/>
      </c>
    </row>
    <row r="1120" s="9" customFormat="1" hidden="1" customHeight="1" spans="1:22">
      <c r="A1120" s="21"/>
      <c r="B1120" s="54"/>
      <c r="C1120" s="55"/>
      <c r="D1120" s="54"/>
      <c r="E1120" s="57"/>
      <c r="F1120" s="58"/>
      <c r="G1120" s="59"/>
      <c r="H1120" s="57"/>
      <c r="I1120" s="57"/>
      <c r="J1120" s="62" t="str">
        <f t="shared" si="89"/>
        <v/>
      </c>
      <c r="K1120" s="61"/>
      <c r="L1120" s="57"/>
      <c r="M1120" s="57" t="str">
        <f t="shared" si="90"/>
        <v/>
      </c>
      <c r="N1120" s="57"/>
      <c r="O1120" s="57"/>
      <c r="P1120" s="57"/>
      <c r="Q1120" s="65" t="str">
        <f t="shared" si="91"/>
        <v/>
      </c>
      <c r="R1120" s="55"/>
      <c r="S1120" s="67"/>
      <c r="T1120" s="17">
        <f>IF(AND(D1120&lt;&gt;"",RIGHT(D1120,3)&lt;&gt;""),IF(COUNTIF($D$6:D1120,D1120)=1,1,0),0)</f>
        <v>0</v>
      </c>
      <c r="U1120" s="17" t="str">
        <f t="shared" si="92"/>
        <v/>
      </c>
      <c r="V1120" s="17" t="str">
        <f t="shared" si="93"/>
        <v/>
      </c>
    </row>
    <row r="1121" s="9" customFormat="1" hidden="1" customHeight="1" spans="1:22">
      <c r="A1121" s="21"/>
      <c r="B1121" s="54"/>
      <c r="C1121" s="55"/>
      <c r="D1121" s="54"/>
      <c r="E1121" s="57"/>
      <c r="F1121" s="58"/>
      <c r="G1121" s="59"/>
      <c r="H1121" s="57"/>
      <c r="I1121" s="57"/>
      <c r="J1121" s="62" t="str">
        <f t="shared" si="89"/>
        <v/>
      </c>
      <c r="K1121" s="61"/>
      <c r="L1121" s="57"/>
      <c r="M1121" s="57" t="str">
        <f t="shared" si="90"/>
        <v/>
      </c>
      <c r="N1121" s="57"/>
      <c r="O1121" s="57"/>
      <c r="P1121" s="57"/>
      <c r="Q1121" s="65" t="str">
        <f t="shared" si="91"/>
        <v/>
      </c>
      <c r="R1121" s="55"/>
      <c r="S1121" s="67"/>
      <c r="T1121" s="17">
        <f>IF(AND(D1121&lt;&gt;"",RIGHT(D1121,3)&lt;&gt;""),IF(COUNTIF($D$6:D1121,D1121)=1,1,0),0)</f>
        <v>0</v>
      </c>
      <c r="U1121" s="17" t="str">
        <f t="shared" si="92"/>
        <v/>
      </c>
      <c r="V1121" s="17" t="str">
        <f t="shared" si="93"/>
        <v/>
      </c>
    </row>
    <row r="1122" s="9" customFormat="1" hidden="1" customHeight="1" spans="1:22">
      <c r="A1122" s="21"/>
      <c r="B1122" s="54"/>
      <c r="C1122" s="55"/>
      <c r="D1122" s="54"/>
      <c r="E1122" s="57"/>
      <c r="F1122" s="58"/>
      <c r="G1122" s="59"/>
      <c r="H1122" s="57"/>
      <c r="I1122" s="57"/>
      <c r="J1122" s="62" t="str">
        <f t="shared" si="89"/>
        <v/>
      </c>
      <c r="K1122" s="61"/>
      <c r="L1122" s="57"/>
      <c r="M1122" s="57" t="str">
        <f t="shared" si="90"/>
        <v/>
      </c>
      <c r="N1122" s="57"/>
      <c r="O1122" s="57"/>
      <c r="P1122" s="57"/>
      <c r="Q1122" s="65" t="str">
        <f t="shared" si="91"/>
        <v/>
      </c>
      <c r="R1122" s="55"/>
      <c r="S1122" s="67"/>
      <c r="T1122" s="17">
        <f>IF(AND(D1122&lt;&gt;"",RIGHT(D1122,3)&lt;&gt;""),IF(COUNTIF($D$6:D1122,D1122)=1,1,0),0)</f>
        <v>0</v>
      </c>
      <c r="U1122" s="17" t="str">
        <f t="shared" si="92"/>
        <v/>
      </c>
      <c r="V1122" s="17" t="str">
        <f t="shared" si="93"/>
        <v/>
      </c>
    </row>
    <row r="1123" s="9" customFormat="1" hidden="1" customHeight="1" spans="1:22">
      <c r="A1123" s="21"/>
      <c r="B1123" s="54"/>
      <c r="C1123" s="55"/>
      <c r="D1123" s="54"/>
      <c r="E1123" s="57"/>
      <c r="F1123" s="58"/>
      <c r="G1123" s="59"/>
      <c r="H1123" s="57"/>
      <c r="I1123" s="57"/>
      <c r="J1123" s="62" t="str">
        <f t="shared" si="89"/>
        <v/>
      </c>
      <c r="K1123" s="61"/>
      <c r="L1123" s="57"/>
      <c r="M1123" s="57" t="str">
        <f t="shared" si="90"/>
        <v/>
      </c>
      <c r="N1123" s="57"/>
      <c r="O1123" s="57"/>
      <c r="P1123" s="57"/>
      <c r="Q1123" s="65" t="str">
        <f t="shared" si="91"/>
        <v/>
      </c>
      <c r="R1123" s="55"/>
      <c r="S1123" s="67"/>
      <c r="T1123" s="17">
        <f>IF(AND(D1123&lt;&gt;"",RIGHT(D1123,3)&lt;&gt;""),IF(COUNTIF($D$6:D1123,D1123)=1,1,0),0)</f>
        <v>0</v>
      </c>
      <c r="U1123" s="17" t="str">
        <f t="shared" si="92"/>
        <v/>
      </c>
      <c r="V1123" s="17" t="str">
        <f t="shared" si="93"/>
        <v/>
      </c>
    </row>
    <row r="1124" s="9" customFormat="1" hidden="1" customHeight="1" spans="1:22">
      <c r="A1124" s="21"/>
      <c r="B1124" s="54"/>
      <c r="C1124" s="55"/>
      <c r="D1124" s="54"/>
      <c r="E1124" s="57"/>
      <c r="F1124" s="58"/>
      <c r="G1124" s="59"/>
      <c r="H1124" s="57"/>
      <c r="I1124" s="57"/>
      <c r="J1124" s="62" t="str">
        <f t="shared" si="89"/>
        <v/>
      </c>
      <c r="K1124" s="61"/>
      <c r="L1124" s="57"/>
      <c r="M1124" s="57" t="str">
        <f t="shared" si="90"/>
        <v/>
      </c>
      <c r="N1124" s="57"/>
      <c r="O1124" s="57"/>
      <c r="P1124" s="57"/>
      <c r="Q1124" s="65" t="str">
        <f t="shared" si="91"/>
        <v/>
      </c>
      <c r="R1124" s="55"/>
      <c r="S1124" s="67"/>
      <c r="T1124" s="17">
        <f>IF(AND(D1124&lt;&gt;"",RIGHT(D1124,3)&lt;&gt;""),IF(COUNTIF($D$6:D1124,D1124)=1,1,0),0)</f>
        <v>0</v>
      </c>
      <c r="U1124" s="17" t="str">
        <f t="shared" si="92"/>
        <v/>
      </c>
      <c r="V1124" s="17" t="str">
        <f t="shared" si="93"/>
        <v/>
      </c>
    </row>
    <row r="1125" s="9" customFormat="1" hidden="1" customHeight="1" spans="1:22">
      <c r="A1125" s="21"/>
      <c r="B1125" s="54"/>
      <c r="C1125" s="55"/>
      <c r="D1125" s="54"/>
      <c r="E1125" s="57"/>
      <c r="F1125" s="58"/>
      <c r="G1125" s="59"/>
      <c r="H1125" s="57"/>
      <c r="I1125" s="57"/>
      <c r="J1125" s="62" t="str">
        <f t="shared" si="89"/>
        <v/>
      </c>
      <c r="K1125" s="61"/>
      <c r="L1125" s="57"/>
      <c r="M1125" s="57" t="str">
        <f t="shared" si="90"/>
        <v/>
      </c>
      <c r="N1125" s="57"/>
      <c r="O1125" s="57"/>
      <c r="P1125" s="57"/>
      <c r="Q1125" s="65" t="str">
        <f t="shared" si="91"/>
        <v/>
      </c>
      <c r="R1125" s="55"/>
      <c r="S1125" s="67"/>
      <c r="T1125" s="17">
        <f>IF(AND(D1125&lt;&gt;"",RIGHT(D1125,3)&lt;&gt;""),IF(COUNTIF($D$6:D1125,D1125)=1,1,0),0)</f>
        <v>0</v>
      </c>
      <c r="U1125" s="17" t="str">
        <f t="shared" si="92"/>
        <v/>
      </c>
      <c r="V1125" s="17" t="str">
        <f t="shared" si="93"/>
        <v/>
      </c>
    </row>
    <row r="1126" s="9" customFormat="1" hidden="1" customHeight="1" spans="1:22">
      <c r="A1126" s="21"/>
      <c r="B1126" s="54"/>
      <c r="C1126" s="55"/>
      <c r="D1126" s="54"/>
      <c r="E1126" s="57"/>
      <c r="F1126" s="58"/>
      <c r="G1126" s="59"/>
      <c r="H1126" s="57"/>
      <c r="I1126" s="57"/>
      <c r="J1126" s="62" t="str">
        <f t="shared" si="89"/>
        <v/>
      </c>
      <c r="K1126" s="61"/>
      <c r="L1126" s="57"/>
      <c r="M1126" s="57" t="str">
        <f t="shared" si="90"/>
        <v/>
      </c>
      <c r="N1126" s="57"/>
      <c r="O1126" s="57"/>
      <c r="P1126" s="57"/>
      <c r="Q1126" s="65" t="str">
        <f t="shared" si="91"/>
        <v/>
      </c>
      <c r="R1126" s="55"/>
      <c r="S1126" s="67"/>
      <c r="T1126" s="17">
        <f>IF(AND(D1126&lt;&gt;"",RIGHT(D1126,3)&lt;&gt;""),IF(COUNTIF($D$6:D1126,D1126)=1,1,0),0)</f>
        <v>0</v>
      </c>
      <c r="U1126" s="17" t="str">
        <f t="shared" si="92"/>
        <v/>
      </c>
      <c r="V1126" s="17" t="str">
        <f t="shared" si="93"/>
        <v/>
      </c>
    </row>
    <row r="1127" s="9" customFormat="1" hidden="1" customHeight="1" spans="1:22">
      <c r="A1127" s="21"/>
      <c r="B1127" s="54"/>
      <c r="C1127" s="55"/>
      <c r="D1127" s="54"/>
      <c r="E1127" s="57"/>
      <c r="F1127" s="58"/>
      <c r="G1127" s="59"/>
      <c r="H1127" s="57"/>
      <c r="I1127" s="57"/>
      <c r="J1127" s="62" t="str">
        <f t="shared" si="89"/>
        <v/>
      </c>
      <c r="K1127" s="61"/>
      <c r="L1127" s="57"/>
      <c r="M1127" s="57" t="str">
        <f t="shared" si="90"/>
        <v/>
      </c>
      <c r="N1127" s="57"/>
      <c r="O1127" s="57"/>
      <c r="P1127" s="57"/>
      <c r="Q1127" s="65" t="str">
        <f t="shared" si="91"/>
        <v/>
      </c>
      <c r="R1127" s="55"/>
      <c r="S1127" s="67"/>
      <c r="T1127" s="17">
        <f>IF(AND(D1127&lt;&gt;"",RIGHT(D1127,3)&lt;&gt;""),IF(COUNTIF($D$6:D1127,D1127)=1,1,0),0)</f>
        <v>0</v>
      </c>
      <c r="U1127" s="17" t="str">
        <f t="shared" si="92"/>
        <v/>
      </c>
      <c r="V1127" s="17" t="str">
        <f t="shared" si="93"/>
        <v/>
      </c>
    </row>
    <row r="1128" s="9" customFormat="1" hidden="1" customHeight="1" spans="1:22">
      <c r="A1128" s="21"/>
      <c r="B1128" s="54"/>
      <c r="C1128" s="55"/>
      <c r="D1128" s="54"/>
      <c r="E1128" s="57"/>
      <c r="F1128" s="58"/>
      <c r="G1128" s="59"/>
      <c r="H1128" s="57"/>
      <c r="I1128" s="57"/>
      <c r="J1128" s="62" t="str">
        <f t="shared" si="89"/>
        <v/>
      </c>
      <c r="K1128" s="61"/>
      <c r="L1128" s="57"/>
      <c r="M1128" s="57" t="str">
        <f t="shared" si="90"/>
        <v/>
      </c>
      <c r="N1128" s="57"/>
      <c r="O1128" s="57"/>
      <c r="P1128" s="57"/>
      <c r="Q1128" s="65" t="str">
        <f t="shared" si="91"/>
        <v/>
      </c>
      <c r="R1128" s="55"/>
      <c r="S1128" s="67"/>
      <c r="T1128" s="17">
        <f>IF(AND(D1128&lt;&gt;"",RIGHT(D1128,3)&lt;&gt;""),IF(COUNTIF($D$6:D1128,D1128)=1,1,0),0)</f>
        <v>0</v>
      </c>
      <c r="U1128" s="17" t="str">
        <f t="shared" si="92"/>
        <v/>
      </c>
      <c r="V1128" s="17" t="str">
        <f t="shared" si="93"/>
        <v/>
      </c>
    </row>
    <row r="1129" s="9" customFormat="1" hidden="1" customHeight="1" spans="1:22">
      <c r="A1129" s="21"/>
      <c r="B1129" s="54"/>
      <c r="C1129" s="55"/>
      <c r="D1129" s="54"/>
      <c r="E1129" s="57"/>
      <c r="F1129" s="58"/>
      <c r="G1129" s="59"/>
      <c r="H1129" s="57"/>
      <c r="I1129" s="57"/>
      <c r="J1129" s="62" t="str">
        <f t="shared" si="89"/>
        <v/>
      </c>
      <c r="K1129" s="61"/>
      <c r="L1129" s="57"/>
      <c r="M1129" s="57" t="str">
        <f t="shared" si="90"/>
        <v/>
      </c>
      <c r="N1129" s="57"/>
      <c r="O1129" s="57"/>
      <c r="P1129" s="57"/>
      <c r="Q1129" s="65" t="str">
        <f t="shared" si="91"/>
        <v/>
      </c>
      <c r="R1129" s="55"/>
      <c r="S1129" s="67"/>
      <c r="T1129" s="17">
        <f>IF(AND(D1129&lt;&gt;"",RIGHT(D1129,3)&lt;&gt;""),IF(COUNTIF($D$6:D1129,D1129)=1,1,0),0)</f>
        <v>0</v>
      </c>
      <c r="U1129" s="17" t="str">
        <f t="shared" si="92"/>
        <v/>
      </c>
      <c r="V1129" s="17" t="str">
        <f t="shared" si="93"/>
        <v/>
      </c>
    </row>
    <row r="1130" s="9" customFormat="1" hidden="1" customHeight="1" spans="1:22">
      <c r="A1130" s="21"/>
      <c r="B1130" s="54"/>
      <c r="C1130" s="55"/>
      <c r="D1130" s="54"/>
      <c r="E1130" s="57"/>
      <c r="F1130" s="58"/>
      <c r="G1130" s="59"/>
      <c r="H1130" s="57"/>
      <c r="I1130" s="57"/>
      <c r="J1130" s="62" t="str">
        <f t="shared" si="89"/>
        <v/>
      </c>
      <c r="K1130" s="61"/>
      <c r="L1130" s="57"/>
      <c r="M1130" s="57" t="str">
        <f t="shared" si="90"/>
        <v/>
      </c>
      <c r="N1130" s="57"/>
      <c r="O1130" s="57"/>
      <c r="P1130" s="57"/>
      <c r="Q1130" s="65" t="str">
        <f t="shared" si="91"/>
        <v/>
      </c>
      <c r="R1130" s="55"/>
      <c r="S1130" s="67"/>
      <c r="T1130" s="17">
        <f>IF(AND(D1130&lt;&gt;"",RIGHT(D1130,3)&lt;&gt;""),IF(COUNTIF($D$6:D1130,D1130)=1,1,0),0)</f>
        <v>0</v>
      </c>
      <c r="U1130" s="17" t="str">
        <f t="shared" si="92"/>
        <v/>
      </c>
      <c r="V1130" s="17" t="str">
        <f t="shared" si="93"/>
        <v/>
      </c>
    </row>
    <row r="1131" s="9" customFormat="1" hidden="1" customHeight="1" spans="1:22">
      <c r="A1131" s="21"/>
      <c r="B1131" s="54"/>
      <c r="C1131" s="55"/>
      <c r="D1131" s="54"/>
      <c r="E1131" s="57"/>
      <c r="F1131" s="58"/>
      <c r="G1131" s="59"/>
      <c r="H1131" s="57"/>
      <c r="I1131" s="57"/>
      <c r="J1131" s="62" t="str">
        <f t="shared" si="89"/>
        <v/>
      </c>
      <c r="K1131" s="61"/>
      <c r="L1131" s="57"/>
      <c r="M1131" s="57" t="str">
        <f t="shared" si="90"/>
        <v/>
      </c>
      <c r="N1131" s="57"/>
      <c r="O1131" s="57"/>
      <c r="P1131" s="57"/>
      <c r="Q1131" s="65" t="str">
        <f t="shared" si="91"/>
        <v/>
      </c>
      <c r="R1131" s="55"/>
      <c r="S1131" s="67"/>
      <c r="T1131" s="17">
        <f>IF(AND(D1131&lt;&gt;"",RIGHT(D1131,3)&lt;&gt;""),IF(COUNTIF($D$6:D1131,D1131)=1,1,0),0)</f>
        <v>0</v>
      </c>
      <c r="U1131" s="17" t="str">
        <f t="shared" si="92"/>
        <v/>
      </c>
      <c r="V1131" s="17" t="str">
        <f t="shared" si="93"/>
        <v/>
      </c>
    </row>
    <row r="1132" s="9" customFormat="1" hidden="1" customHeight="1" spans="1:22">
      <c r="A1132" s="21"/>
      <c r="B1132" s="54"/>
      <c r="C1132" s="55"/>
      <c r="D1132" s="54"/>
      <c r="E1132" s="57"/>
      <c r="F1132" s="58"/>
      <c r="G1132" s="59"/>
      <c r="H1132" s="57"/>
      <c r="I1132" s="57"/>
      <c r="J1132" s="62" t="str">
        <f t="shared" si="89"/>
        <v/>
      </c>
      <c r="K1132" s="61"/>
      <c r="L1132" s="57"/>
      <c r="M1132" s="57" t="str">
        <f t="shared" si="90"/>
        <v/>
      </c>
      <c r="N1132" s="57"/>
      <c r="O1132" s="57"/>
      <c r="P1132" s="57"/>
      <c r="Q1132" s="65" t="str">
        <f t="shared" si="91"/>
        <v/>
      </c>
      <c r="R1132" s="55"/>
      <c r="S1132" s="67"/>
      <c r="T1132" s="17">
        <f>IF(AND(D1132&lt;&gt;"",RIGHT(D1132,3)&lt;&gt;""),IF(COUNTIF($D$6:D1132,D1132)=1,1,0),0)</f>
        <v>0</v>
      </c>
      <c r="U1132" s="17" t="str">
        <f t="shared" si="92"/>
        <v/>
      </c>
      <c r="V1132" s="17" t="str">
        <f t="shared" si="93"/>
        <v/>
      </c>
    </row>
    <row r="1133" s="9" customFormat="1" hidden="1" customHeight="1" spans="1:22">
      <c r="A1133" s="21"/>
      <c r="B1133" s="54"/>
      <c r="C1133" s="55"/>
      <c r="D1133" s="54"/>
      <c r="E1133" s="57"/>
      <c r="F1133" s="58"/>
      <c r="G1133" s="59"/>
      <c r="H1133" s="57"/>
      <c r="I1133" s="57"/>
      <c r="J1133" s="62" t="str">
        <f t="shared" si="89"/>
        <v/>
      </c>
      <c r="K1133" s="61"/>
      <c r="L1133" s="57"/>
      <c r="M1133" s="57" t="str">
        <f t="shared" si="90"/>
        <v/>
      </c>
      <c r="N1133" s="57"/>
      <c r="O1133" s="57"/>
      <c r="P1133" s="57"/>
      <c r="Q1133" s="65" t="str">
        <f t="shared" si="91"/>
        <v/>
      </c>
      <c r="R1133" s="55"/>
      <c r="S1133" s="67"/>
      <c r="T1133" s="17">
        <f>IF(AND(D1133&lt;&gt;"",RIGHT(D1133,3)&lt;&gt;""),IF(COUNTIF($D$6:D1133,D1133)=1,1,0),0)</f>
        <v>0</v>
      </c>
      <c r="U1133" s="17" t="str">
        <f t="shared" si="92"/>
        <v/>
      </c>
      <c r="V1133" s="17" t="str">
        <f t="shared" si="93"/>
        <v/>
      </c>
    </row>
    <row r="1134" s="9" customFormat="1" hidden="1" customHeight="1" spans="1:22">
      <c r="A1134" s="21"/>
      <c r="B1134" s="54"/>
      <c r="C1134" s="55"/>
      <c r="D1134" s="54"/>
      <c r="E1134" s="57"/>
      <c r="F1134" s="58"/>
      <c r="G1134" s="59"/>
      <c r="H1134" s="57"/>
      <c r="I1134" s="57"/>
      <c r="J1134" s="62" t="str">
        <f t="shared" si="89"/>
        <v/>
      </c>
      <c r="K1134" s="61"/>
      <c r="L1134" s="57"/>
      <c r="M1134" s="57" t="str">
        <f t="shared" si="90"/>
        <v/>
      </c>
      <c r="N1134" s="57"/>
      <c r="O1134" s="57"/>
      <c r="P1134" s="57"/>
      <c r="Q1134" s="65" t="str">
        <f t="shared" si="91"/>
        <v/>
      </c>
      <c r="R1134" s="55"/>
      <c r="S1134" s="67"/>
      <c r="T1134" s="17">
        <f>IF(AND(D1134&lt;&gt;"",RIGHT(D1134,3)&lt;&gt;""),IF(COUNTIF($D$6:D1134,D1134)=1,1,0),0)</f>
        <v>0</v>
      </c>
      <c r="U1134" s="17" t="str">
        <f t="shared" si="92"/>
        <v/>
      </c>
      <c r="V1134" s="17" t="str">
        <f t="shared" si="93"/>
        <v/>
      </c>
    </row>
    <row r="1135" s="9" customFormat="1" hidden="1" customHeight="1" spans="1:22">
      <c r="A1135" s="21"/>
      <c r="B1135" s="54"/>
      <c r="C1135" s="55"/>
      <c r="D1135" s="54"/>
      <c r="E1135" s="57"/>
      <c r="F1135" s="58"/>
      <c r="G1135" s="59"/>
      <c r="H1135" s="57"/>
      <c r="I1135" s="57"/>
      <c r="J1135" s="62" t="str">
        <f t="shared" si="89"/>
        <v/>
      </c>
      <c r="K1135" s="61"/>
      <c r="L1135" s="57"/>
      <c r="M1135" s="57" t="str">
        <f t="shared" si="90"/>
        <v/>
      </c>
      <c r="N1135" s="57"/>
      <c r="O1135" s="57"/>
      <c r="P1135" s="57"/>
      <c r="Q1135" s="65" t="str">
        <f t="shared" si="91"/>
        <v/>
      </c>
      <c r="R1135" s="55"/>
      <c r="S1135" s="67"/>
      <c r="T1135" s="17">
        <f>IF(AND(D1135&lt;&gt;"",RIGHT(D1135,3)&lt;&gt;""),IF(COUNTIF($D$6:D1135,D1135)=1,1,0),0)</f>
        <v>0</v>
      </c>
      <c r="U1135" s="17" t="str">
        <f t="shared" si="92"/>
        <v/>
      </c>
      <c r="V1135" s="17" t="str">
        <f t="shared" si="93"/>
        <v/>
      </c>
    </row>
    <row r="1136" s="9" customFormat="1" hidden="1" customHeight="1" spans="1:22">
      <c r="A1136" s="21"/>
      <c r="B1136" s="54"/>
      <c r="C1136" s="55"/>
      <c r="D1136" s="54"/>
      <c r="E1136" s="57"/>
      <c r="F1136" s="58"/>
      <c r="G1136" s="59"/>
      <c r="H1136" s="57"/>
      <c r="I1136" s="57"/>
      <c r="J1136" s="62" t="str">
        <f t="shared" si="89"/>
        <v/>
      </c>
      <c r="K1136" s="61"/>
      <c r="L1136" s="57"/>
      <c r="M1136" s="57" t="str">
        <f t="shared" si="90"/>
        <v/>
      </c>
      <c r="N1136" s="57"/>
      <c r="O1136" s="57"/>
      <c r="P1136" s="57"/>
      <c r="Q1136" s="65" t="str">
        <f t="shared" si="91"/>
        <v/>
      </c>
      <c r="R1136" s="55"/>
      <c r="S1136" s="67"/>
      <c r="T1136" s="17">
        <f>IF(AND(D1136&lt;&gt;"",RIGHT(D1136,3)&lt;&gt;""),IF(COUNTIF($D$6:D1136,D1136)=1,1,0),0)</f>
        <v>0</v>
      </c>
      <c r="U1136" s="17" t="str">
        <f t="shared" si="92"/>
        <v/>
      </c>
      <c r="V1136" s="17" t="str">
        <f t="shared" si="93"/>
        <v/>
      </c>
    </row>
    <row r="1137" s="9" customFormat="1" hidden="1" customHeight="1" spans="1:22">
      <c r="A1137" s="21"/>
      <c r="B1137" s="54"/>
      <c r="C1137" s="55"/>
      <c r="D1137" s="54"/>
      <c r="E1137" s="57"/>
      <c r="F1137" s="58"/>
      <c r="G1137" s="59"/>
      <c r="H1137" s="57"/>
      <c r="I1137" s="57"/>
      <c r="J1137" s="62" t="str">
        <f t="shared" si="89"/>
        <v/>
      </c>
      <c r="K1137" s="61"/>
      <c r="L1137" s="57"/>
      <c r="M1137" s="57" t="str">
        <f t="shared" si="90"/>
        <v/>
      </c>
      <c r="N1137" s="57"/>
      <c r="O1137" s="57"/>
      <c r="P1137" s="57"/>
      <c r="Q1137" s="65" t="str">
        <f t="shared" si="91"/>
        <v/>
      </c>
      <c r="R1137" s="55"/>
      <c r="S1137" s="67"/>
      <c r="T1137" s="17">
        <f>IF(AND(D1137&lt;&gt;"",RIGHT(D1137,3)&lt;&gt;""),IF(COUNTIF($D$6:D1137,D1137)=1,1,0),0)</f>
        <v>0</v>
      </c>
      <c r="U1137" s="17" t="str">
        <f t="shared" si="92"/>
        <v/>
      </c>
      <c r="V1137" s="17" t="str">
        <f t="shared" si="93"/>
        <v/>
      </c>
    </row>
    <row r="1138" s="9" customFormat="1" hidden="1" customHeight="1" spans="1:22">
      <c r="A1138" s="21"/>
      <c r="B1138" s="54"/>
      <c r="C1138" s="55"/>
      <c r="D1138" s="54"/>
      <c r="E1138" s="57"/>
      <c r="F1138" s="58"/>
      <c r="G1138" s="59"/>
      <c r="H1138" s="57"/>
      <c r="I1138" s="57"/>
      <c r="J1138" s="62" t="str">
        <f t="shared" si="89"/>
        <v/>
      </c>
      <c r="K1138" s="61"/>
      <c r="L1138" s="57"/>
      <c r="M1138" s="57" t="str">
        <f t="shared" si="90"/>
        <v/>
      </c>
      <c r="N1138" s="57"/>
      <c r="O1138" s="57"/>
      <c r="P1138" s="57"/>
      <c r="Q1138" s="65" t="str">
        <f t="shared" si="91"/>
        <v/>
      </c>
      <c r="R1138" s="55"/>
      <c r="S1138" s="67"/>
      <c r="T1138" s="17">
        <f>IF(AND(D1138&lt;&gt;"",RIGHT(D1138,3)&lt;&gt;""),IF(COUNTIF($D$6:D1138,D1138)=1,1,0),0)</f>
        <v>0</v>
      </c>
      <c r="U1138" s="17" t="str">
        <f t="shared" si="92"/>
        <v/>
      </c>
      <c r="V1138" s="17" t="str">
        <f t="shared" si="93"/>
        <v/>
      </c>
    </row>
    <row r="1139" s="9" customFormat="1" hidden="1" customHeight="1" spans="1:22">
      <c r="A1139" s="21"/>
      <c r="B1139" s="54"/>
      <c r="C1139" s="55"/>
      <c r="D1139" s="54"/>
      <c r="E1139" s="57"/>
      <c r="F1139" s="58"/>
      <c r="G1139" s="59"/>
      <c r="H1139" s="57"/>
      <c r="I1139" s="57"/>
      <c r="J1139" s="62" t="str">
        <f t="shared" si="89"/>
        <v/>
      </c>
      <c r="K1139" s="61"/>
      <c r="L1139" s="57"/>
      <c r="M1139" s="57" t="str">
        <f t="shared" si="90"/>
        <v/>
      </c>
      <c r="N1139" s="57"/>
      <c r="O1139" s="57"/>
      <c r="P1139" s="57"/>
      <c r="Q1139" s="65" t="str">
        <f t="shared" si="91"/>
        <v/>
      </c>
      <c r="R1139" s="55"/>
      <c r="S1139" s="67"/>
      <c r="T1139" s="17">
        <f>IF(AND(D1139&lt;&gt;"",RIGHT(D1139,3)&lt;&gt;""),IF(COUNTIF($D$6:D1139,D1139)=1,1,0),0)</f>
        <v>0</v>
      </c>
      <c r="U1139" s="17" t="str">
        <f t="shared" si="92"/>
        <v/>
      </c>
      <c r="V1139" s="17" t="str">
        <f t="shared" si="93"/>
        <v/>
      </c>
    </row>
    <row r="1140" s="9" customFormat="1" hidden="1" customHeight="1" spans="1:22">
      <c r="A1140" s="21"/>
      <c r="B1140" s="54"/>
      <c r="C1140" s="55"/>
      <c r="D1140" s="54"/>
      <c r="E1140" s="57"/>
      <c r="F1140" s="58"/>
      <c r="G1140" s="59"/>
      <c r="H1140" s="57"/>
      <c r="I1140" s="57"/>
      <c r="J1140" s="62" t="str">
        <f t="shared" si="89"/>
        <v/>
      </c>
      <c r="K1140" s="61"/>
      <c r="L1140" s="57"/>
      <c r="M1140" s="57" t="str">
        <f t="shared" si="90"/>
        <v/>
      </c>
      <c r="N1140" s="57"/>
      <c r="O1140" s="57"/>
      <c r="P1140" s="57"/>
      <c r="Q1140" s="65" t="str">
        <f t="shared" si="91"/>
        <v/>
      </c>
      <c r="R1140" s="55"/>
      <c r="S1140" s="67"/>
      <c r="T1140" s="17">
        <f>IF(AND(D1140&lt;&gt;"",RIGHT(D1140,3)&lt;&gt;""),IF(COUNTIF($D$6:D1140,D1140)=1,1,0),0)</f>
        <v>0</v>
      </c>
      <c r="U1140" s="17" t="str">
        <f t="shared" si="92"/>
        <v/>
      </c>
      <c r="V1140" s="17" t="str">
        <f t="shared" si="93"/>
        <v/>
      </c>
    </row>
    <row r="1141" s="9" customFormat="1" hidden="1" customHeight="1" spans="1:22">
      <c r="A1141" s="21"/>
      <c r="B1141" s="54"/>
      <c r="C1141" s="55"/>
      <c r="D1141" s="54"/>
      <c r="E1141" s="57"/>
      <c r="F1141" s="58"/>
      <c r="G1141" s="59"/>
      <c r="H1141" s="57"/>
      <c r="I1141" s="57"/>
      <c r="J1141" s="62" t="str">
        <f t="shared" si="89"/>
        <v/>
      </c>
      <c r="K1141" s="61"/>
      <c r="L1141" s="57"/>
      <c r="M1141" s="57" t="str">
        <f t="shared" si="90"/>
        <v/>
      </c>
      <c r="N1141" s="57"/>
      <c r="O1141" s="57"/>
      <c r="P1141" s="57"/>
      <c r="Q1141" s="65" t="str">
        <f t="shared" si="91"/>
        <v/>
      </c>
      <c r="R1141" s="55"/>
      <c r="S1141" s="67"/>
      <c r="T1141" s="17">
        <f>IF(AND(D1141&lt;&gt;"",RIGHT(D1141,3)&lt;&gt;""),IF(COUNTIF($D$6:D1141,D1141)=1,1,0),0)</f>
        <v>0</v>
      </c>
      <c r="U1141" s="17" t="str">
        <f t="shared" si="92"/>
        <v/>
      </c>
      <c r="V1141" s="17" t="str">
        <f t="shared" si="93"/>
        <v/>
      </c>
    </row>
    <row r="1142" s="9" customFormat="1" hidden="1" customHeight="1" spans="1:22">
      <c r="A1142" s="21"/>
      <c r="B1142" s="54"/>
      <c r="C1142" s="55"/>
      <c r="D1142" s="54"/>
      <c r="E1142" s="57"/>
      <c r="F1142" s="58"/>
      <c r="G1142" s="59"/>
      <c r="H1142" s="57"/>
      <c r="I1142" s="57"/>
      <c r="J1142" s="62" t="str">
        <f t="shared" si="89"/>
        <v/>
      </c>
      <c r="K1142" s="61"/>
      <c r="L1142" s="57"/>
      <c r="M1142" s="57" t="str">
        <f t="shared" si="90"/>
        <v/>
      </c>
      <c r="N1142" s="57"/>
      <c r="O1142" s="57"/>
      <c r="P1142" s="57"/>
      <c r="Q1142" s="65" t="str">
        <f t="shared" si="91"/>
        <v/>
      </c>
      <c r="R1142" s="55"/>
      <c r="S1142" s="67"/>
      <c r="T1142" s="17">
        <f>IF(AND(D1142&lt;&gt;"",RIGHT(D1142,3)&lt;&gt;""),IF(COUNTIF($D$6:D1142,D1142)=1,1,0),0)</f>
        <v>0</v>
      </c>
      <c r="U1142" s="17" t="str">
        <f t="shared" si="92"/>
        <v/>
      </c>
      <c r="V1142" s="17" t="str">
        <f t="shared" si="93"/>
        <v/>
      </c>
    </row>
    <row r="1143" s="9" customFormat="1" hidden="1" customHeight="1" spans="1:22">
      <c r="A1143" s="21"/>
      <c r="B1143" s="54"/>
      <c r="C1143" s="55"/>
      <c r="D1143" s="54"/>
      <c r="E1143" s="57"/>
      <c r="F1143" s="58"/>
      <c r="G1143" s="59"/>
      <c r="H1143" s="57"/>
      <c r="I1143" s="57"/>
      <c r="J1143" s="62" t="str">
        <f t="shared" si="89"/>
        <v/>
      </c>
      <c r="K1143" s="61"/>
      <c r="L1143" s="57"/>
      <c r="M1143" s="57" t="str">
        <f t="shared" si="90"/>
        <v/>
      </c>
      <c r="N1143" s="57"/>
      <c r="O1143" s="57"/>
      <c r="P1143" s="57"/>
      <c r="Q1143" s="65" t="str">
        <f t="shared" si="91"/>
        <v/>
      </c>
      <c r="R1143" s="55"/>
      <c r="S1143" s="67"/>
      <c r="T1143" s="17">
        <f>IF(AND(D1143&lt;&gt;"",RIGHT(D1143,3)&lt;&gt;""),IF(COUNTIF($D$6:D1143,D1143)=1,1,0),0)</f>
        <v>0</v>
      </c>
      <c r="U1143" s="17" t="str">
        <f t="shared" si="92"/>
        <v/>
      </c>
      <c r="V1143" s="17" t="str">
        <f t="shared" si="93"/>
        <v/>
      </c>
    </row>
    <row r="1144" s="9" customFormat="1" hidden="1" customHeight="1" spans="1:22">
      <c r="A1144" s="21"/>
      <c r="B1144" s="54"/>
      <c r="C1144" s="55"/>
      <c r="D1144" s="54"/>
      <c r="E1144" s="57"/>
      <c r="F1144" s="58"/>
      <c r="G1144" s="59"/>
      <c r="H1144" s="57"/>
      <c r="I1144" s="57"/>
      <c r="J1144" s="62" t="str">
        <f t="shared" si="89"/>
        <v/>
      </c>
      <c r="K1144" s="61"/>
      <c r="L1144" s="57"/>
      <c r="M1144" s="57" t="str">
        <f t="shared" si="90"/>
        <v/>
      </c>
      <c r="N1144" s="57"/>
      <c r="O1144" s="57"/>
      <c r="P1144" s="57"/>
      <c r="Q1144" s="65" t="str">
        <f t="shared" si="91"/>
        <v/>
      </c>
      <c r="R1144" s="55"/>
      <c r="S1144" s="67"/>
      <c r="T1144" s="17">
        <f>IF(AND(D1144&lt;&gt;"",RIGHT(D1144,3)&lt;&gt;""),IF(COUNTIF($D$6:D1144,D1144)=1,1,0),0)</f>
        <v>0</v>
      </c>
      <c r="U1144" s="17" t="str">
        <f t="shared" si="92"/>
        <v/>
      </c>
      <c r="V1144" s="17" t="str">
        <f t="shared" si="93"/>
        <v/>
      </c>
    </row>
    <row r="1145" s="9" customFormat="1" hidden="1" customHeight="1" spans="1:22">
      <c r="A1145" s="21"/>
      <c r="B1145" s="54"/>
      <c r="C1145" s="55"/>
      <c r="D1145" s="54"/>
      <c r="E1145" s="57"/>
      <c r="F1145" s="58"/>
      <c r="G1145" s="59"/>
      <c r="H1145" s="57"/>
      <c r="I1145" s="57"/>
      <c r="J1145" s="62" t="str">
        <f t="shared" si="89"/>
        <v/>
      </c>
      <c r="K1145" s="61"/>
      <c r="L1145" s="57"/>
      <c r="M1145" s="57" t="str">
        <f t="shared" si="90"/>
        <v/>
      </c>
      <c r="N1145" s="57"/>
      <c r="O1145" s="57"/>
      <c r="P1145" s="57"/>
      <c r="Q1145" s="65" t="str">
        <f t="shared" si="91"/>
        <v/>
      </c>
      <c r="R1145" s="55"/>
      <c r="S1145" s="67"/>
      <c r="T1145" s="17">
        <f>IF(AND(D1145&lt;&gt;"",RIGHT(D1145,3)&lt;&gt;""),IF(COUNTIF($D$6:D1145,D1145)=1,1,0),0)</f>
        <v>0</v>
      </c>
      <c r="U1145" s="17" t="str">
        <f t="shared" si="92"/>
        <v/>
      </c>
      <c r="V1145" s="17" t="str">
        <f t="shared" si="93"/>
        <v/>
      </c>
    </row>
    <row r="1146" s="9" customFormat="1" hidden="1" customHeight="1" spans="1:22">
      <c r="A1146" s="21"/>
      <c r="B1146" s="54"/>
      <c r="C1146" s="55"/>
      <c r="D1146" s="54"/>
      <c r="E1146" s="57"/>
      <c r="F1146" s="58"/>
      <c r="G1146" s="59"/>
      <c r="H1146" s="57"/>
      <c r="I1146" s="57"/>
      <c r="J1146" s="62" t="str">
        <f t="shared" si="89"/>
        <v/>
      </c>
      <c r="K1146" s="61"/>
      <c r="L1146" s="57"/>
      <c r="M1146" s="57" t="str">
        <f t="shared" si="90"/>
        <v/>
      </c>
      <c r="N1146" s="57"/>
      <c r="O1146" s="57"/>
      <c r="P1146" s="57"/>
      <c r="Q1146" s="65" t="str">
        <f t="shared" si="91"/>
        <v/>
      </c>
      <c r="R1146" s="55"/>
      <c r="S1146" s="67"/>
      <c r="T1146" s="17">
        <f>IF(AND(D1146&lt;&gt;"",RIGHT(D1146,3)&lt;&gt;""),IF(COUNTIF($D$6:D1146,D1146)=1,1,0),0)</f>
        <v>0</v>
      </c>
      <c r="U1146" s="17" t="str">
        <f t="shared" si="92"/>
        <v/>
      </c>
      <c r="V1146" s="17" t="str">
        <f t="shared" si="93"/>
        <v/>
      </c>
    </row>
    <row r="1147" s="9" customFormat="1" hidden="1" customHeight="1" spans="1:22">
      <c r="A1147" s="21"/>
      <c r="B1147" s="54"/>
      <c r="C1147" s="55"/>
      <c r="D1147" s="54"/>
      <c r="E1147" s="57"/>
      <c r="F1147" s="58"/>
      <c r="G1147" s="59"/>
      <c r="H1147" s="57"/>
      <c r="I1147" s="57"/>
      <c r="J1147" s="62" t="str">
        <f t="shared" si="89"/>
        <v/>
      </c>
      <c r="K1147" s="61"/>
      <c r="L1147" s="57"/>
      <c r="M1147" s="57" t="str">
        <f t="shared" si="90"/>
        <v/>
      </c>
      <c r="N1147" s="57"/>
      <c r="O1147" s="57"/>
      <c r="P1147" s="57"/>
      <c r="Q1147" s="65" t="str">
        <f t="shared" si="91"/>
        <v/>
      </c>
      <c r="R1147" s="55"/>
      <c r="S1147" s="67"/>
      <c r="T1147" s="17">
        <f>IF(AND(D1147&lt;&gt;"",RIGHT(D1147,3)&lt;&gt;""),IF(COUNTIF($D$6:D1147,D1147)=1,1,0),0)</f>
        <v>0</v>
      </c>
      <c r="U1147" s="17" t="str">
        <f t="shared" si="92"/>
        <v/>
      </c>
      <c r="V1147" s="17" t="str">
        <f t="shared" si="93"/>
        <v/>
      </c>
    </row>
    <row r="1148" s="9" customFormat="1" hidden="1" customHeight="1" spans="1:22">
      <c r="A1148" s="21"/>
      <c r="B1148" s="54"/>
      <c r="C1148" s="55"/>
      <c r="D1148" s="54"/>
      <c r="E1148" s="57"/>
      <c r="F1148" s="58"/>
      <c r="G1148" s="59"/>
      <c r="H1148" s="57"/>
      <c r="I1148" s="57"/>
      <c r="J1148" s="62" t="str">
        <f t="shared" si="89"/>
        <v/>
      </c>
      <c r="K1148" s="61"/>
      <c r="L1148" s="57"/>
      <c r="M1148" s="57" t="str">
        <f t="shared" si="90"/>
        <v/>
      </c>
      <c r="N1148" s="57"/>
      <c r="O1148" s="57"/>
      <c r="P1148" s="57"/>
      <c r="Q1148" s="65" t="str">
        <f t="shared" si="91"/>
        <v/>
      </c>
      <c r="R1148" s="55"/>
      <c r="S1148" s="67"/>
      <c r="T1148" s="17">
        <f>IF(AND(D1148&lt;&gt;"",RIGHT(D1148,3)&lt;&gt;""),IF(COUNTIF($D$6:D1148,D1148)=1,1,0),0)</f>
        <v>0</v>
      </c>
      <c r="U1148" s="17" t="str">
        <f t="shared" si="92"/>
        <v/>
      </c>
      <c r="V1148" s="17" t="str">
        <f t="shared" si="93"/>
        <v/>
      </c>
    </row>
    <row r="1149" s="9" customFormat="1" hidden="1" customHeight="1" spans="1:22">
      <c r="A1149" s="21"/>
      <c r="B1149" s="54"/>
      <c r="C1149" s="55"/>
      <c r="D1149" s="54"/>
      <c r="E1149" s="57"/>
      <c r="F1149" s="58"/>
      <c r="G1149" s="59"/>
      <c r="H1149" s="57"/>
      <c r="I1149" s="57"/>
      <c r="J1149" s="62" t="str">
        <f t="shared" si="89"/>
        <v/>
      </c>
      <c r="K1149" s="61"/>
      <c r="L1149" s="57"/>
      <c r="M1149" s="57" t="str">
        <f t="shared" si="90"/>
        <v/>
      </c>
      <c r="N1149" s="57"/>
      <c r="O1149" s="57"/>
      <c r="P1149" s="57"/>
      <c r="Q1149" s="65" t="str">
        <f t="shared" si="91"/>
        <v/>
      </c>
      <c r="R1149" s="55"/>
      <c r="S1149" s="67"/>
      <c r="T1149" s="17">
        <f>IF(AND(D1149&lt;&gt;"",RIGHT(D1149,3)&lt;&gt;""),IF(COUNTIF($D$6:D1149,D1149)=1,1,0),0)</f>
        <v>0</v>
      </c>
      <c r="U1149" s="17" t="str">
        <f t="shared" si="92"/>
        <v/>
      </c>
      <c r="V1149" s="17" t="str">
        <f t="shared" si="93"/>
        <v/>
      </c>
    </row>
    <row r="1150" s="9" customFormat="1" hidden="1" customHeight="1" spans="1:22">
      <c r="A1150" s="21"/>
      <c r="B1150" s="54"/>
      <c r="C1150" s="55"/>
      <c r="D1150" s="54"/>
      <c r="E1150" s="57"/>
      <c r="F1150" s="58"/>
      <c r="G1150" s="59"/>
      <c r="H1150" s="57"/>
      <c r="I1150" s="57"/>
      <c r="J1150" s="62" t="str">
        <f t="shared" si="89"/>
        <v/>
      </c>
      <c r="K1150" s="61"/>
      <c r="L1150" s="57"/>
      <c r="M1150" s="57" t="str">
        <f t="shared" si="90"/>
        <v/>
      </c>
      <c r="N1150" s="57"/>
      <c r="O1150" s="57"/>
      <c r="P1150" s="57"/>
      <c r="Q1150" s="65" t="str">
        <f t="shared" si="91"/>
        <v/>
      </c>
      <c r="R1150" s="55"/>
      <c r="S1150" s="67"/>
      <c r="T1150" s="17">
        <f>IF(AND(D1150&lt;&gt;"",RIGHT(D1150,3)&lt;&gt;""),IF(COUNTIF($D$6:D1150,D1150)=1,1,0),0)</f>
        <v>0</v>
      </c>
      <c r="U1150" s="17" t="str">
        <f t="shared" si="92"/>
        <v/>
      </c>
      <c r="V1150" s="17" t="str">
        <f t="shared" si="93"/>
        <v/>
      </c>
    </row>
    <row r="1151" s="9" customFormat="1" hidden="1" customHeight="1" spans="1:22">
      <c r="A1151" s="21"/>
      <c r="B1151" s="54"/>
      <c r="C1151" s="55"/>
      <c r="D1151" s="54"/>
      <c r="E1151" s="57"/>
      <c r="F1151" s="58"/>
      <c r="G1151" s="59"/>
      <c r="H1151" s="57"/>
      <c r="I1151" s="57"/>
      <c r="J1151" s="62" t="str">
        <f t="shared" si="89"/>
        <v/>
      </c>
      <c r="K1151" s="61"/>
      <c r="L1151" s="57"/>
      <c r="M1151" s="57" t="str">
        <f t="shared" si="90"/>
        <v/>
      </c>
      <c r="N1151" s="57"/>
      <c r="O1151" s="57"/>
      <c r="P1151" s="57"/>
      <c r="Q1151" s="65" t="str">
        <f t="shared" si="91"/>
        <v/>
      </c>
      <c r="R1151" s="55"/>
      <c r="S1151" s="67"/>
      <c r="T1151" s="17">
        <f>IF(AND(D1151&lt;&gt;"",RIGHT(D1151,3)&lt;&gt;""),IF(COUNTIF($D$6:D1151,D1151)=1,1,0),0)</f>
        <v>0</v>
      </c>
      <c r="U1151" s="17" t="str">
        <f t="shared" si="92"/>
        <v/>
      </c>
      <c r="V1151" s="17" t="str">
        <f t="shared" si="93"/>
        <v/>
      </c>
    </row>
    <row r="1152" s="9" customFormat="1" hidden="1" customHeight="1" spans="1:22">
      <c r="A1152" s="21"/>
      <c r="B1152" s="54"/>
      <c r="C1152" s="55"/>
      <c r="D1152" s="54"/>
      <c r="E1152" s="57"/>
      <c r="F1152" s="58"/>
      <c r="G1152" s="59"/>
      <c r="H1152" s="57"/>
      <c r="I1152" s="57"/>
      <c r="J1152" s="62" t="str">
        <f t="shared" si="89"/>
        <v/>
      </c>
      <c r="K1152" s="61"/>
      <c r="L1152" s="57"/>
      <c r="M1152" s="57" t="str">
        <f t="shared" si="90"/>
        <v/>
      </c>
      <c r="N1152" s="57"/>
      <c r="O1152" s="57"/>
      <c r="P1152" s="57"/>
      <c r="Q1152" s="65" t="str">
        <f t="shared" si="91"/>
        <v/>
      </c>
      <c r="R1152" s="55"/>
      <c r="S1152" s="67"/>
      <c r="T1152" s="17">
        <f>IF(AND(D1152&lt;&gt;"",RIGHT(D1152,3)&lt;&gt;""),IF(COUNTIF($D$6:D1152,D1152)=1,1,0),0)</f>
        <v>0</v>
      </c>
      <c r="U1152" s="17" t="str">
        <f t="shared" si="92"/>
        <v/>
      </c>
      <c r="V1152" s="17" t="str">
        <f t="shared" si="93"/>
        <v/>
      </c>
    </row>
    <row r="1153" s="9" customFormat="1" hidden="1" customHeight="1" spans="1:22">
      <c r="A1153" s="21"/>
      <c r="B1153" s="54"/>
      <c r="C1153" s="55"/>
      <c r="D1153" s="54"/>
      <c r="E1153" s="57"/>
      <c r="F1153" s="58"/>
      <c r="G1153" s="59"/>
      <c r="H1153" s="57"/>
      <c r="I1153" s="57"/>
      <c r="J1153" s="62" t="str">
        <f t="shared" si="89"/>
        <v/>
      </c>
      <c r="K1153" s="61"/>
      <c r="L1153" s="57"/>
      <c r="M1153" s="57" t="str">
        <f t="shared" si="90"/>
        <v/>
      </c>
      <c r="N1153" s="57"/>
      <c r="O1153" s="57"/>
      <c r="P1153" s="57"/>
      <c r="Q1153" s="65" t="str">
        <f t="shared" si="91"/>
        <v/>
      </c>
      <c r="R1153" s="55"/>
      <c r="S1153" s="67"/>
      <c r="T1153" s="17">
        <f>IF(AND(D1153&lt;&gt;"",RIGHT(D1153,3)&lt;&gt;""),IF(COUNTIF($D$6:D1153,D1153)=1,1,0),0)</f>
        <v>0</v>
      </c>
      <c r="U1153" s="17" t="str">
        <f t="shared" si="92"/>
        <v/>
      </c>
      <c r="V1153" s="17" t="str">
        <f t="shared" si="93"/>
        <v/>
      </c>
    </row>
    <row r="1154" s="9" customFormat="1" hidden="1" customHeight="1" spans="1:22">
      <c r="A1154" s="21"/>
      <c r="B1154" s="54"/>
      <c r="C1154" s="55"/>
      <c r="D1154" s="54"/>
      <c r="E1154" s="57"/>
      <c r="F1154" s="58"/>
      <c r="G1154" s="59"/>
      <c r="H1154" s="57"/>
      <c r="I1154" s="57"/>
      <c r="J1154" s="62" t="str">
        <f t="shared" si="89"/>
        <v/>
      </c>
      <c r="K1154" s="61"/>
      <c r="L1154" s="57"/>
      <c r="M1154" s="57" t="str">
        <f t="shared" si="90"/>
        <v/>
      </c>
      <c r="N1154" s="57"/>
      <c r="O1154" s="57"/>
      <c r="P1154" s="57"/>
      <c r="Q1154" s="65" t="str">
        <f t="shared" si="91"/>
        <v/>
      </c>
      <c r="R1154" s="55"/>
      <c r="S1154" s="67"/>
      <c r="T1154" s="17">
        <f>IF(AND(D1154&lt;&gt;"",RIGHT(D1154,3)&lt;&gt;""),IF(COUNTIF($D$6:D1154,D1154)=1,1,0),0)</f>
        <v>0</v>
      </c>
      <c r="U1154" s="17" t="str">
        <f t="shared" si="92"/>
        <v/>
      </c>
      <c r="V1154" s="17" t="str">
        <f t="shared" si="93"/>
        <v/>
      </c>
    </row>
    <row r="1155" s="9" customFormat="1" hidden="1" customHeight="1" spans="1:22">
      <c r="A1155" s="21"/>
      <c r="B1155" s="54"/>
      <c r="C1155" s="55"/>
      <c r="D1155" s="54"/>
      <c r="E1155" s="57"/>
      <c r="F1155" s="58"/>
      <c r="G1155" s="59"/>
      <c r="H1155" s="57"/>
      <c r="I1155" s="57"/>
      <c r="J1155" s="62" t="str">
        <f t="shared" si="89"/>
        <v/>
      </c>
      <c r="K1155" s="61"/>
      <c r="L1155" s="57"/>
      <c r="M1155" s="57" t="str">
        <f t="shared" si="90"/>
        <v/>
      </c>
      <c r="N1155" s="57"/>
      <c r="O1155" s="57"/>
      <c r="P1155" s="57"/>
      <c r="Q1155" s="65" t="str">
        <f t="shared" si="91"/>
        <v/>
      </c>
      <c r="R1155" s="55"/>
      <c r="S1155" s="67"/>
      <c r="T1155" s="17">
        <f>IF(AND(D1155&lt;&gt;"",RIGHT(D1155,3)&lt;&gt;""),IF(COUNTIF($D$6:D1155,D1155)=1,1,0),0)</f>
        <v>0</v>
      </c>
      <c r="U1155" s="17" t="str">
        <f t="shared" si="92"/>
        <v/>
      </c>
      <c r="V1155" s="17" t="str">
        <f t="shared" si="93"/>
        <v/>
      </c>
    </row>
    <row r="1156" s="9" customFormat="1" hidden="1" customHeight="1" spans="1:22">
      <c r="A1156" s="21"/>
      <c r="B1156" s="54"/>
      <c r="C1156" s="55"/>
      <c r="D1156" s="54"/>
      <c r="E1156" s="57"/>
      <c r="F1156" s="58"/>
      <c r="G1156" s="59"/>
      <c r="H1156" s="57"/>
      <c r="I1156" s="57"/>
      <c r="J1156" s="62" t="str">
        <f t="shared" si="89"/>
        <v/>
      </c>
      <c r="K1156" s="61"/>
      <c r="L1156" s="57"/>
      <c r="M1156" s="57" t="str">
        <f t="shared" si="90"/>
        <v/>
      </c>
      <c r="N1156" s="57"/>
      <c r="O1156" s="57"/>
      <c r="P1156" s="57"/>
      <c r="Q1156" s="65" t="str">
        <f t="shared" si="91"/>
        <v/>
      </c>
      <c r="R1156" s="55"/>
      <c r="S1156" s="67"/>
      <c r="T1156" s="17">
        <f>IF(AND(D1156&lt;&gt;"",RIGHT(D1156,3)&lt;&gt;""),IF(COUNTIF($D$6:D1156,D1156)=1,1,0),0)</f>
        <v>0</v>
      </c>
      <c r="U1156" s="17" t="str">
        <f t="shared" si="92"/>
        <v/>
      </c>
      <c r="V1156" s="17" t="str">
        <f t="shared" si="93"/>
        <v/>
      </c>
    </row>
    <row r="1157" s="9" customFormat="1" hidden="1" customHeight="1" spans="1:22">
      <c r="A1157" s="21"/>
      <c r="B1157" s="54"/>
      <c r="C1157" s="55"/>
      <c r="D1157" s="54"/>
      <c r="E1157" s="57"/>
      <c r="F1157" s="58"/>
      <c r="G1157" s="59"/>
      <c r="H1157" s="57"/>
      <c r="I1157" s="57"/>
      <c r="J1157" s="62" t="str">
        <f t="shared" si="89"/>
        <v/>
      </c>
      <c r="K1157" s="61"/>
      <c r="L1157" s="57"/>
      <c r="M1157" s="57" t="str">
        <f t="shared" si="90"/>
        <v/>
      </c>
      <c r="N1157" s="57"/>
      <c r="O1157" s="57"/>
      <c r="P1157" s="57"/>
      <c r="Q1157" s="65" t="str">
        <f t="shared" si="91"/>
        <v/>
      </c>
      <c r="R1157" s="55"/>
      <c r="S1157" s="67"/>
      <c r="T1157" s="17">
        <f>IF(AND(D1157&lt;&gt;"",RIGHT(D1157,3)&lt;&gt;""),IF(COUNTIF($D$6:D1157,D1157)=1,1,0),0)</f>
        <v>0</v>
      </c>
      <c r="U1157" s="17" t="str">
        <f t="shared" si="92"/>
        <v/>
      </c>
      <c r="V1157" s="17" t="str">
        <f t="shared" si="93"/>
        <v/>
      </c>
    </row>
    <row r="1158" s="9" customFormat="1" hidden="1" customHeight="1" spans="1:22">
      <c r="A1158" s="21"/>
      <c r="B1158" s="54"/>
      <c r="C1158" s="55"/>
      <c r="D1158" s="54"/>
      <c r="E1158" s="57"/>
      <c r="F1158" s="58"/>
      <c r="G1158" s="59"/>
      <c r="H1158" s="57"/>
      <c r="I1158" s="57"/>
      <c r="J1158" s="62" t="str">
        <f t="shared" ref="J1158:J1221" si="94">IF(H1158&lt;&gt;"",HYPERLINK(_xlfn.CONCAT($H$4,H1158,I1158),"Open File"),"")</f>
        <v/>
      </c>
      <c r="K1158" s="61"/>
      <c r="L1158" s="57"/>
      <c r="M1158" s="57" t="str">
        <f t="shared" ref="M1158:M1221" si="95">IF(AND(N1158&lt;&gt;"",Q1158&lt;&gt;"",R1158&lt;&gt;""),"COMPLETED",IF(N1158&lt;&gt;"","ON-GOING",IF(L1158&lt;&gt;"","REQUESTED","")))</f>
        <v/>
      </c>
      <c r="N1158" s="57"/>
      <c r="O1158" s="57"/>
      <c r="P1158" s="57"/>
      <c r="Q1158" s="65" t="str">
        <f t="shared" ref="Q1158:Q1221" si="96">IF(O1158&lt;&gt;"",HYPERLINK(_xlfn.CONCAT($O$4,O1158,P1158),"Open File"),"")</f>
        <v/>
      </c>
      <c r="R1158" s="55"/>
      <c r="S1158" s="67"/>
      <c r="T1158" s="17">
        <f>IF(AND(D1158&lt;&gt;"",RIGHT(D1158,3)&lt;&gt;""),IF(COUNTIF($D$6:D1158,D1158)=1,1,0),0)</f>
        <v>0</v>
      </c>
      <c r="U1158" s="17" t="str">
        <f t="shared" ref="U1158:U1221" si="97">IF(AND(D1158&lt;&gt;"",E1158&lt;&gt;""),_xlfn.CONCAT(SUBSTITUTE(D1158,"/","."),"_",E1158,"_Before"),"")</f>
        <v/>
      </c>
      <c r="V1158" s="17" t="str">
        <f t="shared" ref="V1158:V1221" si="98">IF(AND(D1158&lt;&gt;"",E1158&lt;&gt;""),_xlfn.CONCAT(SUBSTITUTE(D1158,"/","."),"_",E1158,"_After"),"")</f>
        <v/>
      </c>
    </row>
    <row r="1159" s="9" customFormat="1" hidden="1" customHeight="1" spans="1:22">
      <c r="A1159" s="21"/>
      <c r="B1159" s="54"/>
      <c r="C1159" s="55"/>
      <c r="D1159" s="54"/>
      <c r="E1159" s="57"/>
      <c r="F1159" s="58"/>
      <c r="G1159" s="59"/>
      <c r="H1159" s="57"/>
      <c r="I1159" s="57"/>
      <c r="J1159" s="62" t="str">
        <f t="shared" si="94"/>
        <v/>
      </c>
      <c r="K1159" s="61"/>
      <c r="L1159" s="57"/>
      <c r="M1159" s="57" t="str">
        <f t="shared" si="95"/>
        <v/>
      </c>
      <c r="N1159" s="57"/>
      <c r="O1159" s="57"/>
      <c r="P1159" s="57"/>
      <c r="Q1159" s="65" t="str">
        <f t="shared" si="96"/>
        <v/>
      </c>
      <c r="R1159" s="55"/>
      <c r="S1159" s="67"/>
      <c r="T1159" s="17">
        <f>IF(AND(D1159&lt;&gt;"",RIGHT(D1159,3)&lt;&gt;""),IF(COUNTIF($D$6:D1159,D1159)=1,1,0),0)</f>
        <v>0</v>
      </c>
      <c r="U1159" s="17" t="str">
        <f t="shared" si="97"/>
        <v/>
      </c>
      <c r="V1159" s="17" t="str">
        <f t="shared" si="98"/>
        <v/>
      </c>
    </row>
    <row r="1160" s="9" customFormat="1" hidden="1" customHeight="1" spans="1:22">
      <c r="A1160" s="21"/>
      <c r="B1160" s="54"/>
      <c r="C1160" s="55"/>
      <c r="D1160" s="54"/>
      <c r="E1160" s="57"/>
      <c r="F1160" s="58"/>
      <c r="G1160" s="59"/>
      <c r="H1160" s="57"/>
      <c r="I1160" s="57"/>
      <c r="J1160" s="62" t="str">
        <f t="shared" si="94"/>
        <v/>
      </c>
      <c r="K1160" s="61"/>
      <c r="L1160" s="57"/>
      <c r="M1160" s="57" t="str">
        <f t="shared" si="95"/>
        <v/>
      </c>
      <c r="N1160" s="57"/>
      <c r="O1160" s="57"/>
      <c r="P1160" s="57"/>
      <c r="Q1160" s="65" t="str">
        <f t="shared" si="96"/>
        <v/>
      </c>
      <c r="R1160" s="55"/>
      <c r="S1160" s="67"/>
      <c r="T1160" s="17">
        <f>IF(AND(D1160&lt;&gt;"",RIGHT(D1160,3)&lt;&gt;""),IF(COUNTIF($D$6:D1160,D1160)=1,1,0),0)</f>
        <v>0</v>
      </c>
      <c r="U1160" s="17" t="str">
        <f t="shared" si="97"/>
        <v/>
      </c>
      <c r="V1160" s="17" t="str">
        <f t="shared" si="98"/>
        <v/>
      </c>
    </row>
    <row r="1161" s="9" customFormat="1" hidden="1" customHeight="1" spans="1:22">
      <c r="A1161" s="21"/>
      <c r="B1161" s="54"/>
      <c r="C1161" s="55"/>
      <c r="D1161" s="54"/>
      <c r="E1161" s="57"/>
      <c r="F1161" s="58"/>
      <c r="G1161" s="59"/>
      <c r="H1161" s="57"/>
      <c r="I1161" s="57"/>
      <c r="J1161" s="62" t="str">
        <f t="shared" si="94"/>
        <v/>
      </c>
      <c r="K1161" s="61"/>
      <c r="L1161" s="57"/>
      <c r="M1161" s="57" t="str">
        <f t="shared" si="95"/>
        <v/>
      </c>
      <c r="N1161" s="57"/>
      <c r="O1161" s="57"/>
      <c r="P1161" s="57"/>
      <c r="Q1161" s="65" t="str">
        <f t="shared" si="96"/>
        <v/>
      </c>
      <c r="R1161" s="55"/>
      <c r="S1161" s="67"/>
      <c r="T1161" s="17">
        <f>IF(AND(D1161&lt;&gt;"",RIGHT(D1161,3)&lt;&gt;""),IF(COUNTIF($D$6:D1161,D1161)=1,1,0),0)</f>
        <v>0</v>
      </c>
      <c r="U1161" s="17" t="str">
        <f t="shared" si="97"/>
        <v/>
      </c>
      <c r="V1161" s="17" t="str">
        <f t="shared" si="98"/>
        <v/>
      </c>
    </row>
    <row r="1162" s="9" customFormat="1" hidden="1" customHeight="1" spans="1:22">
      <c r="A1162" s="21"/>
      <c r="B1162" s="54"/>
      <c r="C1162" s="55"/>
      <c r="D1162" s="54"/>
      <c r="E1162" s="57"/>
      <c r="F1162" s="58"/>
      <c r="G1162" s="59"/>
      <c r="H1162" s="57"/>
      <c r="I1162" s="57"/>
      <c r="J1162" s="62" t="str">
        <f t="shared" si="94"/>
        <v/>
      </c>
      <c r="K1162" s="61"/>
      <c r="L1162" s="57"/>
      <c r="M1162" s="57" t="str">
        <f t="shared" si="95"/>
        <v/>
      </c>
      <c r="N1162" s="57"/>
      <c r="O1162" s="57"/>
      <c r="P1162" s="57"/>
      <c r="Q1162" s="65" t="str">
        <f t="shared" si="96"/>
        <v/>
      </c>
      <c r="R1162" s="55"/>
      <c r="S1162" s="67"/>
      <c r="T1162" s="17">
        <f>IF(AND(D1162&lt;&gt;"",RIGHT(D1162,3)&lt;&gt;""),IF(COUNTIF($D$6:D1162,D1162)=1,1,0),0)</f>
        <v>0</v>
      </c>
      <c r="U1162" s="17" t="str">
        <f t="shared" si="97"/>
        <v/>
      </c>
      <c r="V1162" s="17" t="str">
        <f t="shared" si="98"/>
        <v/>
      </c>
    </row>
    <row r="1163" s="9" customFormat="1" hidden="1" customHeight="1" spans="1:22">
      <c r="A1163" s="21"/>
      <c r="B1163" s="54"/>
      <c r="C1163" s="55"/>
      <c r="D1163" s="54"/>
      <c r="E1163" s="57"/>
      <c r="F1163" s="58"/>
      <c r="G1163" s="59"/>
      <c r="H1163" s="57"/>
      <c r="I1163" s="57"/>
      <c r="J1163" s="62" t="str">
        <f t="shared" si="94"/>
        <v/>
      </c>
      <c r="K1163" s="61"/>
      <c r="L1163" s="57"/>
      <c r="M1163" s="57" t="str">
        <f t="shared" si="95"/>
        <v/>
      </c>
      <c r="N1163" s="57"/>
      <c r="O1163" s="57"/>
      <c r="P1163" s="57"/>
      <c r="Q1163" s="65" t="str">
        <f t="shared" si="96"/>
        <v/>
      </c>
      <c r="R1163" s="55"/>
      <c r="S1163" s="67"/>
      <c r="T1163" s="17">
        <f>IF(AND(D1163&lt;&gt;"",RIGHT(D1163,3)&lt;&gt;""),IF(COUNTIF($D$6:D1163,D1163)=1,1,0),0)</f>
        <v>0</v>
      </c>
      <c r="U1163" s="17" t="str">
        <f t="shared" si="97"/>
        <v/>
      </c>
      <c r="V1163" s="17" t="str">
        <f t="shared" si="98"/>
        <v/>
      </c>
    </row>
    <row r="1164" s="9" customFormat="1" hidden="1" customHeight="1" spans="1:22">
      <c r="A1164" s="21"/>
      <c r="B1164" s="54"/>
      <c r="C1164" s="55"/>
      <c r="D1164" s="54"/>
      <c r="E1164" s="57"/>
      <c r="F1164" s="58"/>
      <c r="G1164" s="59"/>
      <c r="H1164" s="57"/>
      <c r="I1164" s="57"/>
      <c r="J1164" s="62" t="str">
        <f t="shared" si="94"/>
        <v/>
      </c>
      <c r="K1164" s="61"/>
      <c r="L1164" s="57"/>
      <c r="M1164" s="57" t="str">
        <f t="shared" si="95"/>
        <v/>
      </c>
      <c r="N1164" s="57"/>
      <c r="O1164" s="57"/>
      <c r="P1164" s="57"/>
      <c r="Q1164" s="65" t="str">
        <f t="shared" si="96"/>
        <v/>
      </c>
      <c r="R1164" s="55"/>
      <c r="S1164" s="67"/>
      <c r="T1164" s="17">
        <f>IF(AND(D1164&lt;&gt;"",RIGHT(D1164,3)&lt;&gt;""),IF(COUNTIF($D$6:D1164,D1164)=1,1,0),0)</f>
        <v>0</v>
      </c>
      <c r="U1164" s="17" t="str">
        <f t="shared" si="97"/>
        <v/>
      </c>
      <c r="V1164" s="17" t="str">
        <f t="shared" si="98"/>
        <v/>
      </c>
    </row>
    <row r="1165" s="9" customFormat="1" hidden="1" customHeight="1" spans="1:22">
      <c r="A1165" s="21"/>
      <c r="B1165" s="54"/>
      <c r="C1165" s="55"/>
      <c r="D1165" s="54"/>
      <c r="E1165" s="57"/>
      <c r="F1165" s="58"/>
      <c r="G1165" s="59"/>
      <c r="H1165" s="57"/>
      <c r="I1165" s="57"/>
      <c r="J1165" s="62" t="str">
        <f t="shared" si="94"/>
        <v/>
      </c>
      <c r="K1165" s="61"/>
      <c r="L1165" s="57"/>
      <c r="M1165" s="57" t="str">
        <f t="shared" si="95"/>
        <v/>
      </c>
      <c r="N1165" s="57"/>
      <c r="O1165" s="57"/>
      <c r="P1165" s="57"/>
      <c r="Q1165" s="65" t="str">
        <f t="shared" si="96"/>
        <v/>
      </c>
      <c r="R1165" s="55"/>
      <c r="S1165" s="67"/>
      <c r="T1165" s="17">
        <f>IF(AND(D1165&lt;&gt;"",RIGHT(D1165,3)&lt;&gt;""),IF(COUNTIF($D$6:D1165,D1165)=1,1,0),0)</f>
        <v>0</v>
      </c>
      <c r="U1165" s="17" t="str">
        <f t="shared" si="97"/>
        <v/>
      </c>
      <c r="V1165" s="17" t="str">
        <f t="shared" si="98"/>
        <v/>
      </c>
    </row>
    <row r="1166" s="9" customFormat="1" hidden="1" customHeight="1" spans="1:22">
      <c r="A1166" s="21"/>
      <c r="B1166" s="54"/>
      <c r="C1166" s="55"/>
      <c r="D1166" s="54"/>
      <c r="E1166" s="57"/>
      <c r="F1166" s="58"/>
      <c r="G1166" s="59"/>
      <c r="H1166" s="57"/>
      <c r="I1166" s="57"/>
      <c r="J1166" s="62" t="str">
        <f t="shared" si="94"/>
        <v/>
      </c>
      <c r="K1166" s="61"/>
      <c r="L1166" s="57"/>
      <c r="M1166" s="57" t="str">
        <f t="shared" si="95"/>
        <v/>
      </c>
      <c r="N1166" s="57"/>
      <c r="O1166" s="57"/>
      <c r="P1166" s="57"/>
      <c r="Q1166" s="65" t="str">
        <f t="shared" si="96"/>
        <v/>
      </c>
      <c r="R1166" s="55"/>
      <c r="S1166" s="67"/>
      <c r="T1166" s="17">
        <f>IF(AND(D1166&lt;&gt;"",RIGHT(D1166,3)&lt;&gt;""),IF(COUNTIF($D$6:D1166,D1166)=1,1,0),0)</f>
        <v>0</v>
      </c>
      <c r="U1166" s="17" t="str">
        <f t="shared" si="97"/>
        <v/>
      </c>
      <c r="V1166" s="17" t="str">
        <f t="shared" si="98"/>
        <v/>
      </c>
    </row>
    <row r="1167" s="9" customFormat="1" hidden="1" customHeight="1" spans="1:22">
      <c r="A1167" s="21"/>
      <c r="B1167" s="54"/>
      <c r="C1167" s="55"/>
      <c r="D1167" s="54"/>
      <c r="E1167" s="57"/>
      <c r="F1167" s="58"/>
      <c r="G1167" s="59"/>
      <c r="H1167" s="57"/>
      <c r="I1167" s="57"/>
      <c r="J1167" s="62" t="str">
        <f t="shared" si="94"/>
        <v/>
      </c>
      <c r="K1167" s="61"/>
      <c r="L1167" s="57"/>
      <c r="M1167" s="57" t="str">
        <f t="shared" si="95"/>
        <v/>
      </c>
      <c r="N1167" s="57"/>
      <c r="O1167" s="57"/>
      <c r="P1167" s="57"/>
      <c r="Q1167" s="65" t="str">
        <f t="shared" si="96"/>
        <v/>
      </c>
      <c r="R1167" s="55"/>
      <c r="S1167" s="67"/>
      <c r="T1167" s="17">
        <f>IF(AND(D1167&lt;&gt;"",RIGHT(D1167,3)&lt;&gt;""),IF(COUNTIF($D$6:D1167,D1167)=1,1,0),0)</f>
        <v>0</v>
      </c>
      <c r="U1167" s="17" t="str">
        <f t="shared" si="97"/>
        <v/>
      </c>
      <c r="V1167" s="17" t="str">
        <f t="shared" si="98"/>
        <v/>
      </c>
    </row>
    <row r="1168" s="9" customFormat="1" hidden="1" customHeight="1" spans="1:22">
      <c r="A1168" s="21"/>
      <c r="B1168" s="54"/>
      <c r="C1168" s="55"/>
      <c r="D1168" s="54"/>
      <c r="E1168" s="57"/>
      <c r="F1168" s="58"/>
      <c r="G1168" s="59"/>
      <c r="H1168" s="57"/>
      <c r="I1168" s="57"/>
      <c r="J1168" s="62" t="str">
        <f t="shared" si="94"/>
        <v/>
      </c>
      <c r="K1168" s="61"/>
      <c r="L1168" s="57"/>
      <c r="M1168" s="57" t="str">
        <f t="shared" si="95"/>
        <v/>
      </c>
      <c r="N1168" s="57"/>
      <c r="O1168" s="57"/>
      <c r="P1168" s="57"/>
      <c r="Q1168" s="65" t="str">
        <f t="shared" si="96"/>
        <v/>
      </c>
      <c r="R1168" s="55"/>
      <c r="S1168" s="67"/>
      <c r="T1168" s="17">
        <f>IF(AND(D1168&lt;&gt;"",RIGHT(D1168,3)&lt;&gt;""),IF(COUNTIF($D$6:D1168,D1168)=1,1,0),0)</f>
        <v>0</v>
      </c>
      <c r="U1168" s="17" t="str">
        <f t="shared" si="97"/>
        <v/>
      </c>
      <c r="V1168" s="17" t="str">
        <f t="shared" si="98"/>
        <v/>
      </c>
    </row>
    <row r="1169" s="9" customFormat="1" hidden="1" customHeight="1" spans="1:22">
      <c r="A1169" s="21"/>
      <c r="B1169" s="54"/>
      <c r="C1169" s="55"/>
      <c r="D1169" s="54"/>
      <c r="E1169" s="57"/>
      <c r="F1169" s="58"/>
      <c r="G1169" s="59"/>
      <c r="H1169" s="57"/>
      <c r="I1169" s="57"/>
      <c r="J1169" s="62" t="str">
        <f t="shared" si="94"/>
        <v/>
      </c>
      <c r="K1169" s="61"/>
      <c r="L1169" s="57"/>
      <c r="M1169" s="57" t="str">
        <f t="shared" si="95"/>
        <v/>
      </c>
      <c r="N1169" s="57"/>
      <c r="O1169" s="57"/>
      <c r="P1169" s="57"/>
      <c r="Q1169" s="65" t="str">
        <f t="shared" si="96"/>
        <v/>
      </c>
      <c r="R1169" s="55"/>
      <c r="S1169" s="67"/>
      <c r="T1169" s="17">
        <f>IF(AND(D1169&lt;&gt;"",RIGHT(D1169,3)&lt;&gt;""),IF(COUNTIF($D$6:D1169,D1169)=1,1,0),0)</f>
        <v>0</v>
      </c>
      <c r="U1169" s="17" t="str">
        <f t="shared" si="97"/>
        <v/>
      </c>
      <c r="V1169" s="17" t="str">
        <f t="shared" si="98"/>
        <v/>
      </c>
    </row>
    <row r="1170" s="9" customFormat="1" hidden="1" customHeight="1" spans="1:22">
      <c r="A1170" s="21"/>
      <c r="B1170" s="54"/>
      <c r="C1170" s="55"/>
      <c r="D1170" s="54"/>
      <c r="E1170" s="57"/>
      <c r="F1170" s="58"/>
      <c r="G1170" s="59"/>
      <c r="H1170" s="57"/>
      <c r="I1170" s="57"/>
      <c r="J1170" s="62" t="str">
        <f t="shared" si="94"/>
        <v/>
      </c>
      <c r="K1170" s="61"/>
      <c r="L1170" s="57"/>
      <c r="M1170" s="57" t="str">
        <f t="shared" si="95"/>
        <v/>
      </c>
      <c r="N1170" s="57"/>
      <c r="O1170" s="57"/>
      <c r="P1170" s="57"/>
      <c r="Q1170" s="65" t="str">
        <f t="shared" si="96"/>
        <v/>
      </c>
      <c r="R1170" s="55"/>
      <c r="S1170" s="67"/>
      <c r="T1170" s="17">
        <f>IF(AND(D1170&lt;&gt;"",RIGHT(D1170,3)&lt;&gt;""),IF(COUNTIF($D$6:D1170,D1170)=1,1,0),0)</f>
        <v>0</v>
      </c>
      <c r="U1170" s="17" t="str">
        <f t="shared" si="97"/>
        <v/>
      </c>
      <c r="V1170" s="17" t="str">
        <f t="shared" si="98"/>
        <v/>
      </c>
    </row>
    <row r="1171" s="9" customFormat="1" hidden="1" customHeight="1" spans="1:22">
      <c r="A1171" s="21"/>
      <c r="B1171" s="54"/>
      <c r="C1171" s="55"/>
      <c r="D1171" s="54"/>
      <c r="E1171" s="57"/>
      <c r="F1171" s="58"/>
      <c r="G1171" s="59"/>
      <c r="H1171" s="57"/>
      <c r="I1171" s="57"/>
      <c r="J1171" s="62" t="str">
        <f t="shared" si="94"/>
        <v/>
      </c>
      <c r="K1171" s="61"/>
      <c r="L1171" s="57"/>
      <c r="M1171" s="57" t="str">
        <f t="shared" si="95"/>
        <v/>
      </c>
      <c r="N1171" s="57"/>
      <c r="O1171" s="57"/>
      <c r="P1171" s="57"/>
      <c r="Q1171" s="65" t="str">
        <f t="shared" si="96"/>
        <v/>
      </c>
      <c r="R1171" s="55"/>
      <c r="S1171" s="67"/>
      <c r="T1171" s="17">
        <f>IF(AND(D1171&lt;&gt;"",RIGHT(D1171,3)&lt;&gt;""),IF(COUNTIF($D$6:D1171,D1171)=1,1,0),0)</f>
        <v>0</v>
      </c>
      <c r="U1171" s="17" t="str">
        <f t="shared" si="97"/>
        <v/>
      </c>
      <c r="V1171" s="17" t="str">
        <f t="shared" si="98"/>
        <v/>
      </c>
    </row>
    <row r="1172" s="9" customFormat="1" hidden="1" customHeight="1" spans="1:22">
      <c r="A1172" s="21"/>
      <c r="B1172" s="54"/>
      <c r="C1172" s="55"/>
      <c r="D1172" s="54"/>
      <c r="E1172" s="57"/>
      <c r="F1172" s="58"/>
      <c r="G1172" s="59"/>
      <c r="H1172" s="57"/>
      <c r="I1172" s="57"/>
      <c r="J1172" s="62" t="str">
        <f t="shared" si="94"/>
        <v/>
      </c>
      <c r="K1172" s="61"/>
      <c r="L1172" s="57"/>
      <c r="M1172" s="57" t="str">
        <f t="shared" si="95"/>
        <v/>
      </c>
      <c r="N1172" s="57"/>
      <c r="O1172" s="57"/>
      <c r="P1172" s="57"/>
      <c r="Q1172" s="65" t="str">
        <f t="shared" si="96"/>
        <v/>
      </c>
      <c r="R1172" s="55"/>
      <c r="S1172" s="67"/>
      <c r="T1172" s="17">
        <f>IF(AND(D1172&lt;&gt;"",RIGHT(D1172,3)&lt;&gt;""),IF(COUNTIF($D$6:D1172,D1172)=1,1,0),0)</f>
        <v>0</v>
      </c>
      <c r="U1172" s="17" t="str">
        <f t="shared" si="97"/>
        <v/>
      </c>
      <c r="V1172" s="17" t="str">
        <f t="shared" si="98"/>
        <v/>
      </c>
    </row>
    <row r="1173" s="9" customFormat="1" hidden="1" customHeight="1" spans="1:22">
      <c r="A1173" s="21"/>
      <c r="B1173" s="54"/>
      <c r="C1173" s="55"/>
      <c r="D1173" s="54"/>
      <c r="E1173" s="57"/>
      <c r="F1173" s="58"/>
      <c r="G1173" s="59"/>
      <c r="H1173" s="57"/>
      <c r="I1173" s="57"/>
      <c r="J1173" s="62" t="str">
        <f t="shared" si="94"/>
        <v/>
      </c>
      <c r="K1173" s="61"/>
      <c r="L1173" s="57"/>
      <c r="M1173" s="57" t="str">
        <f t="shared" si="95"/>
        <v/>
      </c>
      <c r="N1173" s="57"/>
      <c r="O1173" s="57"/>
      <c r="P1173" s="57"/>
      <c r="Q1173" s="65" t="str">
        <f t="shared" si="96"/>
        <v/>
      </c>
      <c r="R1173" s="55"/>
      <c r="S1173" s="67"/>
      <c r="T1173" s="17">
        <f>IF(AND(D1173&lt;&gt;"",RIGHT(D1173,3)&lt;&gt;""),IF(COUNTIF($D$6:D1173,D1173)=1,1,0),0)</f>
        <v>0</v>
      </c>
      <c r="U1173" s="17" t="str">
        <f t="shared" si="97"/>
        <v/>
      </c>
      <c r="V1173" s="17" t="str">
        <f t="shared" si="98"/>
        <v/>
      </c>
    </row>
    <row r="1174" s="9" customFormat="1" hidden="1" customHeight="1" spans="1:22">
      <c r="A1174" s="21"/>
      <c r="B1174" s="54"/>
      <c r="C1174" s="55"/>
      <c r="D1174" s="54"/>
      <c r="E1174" s="57"/>
      <c r="F1174" s="58"/>
      <c r="G1174" s="59"/>
      <c r="H1174" s="57"/>
      <c r="I1174" s="57"/>
      <c r="J1174" s="62" t="str">
        <f t="shared" si="94"/>
        <v/>
      </c>
      <c r="K1174" s="61"/>
      <c r="L1174" s="57"/>
      <c r="M1174" s="57" t="str">
        <f t="shared" si="95"/>
        <v/>
      </c>
      <c r="N1174" s="57"/>
      <c r="O1174" s="57"/>
      <c r="P1174" s="57"/>
      <c r="Q1174" s="65" t="str">
        <f t="shared" si="96"/>
        <v/>
      </c>
      <c r="R1174" s="55"/>
      <c r="S1174" s="67"/>
      <c r="T1174" s="17">
        <f>IF(AND(D1174&lt;&gt;"",RIGHT(D1174,3)&lt;&gt;""),IF(COUNTIF($D$6:D1174,D1174)=1,1,0),0)</f>
        <v>0</v>
      </c>
      <c r="U1174" s="17" t="str">
        <f t="shared" si="97"/>
        <v/>
      </c>
      <c r="V1174" s="17" t="str">
        <f t="shared" si="98"/>
        <v/>
      </c>
    </row>
    <row r="1175" s="9" customFormat="1" hidden="1" customHeight="1" spans="1:22">
      <c r="A1175" s="21"/>
      <c r="B1175" s="54"/>
      <c r="C1175" s="55"/>
      <c r="D1175" s="54"/>
      <c r="E1175" s="57"/>
      <c r="F1175" s="58"/>
      <c r="G1175" s="59"/>
      <c r="H1175" s="57"/>
      <c r="I1175" s="57"/>
      <c r="J1175" s="62" t="str">
        <f t="shared" si="94"/>
        <v/>
      </c>
      <c r="K1175" s="61"/>
      <c r="L1175" s="57"/>
      <c r="M1175" s="57" t="str">
        <f t="shared" si="95"/>
        <v/>
      </c>
      <c r="N1175" s="57"/>
      <c r="O1175" s="57"/>
      <c r="P1175" s="57"/>
      <c r="Q1175" s="65" t="str">
        <f t="shared" si="96"/>
        <v/>
      </c>
      <c r="R1175" s="55"/>
      <c r="S1175" s="67"/>
      <c r="T1175" s="17">
        <f>IF(AND(D1175&lt;&gt;"",RIGHT(D1175,3)&lt;&gt;""),IF(COUNTIF($D$6:D1175,D1175)=1,1,0),0)</f>
        <v>0</v>
      </c>
      <c r="U1175" s="17" t="str">
        <f t="shared" si="97"/>
        <v/>
      </c>
      <c r="V1175" s="17" t="str">
        <f t="shared" si="98"/>
        <v/>
      </c>
    </row>
    <row r="1176" s="9" customFormat="1" hidden="1" customHeight="1" spans="1:22">
      <c r="A1176" s="21"/>
      <c r="B1176" s="54"/>
      <c r="C1176" s="55"/>
      <c r="D1176" s="54"/>
      <c r="E1176" s="57"/>
      <c r="F1176" s="58"/>
      <c r="G1176" s="59"/>
      <c r="H1176" s="57"/>
      <c r="I1176" s="57"/>
      <c r="J1176" s="62" t="str">
        <f t="shared" si="94"/>
        <v/>
      </c>
      <c r="K1176" s="61"/>
      <c r="L1176" s="57"/>
      <c r="M1176" s="57" t="str">
        <f t="shared" si="95"/>
        <v/>
      </c>
      <c r="N1176" s="57"/>
      <c r="O1176" s="57"/>
      <c r="P1176" s="57"/>
      <c r="Q1176" s="65" t="str">
        <f t="shared" si="96"/>
        <v/>
      </c>
      <c r="R1176" s="55"/>
      <c r="S1176" s="67"/>
      <c r="T1176" s="17">
        <f>IF(AND(D1176&lt;&gt;"",RIGHT(D1176,3)&lt;&gt;""),IF(COUNTIF($D$6:D1176,D1176)=1,1,0),0)</f>
        <v>0</v>
      </c>
      <c r="U1176" s="17" t="str">
        <f t="shared" si="97"/>
        <v/>
      </c>
      <c r="V1176" s="17" t="str">
        <f t="shared" si="98"/>
        <v/>
      </c>
    </row>
    <row r="1177" s="9" customFormat="1" hidden="1" customHeight="1" spans="1:22">
      <c r="A1177" s="21"/>
      <c r="B1177" s="54"/>
      <c r="C1177" s="55"/>
      <c r="D1177" s="54"/>
      <c r="E1177" s="57"/>
      <c r="F1177" s="58"/>
      <c r="G1177" s="59"/>
      <c r="H1177" s="57"/>
      <c r="I1177" s="57"/>
      <c r="J1177" s="62" t="str">
        <f t="shared" si="94"/>
        <v/>
      </c>
      <c r="K1177" s="61"/>
      <c r="L1177" s="57"/>
      <c r="M1177" s="57" t="str">
        <f t="shared" si="95"/>
        <v/>
      </c>
      <c r="N1177" s="57"/>
      <c r="O1177" s="57"/>
      <c r="P1177" s="57"/>
      <c r="Q1177" s="65" t="str">
        <f t="shared" si="96"/>
        <v/>
      </c>
      <c r="R1177" s="55"/>
      <c r="S1177" s="67"/>
      <c r="T1177" s="17">
        <f>IF(AND(D1177&lt;&gt;"",RIGHT(D1177,3)&lt;&gt;""),IF(COUNTIF($D$6:D1177,D1177)=1,1,0),0)</f>
        <v>0</v>
      </c>
      <c r="U1177" s="17" t="str">
        <f t="shared" si="97"/>
        <v/>
      </c>
      <c r="V1177" s="17" t="str">
        <f t="shared" si="98"/>
        <v/>
      </c>
    </row>
    <row r="1178" s="9" customFormat="1" hidden="1" customHeight="1" spans="1:22">
      <c r="A1178" s="21"/>
      <c r="B1178" s="54"/>
      <c r="C1178" s="55"/>
      <c r="D1178" s="54"/>
      <c r="E1178" s="57"/>
      <c r="F1178" s="58"/>
      <c r="G1178" s="59"/>
      <c r="H1178" s="57"/>
      <c r="I1178" s="57"/>
      <c r="J1178" s="62" t="str">
        <f t="shared" si="94"/>
        <v/>
      </c>
      <c r="K1178" s="61"/>
      <c r="L1178" s="57"/>
      <c r="M1178" s="57" t="str">
        <f t="shared" si="95"/>
        <v/>
      </c>
      <c r="N1178" s="57"/>
      <c r="O1178" s="57"/>
      <c r="P1178" s="57"/>
      <c r="Q1178" s="65" t="str">
        <f t="shared" si="96"/>
        <v/>
      </c>
      <c r="R1178" s="55"/>
      <c r="S1178" s="67"/>
      <c r="T1178" s="17">
        <f>IF(AND(D1178&lt;&gt;"",RIGHT(D1178,3)&lt;&gt;""),IF(COUNTIF($D$6:D1178,D1178)=1,1,0),0)</f>
        <v>0</v>
      </c>
      <c r="U1178" s="17" t="str">
        <f t="shared" si="97"/>
        <v/>
      </c>
      <c r="V1178" s="17" t="str">
        <f t="shared" si="98"/>
        <v/>
      </c>
    </row>
    <row r="1179" s="9" customFormat="1" hidden="1" customHeight="1" spans="1:22">
      <c r="A1179" s="21"/>
      <c r="B1179" s="54"/>
      <c r="C1179" s="55"/>
      <c r="D1179" s="54"/>
      <c r="E1179" s="57"/>
      <c r="F1179" s="58"/>
      <c r="G1179" s="59"/>
      <c r="H1179" s="57"/>
      <c r="I1179" s="57"/>
      <c r="J1179" s="62" t="str">
        <f t="shared" si="94"/>
        <v/>
      </c>
      <c r="K1179" s="61"/>
      <c r="L1179" s="57"/>
      <c r="M1179" s="57" t="str">
        <f t="shared" si="95"/>
        <v/>
      </c>
      <c r="N1179" s="57"/>
      <c r="O1179" s="57"/>
      <c r="P1179" s="57"/>
      <c r="Q1179" s="65" t="str">
        <f t="shared" si="96"/>
        <v/>
      </c>
      <c r="R1179" s="55"/>
      <c r="S1179" s="67"/>
      <c r="T1179" s="17">
        <f>IF(AND(D1179&lt;&gt;"",RIGHT(D1179,3)&lt;&gt;""),IF(COUNTIF($D$6:D1179,D1179)=1,1,0),0)</f>
        <v>0</v>
      </c>
      <c r="U1179" s="17" t="str">
        <f t="shared" si="97"/>
        <v/>
      </c>
      <c r="V1179" s="17" t="str">
        <f t="shared" si="98"/>
        <v/>
      </c>
    </row>
    <row r="1180" s="9" customFormat="1" hidden="1" customHeight="1" spans="1:22">
      <c r="A1180" s="21"/>
      <c r="B1180" s="54"/>
      <c r="C1180" s="55"/>
      <c r="D1180" s="54"/>
      <c r="E1180" s="57"/>
      <c r="F1180" s="58"/>
      <c r="G1180" s="59"/>
      <c r="H1180" s="57"/>
      <c r="I1180" s="57"/>
      <c r="J1180" s="62" t="str">
        <f t="shared" si="94"/>
        <v/>
      </c>
      <c r="K1180" s="61"/>
      <c r="L1180" s="57"/>
      <c r="M1180" s="57" t="str">
        <f t="shared" si="95"/>
        <v/>
      </c>
      <c r="N1180" s="57"/>
      <c r="O1180" s="57"/>
      <c r="P1180" s="57"/>
      <c r="Q1180" s="65" t="str">
        <f t="shared" si="96"/>
        <v/>
      </c>
      <c r="R1180" s="55"/>
      <c r="S1180" s="67"/>
      <c r="T1180" s="17">
        <f>IF(AND(D1180&lt;&gt;"",RIGHT(D1180,3)&lt;&gt;""),IF(COUNTIF($D$6:D1180,D1180)=1,1,0),0)</f>
        <v>0</v>
      </c>
      <c r="U1180" s="17" t="str">
        <f t="shared" si="97"/>
        <v/>
      </c>
      <c r="V1180" s="17" t="str">
        <f t="shared" si="98"/>
        <v/>
      </c>
    </row>
    <row r="1181" s="9" customFormat="1" hidden="1" customHeight="1" spans="1:22">
      <c r="A1181" s="21"/>
      <c r="B1181" s="54"/>
      <c r="C1181" s="55"/>
      <c r="D1181" s="54"/>
      <c r="E1181" s="57"/>
      <c r="F1181" s="58"/>
      <c r="G1181" s="59"/>
      <c r="H1181" s="57"/>
      <c r="I1181" s="57"/>
      <c r="J1181" s="62" t="str">
        <f t="shared" si="94"/>
        <v/>
      </c>
      <c r="K1181" s="61"/>
      <c r="L1181" s="57"/>
      <c r="M1181" s="57" t="str">
        <f t="shared" si="95"/>
        <v/>
      </c>
      <c r="N1181" s="57"/>
      <c r="O1181" s="57"/>
      <c r="P1181" s="57"/>
      <c r="Q1181" s="65" t="str">
        <f t="shared" si="96"/>
        <v/>
      </c>
      <c r="R1181" s="55"/>
      <c r="S1181" s="67"/>
      <c r="T1181" s="17">
        <f>IF(AND(D1181&lt;&gt;"",RIGHT(D1181,3)&lt;&gt;""),IF(COUNTIF($D$6:D1181,D1181)=1,1,0),0)</f>
        <v>0</v>
      </c>
      <c r="U1181" s="17" t="str">
        <f t="shared" si="97"/>
        <v/>
      </c>
      <c r="V1181" s="17" t="str">
        <f t="shared" si="98"/>
        <v/>
      </c>
    </row>
    <row r="1182" s="9" customFormat="1" hidden="1" customHeight="1" spans="1:22">
      <c r="A1182" s="21"/>
      <c r="B1182" s="54"/>
      <c r="C1182" s="55"/>
      <c r="D1182" s="54"/>
      <c r="E1182" s="57"/>
      <c r="F1182" s="58"/>
      <c r="G1182" s="59"/>
      <c r="H1182" s="57"/>
      <c r="I1182" s="57"/>
      <c r="J1182" s="62" t="str">
        <f t="shared" si="94"/>
        <v/>
      </c>
      <c r="K1182" s="61"/>
      <c r="L1182" s="57"/>
      <c r="M1182" s="57" t="str">
        <f t="shared" si="95"/>
        <v/>
      </c>
      <c r="N1182" s="57"/>
      <c r="O1182" s="57"/>
      <c r="P1182" s="57"/>
      <c r="Q1182" s="65" t="str">
        <f t="shared" si="96"/>
        <v/>
      </c>
      <c r="R1182" s="55"/>
      <c r="S1182" s="67"/>
      <c r="T1182" s="17">
        <f>IF(AND(D1182&lt;&gt;"",RIGHT(D1182,3)&lt;&gt;""),IF(COUNTIF($D$6:D1182,D1182)=1,1,0),0)</f>
        <v>0</v>
      </c>
      <c r="U1182" s="17" t="str">
        <f t="shared" si="97"/>
        <v/>
      </c>
      <c r="V1182" s="17" t="str">
        <f t="shared" si="98"/>
        <v/>
      </c>
    </row>
    <row r="1183" s="9" customFormat="1" hidden="1" customHeight="1" spans="1:22">
      <c r="A1183" s="21"/>
      <c r="B1183" s="54"/>
      <c r="C1183" s="55"/>
      <c r="D1183" s="54"/>
      <c r="E1183" s="57"/>
      <c r="F1183" s="58"/>
      <c r="G1183" s="59"/>
      <c r="H1183" s="57"/>
      <c r="I1183" s="57"/>
      <c r="J1183" s="62" t="str">
        <f t="shared" si="94"/>
        <v/>
      </c>
      <c r="K1183" s="61"/>
      <c r="L1183" s="57"/>
      <c r="M1183" s="57" t="str">
        <f t="shared" si="95"/>
        <v/>
      </c>
      <c r="N1183" s="57"/>
      <c r="O1183" s="57"/>
      <c r="P1183" s="57"/>
      <c r="Q1183" s="65" t="str">
        <f t="shared" si="96"/>
        <v/>
      </c>
      <c r="R1183" s="55"/>
      <c r="S1183" s="67"/>
      <c r="T1183" s="17">
        <f>IF(AND(D1183&lt;&gt;"",RIGHT(D1183,3)&lt;&gt;""),IF(COUNTIF($D$6:D1183,D1183)=1,1,0),0)</f>
        <v>0</v>
      </c>
      <c r="U1183" s="17" t="str">
        <f t="shared" si="97"/>
        <v/>
      </c>
      <c r="V1183" s="17" t="str">
        <f t="shared" si="98"/>
        <v/>
      </c>
    </row>
    <row r="1184" s="9" customFormat="1" hidden="1" customHeight="1" spans="1:22">
      <c r="A1184" s="21"/>
      <c r="B1184" s="54"/>
      <c r="C1184" s="55"/>
      <c r="D1184" s="54"/>
      <c r="E1184" s="57"/>
      <c r="F1184" s="58"/>
      <c r="G1184" s="59"/>
      <c r="H1184" s="57"/>
      <c r="I1184" s="57"/>
      <c r="J1184" s="62" t="str">
        <f t="shared" si="94"/>
        <v/>
      </c>
      <c r="K1184" s="61"/>
      <c r="L1184" s="57"/>
      <c r="M1184" s="57" t="str">
        <f t="shared" si="95"/>
        <v/>
      </c>
      <c r="N1184" s="57"/>
      <c r="O1184" s="57"/>
      <c r="P1184" s="57"/>
      <c r="Q1184" s="65" t="str">
        <f t="shared" si="96"/>
        <v/>
      </c>
      <c r="R1184" s="55"/>
      <c r="S1184" s="67"/>
      <c r="T1184" s="17">
        <f>IF(AND(D1184&lt;&gt;"",RIGHT(D1184,3)&lt;&gt;""),IF(COUNTIF($D$6:D1184,D1184)=1,1,0),0)</f>
        <v>0</v>
      </c>
      <c r="U1184" s="17" t="str">
        <f t="shared" si="97"/>
        <v/>
      </c>
      <c r="V1184" s="17" t="str">
        <f t="shared" si="98"/>
        <v/>
      </c>
    </row>
    <row r="1185" s="9" customFormat="1" hidden="1" customHeight="1" spans="1:22">
      <c r="A1185" s="21"/>
      <c r="B1185" s="54"/>
      <c r="C1185" s="55"/>
      <c r="D1185" s="54"/>
      <c r="E1185" s="57"/>
      <c r="F1185" s="58"/>
      <c r="G1185" s="59"/>
      <c r="H1185" s="57"/>
      <c r="I1185" s="57"/>
      <c r="J1185" s="62" t="str">
        <f t="shared" si="94"/>
        <v/>
      </c>
      <c r="K1185" s="61"/>
      <c r="L1185" s="57"/>
      <c r="M1185" s="57" t="str">
        <f t="shared" si="95"/>
        <v/>
      </c>
      <c r="N1185" s="57"/>
      <c r="O1185" s="57"/>
      <c r="P1185" s="57"/>
      <c r="Q1185" s="65" t="str">
        <f t="shared" si="96"/>
        <v/>
      </c>
      <c r="R1185" s="55"/>
      <c r="S1185" s="67"/>
      <c r="T1185" s="17">
        <f>IF(AND(D1185&lt;&gt;"",RIGHT(D1185,3)&lt;&gt;""),IF(COUNTIF($D$6:D1185,D1185)=1,1,0),0)</f>
        <v>0</v>
      </c>
      <c r="U1185" s="17" t="str">
        <f t="shared" si="97"/>
        <v/>
      </c>
      <c r="V1185" s="17" t="str">
        <f t="shared" si="98"/>
        <v/>
      </c>
    </row>
    <row r="1186" s="9" customFormat="1" hidden="1" customHeight="1" spans="1:22">
      <c r="A1186" s="21"/>
      <c r="B1186" s="54"/>
      <c r="C1186" s="55"/>
      <c r="D1186" s="54"/>
      <c r="E1186" s="57"/>
      <c r="F1186" s="58"/>
      <c r="G1186" s="59"/>
      <c r="H1186" s="57"/>
      <c r="I1186" s="57"/>
      <c r="J1186" s="62" t="str">
        <f t="shared" si="94"/>
        <v/>
      </c>
      <c r="K1186" s="61"/>
      <c r="L1186" s="57"/>
      <c r="M1186" s="57" t="str">
        <f t="shared" si="95"/>
        <v/>
      </c>
      <c r="N1186" s="57"/>
      <c r="O1186" s="57"/>
      <c r="P1186" s="57"/>
      <c r="Q1186" s="65" t="str">
        <f t="shared" si="96"/>
        <v/>
      </c>
      <c r="R1186" s="55"/>
      <c r="S1186" s="67"/>
      <c r="T1186" s="17">
        <f>IF(AND(D1186&lt;&gt;"",RIGHT(D1186,3)&lt;&gt;""),IF(COUNTIF($D$6:D1186,D1186)=1,1,0),0)</f>
        <v>0</v>
      </c>
      <c r="U1186" s="17" t="str">
        <f t="shared" si="97"/>
        <v/>
      </c>
      <c r="V1186" s="17" t="str">
        <f t="shared" si="98"/>
        <v/>
      </c>
    </row>
    <row r="1187" s="9" customFormat="1" hidden="1" customHeight="1" spans="1:22">
      <c r="A1187" s="21"/>
      <c r="B1187" s="54"/>
      <c r="C1187" s="55"/>
      <c r="D1187" s="54"/>
      <c r="E1187" s="57"/>
      <c r="F1187" s="58"/>
      <c r="G1187" s="59"/>
      <c r="H1187" s="57"/>
      <c r="I1187" s="57"/>
      <c r="J1187" s="62" t="str">
        <f t="shared" si="94"/>
        <v/>
      </c>
      <c r="K1187" s="61"/>
      <c r="L1187" s="57"/>
      <c r="M1187" s="57" t="str">
        <f t="shared" si="95"/>
        <v/>
      </c>
      <c r="N1187" s="57"/>
      <c r="O1187" s="57"/>
      <c r="P1187" s="57"/>
      <c r="Q1187" s="65" t="str">
        <f t="shared" si="96"/>
        <v/>
      </c>
      <c r="R1187" s="55"/>
      <c r="S1187" s="67"/>
      <c r="T1187" s="17">
        <f>IF(AND(D1187&lt;&gt;"",RIGHT(D1187,3)&lt;&gt;""),IF(COUNTIF($D$6:D1187,D1187)=1,1,0),0)</f>
        <v>0</v>
      </c>
      <c r="U1187" s="17" t="str">
        <f t="shared" si="97"/>
        <v/>
      </c>
      <c r="V1187" s="17" t="str">
        <f t="shared" si="98"/>
        <v/>
      </c>
    </row>
    <row r="1188" s="9" customFormat="1" hidden="1" customHeight="1" spans="1:22">
      <c r="A1188" s="21"/>
      <c r="B1188" s="54"/>
      <c r="C1188" s="55"/>
      <c r="D1188" s="54"/>
      <c r="E1188" s="57"/>
      <c r="F1188" s="58"/>
      <c r="G1188" s="59"/>
      <c r="H1188" s="57"/>
      <c r="I1188" s="57"/>
      <c r="J1188" s="62" t="str">
        <f t="shared" si="94"/>
        <v/>
      </c>
      <c r="K1188" s="61"/>
      <c r="L1188" s="57"/>
      <c r="M1188" s="57" t="str">
        <f t="shared" si="95"/>
        <v/>
      </c>
      <c r="N1188" s="57"/>
      <c r="O1188" s="57"/>
      <c r="P1188" s="57"/>
      <c r="Q1188" s="65" t="str">
        <f t="shared" si="96"/>
        <v/>
      </c>
      <c r="R1188" s="55"/>
      <c r="S1188" s="67"/>
      <c r="T1188" s="17">
        <f>IF(AND(D1188&lt;&gt;"",RIGHT(D1188,3)&lt;&gt;""),IF(COUNTIF($D$6:D1188,D1188)=1,1,0),0)</f>
        <v>0</v>
      </c>
      <c r="U1188" s="17" t="str">
        <f t="shared" si="97"/>
        <v/>
      </c>
      <c r="V1188" s="17" t="str">
        <f t="shared" si="98"/>
        <v/>
      </c>
    </row>
    <row r="1189" s="9" customFormat="1" hidden="1" customHeight="1" spans="1:22">
      <c r="A1189" s="21"/>
      <c r="B1189" s="54"/>
      <c r="C1189" s="55"/>
      <c r="D1189" s="54"/>
      <c r="E1189" s="57"/>
      <c r="F1189" s="58"/>
      <c r="G1189" s="59"/>
      <c r="H1189" s="57"/>
      <c r="I1189" s="57"/>
      <c r="J1189" s="62" t="str">
        <f t="shared" si="94"/>
        <v/>
      </c>
      <c r="K1189" s="61"/>
      <c r="L1189" s="57"/>
      <c r="M1189" s="57" t="str">
        <f t="shared" si="95"/>
        <v/>
      </c>
      <c r="N1189" s="57"/>
      <c r="O1189" s="57"/>
      <c r="P1189" s="57"/>
      <c r="Q1189" s="65" t="str">
        <f t="shared" si="96"/>
        <v/>
      </c>
      <c r="R1189" s="55"/>
      <c r="S1189" s="67"/>
      <c r="T1189" s="17">
        <f>IF(AND(D1189&lt;&gt;"",RIGHT(D1189,3)&lt;&gt;""),IF(COUNTIF($D$6:D1189,D1189)=1,1,0),0)</f>
        <v>0</v>
      </c>
      <c r="U1189" s="17" t="str">
        <f t="shared" si="97"/>
        <v/>
      </c>
      <c r="V1189" s="17" t="str">
        <f t="shared" si="98"/>
        <v/>
      </c>
    </row>
    <row r="1190" s="9" customFormat="1" hidden="1" customHeight="1" spans="1:22">
      <c r="A1190" s="21"/>
      <c r="B1190" s="54"/>
      <c r="C1190" s="55"/>
      <c r="D1190" s="54"/>
      <c r="E1190" s="57"/>
      <c r="F1190" s="58"/>
      <c r="G1190" s="59"/>
      <c r="H1190" s="57"/>
      <c r="I1190" s="57"/>
      <c r="J1190" s="62" t="str">
        <f t="shared" si="94"/>
        <v/>
      </c>
      <c r="K1190" s="61"/>
      <c r="L1190" s="57"/>
      <c r="M1190" s="57" t="str">
        <f t="shared" si="95"/>
        <v/>
      </c>
      <c r="N1190" s="57"/>
      <c r="O1190" s="57"/>
      <c r="P1190" s="57"/>
      <c r="Q1190" s="65" t="str">
        <f t="shared" si="96"/>
        <v/>
      </c>
      <c r="R1190" s="55"/>
      <c r="S1190" s="67"/>
      <c r="T1190" s="17">
        <f>IF(AND(D1190&lt;&gt;"",RIGHT(D1190,3)&lt;&gt;""),IF(COUNTIF($D$6:D1190,D1190)=1,1,0),0)</f>
        <v>0</v>
      </c>
      <c r="U1190" s="17" t="str">
        <f t="shared" si="97"/>
        <v/>
      </c>
      <c r="V1190" s="17" t="str">
        <f t="shared" si="98"/>
        <v/>
      </c>
    </row>
    <row r="1191" s="9" customFormat="1" hidden="1" customHeight="1" spans="1:22">
      <c r="A1191" s="21"/>
      <c r="B1191" s="54"/>
      <c r="C1191" s="55"/>
      <c r="D1191" s="54"/>
      <c r="E1191" s="57"/>
      <c r="F1191" s="58"/>
      <c r="G1191" s="59"/>
      <c r="H1191" s="57"/>
      <c r="I1191" s="57"/>
      <c r="J1191" s="62" t="str">
        <f t="shared" si="94"/>
        <v/>
      </c>
      <c r="K1191" s="61"/>
      <c r="L1191" s="57"/>
      <c r="M1191" s="57" t="str">
        <f t="shared" si="95"/>
        <v/>
      </c>
      <c r="N1191" s="57"/>
      <c r="O1191" s="57"/>
      <c r="P1191" s="57"/>
      <c r="Q1191" s="65" t="str">
        <f t="shared" si="96"/>
        <v/>
      </c>
      <c r="R1191" s="55"/>
      <c r="S1191" s="67"/>
      <c r="T1191" s="17">
        <f>IF(AND(D1191&lt;&gt;"",RIGHT(D1191,3)&lt;&gt;""),IF(COUNTIF($D$6:D1191,D1191)=1,1,0),0)</f>
        <v>0</v>
      </c>
      <c r="U1191" s="17" t="str">
        <f t="shared" si="97"/>
        <v/>
      </c>
      <c r="V1191" s="17" t="str">
        <f t="shared" si="98"/>
        <v/>
      </c>
    </row>
    <row r="1192" s="9" customFormat="1" hidden="1" customHeight="1" spans="1:22">
      <c r="A1192" s="21"/>
      <c r="B1192" s="54"/>
      <c r="C1192" s="55"/>
      <c r="D1192" s="54"/>
      <c r="E1192" s="57"/>
      <c r="F1192" s="58"/>
      <c r="G1192" s="59"/>
      <c r="H1192" s="57"/>
      <c r="I1192" s="57"/>
      <c r="J1192" s="62" t="str">
        <f t="shared" si="94"/>
        <v/>
      </c>
      <c r="K1192" s="61"/>
      <c r="L1192" s="57"/>
      <c r="M1192" s="57" t="str">
        <f t="shared" si="95"/>
        <v/>
      </c>
      <c r="N1192" s="57"/>
      <c r="O1192" s="57"/>
      <c r="P1192" s="57"/>
      <c r="Q1192" s="65" t="str">
        <f t="shared" si="96"/>
        <v/>
      </c>
      <c r="R1192" s="55"/>
      <c r="S1192" s="67"/>
      <c r="T1192" s="17">
        <f>IF(AND(D1192&lt;&gt;"",RIGHT(D1192,3)&lt;&gt;""),IF(COUNTIF($D$6:D1192,D1192)=1,1,0),0)</f>
        <v>0</v>
      </c>
      <c r="U1192" s="17" t="str">
        <f t="shared" si="97"/>
        <v/>
      </c>
      <c r="V1192" s="17" t="str">
        <f t="shared" si="98"/>
        <v/>
      </c>
    </row>
    <row r="1193" s="9" customFormat="1" hidden="1" customHeight="1" spans="1:22">
      <c r="A1193" s="21"/>
      <c r="B1193" s="54"/>
      <c r="C1193" s="55"/>
      <c r="D1193" s="54"/>
      <c r="E1193" s="57"/>
      <c r="F1193" s="58"/>
      <c r="G1193" s="59"/>
      <c r="H1193" s="57"/>
      <c r="I1193" s="57"/>
      <c r="J1193" s="62" t="str">
        <f t="shared" si="94"/>
        <v/>
      </c>
      <c r="K1193" s="61"/>
      <c r="L1193" s="57"/>
      <c r="M1193" s="57" t="str">
        <f t="shared" si="95"/>
        <v/>
      </c>
      <c r="N1193" s="57"/>
      <c r="O1193" s="57"/>
      <c r="P1193" s="57"/>
      <c r="Q1193" s="65" t="str">
        <f t="shared" si="96"/>
        <v/>
      </c>
      <c r="R1193" s="55"/>
      <c r="S1193" s="67"/>
      <c r="T1193" s="17">
        <f>IF(AND(D1193&lt;&gt;"",RIGHT(D1193,3)&lt;&gt;""),IF(COUNTIF($D$6:D1193,D1193)=1,1,0),0)</f>
        <v>0</v>
      </c>
      <c r="U1193" s="17" t="str">
        <f t="shared" si="97"/>
        <v/>
      </c>
      <c r="V1193" s="17" t="str">
        <f t="shared" si="98"/>
        <v/>
      </c>
    </row>
    <row r="1194" s="9" customFormat="1" hidden="1" customHeight="1" spans="1:22">
      <c r="A1194" s="21"/>
      <c r="B1194" s="54"/>
      <c r="C1194" s="55"/>
      <c r="D1194" s="54"/>
      <c r="E1194" s="57"/>
      <c r="F1194" s="58"/>
      <c r="G1194" s="59"/>
      <c r="H1194" s="57"/>
      <c r="I1194" s="57"/>
      <c r="J1194" s="62" t="str">
        <f t="shared" si="94"/>
        <v/>
      </c>
      <c r="K1194" s="61"/>
      <c r="L1194" s="57"/>
      <c r="M1194" s="57" t="str">
        <f t="shared" si="95"/>
        <v/>
      </c>
      <c r="N1194" s="57"/>
      <c r="O1194" s="57"/>
      <c r="P1194" s="57"/>
      <c r="Q1194" s="65" t="str">
        <f t="shared" si="96"/>
        <v/>
      </c>
      <c r="R1194" s="55"/>
      <c r="S1194" s="67"/>
      <c r="T1194" s="17">
        <f>IF(AND(D1194&lt;&gt;"",RIGHT(D1194,3)&lt;&gt;""),IF(COUNTIF($D$6:D1194,D1194)=1,1,0),0)</f>
        <v>0</v>
      </c>
      <c r="U1194" s="17" t="str">
        <f t="shared" si="97"/>
        <v/>
      </c>
      <c r="V1194" s="17" t="str">
        <f t="shared" si="98"/>
        <v/>
      </c>
    </row>
    <row r="1195" s="9" customFormat="1" hidden="1" customHeight="1" spans="1:22">
      <c r="A1195" s="21"/>
      <c r="B1195" s="54"/>
      <c r="C1195" s="55"/>
      <c r="D1195" s="54"/>
      <c r="E1195" s="57"/>
      <c r="F1195" s="58"/>
      <c r="G1195" s="59"/>
      <c r="H1195" s="57"/>
      <c r="I1195" s="57"/>
      <c r="J1195" s="62" t="str">
        <f t="shared" si="94"/>
        <v/>
      </c>
      <c r="K1195" s="61"/>
      <c r="L1195" s="57"/>
      <c r="M1195" s="57" t="str">
        <f t="shared" si="95"/>
        <v/>
      </c>
      <c r="N1195" s="57"/>
      <c r="O1195" s="57"/>
      <c r="P1195" s="57"/>
      <c r="Q1195" s="65" t="str">
        <f t="shared" si="96"/>
        <v/>
      </c>
      <c r="R1195" s="55"/>
      <c r="S1195" s="67"/>
      <c r="T1195" s="17">
        <f>IF(AND(D1195&lt;&gt;"",RIGHT(D1195,3)&lt;&gt;""),IF(COUNTIF($D$6:D1195,D1195)=1,1,0),0)</f>
        <v>0</v>
      </c>
      <c r="U1195" s="17" t="str">
        <f t="shared" si="97"/>
        <v/>
      </c>
      <c r="V1195" s="17" t="str">
        <f t="shared" si="98"/>
        <v/>
      </c>
    </row>
    <row r="1196" s="9" customFormat="1" hidden="1" customHeight="1" spans="1:22">
      <c r="A1196" s="21"/>
      <c r="B1196" s="54"/>
      <c r="C1196" s="55"/>
      <c r="D1196" s="54"/>
      <c r="E1196" s="57"/>
      <c r="F1196" s="58"/>
      <c r="G1196" s="59"/>
      <c r="H1196" s="57"/>
      <c r="I1196" s="57"/>
      <c r="J1196" s="62" t="str">
        <f t="shared" si="94"/>
        <v/>
      </c>
      <c r="K1196" s="61"/>
      <c r="L1196" s="57"/>
      <c r="M1196" s="57" t="str">
        <f t="shared" si="95"/>
        <v/>
      </c>
      <c r="N1196" s="57"/>
      <c r="O1196" s="57"/>
      <c r="P1196" s="57"/>
      <c r="Q1196" s="65" t="str">
        <f t="shared" si="96"/>
        <v/>
      </c>
      <c r="R1196" s="55"/>
      <c r="S1196" s="67"/>
      <c r="T1196" s="17">
        <f>IF(AND(D1196&lt;&gt;"",RIGHT(D1196,3)&lt;&gt;""),IF(COUNTIF($D$6:D1196,D1196)=1,1,0),0)</f>
        <v>0</v>
      </c>
      <c r="U1196" s="17" t="str">
        <f t="shared" si="97"/>
        <v/>
      </c>
      <c r="V1196" s="17" t="str">
        <f t="shared" si="98"/>
        <v/>
      </c>
    </row>
    <row r="1197" s="9" customFormat="1" hidden="1" customHeight="1" spans="1:22">
      <c r="A1197" s="21"/>
      <c r="B1197" s="54"/>
      <c r="C1197" s="55"/>
      <c r="D1197" s="54"/>
      <c r="E1197" s="57"/>
      <c r="F1197" s="58"/>
      <c r="G1197" s="59"/>
      <c r="H1197" s="57"/>
      <c r="I1197" s="57"/>
      <c r="J1197" s="62" t="str">
        <f t="shared" si="94"/>
        <v/>
      </c>
      <c r="K1197" s="61"/>
      <c r="L1197" s="57"/>
      <c r="M1197" s="57" t="str">
        <f t="shared" si="95"/>
        <v/>
      </c>
      <c r="N1197" s="57"/>
      <c r="O1197" s="57"/>
      <c r="P1197" s="57"/>
      <c r="Q1197" s="65" t="str">
        <f t="shared" si="96"/>
        <v/>
      </c>
      <c r="R1197" s="55"/>
      <c r="S1197" s="67"/>
      <c r="T1197" s="17">
        <f>IF(AND(D1197&lt;&gt;"",RIGHT(D1197,3)&lt;&gt;""),IF(COUNTIF($D$6:D1197,D1197)=1,1,0),0)</f>
        <v>0</v>
      </c>
      <c r="U1197" s="17" t="str">
        <f t="shared" si="97"/>
        <v/>
      </c>
      <c r="V1197" s="17" t="str">
        <f t="shared" si="98"/>
        <v/>
      </c>
    </row>
    <row r="1198" s="9" customFormat="1" hidden="1" customHeight="1" spans="1:22">
      <c r="A1198" s="21"/>
      <c r="B1198" s="54"/>
      <c r="C1198" s="55"/>
      <c r="D1198" s="54"/>
      <c r="E1198" s="57"/>
      <c r="F1198" s="58"/>
      <c r="G1198" s="59"/>
      <c r="H1198" s="57"/>
      <c r="I1198" s="57"/>
      <c r="J1198" s="62" t="str">
        <f t="shared" si="94"/>
        <v/>
      </c>
      <c r="K1198" s="61"/>
      <c r="L1198" s="57"/>
      <c r="M1198" s="57" t="str">
        <f t="shared" si="95"/>
        <v/>
      </c>
      <c r="N1198" s="57"/>
      <c r="O1198" s="57"/>
      <c r="P1198" s="57"/>
      <c r="Q1198" s="65" t="str">
        <f t="shared" si="96"/>
        <v/>
      </c>
      <c r="R1198" s="55"/>
      <c r="S1198" s="67"/>
      <c r="T1198" s="17">
        <f>IF(AND(D1198&lt;&gt;"",RIGHT(D1198,3)&lt;&gt;""),IF(COUNTIF($D$6:D1198,D1198)=1,1,0),0)</f>
        <v>0</v>
      </c>
      <c r="U1198" s="17" t="str">
        <f t="shared" si="97"/>
        <v/>
      </c>
      <c r="V1198" s="17" t="str">
        <f t="shared" si="98"/>
        <v/>
      </c>
    </row>
    <row r="1199" s="9" customFormat="1" hidden="1" customHeight="1" spans="1:22">
      <c r="A1199" s="21"/>
      <c r="B1199" s="54"/>
      <c r="C1199" s="55"/>
      <c r="D1199" s="54"/>
      <c r="E1199" s="57"/>
      <c r="F1199" s="58"/>
      <c r="G1199" s="59"/>
      <c r="H1199" s="57"/>
      <c r="I1199" s="57"/>
      <c r="J1199" s="62" t="str">
        <f t="shared" si="94"/>
        <v/>
      </c>
      <c r="K1199" s="61"/>
      <c r="L1199" s="57"/>
      <c r="M1199" s="57" t="str">
        <f t="shared" si="95"/>
        <v/>
      </c>
      <c r="N1199" s="57"/>
      <c r="O1199" s="57"/>
      <c r="P1199" s="57"/>
      <c r="Q1199" s="65" t="str">
        <f t="shared" si="96"/>
        <v/>
      </c>
      <c r="R1199" s="55"/>
      <c r="S1199" s="67"/>
      <c r="T1199" s="17">
        <f>IF(AND(D1199&lt;&gt;"",RIGHT(D1199,3)&lt;&gt;""),IF(COUNTIF($D$6:D1199,D1199)=1,1,0),0)</f>
        <v>0</v>
      </c>
      <c r="U1199" s="17" t="str">
        <f t="shared" si="97"/>
        <v/>
      </c>
      <c r="V1199" s="17" t="str">
        <f t="shared" si="98"/>
        <v/>
      </c>
    </row>
    <row r="1200" s="9" customFormat="1" hidden="1" customHeight="1" spans="1:22">
      <c r="A1200" s="21"/>
      <c r="B1200" s="54"/>
      <c r="C1200" s="55"/>
      <c r="D1200" s="54"/>
      <c r="E1200" s="57"/>
      <c r="F1200" s="58"/>
      <c r="G1200" s="59"/>
      <c r="H1200" s="57"/>
      <c r="I1200" s="57"/>
      <c r="J1200" s="62" t="str">
        <f t="shared" si="94"/>
        <v/>
      </c>
      <c r="K1200" s="61"/>
      <c r="L1200" s="57"/>
      <c r="M1200" s="57" t="str">
        <f t="shared" si="95"/>
        <v/>
      </c>
      <c r="N1200" s="57"/>
      <c r="O1200" s="57"/>
      <c r="P1200" s="57"/>
      <c r="Q1200" s="65" t="str">
        <f t="shared" si="96"/>
        <v/>
      </c>
      <c r="R1200" s="55"/>
      <c r="S1200" s="67"/>
      <c r="T1200" s="17">
        <f>IF(AND(D1200&lt;&gt;"",RIGHT(D1200,3)&lt;&gt;""),IF(COUNTIF($D$6:D1200,D1200)=1,1,0),0)</f>
        <v>0</v>
      </c>
      <c r="U1200" s="17" t="str">
        <f t="shared" si="97"/>
        <v/>
      </c>
      <c r="V1200" s="17" t="str">
        <f t="shared" si="98"/>
        <v/>
      </c>
    </row>
    <row r="1201" s="9" customFormat="1" hidden="1" customHeight="1" spans="1:22">
      <c r="A1201" s="21"/>
      <c r="B1201" s="54"/>
      <c r="C1201" s="55"/>
      <c r="D1201" s="54"/>
      <c r="E1201" s="57"/>
      <c r="F1201" s="58"/>
      <c r="G1201" s="59"/>
      <c r="H1201" s="57"/>
      <c r="I1201" s="57"/>
      <c r="J1201" s="62" t="str">
        <f t="shared" si="94"/>
        <v/>
      </c>
      <c r="K1201" s="61"/>
      <c r="L1201" s="57"/>
      <c r="M1201" s="57" t="str">
        <f t="shared" si="95"/>
        <v/>
      </c>
      <c r="N1201" s="57"/>
      <c r="O1201" s="57"/>
      <c r="P1201" s="57"/>
      <c r="Q1201" s="65" t="str">
        <f t="shared" si="96"/>
        <v/>
      </c>
      <c r="R1201" s="55"/>
      <c r="S1201" s="67"/>
      <c r="T1201" s="17">
        <f>IF(AND(D1201&lt;&gt;"",RIGHT(D1201,3)&lt;&gt;""),IF(COUNTIF($D$6:D1201,D1201)=1,1,0),0)</f>
        <v>0</v>
      </c>
      <c r="U1201" s="17" t="str">
        <f t="shared" si="97"/>
        <v/>
      </c>
      <c r="V1201" s="17" t="str">
        <f t="shared" si="98"/>
        <v/>
      </c>
    </row>
    <row r="1202" s="9" customFormat="1" hidden="1" customHeight="1" spans="1:22">
      <c r="A1202" s="21"/>
      <c r="B1202" s="54"/>
      <c r="C1202" s="55"/>
      <c r="D1202" s="54"/>
      <c r="E1202" s="57"/>
      <c r="F1202" s="58"/>
      <c r="G1202" s="59"/>
      <c r="H1202" s="57"/>
      <c r="I1202" s="57"/>
      <c r="J1202" s="62" t="str">
        <f t="shared" si="94"/>
        <v/>
      </c>
      <c r="K1202" s="61"/>
      <c r="L1202" s="57"/>
      <c r="M1202" s="57" t="str">
        <f t="shared" si="95"/>
        <v/>
      </c>
      <c r="N1202" s="57"/>
      <c r="O1202" s="57"/>
      <c r="P1202" s="57"/>
      <c r="Q1202" s="65" t="str">
        <f t="shared" si="96"/>
        <v/>
      </c>
      <c r="R1202" s="55"/>
      <c r="S1202" s="67"/>
      <c r="T1202" s="17">
        <f>IF(AND(D1202&lt;&gt;"",RIGHT(D1202,3)&lt;&gt;""),IF(COUNTIF($D$6:D1202,D1202)=1,1,0),0)</f>
        <v>0</v>
      </c>
      <c r="U1202" s="17" t="str">
        <f t="shared" si="97"/>
        <v/>
      </c>
      <c r="V1202" s="17" t="str">
        <f t="shared" si="98"/>
        <v/>
      </c>
    </row>
    <row r="1203" s="9" customFormat="1" hidden="1" customHeight="1" spans="1:22">
      <c r="A1203" s="21"/>
      <c r="B1203" s="54"/>
      <c r="C1203" s="55"/>
      <c r="D1203" s="54"/>
      <c r="E1203" s="57"/>
      <c r="F1203" s="58"/>
      <c r="G1203" s="59"/>
      <c r="H1203" s="57"/>
      <c r="I1203" s="57"/>
      <c r="J1203" s="62" t="str">
        <f t="shared" si="94"/>
        <v/>
      </c>
      <c r="K1203" s="61"/>
      <c r="L1203" s="57"/>
      <c r="M1203" s="57" t="str">
        <f t="shared" si="95"/>
        <v/>
      </c>
      <c r="N1203" s="57"/>
      <c r="O1203" s="57"/>
      <c r="P1203" s="57"/>
      <c r="Q1203" s="65" t="str">
        <f t="shared" si="96"/>
        <v/>
      </c>
      <c r="R1203" s="55"/>
      <c r="S1203" s="67"/>
      <c r="T1203" s="17">
        <f>IF(AND(D1203&lt;&gt;"",RIGHT(D1203,3)&lt;&gt;""),IF(COUNTIF($D$6:D1203,D1203)=1,1,0),0)</f>
        <v>0</v>
      </c>
      <c r="U1203" s="17" t="str">
        <f t="shared" si="97"/>
        <v/>
      </c>
      <c r="V1203" s="17" t="str">
        <f t="shared" si="98"/>
        <v/>
      </c>
    </row>
    <row r="1204" s="9" customFormat="1" hidden="1" customHeight="1" spans="1:22">
      <c r="A1204" s="21"/>
      <c r="B1204" s="54"/>
      <c r="C1204" s="55"/>
      <c r="D1204" s="54"/>
      <c r="E1204" s="57"/>
      <c r="F1204" s="58"/>
      <c r="G1204" s="59"/>
      <c r="H1204" s="57"/>
      <c r="I1204" s="57"/>
      <c r="J1204" s="62" t="str">
        <f t="shared" si="94"/>
        <v/>
      </c>
      <c r="K1204" s="61"/>
      <c r="L1204" s="57"/>
      <c r="M1204" s="57" t="str">
        <f t="shared" si="95"/>
        <v/>
      </c>
      <c r="N1204" s="57"/>
      <c r="O1204" s="57"/>
      <c r="P1204" s="57"/>
      <c r="Q1204" s="65" t="str">
        <f t="shared" si="96"/>
        <v/>
      </c>
      <c r="R1204" s="55"/>
      <c r="S1204" s="67"/>
      <c r="T1204" s="17">
        <f>IF(AND(D1204&lt;&gt;"",RIGHT(D1204,3)&lt;&gt;""),IF(COUNTIF($D$6:D1204,D1204)=1,1,0),0)</f>
        <v>0</v>
      </c>
      <c r="U1204" s="17" t="str">
        <f t="shared" si="97"/>
        <v/>
      </c>
      <c r="V1204" s="17" t="str">
        <f t="shared" si="98"/>
        <v/>
      </c>
    </row>
    <row r="1205" s="9" customFormat="1" hidden="1" customHeight="1" spans="1:22">
      <c r="A1205" s="21"/>
      <c r="B1205" s="54"/>
      <c r="C1205" s="55"/>
      <c r="D1205" s="54"/>
      <c r="E1205" s="57"/>
      <c r="F1205" s="58"/>
      <c r="G1205" s="59"/>
      <c r="H1205" s="57"/>
      <c r="I1205" s="57"/>
      <c r="J1205" s="62" t="str">
        <f t="shared" si="94"/>
        <v/>
      </c>
      <c r="K1205" s="61"/>
      <c r="L1205" s="57"/>
      <c r="M1205" s="57" t="str">
        <f t="shared" si="95"/>
        <v/>
      </c>
      <c r="N1205" s="57"/>
      <c r="O1205" s="57"/>
      <c r="P1205" s="57"/>
      <c r="Q1205" s="65" t="str">
        <f t="shared" si="96"/>
        <v/>
      </c>
      <c r="R1205" s="55"/>
      <c r="S1205" s="67"/>
      <c r="T1205" s="17">
        <f>IF(AND(D1205&lt;&gt;"",RIGHT(D1205,3)&lt;&gt;""),IF(COUNTIF($D$6:D1205,D1205)=1,1,0),0)</f>
        <v>0</v>
      </c>
      <c r="U1205" s="17" t="str">
        <f t="shared" si="97"/>
        <v/>
      </c>
      <c r="V1205" s="17" t="str">
        <f t="shared" si="98"/>
        <v/>
      </c>
    </row>
    <row r="1206" s="9" customFormat="1" hidden="1" customHeight="1" spans="1:22">
      <c r="A1206" s="21"/>
      <c r="B1206" s="54"/>
      <c r="C1206" s="55"/>
      <c r="D1206" s="54"/>
      <c r="E1206" s="57"/>
      <c r="F1206" s="58"/>
      <c r="G1206" s="59"/>
      <c r="H1206" s="57"/>
      <c r="I1206" s="57"/>
      <c r="J1206" s="62" t="str">
        <f t="shared" si="94"/>
        <v/>
      </c>
      <c r="K1206" s="61"/>
      <c r="L1206" s="57"/>
      <c r="M1206" s="57" t="str">
        <f t="shared" si="95"/>
        <v/>
      </c>
      <c r="N1206" s="57"/>
      <c r="O1206" s="57"/>
      <c r="P1206" s="57"/>
      <c r="Q1206" s="65" t="str">
        <f t="shared" si="96"/>
        <v/>
      </c>
      <c r="R1206" s="55"/>
      <c r="S1206" s="67"/>
      <c r="T1206" s="17">
        <f>IF(AND(D1206&lt;&gt;"",RIGHT(D1206,3)&lt;&gt;""),IF(COUNTIF($D$6:D1206,D1206)=1,1,0),0)</f>
        <v>0</v>
      </c>
      <c r="U1206" s="17" t="str">
        <f t="shared" si="97"/>
        <v/>
      </c>
      <c r="V1206" s="17" t="str">
        <f t="shared" si="98"/>
        <v/>
      </c>
    </row>
    <row r="1207" s="9" customFormat="1" hidden="1" customHeight="1" spans="1:22">
      <c r="A1207" s="21"/>
      <c r="B1207" s="54"/>
      <c r="C1207" s="55"/>
      <c r="D1207" s="54"/>
      <c r="E1207" s="57"/>
      <c r="F1207" s="58"/>
      <c r="G1207" s="59"/>
      <c r="H1207" s="57"/>
      <c r="I1207" s="57"/>
      <c r="J1207" s="62" t="str">
        <f t="shared" si="94"/>
        <v/>
      </c>
      <c r="K1207" s="61"/>
      <c r="L1207" s="57"/>
      <c r="M1207" s="57" t="str">
        <f t="shared" si="95"/>
        <v/>
      </c>
      <c r="N1207" s="57"/>
      <c r="O1207" s="57"/>
      <c r="P1207" s="57"/>
      <c r="Q1207" s="65" t="str">
        <f t="shared" si="96"/>
        <v/>
      </c>
      <c r="R1207" s="55"/>
      <c r="S1207" s="67"/>
      <c r="T1207" s="17">
        <f>IF(AND(D1207&lt;&gt;"",RIGHT(D1207,3)&lt;&gt;""),IF(COUNTIF($D$6:D1207,D1207)=1,1,0),0)</f>
        <v>0</v>
      </c>
      <c r="U1207" s="17" t="str">
        <f t="shared" si="97"/>
        <v/>
      </c>
      <c r="V1207" s="17" t="str">
        <f t="shared" si="98"/>
        <v/>
      </c>
    </row>
    <row r="1208" s="9" customFormat="1" hidden="1" customHeight="1" spans="1:22">
      <c r="A1208" s="21"/>
      <c r="B1208" s="54"/>
      <c r="C1208" s="55"/>
      <c r="D1208" s="54"/>
      <c r="E1208" s="57"/>
      <c r="F1208" s="58"/>
      <c r="G1208" s="59"/>
      <c r="H1208" s="57"/>
      <c r="I1208" s="57"/>
      <c r="J1208" s="62" t="str">
        <f t="shared" si="94"/>
        <v/>
      </c>
      <c r="K1208" s="61"/>
      <c r="L1208" s="57"/>
      <c r="M1208" s="57" t="str">
        <f t="shared" si="95"/>
        <v/>
      </c>
      <c r="N1208" s="57"/>
      <c r="O1208" s="57"/>
      <c r="P1208" s="57"/>
      <c r="Q1208" s="65" t="str">
        <f t="shared" si="96"/>
        <v/>
      </c>
      <c r="R1208" s="55"/>
      <c r="S1208" s="67"/>
      <c r="T1208" s="17">
        <f>IF(AND(D1208&lt;&gt;"",RIGHT(D1208,3)&lt;&gt;""),IF(COUNTIF($D$6:D1208,D1208)=1,1,0),0)</f>
        <v>0</v>
      </c>
      <c r="U1208" s="17" t="str">
        <f t="shared" si="97"/>
        <v/>
      </c>
      <c r="V1208" s="17" t="str">
        <f t="shared" si="98"/>
        <v/>
      </c>
    </row>
    <row r="1209" s="9" customFormat="1" hidden="1" customHeight="1" spans="1:22">
      <c r="A1209" s="21"/>
      <c r="B1209" s="54"/>
      <c r="C1209" s="55"/>
      <c r="D1209" s="54"/>
      <c r="E1209" s="57"/>
      <c r="F1209" s="58"/>
      <c r="G1209" s="59"/>
      <c r="H1209" s="57"/>
      <c r="I1209" s="57"/>
      <c r="J1209" s="62" t="str">
        <f t="shared" si="94"/>
        <v/>
      </c>
      <c r="K1209" s="61"/>
      <c r="L1209" s="57"/>
      <c r="M1209" s="57" t="str">
        <f t="shared" si="95"/>
        <v/>
      </c>
      <c r="N1209" s="57"/>
      <c r="O1209" s="57"/>
      <c r="P1209" s="57"/>
      <c r="Q1209" s="65" t="str">
        <f t="shared" si="96"/>
        <v/>
      </c>
      <c r="R1209" s="55"/>
      <c r="S1209" s="67"/>
      <c r="T1209" s="17">
        <f>IF(AND(D1209&lt;&gt;"",RIGHT(D1209,3)&lt;&gt;""),IF(COUNTIF($D$6:D1209,D1209)=1,1,0),0)</f>
        <v>0</v>
      </c>
      <c r="U1209" s="17" t="str">
        <f t="shared" si="97"/>
        <v/>
      </c>
      <c r="V1209" s="17" t="str">
        <f t="shared" si="98"/>
        <v/>
      </c>
    </row>
    <row r="1210" s="9" customFormat="1" hidden="1" customHeight="1" spans="1:22">
      <c r="A1210" s="21"/>
      <c r="B1210" s="54"/>
      <c r="C1210" s="55"/>
      <c r="D1210" s="54"/>
      <c r="E1210" s="57"/>
      <c r="F1210" s="58"/>
      <c r="G1210" s="59"/>
      <c r="H1210" s="57"/>
      <c r="I1210" s="57"/>
      <c r="J1210" s="62" t="str">
        <f t="shared" si="94"/>
        <v/>
      </c>
      <c r="K1210" s="61"/>
      <c r="L1210" s="57"/>
      <c r="M1210" s="57" t="str">
        <f t="shared" si="95"/>
        <v/>
      </c>
      <c r="N1210" s="57"/>
      <c r="O1210" s="57"/>
      <c r="P1210" s="57"/>
      <c r="Q1210" s="65" t="str">
        <f t="shared" si="96"/>
        <v/>
      </c>
      <c r="R1210" s="55"/>
      <c r="S1210" s="67"/>
      <c r="T1210" s="17">
        <f>IF(AND(D1210&lt;&gt;"",RIGHT(D1210,3)&lt;&gt;""),IF(COUNTIF($D$6:D1210,D1210)=1,1,0),0)</f>
        <v>0</v>
      </c>
      <c r="U1210" s="17" t="str">
        <f t="shared" si="97"/>
        <v/>
      </c>
      <c r="V1210" s="17" t="str">
        <f t="shared" si="98"/>
        <v/>
      </c>
    </row>
    <row r="1211" s="9" customFormat="1" hidden="1" customHeight="1" spans="1:22">
      <c r="A1211" s="21"/>
      <c r="B1211" s="54"/>
      <c r="C1211" s="55"/>
      <c r="D1211" s="54"/>
      <c r="E1211" s="57"/>
      <c r="F1211" s="58"/>
      <c r="G1211" s="59"/>
      <c r="H1211" s="57"/>
      <c r="I1211" s="57"/>
      <c r="J1211" s="62" t="str">
        <f t="shared" si="94"/>
        <v/>
      </c>
      <c r="K1211" s="61"/>
      <c r="L1211" s="57"/>
      <c r="M1211" s="57" t="str">
        <f t="shared" si="95"/>
        <v/>
      </c>
      <c r="N1211" s="57"/>
      <c r="O1211" s="57"/>
      <c r="P1211" s="57"/>
      <c r="Q1211" s="65" t="str">
        <f t="shared" si="96"/>
        <v/>
      </c>
      <c r="R1211" s="55"/>
      <c r="S1211" s="67"/>
      <c r="T1211" s="17">
        <f>IF(AND(D1211&lt;&gt;"",RIGHT(D1211,3)&lt;&gt;""),IF(COUNTIF($D$6:D1211,D1211)=1,1,0),0)</f>
        <v>0</v>
      </c>
      <c r="U1211" s="17" t="str">
        <f t="shared" si="97"/>
        <v/>
      </c>
      <c r="V1211" s="17" t="str">
        <f t="shared" si="98"/>
        <v/>
      </c>
    </row>
    <row r="1212" s="9" customFormat="1" hidden="1" customHeight="1" spans="1:22">
      <c r="A1212" s="21"/>
      <c r="B1212" s="54"/>
      <c r="C1212" s="55"/>
      <c r="D1212" s="54"/>
      <c r="E1212" s="57"/>
      <c r="F1212" s="58"/>
      <c r="G1212" s="59"/>
      <c r="H1212" s="57"/>
      <c r="I1212" s="57"/>
      <c r="J1212" s="62" t="str">
        <f t="shared" si="94"/>
        <v/>
      </c>
      <c r="K1212" s="61"/>
      <c r="L1212" s="57"/>
      <c r="M1212" s="57" t="str">
        <f t="shared" si="95"/>
        <v/>
      </c>
      <c r="N1212" s="57"/>
      <c r="O1212" s="57"/>
      <c r="P1212" s="57"/>
      <c r="Q1212" s="65" t="str">
        <f t="shared" si="96"/>
        <v/>
      </c>
      <c r="R1212" s="55"/>
      <c r="S1212" s="67"/>
      <c r="T1212" s="17">
        <f>IF(AND(D1212&lt;&gt;"",RIGHT(D1212,3)&lt;&gt;""),IF(COUNTIF($D$6:D1212,D1212)=1,1,0),0)</f>
        <v>0</v>
      </c>
      <c r="U1212" s="17" t="str">
        <f t="shared" si="97"/>
        <v/>
      </c>
      <c r="V1212" s="17" t="str">
        <f t="shared" si="98"/>
        <v/>
      </c>
    </row>
    <row r="1213" s="9" customFormat="1" hidden="1" customHeight="1" spans="1:22">
      <c r="A1213" s="21"/>
      <c r="B1213" s="54"/>
      <c r="C1213" s="55"/>
      <c r="D1213" s="54"/>
      <c r="E1213" s="57"/>
      <c r="F1213" s="58"/>
      <c r="G1213" s="59"/>
      <c r="H1213" s="57"/>
      <c r="I1213" s="57"/>
      <c r="J1213" s="62" t="str">
        <f t="shared" si="94"/>
        <v/>
      </c>
      <c r="K1213" s="61"/>
      <c r="L1213" s="57"/>
      <c r="M1213" s="57" t="str">
        <f t="shared" si="95"/>
        <v/>
      </c>
      <c r="N1213" s="57"/>
      <c r="O1213" s="57"/>
      <c r="P1213" s="57"/>
      <c r="Q1213" s="65" t="str">
        <f t="shared" si="96"/>
        <v/>
      </c>
      <c r="R1213" s="55"/>
      <c r="S1213" s="67"/>
      <c r="T1213" s="17">
        <f>IF(AND(D1213&lt;&gt;"",RIGHT(D1213,3)&lt;&gt;""),IF(COUNTIF($D$6:D1213,D1213)=1,1,0),0)</f>
        <v>0</v>
      </c>
      <c r="U1213" s="17" t="str">
        <f t="shared" si="97"/>
        <v/>
      </c>
      <c r="V1213" s="17" t="str">
        <f t="shared" si="98"/>
        <v/>
      </c>
    </row>
    <row r="1214" s="9" customFormat="1" hidden="1" customHeight="1" spans="1:22">
      <c r="A1214" s="21"/>
      <c r="B1214" s="54"/>
      <c r="C1214" s="55"/>
      <c r="D1214" s="54"/>
      <c r="E1214" s="57"/>
      <c r="F1214" s="58"/>
      <c r="G1214" s="59"/>
      <c r="H1214" s="57"/>
      <c r="I1214" s="57"/>
      <c r="J1214" s="62" t="str">
        <f t="shared" si="94"/>
        <v/>
      </c>
      <c r="K1214" s="61"/>
      <c r="L1214" s="57"/>
      <c r="M1214" s="57" t="str">
        <f t="shared" si="95"/>
        <v/>
      </c>
      <c r="N1214" s="57"/>
      <c r="O1214" s="57"/>
      <c r="P1214" s="57"/>
      <c r="Q1214" s="65" t="str">
        <f t="shared" si="96"/>
        <v/>
      </c>
      <c r="R1214" s="55"/>
      <c r="S1214" s="67"/>
      <c r="T1214" s="17">
        <f>IF(AND(D1214&lt;&gt;"",RIGHT(D1214,3)&lt;&gt;""),IF(COUNTIF($D$6:D1214,D1214)=1,1,0),0)</f>
        <v>0</v>
      </c>
      <c r="U1214" s="17" t="str">
        <f t="shared" si="97"/>
        <v/>
      </c>
      <c r="V1214" s="17" t="str">
        <f t="shared" si="98"/>
        <v/>
      </c>
    </row>
    <row r="1215" s="9" customFormat="1" hidden="1" customHeight="1" spans="1:22">
      <c r="A1215" s="21"/>
      <c r="B1215" s="54"/>
      <c r="C1215" s="55"/>
      <c r="D1215" s="54"/>
      <c r="E1215" s="57"/>
      <c r="F1215" s="58"/>
      <c r="G1215" s="59"/>
      <c r="H1215" s="57"/>
      <c r="I1215" s="57"/>
      <c r="J1215" s="62" t="str">
        <f t="shared" si="94"/>
        <v/>
      </c>
      <c r="K1215" s="61"/>
      <c r="L1215" s="57"/>
      <c r="M1215" s="57" t="str">
        <f t="shared" si="95"/>
        <v/>
      </c>
      <c r="N1215" s="57"/>
      <c r="O1215" s="57"/>
      <c r="P1215" s="57"/>
      <c r="Q1215" s="65" t="str">
        <f t="shared" si="96"/>
        <v/>
      </c>
      <c r="R1215" s="55"/>
      <c r="S1215" s="67"/>
      <c r="T1215" s="17">
        <f>IF(AND(D1215&lt;&gt;"",RIGHT(D1215,3)&lt;&gt;""),IF(COUNTIF($D$6:D1215,D1215)=1,1,0),0)</f>
        <v>0</v>
      </c>
      <c r="U1215" s="17" t="str">
        <f t="shared" si="97"/>
        <v/>
      </c>
      <c r="V1215" s="17" t="str">
        <f t="shared" si="98"/>
        <v/>
      </c>
    </row>
    <row r="1216" s="9" customFormat="1" hidden="1" customHeight="1" spans="1:22">
      <c r="A1216" s="21"/>
      <c r="B1216" s="54"/>
      <c r="C1216" s="55"/>
      <c r="D1216" s="54"/>
      <c r="E1216" s="57"/>
      <c r="F1216" s="58"/>
      <c r="G1216" s="59"/>
      <c r="H1216" s="57"/>
      <c r="I1216" s="57"/>
      <c r="J1216" s="62" t="str">
        <f t="shared" si="94"/>
        <v/>
      </c>
      <c r="K1216" s="61"/>
      <c r="L1216" s="57"/>
      <c r="M1216" s="57" t="str">
        <f t="shared" si="95"/>
        <v/>
      </c>
      <c r="N1216" s="57"/>
      <c r="O1216" s="57"/>
      <c r="P1216" s="57"/>
      <c r="Q1216" s="65" t="str">
        <f t="shared" si="96"/>
        <v/>
      </c>
      <c r="R1216" s="55"/>
      <c r="S1216" s="67"/>
      <c r="T1216" s="17">
        <f>IF(AND(D1216&lt;&gt;"",RIGHT(D1216,3)&lt;&gt;""),IF(COUNTIF($D$6:D1216,D1216)=1,1,0),0)</f>
        <v>0</v>
      </c>
      <c r="U1216" s="17" t="str">
        <f t="shared" si="97"/>
        <v/>
      </c>
      <c r="V1216" s="17" t="str">
        <f t="shared" si="98"/>
        <v/>
      </c>
    </row>
    <row r="1217" s="9" customFormat="1" hidden="1" customHeight="1" spans="1:22">
      <c r="A1217" s="21"/>
      <c r="B1217" s="54"/>
      <c r="C1217" s="55"/>
      <c r="D1217" s="54"/>
      <c r="E1217" s="57"/>
      <c r="F1217" s="58"/>
      <c r="G1217" s="59"/>
      <c r="H1217" s="57"/>
      <c r="I1217" s="57"/>
      <c r="J1217" s="62" t="str">
        <f t="shared" si="94"/>
        <v/>
      </c>
      <c r="K1217" s="61"/>
      <c r="L1217" s="57"/>
      <c r="M1217" s="57" t="str">
        <f t="shared" si="95"/>
        <v/>
      </c>
      <c r="N1217" s="57"/>
      <c r="O1217" s="57"/>
      <c r="P1217" s="57"/>
      <c r="Q1217" s="65" t="str">
        <f t="shared" si="96"/>
        <v/>
      </c>
      <c r="R1217" s="55"/>
      <c r="S1217" s="67"/>
      <c r="T1217" s="17">
        <f>IF(AND(D1217&lt;&gt;"",RIGHT(D1217,3)&lt;&gt;""),IF(COUNTIF($D$6:D1217,D1217)=1,1,0),0)</f>
        <v>0</v>
      </c>
      <c r="U1217" s="17" t="str">
        <f t="shared" si="97"/>
        <v/>
      </c>
      <c r="V1217" s="17" t="str">
        <f t="shared" si="98"/>
        <v/>
      </c>
    </row>
    <row r="1218" s="9" customFormat="1" hidden="1" customHeight="1" spans="1:22">
      <c r="A1218" s="21"/>
      <c r="B1218" s="54"/>
      <c r="C1218" s="55"/>
      <c r="D1218" s="54"/>
      <c r="E1218" s="57"/>
      <c r="F1218" s="58"/>
      <c r="G1218" s="59"/>
      <c r="H1218" s="57"/>
      <c r="I1218" s="57"/>
      <c r="J1218" s="62" t="str">
        <f t="shared" si="94"/>
        <v/>
      </c>
      <c r="K1218" s="61"/>
      <c r="L1218" s="57"/>
      <c r="M1218" s="57" t="str">
        <f t="shared" si="95"/>
        <v/>
      </c>
      <c r="N1218" s="57"/>
      <c r="O1218" s="57"/>
      <c r="P1218" s="57"/>
      <c r="Q1218" s="65" t="str">
        <f t="shared" si="96"/>
        <v/>
      </c>
      <c r="R1218" s="55"/>
      <c r="S1218" s="67"/>
      <c r="T1218" s="17">
        <f>IF(AND(D1218&lt;&gt;"",RIGHT(D1218,3)&lt;&gt;""),IF(COUNTIF($D$6:D1218,D1218)=1,1,0),0)</f>
        <v>0</v>
      </c>
      <c r="U1218" s="17" t="str">
        <f t="shared" si="97"/>
        <v/>
      </c>
      <c r="V1218" s="17" t="str">
        <f t="shared" si="98"/>
        <v/>
      </c>
    </row>
    <row r="1219" s="9" customFormat="1" hidden="1" customHeight="1" spans="1:22">
      <c r="A1219" s="21"/>
      <c r="B1219" s="54"/>
      <c r="C1219" s="55"/>
      <c r="D1219" s="54"/>
      <c r="E1219" s="57"/>
      <c r="F1219" s="58"/>
      <c r="G1219" s="59"/>
      <c r="H1219" s="57"/>
      <c r="I1219" s="57"/>
      <c r="J1219" s="62" t="str">
        <f t="shared" si="94"/>
        <v/>
      </c>
      <c r="K1219" s="61"/>
      <c r="L1219" s="57"/>
      <c r="M1219" s="57" t="str">
        <f t="shared" si="95"/>
        <v/>
      </c>
      <c r="N1219" s="57"/>
      <c r="O1219" s="57"/>
      <c r="P1219" s="57"/>
      <c r="Q1219" s="65" t="str">
        <f t="shared" si="96"/>
        <v/>
      </c>
      <c r="R1219" s="55"/>
      <c r="S1219" s="67"/>
      <c r="T1219" s="17">
        <f>IF(AND(D1219&lt;&gt;"",RIGHT(D1219,3)&lt;&gt;""),IF(COUNTIF($D$6:D1219,D1219)=1,1,0),0)</f>
        <v>0</v>
      </c>
      <c r="U1219" s="17" t="str">
        <f t="shared" si="97"/>
        <v/>
      </c>
      <c r="V1219" s="17" t="str">
        <f t="shared" si="98"/>
        <v/>
      </c>
    </row>
    <row r="1220" s="9" customFormat="1" hidden="1" customHeight="1" spans="1:22">
      <c r="A1220" s="21"/>
      <c r="B1220" s="54"/>
      <c r="C1220" s="55"/>
      <c r="D1220" s="54"/>
      <c r="E1220" s="57"/>
      <c r="F1220" s="58"/>
      <c r="G1220" s="59"/>
      <c r="H1220" s="57"/>
      <c r="I1220" s="57"/>
      <c r="J1220" s="62" t="str">
        <f t="shared" si="94"/>
        <v/>
      </c>
      <c r="K1220" s="61"/>
      <c r="L1220" s="57"/>
      <c r="M1220" s="57" t="str">
        <f t="shared" si="95"/>
        <v/>
      </c>
      <c r="N1220" s="57"/>
      <c r="O1220" s="57"/>
      <c r="P1220" s="57"/>
      <c r="Q1220" s="65" t="str">
        <f t="shared" si="96"/>
        <v/>
      </c>
      <c r="R1220" s="55"/>
      <c r="S1220" s="67"/>
      <c r="T1220" s="17">
        <f>IF(AND(D1220&lt;&gt;"",RIGHT(D1220,3)&lt;&gt;""),IF(COUNTIF($D$6:D1220,D1220)=1,1,0),0)</f>
        <v>0</v>
      </c>
      <c r="U1220" s="17" t="str">
        <f t="shared" si="97"/>
        <v/>
      </c>
      <c r="V1220" s="17" t="str">
        <f t="shared" si="98"/>
        <v/>
      </c>
    </row>
    <row r="1221" s="9" customFormat="1" hidden="1" customHeight="1" spans="1:22">
      <c r="A1221" s="21"/>
      <c r="B1221" s="54"/>
      <c r="C1221" s="55"/>
      <c r="D1221" s="54"/>
      <c r="E1221" s="57"/>
      <c r="F1221" s="58"/>
      <c r="G1221" s="59"/>
      <c r="H1221" s="57"/>
      <c r="I1221" s="57"/>
      <c r="J1221" s="62" t="str">
        <f t="shared" si="94"/>
        <v/>
      </c>
      <c r="K1221" s="61"/>
      <c r="L1221" s="57"/>
      <c r="M1221" s="57" t="str">
        <f t="shared" si="95"/>
        <v/>
      </c>
      <c r="N1221" s="57"/>
      <c r="O1221" s="57"/>
      <c r="P1221" s="57"/>
      <c r="Q1221" s="65" t="str">
        <f t="shared" si="96"/>
        <v/>
      </c>
      <c r="R1221" s="55"/>
      <c r="S1221" s="67"/>
      <c r="T1221" s="17">
        <f>IF(AND(D1221&lt;&gt;"",RIGHT(D1221,3)&lt;&gt;""),IF(COUNTIF($D$6:D1221,D1221)=1,1,0),0)</f>
        <v>0</v>
      </c>
      <c r="U1221" s="17" t="str">
        <f t="shared" si="97"/>
        <v/>
      </c>
      <c r="V1221" s="17" t="str">
        <f t="shared" si="98"/>
        <v/>
      </c>
    </row>
    <row r="1222" s="9" customFormat="1" hidden="1" customHeight="1" spans="1:22">
      <c r="A1222" s="21"/>
      <c r="B1222" s="54"/>
      <c r="C1222" s="55"/>
      <c r="D1222" s="54"/>
      <c r="E1222" s="57"/>
      <c r="F1222" s="58"/>
      <c r="G1222" s="59"/>
      <c r="H1222" s="57"/>
      <c r="I1222" s="57"/>
      <c r="J1222" s="62" t="str">
        <f t="shared" ref="J1222:J1285" si="99">IF(H1222&lt;&gt;"",HYPERLINK(_xlfn.CONCAT($H$4,H1222,I1222),"Open File"),"")</f>
        <v/>
      </c>
      <c r="K1222" s="61"/>
      <c r="L1222" s="57"/>
      <c r="M1222" s="57" t="str">
        <f t="shared" ref="M1222:M1285" si="100">IF(AND(N1222&lt;&gt;"",Q1222&lt;&gt;"",R1222&lt;&gt;""),"COMPLETED",IF(N1222&lt;&gt;"","ON-GOING",IF(L1222&lt;&gt;"","REQUESTED","")))</f>
        <v/>
      </c>
      <c r="N1222" s="57"/>
      <c r="O1222" s="57"/>
      <c r="P1222" s="57"/>
      <c r="Q1222" s="65" t="str">
        <f t="shared" ref="Q1222:Q1285" si="101">IF(O1222&lt;&gt;"",HYPERLINK(_xlfn.CONCAT($O$4,O1222,P1222),"Open File"),"")</f>
        <v/>
      </c>
      <c r="R1222" s="55"/>
      <c r="S1222" s="67"/>
      <c r="T1222" s="17">
        <f>IF(AND(D1222&lt;&gt;"",RIGHT(D1222,3)&lt;&gt;""),IF(COUNTIF($D$6:D1222,D1222)=1,1,0),0)</f>
        <v>0</v>
      </c>
      <c r="U1222" s="17" t="str">
        <f t="shared" ref="U1222:U1285" si="102">IF(AND(D1222&lt;&gt;"",E1222&lt;&gt;""),_xlfn.CONCAT(SUBSTITUTE(D1222,"/","."),"_",E1222,"_Before"),"")</f>
        <v/>
      </c>
      <c r="V1222" s="17" t="str">
        <f t="shared" ref="V1222:V1285" si="103">IF(AND(D1222&lt;&gt;"",E1222&lt;&gt;""),_xlfn.CONCAT(SUBSTITUTE(D1222,"/","."),"_",E1222,"_After"),"")</f>
        <v/>
      </c>
    </row>
    <row r="1223" s="9" customFormat="1" hidden="1" customHeight="1" spans="1:22">
      <c r="A1223" s="21"/>
      <c r="B1223" s="54"/>
      <c r="C1223" s="55"/>
      <c r="D1223" s="54"/>
      <c r="E1223" s="57"/>
      <c r="F1223" s="58"/>
      <c r="G1223" s="59"/>
      <c r="H1223" s="57"/>
      <c r="I1223" s="57"/>
      <c r="J1223" s="62" t="str">
        <f t="shared" si="99"/>
        <v/>
      </c>
      <c r="K1223" s="61"/>
      <c r="L1223" s="57"/>
      <c r="M1223" s="57" t="str">
        <f t="shared" si="100"/>
        <v/>
      </c>
      <c r="N1223" s="57"/>
      <c r="O1223" s="57"/>
      <c r="P1223" s="57"/>
      <c r="Q1223" s="65" t="str">
        <f t="shared" si="101"/>
        <v/>
      </c>
      <c r="R1223" s="55"/>
      <c r="S1223" s="67"/>
      <c r="T1223" s="17">
        <f>IF(AND(D1223&lt;&gt;"",RIGHT(D1223,3)&lt;&gt;""),IF(COUNTIF($D$6:D1223,D1223)=1,1,0),0)</f>
        <v>0</v>
      </c>
      <c r="U1223" s="17" t="str">
        <f t="shared" si="102"/>
        <v/>
      </c>
      <c r="V1223" s="17" t="str">
        <f t="shared" si="103"/>
        <v/>
      </c>
    </row>
    <row r="1224" s="9" customFormat="1" hidden="1" customHeight="1" spans="1:22">
      <c r="A1224" s="21"/>
      <c r="B1224" s="54"/>
      <c r="C1224" s="55"/>
      <c r="D1224" s="54"/>
      <c r="E1224" s="57"/>
      <c r="F1224" s="58"/>
      <c r="G1224" s="59"/>
      <c r="H1224" s="57"/>
      <c r="I1224" s="57"/>
      <c r="J1224" s="62" t="str">
        <f t="shared" si="99"/>
        <v/>
      </c>
      <c r="K1224" s="61"/>
      <c r="L1224" s="57"/>
      <c r="M1224" s="57" t="str">
        <f t="shared" si="100"/>
        <v/>
      </c>
      <c r="N1224" s="57"/>
      <c r="O1224" s="57"/>
      <c r="P1224" s="57"/>
      <c r="Q1224" s="65" t="str">
        <f t="shared" si="101"/>
        <v/>
      </c>
      <c r="R1224" s="55"/>
      <c r="S1224" s="67"/>
      <c r="T1224" s="17">
        <f>IF(AND(D1224&lt;&gt;"",RIGHT(D1224,3)&lt;&gt;""),IF(COUNTIF($D$6:D1224,D1224)=1,1,0),0)</f>
        <v>0</v>
      </c>
      <c r="U1224" s="17" t="str">
        <f t="shared" si="102"/>
        <v/>
      </c>
      <c r="V1224" s="17" t="str">
        <f t="shared" si="103"/>
        <v/>
      </c>
    </row>
    <row r="1225" s="9" customFormat="1" hidden="1" customHeight="1" spans="1:22">
      <c r="A1225" s="21"/>
      <c r="B1225" s="54"/>
      <c r="C1225" s="55"/>
      <c r="D1225" s="54"/>
      <c r="E1225" s="57"/>
      <c r="F1225" s="58"/>
      <c r="G1225" s="59"/>
      <c r="H1225" s="57"/>
      <c r="I1225" s="57"/>
      <c r="J1225" s="62" t="str">
        <f t="shared" si="99"/>
        <v/>
      </c>
      <c r="K1225" s="61"/>
      <c r="L1225" s="57"/>
      <c r="M1225" s="57" t="str">
        <f t="shared" si="100"/>
        <v/>
      </c>
      <c r="N1225" s="57"/>
      <c r="O1225" s="57"/>
      <c r="P1225" s="57"/>
      <c r="Q1225" s="65" t="str">
        <f t="shared" si="101"/>
        <v/>
      </c>
      <c r="R1225" s="55"/>
      <c r="S1225" s="67"/>
      <c r="T1225" s="17">
        <f>IF(AND(D1225&lt;&gt;"",RIGHT(D1225,3)&lt;&gt;""),IF(COUNTIF($D$6:D1225,D1225)=1,1,0),0)</f>
        <v>0</v>
      </c>
      <c r="U1225" s="17" t="str">
        <f t="shared" si="102"/>
        <v/>
      </c>
      <c r="V1225" s="17" t="str">
        <f t="shared" si="103"/>
        <v/>
      </c>
    </row>
    <row r="1226" s="9" customFormat="1" hidden="1" customHeight="1" spans="1:22">
      <c r="A1226" s="21"/>
      <c r="B1226" s="54"/>
      <c r="C1226" s="55"/>
      <c r="D1226" s="54"/>
      <c r="E1226" s="57"/>
      <c r="F1226" s="58"/>
      <c r="G1226" s="59"/>
      <c r="H1226" s="57"/>
      <c r="I1226" s="57"/>
      <c r="J1226" s="62" t="str">
        <f t="shared" si="99"/>
        <v/>
      </c>
      <c r="K1226" s="61"/>
      <c r="L1226" s="57"/>
      <c r="M1226" s="57" t="str">
        <f t="shared" si="100"/>
        <v/>
      </c>
      <c r="N1226" s="57"/>
      <c r="O1226" s="57"/>
      <c r="P1226" s="57"/>
      <c r="Q1226" s="65" t="str">
        <f t="shared" si="101"/>
        <v/>
      </c>
      <c r="R1226" s="55"/>
      <c r="S1226" s="67"/>
      <c r="T1226" s="17">
        <f>IF(AND(D1226&lt;&gt;"",RIGHT(D1226,3)&lt;&gt;""),IF(COUNTIF($D$6:D1226,D1226)=1,1,0),0)</f>
        <v>0</v>
      </c>
      <c r="U1226" s="17" t="str">
        <f t="shared" si="102"/>
        <v/>
      </c>
      <c r="V1226" s="17" t="str">
        <f t="shared" si="103"/>
        <v/>
      </c>
    </row>
    <row r="1227" s="9" customFormat="1" hidden="1" customHeight="1" spans="1:22">
      <c r="A1227" s="21"/>
      <c r="B1227" s="54"/>
      <c r="C1227" s="55"/>
      <c r="D1227" s="54"/>
      <c r="E1227" s="57"/>
      <c r="F1227" s="58"/>
      <c r="G1227" s="59"/>
      <c r="H1227" s="57"/>
      <c r="I1227" s="57"/>
      <c r="J1227" s="62" t="str">
        <f t="shared" si="99"/>
        <v/>
      </c>
      <c r="K1227" s="61"/>
      <c r="L1227" s="57"/>
      <c r="M1227" s="57" t="str">
        <f t="shared" si="100"/>
        <v/>
      </c>
      <c r="N1227" s="57"/>
      <c r="O1227" s="57"/>
      <c r="P1227" s="57"/>
      <c r="Q1227" s="65" t="str">
        <f t="shared" si="101"/>
        <v/>
      </c>
      <c r="R1227" s="55"/>
      <c r="S1227" s="67"/>
      <c r="T1227" s="17">
        <f>IF(AND(D1227&lt;&gt;"",RIGHT(D1227,3)&lt;&gt;""),IF(COUNTIF($D$6:D1227,D1227)=1,1,0),0)</f>
        <v>0</v>
      </c>
      <c r="U1227" s="17" t="str">
        <f t="shared" si="102"/>
        <v/>
      </c>
      <c r="V1227" s="17" t="str">
        <f t="shared" si="103"/>
        <v/>
      </c>
    </row>
    <row r="1228" s="9" customFormat="1" hidden="1" customHeight="1" spans="1:22">
      <c r="A1228" s="21"/>
      <c r="B1228" s="54"/>
      <c r="C1228" s="55"/>
      <c r="D1228" s="54"/>
      <c r="E1228" s="57"/>
      <c r="F1228" s="58"/>
      <c r="G1228" s="59"/>
      <c r="H1228" s="57"/>
      <c r="I1228" s="57"/>
      <c r="J1228" s="62" t="str">
        <f t="shared" si="99"/>
        <v/>
      </c>
      <c r="K1228" s="61"/>
      <c r="L1228" s="57"/>
      <c r="M1228" s="57" t="str">
        <f t="shared" si="100"/>
        <v/>
      </c>
      <c r="N1228" s="57"/>
      <c r="O1228" s="57"/>
      <c r="P1228" s="57"/>
      <c r="Q1228" s="65" t="str">
        <f t="shared" si="101"/>
        <v/>
      </c>
      <c r="R1228" s="55"/>
      <c r="S1228" s="67"/>
      <c r="T1228" s="17">
        <f>IF(AND(D1228&lt;&gt;"",RIGHT(D1228,3)&lt;&gt;""),IF(COUNTIF($D$6:D1228,D1228)=1,1,0),0)</f>
        <v>0</v>
      </c>
      <c r="U1228" s="17" t="str">
        <f t="shared" si="102"/>
        <v/>
      </c>
      <c r="V1228" s="17" t="str">
        <f t="shared" si="103"/>
        <v/>
      </c>
    </row>
    <row r="1229" s="9" customFormat="1" hidden="1" customHeight="1" spans="1:22">
      <c r="A1229" s="21"/>
      <c r="B1229" s="54"/>
      <c r="C1229" s="55"/>
      <c r="D1229" s="54"/>
      <c r="E1229" s="57"/>
      <c r="F1229" s="58"/>
      <c r="G1229" s="59"/>
      <c r="H1229" s="57"/>
      <c r="I1229" s="57"/>
      <c r="J1229" s="62" t="str">
        <f t="shared" si="99"/>
        <v/>
      </c>
      <c r="K1229" s="61"/>
      <c r="L1229" s="57"/>
      <c r="M1229" s="57" t="str">
        <f t="shared" si="100"/>
        <v/>
      </c>
      <c r="N1229" s="57"/>
      <c r="O1229" s="57"/>
      <c r="P1229" s="57"/>
      <c r="Q1229" s="65" t="str">
        <f t="shared" si="101"/>
        <v/>
      </c>
      <c r="R1229" s="55"/>
      <c r="S1229" s="67"/>
      <c r="T1229" s="17">
        <f>IF(AND(D1229&lt;&gt;"",RIGHT(D1229,3)&lt;&gt;""),IF(COUNTIF($D$6:D1229,D1229)=1,1,0),0)</f>
        <v>0</v>
      </c>
      <c r="U1229" s="17" t="str">
        <f t="shared" si="102"/>
        <v/>
      </c>
      <c r="V1229" s="17" t="str">
        <f t="shared" si="103"/>
        <v/>
      </c>
    </row>
    <row r="1230" s="9" customFormat="1" hidden="1" customHeight="1" spans="1:22">
      <c r="A1230" s="21"/>
      <c r="B1230" s="54"/>
      <c r="C1230" s="55"/>
      <c r="D1230" s="54"/>
      <c r="E1230" s="57"/>
      <c r="F1230" s="58"/>
      <c r="G1230" s="59"/>
      <c r="H1230" s="57"/>
      <c r="I1230" s="57"/>
      <c r="J1230" s="62" t="str">
        <f t="shared" si="99"/>
        <v/>
      </c>
      <c r="K1230" s="61"/>
      <c r="L1230" s="57"/>
      <c r="M1230" s="57" t="str">
        <f t="shared" si="100"/>
        <v/>
      </c>
      <c r="N1230" s="57"/>
      <c r="O1230" s="57"/>
      <c r="P1230" s="57"/>
      <c r="Q1230" s="65" t="str">
        <f t="shared" si="101"/>
        <v/>
      </c>
      <c r="R1230" s="55"/>
      <c r="S1230" s="67"/>
      <c r="T1230" s="17">
        <f>IF(AND(D1230&lt;&gt;"",RIGHT(D1230,3)&lt;&gt;""),IF(COUNTIF($D$6:D1230,D1230)=1,1,0),0)</f>
        <v>0</v>
      </c>
      <c r="U1230" s="17" t="str">
        <f t="shared" si="102"/>
        <v/>
      </c>
      <c r="V1230" s="17" t="str">
        <f t="shared" si="103"/>
        <v/>
      </c>
    </row>
    <row r="1231" s="9" customFormat="1" hidden="1" customHeight="1" spans="1:22">
      <c r="A1231" s="21"/>
      <c r="B1231" s="54"/>
      <c r="C1231" s="55"/>
      <c r="D1231" s="54"/>
      <c r="E1231" s="57"/>
      <c r="F1231" s="58"/>
      <c r="G1231" s="59"/>
      <c r="H1231" s="57"/>
      <c r="I1231" s="57"/>
      <c r="J1231" s="62" t="str">
        <f t="shared" si="99"/>
        <v/>
      </c>
      <c r="K1231" s="61"/>
      <c r="L1231" s="57"/>
      <c r="M1231" s="57" t="str">
        <f t="shared" si="100"/>
        <v/>
      </c>
      <c r="N1231" s="57"/>
      <c r="O1231" s="57"/>
      <c r="P1231" s="57"/>
      <c r="Q1231" s="65" t="str">
        <f t="shared" si="101"/>
        <v/>
      </c>
      <c r="R1231" s="55"/>
      <c r="S1231" s="67"/>
      <c r="T1231" s="17">
        <f>IF(AND(D1231&lt;&gt;"",RIGHT(D1231,3)&lt;&gt;""),IF(COUNTIF($D$6:D1231,D1231)=1,1,0),0)</f>
        <v>0</v>
      </c>
      <c r="U1231" s="17" t="str">
        <f t="shared" si="102"/>
        <v/>
      </c>
      <c r="V1231" s="17" t="str">
        <f t="shared" si="103"/>
        <v/>
      </c>
    </row>
    <row r="1232" s="9" customFormat="1" hidden="1" customHeight="1" spans="1:22">
      <c r="A1232" s="21"/>
      <c r="B1232" s="54"/>
      <c r="C1232" s="55"/>
      <c r="D1232" s="54"/>
      <c r="E1232" s="57"/>
      <c r="F1232" s="58"/>
      <c r="G1232" s="59"/>
      <c r="H1232" s="57"/>
      <c r="I1232" s="57"/>
      <c r="J1232" s="62" t="str">
        <f t="shared" si="99"/>
        <v/>
      </c>
      <c r="K1232" s="61"/>
      <c r="L1232" s="57"/>
      <c r="M1232" s="57" t="str">
        <f t="shared" si="100"/>
        <v/>
      </c>
      <c r="N1232" s="57"/>
      <c r="O1232" s="57"/>
      <c r="P1232" s="57"/>
      <c r="Q1232" s="65" t="str">
        <f t="shared" si="101"/>
        <v/>
      </c>
      <c r="R1232" s="55"/>
      <c r="S1232" s="67"/>
      <c r="T1232" s="17">
        <f>IF(AND(D1232&lt;&gt;"",RIGHT(D1232,3)&lt;&gt;""),IF(COUNTIF($D$6:D1232,D1232)=1,1,0),0)</f>
        <v>0</v>
      </c>
      <c r="U1232" s="17" t="str">
        <f t="shared" si="102"/>
        <v/>
      </c>
      <c r="V1232" s="17" t="str">
        <f t="shared" si="103"/>
        <v/>
      </c>
    </row>
    <row r="1233" s="9" customFormat="1" hidden="1" customHeight="1" spans="1:22">
      <c r="A1233" s="21"/>
      <c r="B1233" s="54"/>
      <c r="C1233" s="55"/>
      <c r="D1233" s="54"/>
      <c r="E1233" s="57"/>
      <c r="F1233" s="58"/>
      <c r="G1233" s="59"/>
      <c r="H1233" s="57"/>
      <c r="I1233" s="57"/>
      <c r="J1233" s="62" t="str">
        <f t="shared" si="99"/>
        <v/>
      </c>
      <c r="K1233" s="61"/>
      <c r="L1233" s="57"/>
      <c r="M1233" s="57" t="str">
        <f t="shared" si="100"/>
        <v/>
      </c>
      <c r="N1233" s="57"/>
      <c r="O1233" s="57"/>
      <c r="P1233" s="57"/>
      <c r="Q1233" s="65" t="str">
        <f t="shared" si="101"/>
        <v/>
      </c>
      <c r="R1233" s="55"/>
      <c r="S1233" s="67"/>
      <c r="T1233" s="17">
        <f>IF(AND(D1233&lt;&gt;"",RIGHT(D1233,3)&lt;&gt;""),IF(COUNTIF($D$6:D1233,D1233)=1,1,0),0)</f>
        <v>0</v>
      </c>
      <c r="U1233" s="17" t="str">
        <f t="shared" si="102"/>
        <v/>
      </c>
      <c r="V1233" s="17" t="str">
        <f t="shared" si="103"/>
        <v/>
      </c>
    </row>
    <row r="1234" s="9" customFormat="1" hidden="1" customHeight="1" spans="1:22">
      <c r="A1234" s="21"/>
      <c r="B1234" s="54"/>
      <c r="C1234" s="55"/>
      <c r="D1234" s="54"/>
      <c r="E1234" s="57"/>
      <c r="F1234" s="58"/>
      <c r="G1234" s="59"/>
      <c r="H1234" s="57"/>
      <c r="I1234" s="57"/>
      <c r="J1234" s="62" t="str">
        <f t="shared" si="99"/>
        <v/>
      </c>
      <c r="K1234" s="61"/>
      <c r="L1234" s="57"/>
      <c r="M1234" s="57" t="str">
        <f t="shared" si="100"/>
        <v/>
      </c>
      <c r="N1234" s="57"/>
      <c r="O1234" s="57"/>
      <c r="P1234" s="57"/>
      <c r="Q1234" s="65" t="str">
        <f t="shared" si="101"/>
        <v/>
      </c>
      <c r="R1234" s="55"/>
      <c r="S1234" s="67"/>
      <c r="T1234" s="17">
        <f>IF(AND(D1234&lt;&gt;"",RIGHT(D1234,3)&lt;&gt;""),IF(COUNTIF($D$6:D1234,D1234)=1,1,0),0)</f>
        <v>0</v>
      </c>
      <c r="U1234" s="17" t="str">
        <f t="shared" si="102"/>
        <v/>
      </c>
      <c r="V1234" s="17" t="str">
        <f t="shared" si="103"/>
        <v/>
      </c>
    </row>
    <row r="1235" s="9" customFormat="1" hidden="1" customHeight="1" spans="1:22">
      <c r="A1235" s="21"/>
      <c r="B1235" s="54"/>
      <c r="C1235" s="55"/>
      <c r="D1235" s="54"/>
      <c r="E1235" s="57"/>
      <c r="F1235" s="58"/>
      <c r="G1235" s="59"/>
      <c r="H1235" s="57"/>
      <c r="I1235" s="57"/>
      <c r="J1235" s="62" t="str">
        <f t="shared" si="99"/>
        <v/>
      </c>
      <c r="K1235" s="61"/>
      <c r="L1235" s="57"/>
      <c r="M1235" s="57" t="str">
        <f t="shared" si="100"/>
        <v/>
      </c>
      <c r="N1235" s="57"/>
      <c r="O1235" s="57"/>
      <c r="P1235" s="57"/>
      <c r="Q1235" s="65" t="str">
        <f t="shared" si="101"/>
        <v/>
      </c>
      <c r="R1235" s="55"/>
      <c r="S1235" s="67"/>
      <c r="T1235" s="17">
        <f>IF(AND(D1235&lt;&gt;"",RIGHT(D1235,3)&lt;&gt;""),IF(COUNTIF($D$6:D1235,D1235)=1,1,0),0)</f>
        <v>0</v>
      </c>
      <c r="U1235" s="17" t="str">
        <f t="shared" si="102"/>
        <v/>
      </c>
      <c r="V1235" s="17" t="str">
        <f t="shared" si="103"/>
        <v/>
      </c>
    </row>
    <row r="1236" s="9" customFormat="1" hidden="1" customHeight="1" spans="1:22">
      <c r="A1236" s="21"/>
      <c r="B1236" s="54"/>
      <c r="C1236" s="55"/>
      <c r="D1236" s="54"/>
      <c r="E1236" s="57"/>
      <c r="F1236" s="58"/>
      <c r="G1236" s="59"/>
      <c r="H1236" s="57"/>
      <c r="I1236" s="57"/>
      <c r="J1236" s="62" t="str">
        <f t="shared" si="99"/>
        <v/>
      </c>
      <c r="K1236" s="61"/>
      <c r="L1236" s="57"/>
      <c r="M1236" s="57" t="str">
        <f t="shared" si="100"/>
        <v/>
      </c>
      <c r="N1236" s="57"/>
      <c r="O1236" s="57"/>
      <c r="P1236" s="57"/>
      <c r="Q1236" s="65" t="str">
        <f t="shared" si="101"/>
        <v/>
      </c>
      <c r="R1236" s="55"/>
      <c r="S1236" s="67"/>
      <c r="T1236" s="17">
        <f>IF(AND(D1236&lt;&gt;"",RIGHT(D1236,3)&lt;&gt;""),IF(COUNTIF($D$6:D1236,D1236)=1,1,0),0)</f>
        <v>0</v>
      </c>
      <c r="U1236" s="17" t="str">
        <f t="shared" si="102"/>
        <v/>
      </c>
      <c r="V1236" s="17" t="str">
        <f t="shared" si="103"/>
        <v/>
      </c>
    </row>
    <row r="1237" s="9" customFormat="1" hidden="1" customHeight="1" spans="1:22">
      <c r="A1237" s="21"/>
      <c r="B1237" s="54"/>
      <c r="C1237" s="55"/>
      <c r="D1237" s="54"/>
      <c r="E1237" s="57"/>
      <c r="F1237" s="58"/>
      <c r="G1237" s="59"/>
      <c r="H1237" s="57"/>
      <c r="I1237" s="57"/>
      <c r="J1237" s="62" t="str">
        <f t="shared" si="99"/>
        <v/>
      </c>
      <c r="K1237" s="61"/>
      <c r="L1237" s="57"/>
      <c r="M1237" s="57" t="str">
        <f t="shared" si="100"/>
        <v/>
      </c>
      <c r="N1237" s="57"/>
      <c r="O1237" s="57"/>
      <c r="P1237" s="57"/>
      <c r="Q1237" s="65" t="str">
        <f t="shared" si="101"/>
        <v/>
      </c>
      <c r="R1237" s="55"/>
      <c r="S1237" s="67"/>
      <c r="T1237" s="17">
        <f>IF(AND(D1237&lt;&gt;"",RIGHT(D1237,3)&lt;&gt;""),IF(COUNTIF($D$6:D1237,D1237)=1,1,0),0)</f>
        <v>0</v>
      </c>
      <c r="U1237" s="17" t="str">
        <f t="shared" si="102"/>
        <v/>
      </c>
      <c r="V1237" s="17" t="str">
        <f t="shared" si="103"/>
        <v/>
      </c>
    </row>
    <row r="1238" s="9" customFormat="1" hidden="1" customHeight="1" spans="1:22">
      <c r="A1238" s="21"/>
      <c r="B1238" s="54"/>
      <c r="C1238" s="55"/>
      <c r="D1238" s="54"/>
      <c r="E1238" s="57"/>
      <c r="F1238" s="58"/>
      <c r="G1238" s="59"/>
      <c r="H1238" s="57"/>
      <c r="I1238" s="57"/>
      <c r="J1238" s="62" t="str">
        <f t="shared" si="99"/>
        <v/>
      </c>
      <c r="K1238" s="61"/>
      <c r="L1238" s="57"/>
      <c r="M1238" s="57" t="str">
        <f t="shared" si="100"/>
        <v/>
      </c>
      <c r="N1238" s="57"/>
      <c r="O1238" s="57"/>
      <c r="P1238" s="57"/>
      <c r="Q1238" s="65" t="str">
        <f t="shared" si="101"/>
        <v/>
      </c>
      <c r="R1238" s="55"/>
      <c r="S1238" s="67"/>
      <c r="T1238" s="17">
        <f>IF(AND(D1238&lt;&gt;"",RIGHT(D1238,3)&lt;&gt;""),IF(COUNTIF($D$6:D1238,D1238)=1,1,0),0)</f>
        <v>0</v>
      </c>
      <c r="U1238" s="17" t="str">
        <f t="shared" si="102"/>
        <v/>
      </c>
      <c r="V1238" s="17" t="str">
        <f t="shared" si="103"/>
        <v/>
      </c>
    </row>
    <row r="1239" s="9" customFormat="1" hidden="1" customHeight="1" spans="1:22">
      <c r="A1239" s="21"/>
      <c r="B1239" s="54"/>
      <c r="C1239" s="55"/>
      <c r="D1239" s="54"/>
      <c r="E1239" s="57"/>
      <c r="F1239" s="58"/>
      <c r="G1239" s="59"/>
      <c r="H1239" s="57"/>
      <c r="I1239" s="57"/>
      <c r="J1239" s="62" t="str">
        <f t="shared" si="99"/>
        <v/>
      </c>
      <c r="K1239" s="61"/>
      <c r="L1239" s="57"/>
      <c r="M1239" s="57" t="str">
        <f t="shared" si="100"/>
        <v/>
      </c>
      <c r="N1239" s="57"/>
      <c r="O1239" s="57"/>
      <c r="P1239" s="57"/>
      <c r="Q1239" s="65" t="str">
        <f t="shared" si="101"/>
        <v/>
      </c>
      <c r="R1239" s="55"/>
      <c r="S1239" s="67"/>
      <c r="T1239" s="17">
        <f>IF(AND(D1239&lt;&gt;"",RIGHT(D1239,3)&lt;&gt;""),IF(COUNTIF($D$6:D1239,D1239)=1,1,0),0)</f>
        <v>0</v>
      </c>
      <c r="U1239" s="17" t="str">
        <f t="shared" si="102"/>
        <v/>
      </c>
      <c r="V1239" s="17" t="str">
        <f t="shared" si="103"/>
        <v/>
      </c>
    </row>
    <row r="1240" s="9" customFormat="1" hidden="1" customHeight="1" spans="1:22">
      <c r="A1240" s="21"/>
      <c r="B1240" s="54"/>
      <c r="C1240" s="55"/>
      <c r="D1240" s="54"/>
      <c r="E1240" s="57"/>
      <c r="F1240" s="58"/>
      <c r="G1240" s="59"/>
      <c r="H1240" s="57"/>
      <c r="I1240" s="57"/>
      <c r="J1240" s="62" t="str">
        <f t="shared" si="99"/>
        <v/>
      </c>
      <c r="K1240" s="61"/>
      <c r="L1240" s="57"/>
      <c r="M1240" s="57" t="str">
        <f t="shared" si="100"/>
        <v/>
      </c>
      <c r="N1240" s="57"/>
      <c r="O1240" s="57"/>
      <c r="P1240" s="57"/>
      <c r="Q1240" s="65" t="str">
        <f t="shared" si="101"/>
        <v/>
      </c>
      <c r="R1240" s="55"/>
      <c r="S1240" s="67"/>
      <c r="T1240" s="17">
        <f>IF(AND(D1240&lt;&gt;"",RIGHT(D1240,3)&lt;&gt;""),IF(COUNTIF($D$6:D1240,D1240)=1,1,0),0)</f>
        <v>0</v>
      </c>
      <c r="U1240" s="17" t="str">
        <f t="shared" si="102"/>
        <v/>
      </c>
      <c r="V1240" s="17" t="str">
        <f t="shared" si="103"/>
        <v/>
      </c>
    </row>
    <row r="1241" s="9" customFormat="1" hidden="1" customHeight="1" spans="1:22">
      <c r="A1241" s="21"/>
      <c r="B1241" s="54"/>
      <c r="C1241" s="55"/>
      <c r="D1241" s="54"/>
      <c r="E1241" s="57"/>
      <c r="F1241" s="58"/>
      <c r="G1241" s="59"/>
      <c r="H1241" s="57"/>
      <c r="I1241" s="57"/>
      <c r="J1241" s="62" t="str">
        <f t="shared" si="99"/>
        <v/>
      </c>
      <c r="K1241" s="61"/>
      <c r="L1241" s="57"/>
      <c r="M1241" s="57" t="str">
        <f t="shared" si="100"/>
        <v/>
      </c>
      <c r="N1241" s="57"/>
      <c r="O1241" s="57"/>
      <c r="P1241" s="57"/>
      <c r="Q1241" s="65" t="str">
        <f t="shared" si="101"/>
        <v/>
      </c>
      <c r="R1241" s="55"/>
      <c r="S1241" s="67"/>
      <c r="T1241" s="17">
        <f>IF(AND(D1241&lt;&gt;"",RIGHT(D1241,3)&lt;&gt;""),IF(COUNTIF($D$6:D1241,D1241)=1,1,0),0)</f>
        <v>0</v>
      </c>
      <c r="U1241" s="17" t="str">
        <f t="shared" si="102"/>
        <v/>
      </c>
      <c r="V1241" s="17" t="str">
        <f t="shared" si="103"/>
        <v/>
      </c>
    </row>
    <row r="1242" s="9" customFormat="1" hidden="1" customHeight="1" spans="1:22">
      <c r="A1242" s="21"/>
      <c r="B1242" s="54"/>
      <c r="C1242" s="55"/>
      <c r="D1242" s="54"/>
      <c r="E1242" s="57"/>
      <c r="F1242" s="58"/>
      <c r="G1242" s="59"/>
      <c r="H1242" s="57"/>
      <c r="I1242" s="57"/>
      <c r="J1242" s="62" t="str">
        <f t="shared" si="99"/>
        <v/>
      </c>
      <c r="K1242" s="61"/>
      <c r="L1242" s="57"/>
      <c r="M1242" s="57" t="str">
        <f t="shared" si="100"/>
        <v/>
      </c>
      <c r="N1242" s="57"/>
      <c r="O1242" s="57"/>
      <c r="P1242" s="57"/>
      <c r="Q1242" s="65" t="str">
        <f t="shared" si="101"/>
        <v/>
      </c>
      <c r="R1242" s="55"/>
      <c r="S1242" s="67"/>
      <c r="T1242" s="17">
        <f>IF(AND(D1242&lt;&gt;"",RIGHT(D1242,3)&lt;&gt;""),IF(COUNTIF($D$6:D1242,D1242)=1,1,0),0)</f>
        <v>0</v>
      </c>
      <c r="U1242" s="17" t="str">
        <f t="shared" si="102"/>
        <v/>
      </c>
      <c r="V1242" s="17" t="str">
        <f t="shared" si="103"/>
        <v/>
      </c>
    </row>
    <row r="1243" s="9" customFormat="1" hidden="1" customHeight="1" spans="1:22">
      <c r="A1243" s="21"/>
      <c r="B1243" s="54"/>
      <c r="C1243" s="55"/>
      <c r="D1243" s="54"/>
      <c r="E1243" s="57"/>
      <c r="F1243" s="58"/>
      <c r="G1243" s="59"/>
      <c r="H1243" s="57"/>
      <c r="I1243" s="57"/>
      <c r="J1243" s="62" t="str">
        <f t="shared" si="99"/>
        <v/>
      </c>
      <c r="K1243" s="61"/>
      <c r="L1243" s="57"/>
      <c r="M1243" s="57" t="str">
        <f t="shared" si="100"/>
        <v/>
      </c>
      <c r="N1243" s="57"/>
      <c r="O1243" s="57"/>
      <c r="P1243" s="57"/>
      <c r="Q1243" s="65" t="str">
        <f t="shared" si="101"/>
        <v/>
      </c>
      <c r="R1243" s="55"/>
      <c r="S1243" s="67"/>
      <c r="T1243" s="17">
        <f>IF(AND(D1243&lt;&gt;"",RIGHT(D1243,3)&lt;&gt;""),IF(COUNTIF($D$6:D1243,D1243)=1,1,0),0)</f>
        <v>0</v>
      </c>
      <c r="U1243" s="17" t="str">
        <f t="shared" si="102"/>
        <v/>
      </c>
      <c r="V1243" s="17" t="str">
        <f t="shared" si="103"/>
        <v/>
      </c>
    </row>
    <row r="1244" s="9" customFormat="1" hidden="1" customHeight="1" spans="1:22">
      <c r="A1244" s="21"/>
      <c r="B1244" s="54"/>
      <c r="C1244" s="55"/>
      <c r="D1244" s="54"/>
      <c r="E1244" s="57"/>
      <c r="F1244" s="58"/>
      <c r="G1244" s="59"/>
      <c r="H1244" s="57"/>
      <c r="I1244" s="57"/>
      <c r="J1244" s="62" t="str">
        <f t="shared" si="99"/>
        <v/>
      </c>
      <c r="K1244" s="61"/>
      <c r="L1244" s="57"/>
      <c r="M1244" s="57" t="str">
        <f t="shared" si="100"/>
        <v/>
      </c>
      <c r="N1244" s="57"/>
      <c r="O1244" s="57"/>
      <c r="P1244" s="57"/>
      <c r="Q1244" s="65" t="str">
        <f t="shared" si="101"/>
        <v/>
      </c>
      <c r="R1244" s="55"/>
      <c r="S1244" s="67"/>
      <c r="T1244" s="17">
        <f>IF(AND(D1244&lt;&gt;"",RIGHT(D1244,3)&lt;&gt;""),IF(COUNTIF($D$6:D1244,D1244)=1,1,0),0)</f>
        <v>0</v>
      </c>
      <c r="U1244" s="17" t="str">
        <f t="shared" si="102"/>
        <v/>
      </c>
      <c r="V1244" s="17" t="str">
        <f t="shared" si="103"/>
        <v/>
      </c>
    </row>
    <row r="1245" s="9" customFormat="1" hidden="1" customHeight="1" spans="1:22">
      <c r="A1245" s="21"/>
      <c r="B1245" s="54"/>
      <c r="C1245" s="55"/>
      <c r="D1245" s="54"/>
      <c r="E1245" s="57"/>
      <c r="F1245" s="58"/>
      <c r="G1245" s="59"/>
      <c r="H1245" s="57"/>
      <c r="I1245" s="57"/>
      <c r="J1245" s="62" t="str">
        <f t="shared" si="99"/>
        <v/>
      </c>
      <c r="K1245" s="61"/>
      <c r="L1245" s="57"/>
      <c r="M1245" s="57" t="str">
        <f t="shared" si="100"/>
        <v/>
      </c>
      <c r="N1245" s="57"/>
      <c r="O1245" s="57"/>
      <c r="P1245" s="57"/>
      <c r="Q1245" s="65" t="str">
        <f t="shared" si="101"/>
        <v/>
      </c>
      <c r="R1245" s="55"/>
      <c r="S1245" s="67"/>
      <c r="T1245" s="17">
        <f>IF(AND(D1245&lt;&gt;"",RIGHT(D1245,3)&lt;&gt;""),IF(COUNTIF($D$6:D1245,D1245)=1,1,0),0)</f>
        <v>0</v>
      </c>
      <c r="U1245" s="17" t="str">
        <f t="shared" si="102"/>
        <v/>
      </c>
      <c r="V1245" s="17" t="str">
        <f t="shared" si="103"/>
        <v/>
      </c>
    </row>
    <row r="1246" s="9" customFormat="1" hidden="1" customHeight="1" spans="1:22">
      <c r="A1246" s="21"/>
      <c r="B1246" s="54"/>
      <c r="C1246" s="55"/>
      <c r="D1246" s="54"/>
      <c r="E1246" s="57"/>
      <c r="F1246" s="58"/>
      <c r="G1246" s="59"/>
      <c r="H1246" s="57"/>
      <c r="I1246" s="57"/>
      <c r="J1246" s="62" t="str">
        <f t="shared" si="99"/>
        <v/>
      </c>
      <c r="K1246" s="61"/>
      <c r="L1246" s="57"/>
      <c r="M1246" s="57" t="str">
        <f t="shared" si="100"/>
        <v/>
      </c>
      <c r="N1246" s="57"/>
      <c r="O1246" s="57"/>
      <c r="P1246" s="57"/>
      <c r="Q1246" s="65" t="str">
        <f t="shared" si="101"/>
        <v/>
      </c>
      <c r="R1246" s="55"/>
      <c r="S1246" s="67"/>
      <c r="T1246" s="17">
        <f>IF(AND(D1246&lt;&gt;"",RIGHT(D1246,3)&lt;&gt;""),IF(COUNTIF($D$6:D1246,D1246)=1,1,0),0)</f>
        <v>0</v>
      </c>
      <c r="U1246" s="17" t="str">
        <f t="shared" si="102"/>
        <v/>
      </c>
      <c r="V1246" s="17" t="str">
        <f t="shared" si="103"/>
        <v/>
      </c>
    </row>
    <row r="1247" s="9" customFormat="1" hidden="1" customHeight="1" spans="1:22">
      <c r="A1247" s="21"/>
      <c r="B1247" s="54"/>
      <c r="C1247" s="55"/>
      <c r="D1247" s="54"/>
      <c r="E1247" s="57"/>
      <c r="F1247" s="58"/>
      <c r="G1247" s="59"/>
      <c r="H1247" s="57"/>
      <c r="I1247" s="57"/>
      <c r="J1247" s="62" t="str">
        <f t="shared" si="99"/>
        <v/>
      </c>
      <c r="K1247" s="61"/>
      <c r="L1247" s="57"/>
      <c r="M1247" s="57" t="str">
        <f t="shared" si="100"/>
        <v/>
      </c>
      <c r="N1247" s="57"/>
      <c r="O1247" s="57"/>
      <c r="P1247" s="57"/>
      <c r="Q1247" s="65" t="str">
        <f t="shared" si="101"/>
        <v/>
      </c>
      <c r="R1247" s="55"/>
      <c r="S1247" s="67"/>
      <c r="T1247" s="17">
        <f>IF(AND(D1247&lt;&gt;"",RIGHT(D1247,3)&lt;&gt;""),IF(COUNTIF($D$6:D1247,D1247)=1,1,0),0)</f>
        <v>0</v>
      </c>
      <c r="U1247" s="17" t="str">
        <f t="shared" si="102"/>
        <v/>
      </c>
      <c r="V1247" s="17" t="str">
        <f t="shared" si="103"/>
        <v/>
      </c>
    </row>
    <row r="1248" s="9" customFormat="1" hidden="1" customHeight="1" spans="1:22">
      <c r="A1248" s="21"/>
      <c r="B1248" s="54"/>
      <c r="C1248" s="55"/>
      <c r="D1248" s="54"/>
      <c r="E1248" s="57"/>
      <c r="F1248" s="58"/>
      <c r="G1248" s="59"/>
      <c r="H1248" s="57"/>
      <c r="I1248" s="57"/>
      <c r="J1248" s="62" t="str">
        <f t="shared" si="99"/>
        <v/>
      </c>
      <c r="K1248" s="61"/>
      <c r="L1248" s="57"/>
      <c r="M1248" s="57" t="str">
        <f t="shared" si="100"/>
        <v/>
      </c>
      <c r="N1248" s="57"/>
      <c r="O1248" s="57"/>
      <c r="P1248" s="57"/>
      <c r="Q1248" s="65" t="str">
        <f t="shared" si="101"/>
        <v/>
      </c>
      <c r="R1248" s="55"/>
      <c r="S1248" s="67"/>
      <c r="T1248" s="17">
        <f>IF(AND(D1248&lt;&gt;"",RIGHT(D1248,3)&lt;&gt;""),IF(COUNTIF($D$6:D1248,D1248)=1,1,0),0)</f>
        <v>0</v>
      </c>
      <c r="U1248" s="17" t="str">
        <f t="shared" si="102"/>
        <v/>
      </c>
      <c r="V1248" s="17" t="str">
        <f t="shared" si="103"/>
        <v/>
      </c>
    </row>
    <row r="1249" s="9" customFormat="1" hidden="1" customHeight="1" spans="1:22">
      <c r="A1249" s="21"/>
      <c r="B1249" s="54"/>
      <c r="C1249" s="55"/>
      <c r="D1249" s="54"/>
      <c r="E1249" s="57"/>
      <c r="F1249" s="58"/>
      <c r="G1249" s="59"/>
      <c r="H1249" s="57"/>
      <c r="I1249" s="57"/>
      <c r="J1249" s="62" t="str">
        <f t="shared" si="99"/>
        <v/>
      </c>
      <c r="K1249" s="61"/>
      <c r="L1249" s="57"/>
      <c r="M1249" s="57" t="str">
        <f t="shared" si="100"/>
        <v/>
      </c>
      <c r="N1249" s="57"/>
      <c r="O1249" s="57"/>
      <c r="P1249" s="57"/>
      <c r="Q1249" s="65" t="str">
        <f t="shared" si="101"/>
        <v/>
      </c>
      <c r="R1249" s="55"/>
      <c r="S1249" s="67"/>
      <c r="T1249" s="17">
        <f>IF(AND(D1249&lt;&gt;"",RIGHT(D1249,3)&lt;&gt;""),IF(COUNTIF($D$6:D1249,D1249)=1,1,0),0)</f>
        <v>0</v>
      </c>
      <c r="U1249" s="17" t="str">
        <f t="shared" si="102"/>
        <v/>
      </c>
      <c r="V1249" s="17" t="str">
        <f t="shared" si="103"/>
        <v/>
      </c>
    </row>
    <row r="1250" s="9" customFormat="1" hidden="1" customHeight="1" spans="1:22">
      <c r="A1250" s="21"/>
      <c r="B1250" s="54"/>
      <c r="C1250" s="55"/>
      <c r="D1250" s="54"/>
      <c r="E1250" s="57"/>
      <c r="F1250" s="58"/>
      <c r="G1250" s="59"/>
      <c r="H1250" s="57"/>
      <c r="I1250" s="57"/>
      <c r="J1250" s="62" t="str">
        <f t="shared" si="99"/>
        <v/>
      </c>
      <c r="K1250" s="61"/>
      <c r="L1250" s="57"/>
      <c r="M1250" s="57" t="str">
        <f t="shared" si="100"/>
        <v/>
      </c>
      <c r="N1250" s="57"/>
      <c r="O1250" s="57"/>
      <c r="P1250" s="57"/>
      <c r="Q1250" s="65" t="str">
        <f t="shared" si="101"/>
        <v/>
      </c>
      <c r="R1250" s="55"/>
      <c r="S1250" s="67"/>
      <c r="T1250" s="17">
        <f>IF(AND(D1250&lt;&gt;"",RIGHT(D1250,3)&lt;&gt;""),IF(COUNTIF($D$6:D1250,D1250)=1,1,0),0)</f>
        <v>0</v>
      </c>
      <c r="U1250" s="17" t="str">
        <f t="shared" si="102"/>
        <v/>
      </c>
      <c r="V1250" s="17" t="str">
        <f t="shared" si="103"/>
        <v/>
      </c>
    </row>
    <row r="1251" s="9" customFormat="1" hidden="1" customHeight="1" spans="1:22">
      <c r="A1251" s="21"/>
      <c r="B1251" s="54"/>
      <c r="C1251" s="55"/>
      <c r="D1251" s="54"/>
      <c r="E1251" s="57"/>
      <c r="F1251" s="58"/>
      <c r="G1251" s="59"/>
      <c r="H1251" s="57"/>
      <c r="I1251" s="57"/>
      <c r="J1251" s="62" t="str">
        <f t="shared" si="99"/>
        <v/>
      </c>
      <c r="K1251" s="61"/>
      <c r="L1251" s="57"/>
      <c r="M1251" s="57" t="str">
        <f t="shared" si="100"/>
        <v/>
      </c>
      <c r="N1251" s="57"/>
      <c r="O1251" s="57"/>
      <c r="P1251" s="57"/>
      <c r="Q1251" s="65" t="str">
        <f t="shared" si="101"/>
        <v/>
      </c>
      <c r="R1251" s="55"/>
      <c r="S1251" s="67"/>
      <c r="T1251" s="17">
        <f>IF(AND(D1251&lt;&gt;"",RIGHT(D1251,3)&lt;&gt;""),IF(COUNTIF($D$6:D1251,D1251)=1,1,0),0)</f>
        <v>0</v>
      </c>
      <c r="U1251" s="17" t="str">
        <f t="shared" si="102"/>
        <v/>
      </c>
      <c r="V1251" s="17" t="str">
        <f t="shared" si="103"/>
        <v/>
      </c>
    </row>
    <row r="1252" s="9" customFormat="1" hidden="1" customHeight="1" spans="1:22">
      <c r="A1252" s="21"/>
      <c r="B1252" s="54"/>
      <c r="C1252" s="55"/>
      <c r="D1252" s="54"/>
      <c r="E1252" s="57"/>
      <c r="F1252" s="58"/>
      <c r="G1252" s="59"/>
      <c r="H1252" s="57"/>
      <c r="I1252" s="57"/>
      <c r="J1252" s="62" t="str">
        <f t="shared" si="99"/>
        <v/>
      </c>
      <c r="K1252" s="61"/>
      <c r="L1252" s="57"/>
      <c r="M1252" s="57" t="str">
        <f t="shared" si="100"/>
        <v/>
      </c>
      <c r="N1252" s="57"/>
      <c r="O1252" s="57"/>
      <c r="P1252" s="57"/>
      <c r="Q1252" s="65" t="str">
        <f t="shared" si="101"/>
        <v/>
      </c>
      <c r="R1252" s="55"/>
      <c r="S1252" s="67"/>
      <c r="T1252" s="17">
        <f>IF(AND(D1252&lt;&gt;"",RIGHT(D1252,3)&lt;&gt;""),IF(COUNTIF($D$6:D1252,D1252)=1,1,0),0)</f>
        <v>0</v>
      </c>
      <c r="U1252" s="17" t="str">
        <f t="shared" si="102"/>
        <v/>
      </c>
      <c r="V1252" s="17" t="str">
        <f t="shared" si="103"/>
        <v/>
      </c>
    </row>
    <row r="1253" s="9" customFormat="1" hidden="1" customHeight="1" spans="1:22">
      <c r="A1253" s="21"/>
      <c r="B1253" s="54"/>
      <c r="C1253" s="55"/>
      <c r="D1253" s="54"/>
      <c r="E1253" s="57"/>
      <c r="F1253" s="58"/>
      <c r="G1253" s="59"/>
      <c r="H1253" s="57"/>
      <c r="I1253" s="57"/>
      <c r="J1253" s="62" t="str">
        <f t="shared" si="99"/>
        <v/>
      </c>
      <c r="K1253" s="61"/>
      <c r="L1253" s="57"/>
      <c r="M1253" s="57" t="str">
        <f t="shared" si="100"/>
        <v/>
      </c>
      <c r="N1253" s="57"/>
      <c r="O1253" s="57"/>
      <c r="P1253" s="57"/>
      <c r="Q1253" s="65" t="str">
        <f t="shared" si="101"/>
        <v/>
      </c>
      <c r="R1253" s="55"/>
      <c r="S1253" s="67"/>
      <c r="T1253" s="17">
        <f>IF(AND(D1253&lt;&gt;"",RIGHT(D1253,3)&lt;&gt;""),IF(COUNTIF($D$6:D1253,D1253)=1,1,0),0)</f>
        <v>0</v>
      </c>
      <c r="U1253" s="17" t="str">
        <f t="shared" si="102"/>
        <v/>
      </c>
      <c r="V1253" s="17" t="str">
        <f t="shared" si="103"/>
        <v/>
      </c>
    </row>
    <row r="1254" s="9" customFormat="1" hidden="1" customHeight="1" spans="1:22">
      <c r="A1254" s="21"/>
      <c r="B1254" s="54"/>
      <c r="C1254" s="55"/>
      <c r="D1254" s="54"/>
      <c r="E1254" s="57"/>
      <c r="F1254" s="58"/>
      <c r="G1254" s="59"/>
      <c r="H1254" s="57"/>
      <c r="I1254" s="57"/>
      <c r="J1254" s="62" t="str">
        <f t="shared" si="99"/>
        <v/>
      </c>
      <c r="K1254" s="61"/>
      <c r="L1254" s="57"/>
      <c r="M1254" s="57" t="str">
        <f t="shared" si="100"/>
        <v/>
      </c>
      <c r="N1254" s="57"/>
      <c r="O1254" s="57"/>
      <c r="P1254" s="57"/>
      <c r="Q1254" s="65" t="str">
        <f t="shared" si="101"/>
        <v/>
      </c>
      <c r="R1254" s="55"/>
      <c r="S1254" s="67"/>
      <c r="T1254" s="17">
        <f>IF(AND(D1254&lt;&gt;"",RIGHT(D1254,3)&lt;&gt;""),IF(COUNTIF($D$6:D1254,D1254)=1,1,0),0)</f>
        <v>0</v>
      </c>
      <c r="U1254" s="17" t="str">
        <f t="shared" si="102"/>
        <v/>
      </c>
      <c r="V1254" s="17" t="str">
        <f t="shared" si="103"/>
        <v/>
      </c>
    </row>
    <row r="1255" s="9" customFormat="1" hidden="1" customHeight="1" spans="1:22">
      <c r="A1255" s="21"/>
      <c r="B1255" s="54"/>
      <c r="C1255" s="55"/>
      <c r="D1255" s="54"/>
      <c r="E1255" s="57"/>
      <c r="F1255" s="58"/>
      <c r="G1255" s="59"/>
      <c r="H1255" s="57"/>
      <c r="I1255" s="57"/>
      <c r="J1255" s="62" t="str">
        <f t="shared" si="99"/>
        <v/>
      </c>
      <c r="K1255" s="61"/>
      <c r="L1255" s="57"/>
      <c r="M1255" s="57" t="str">
        <f t="shared" si="100"/>
        <v/>
      </c>
      <c r="N1255" s="57"/>
      <c r="O1255" s="57"/>
      <c r="P1255" s="57"/>
      <c r="Q1255" s="65" t="str">
        <f t="shared" si="101"/>
        <v/>
      </c>
      <c r="R1255" s="55"/>
      <c r="S1255" s="67"/>
      <c r="T1255" s="17">
        <f>IF(AND(D1255&lt;&gt;"",RIGHT(D1255,3)&lt;&gt;""),IF(COUNTIF($D$6:D1255,D1255)=1,1,0),0)</f>
        <v>0</v>
      </c>
      <c r="U1255" s="17" t="str">
        <f t="shared" si="102"/>
        <v/>
      </c>
      <c r="V1255" s="17" t="str">
        <f t="shared" si="103"/>
        <v/>
      </c>
    </row>
    <row r="1256" s="9" customFormat="1" hidden="1" customHeight="1" spans="1:22">
      <c r="A1256" s="21"/>
      <c r="B1256" s="54"/>
      <c r="C1256" s="55"/>
      <c r="D1256" s="54"/>
      <c r="E1256" s="57"/>
      <c r="F1256" s="58"/>
      <c r="G1256" s="59"/>
      <c r="H1256" s="57"/>
      <c r="I1256" s="57"/>
      <c r="J1256" s="62" t="str">
        <f t="shared" si="99"/>
        <v/>
      </c>
      <c r="K1256" s="61"/>
      <c r="L1256" s="57"/>
      <c r="M1256" s="57" t="str">
        <f t="shared" si="100"/>
        <v/>
      </c>
      <c r="N1256" s="57"/>
      <c r="O1256" s="57"/>
      <c r="P1256" s="57"/>
      <c r="Q1256" s="65" t="str">
        <f t="shared" si="101"/>
        <v/>
      </c>
      <c r="R1256" s="55"/>
      <c r="S1256" s="67"/>
      <c r="T1256" s="17">
        <f>IF(AND(D1256&lt;&gt;"",RIGHT(D1256,3)&lt;&gt;""),IF(COUNTIF($D$6:D1256,D1256)=1,1,0),0)</f>
        <v>0</v>
      </c>
      <c r="U1256" s="17" t="str">
        <f t="shared" si="102"/>
        <v/>
      </c>
      <c r="V1256" s="17" t="str">
        <f t="shared" si="103"/>
        <v/>
      </c>
    </row>
    <row r="1257" s="9" customFormat="1" hidden="1" customHeight="1" spans="1:22">
      <c r="A1257" s="21"/>
      <c r="B1257" s="54"/>
      <c r="C1257" s="55"/>
      <c r="D1257" s="54"/>
      <c r="E1257" s="57"/>
      <c r="F1257" s="58"/>
      <c r="G1257" s="59"/>
      <c r="H1257" s="57"/>
      <c r="I1257" s="57"/>
      <c r="J1257" s="62" t="str">
        <f t="shared" si="99"/>
        <v/>
      </c>
      <c r="K1257" s="61"/>
      <c r="L1257" s="57"/>
      <c r="M1257" s="57" t="str">
        <f t="shared" si="100"/>
        <v/>
      </c>
      <c r="N1257" s="57"/>
      <c r="O1257" s="57"/>
      <c r="P1257" s="57"/>
      <c r="Q1257" s="65" t="str">
        <f t="shared" si="101"/>
        <v/>
      </c>
      <c r="R1257" s="55"/>
      <c r="S1257" s="67"/>
      <c r="T1257" s="17">
        <f>IF(AND(D1257&lt;&gt;"",RIGHT(D1257,3)&lt;&gt;""),IF(COUNTIF($D$6:D1257,D1257)=1,1,0),0)</f>
        <v>0</v>
      </c>
      <c r="U1257" s="17" t="str">
        <f t="shared" si="102"/>
        <v/>
      </c>
      <c r="V1257" s="17" t="str">
        <f t="shared" si="103"/>
        <v/>
      </c>
    </row>
    <row r="1258" s="9" customFormat="1" hidden="1" customHeight="1" spans="1:22">
      <c r="A1258" s="21"/>
      <c r="B1258" s="54"/>
      <c r="C1258" s="55"/>
      <c r="D1258" s="54"/>
      <c r="E1258" s="57"/>
      <c r="F1258" s="58"/>
      <c r="G1258" s="59"/>
      <c r="H1258" s="57"/>
      <c r="I1258" s="57"/>
      <c r="J1258" s="62" t="str">
        <f t="shared" si="99"/>
        <v/>
      </c>
      <c r="K1258" s="61"/>
      <c r="L1258" s="57"/>
      <c r="M1258" s="57" t="str">
        <f t="shared" si="100"/>
        <v/>
      </c>
      <c r="N1258" s="57"/>
      <c r="O1258" s="57"/>
      <c r="P1258" s="57"/>
      <c r="Q1258" s="65" t="str">
        <f t="shared" si="101"/>
        <v/>
      </c>
      <c r="R1258" s="55"/>
      <c r="S1258" s="67"/>
      <c r="T1258" s="17">
        <f>IF(AND(D1258&lt;&gt;"",RIGHT(D1258,3)&lt;&gt;""),IF(COUNTIF($D$6:D1258,D1258)=1,1,0),0)</f>
        <v>0</v>
      </c>
      <c r="U1258" s="17" t="str">
        <f t="shared" si="102"/>
        <v/>
      </c>
      <c r="V1258" s="17" t="str">
        <f t="shared" si="103"/>
        <v/>
      </c>
    </row>
    <row r="1259" s="9" customFormat="1" hidden="1" customHeight="1" spans="1:22">
      <c r="A1259" s="21"/>
      <c r="B1259" s="54"/>
      <c r="C1259" s="55"/>
      <c r="D1259" s="54"/>
      <c r="E1259" s="57"/>
      <c r="F1259" s="58"/>
      <c r="G1259" s="59"/>
      <c r="H1259" s="57"/>
      <c r="I1259" s="57"/>
      <c r="J1259" s="62" t="str">
        <f t="shared" si="99"/>
        <v/>
      </c>
      <c r="K1259" s="61"/>
      <c r="L1259" s="57"/>
      <c r="M1259" s="57" t="str">
        <f t="shared" si="100"/>
        <v/>
      </c>
      <c r="N1259" s="57"/>
      <c r="O1259" s="57"/>
      <c r="P1259" s="57"/>
      <c r="Q1259" s="65" t="str">
        <f t="shared" si="101"/>
        <v/>
      </c>
      <c r="R1259" s="55"/>
      <c r="S1259" s="67"/>
      <c r="T1259" s="17">
        <f>IF(AND(D1259&lt;&gt;"",RIGHT(D1259,3)&lt;&gt;""),IF(COUNTIF($D$6:D1259,D1259)=1,1,0),0)</f>
        <v>0</v>
      </c>
      <c r="U1259" s="17" t="str">
        <f t="shared" si="102"/>
        <v/>
      </c>
      <c r="V1259" s="17" t="str">
        <f t="shared" si="103"/>
        <v/>
      </c>
    </row>
    <row r="1260" s="9" customFormat="1" hidden="1" customHeight="1" spans="1:22">
      <c r="A1260" s="21"/>
      <c r="B1260" s="54"/>
      <c r="C1260" s="55"/>
      <c r="D1260" s="54"/>
      <c r="E1260" s="57"/>
      <c r="F1260" s="58"/>
      <c r="G1260" s="59"/>
      <c r="H1260" s="57"/>
      <c r="I1260" s="57"/>
      <c r="J1260" s="62" t="str">
        <f t="shared" si="99"/>
        <v/>
      </c>
      <c r="K1260" s="61"/>
      <c r="L1260" s="57"/>
      <c r="M1260" s="57" t="str">
        <f t="shared" si="100"/>
        <v/>
      </c>
      <c r="N1260" s="57"/>
      <c r="O1260" s="57"/>
      <c r="P1260" s="57"/>
      <c r="Q1260" s="65" t="str">
        <f t="shared" si="101"/>
        <v/>
      </c>
      <c r="R1260" s="55"/>
      <c r="S1260" s="67"/>
      <c r="T1260" s="17">
        <f>IF(AND(D1260&lt;&gt;"",RIGHT(D1260,3)&lt;&gt;""),IF(COUNTIF($D$6:D1260,D1260)=1,1,0),0)</f>
        <v>0</v>
      </c>
      <c r="U1260" s="17" t="str">
        <f t="shared" si="102"/>
        <v/>
      </c>
      <c r="V1260" s="17" t="str">
        <f t="shared" si="103"/>
        <v/>
      </c>
    </row>
    <row r="1261" s="9" customFormat="1" hidden="1" customHeight="1" spans="1:22">
      <c r="A1261" s="21"/>
      <c r="B1261" s="54"/>
      <c r="C1261" s="55"/>
      <c r="D1261" s="54"/>
      <c r="E1261" s="57"/>
      <c r="F1261" s="58"/>
      <c r="G1261" s="59"/>
      <c r="H1261" s="57"/>
      <c r="I1261" s="57"/>
      <c r="J1261" s="62" t="str">
        <f t="shared" si="99"/>
        <v/>
      </c>
      <c r="K1261" s="61"/>
      <c r="L1261" s="57"/>
      <c r="M1261" s="57" t="str">
        <f t="shared" si="100"/>
        <v/>
      </c>
      <c r="N1261" s="57"/>
      <c r="O1261" s="57"/>
      <c r="P1261" s="57"/>
      <c r="Q1261" s="65" t="str">
        <f t="shared" si="101"/>
        <v/>
      </c>
      <c r="R1261" s="55"/>
      <c r="S1261" s="67"/>
      <c r="T1261" s="17">
        <f>IF(AND(D1261&lt;&gt;"",RIGHT(D1261,3)&lt;&gt;""),IF(COUNTIF($D$6:D1261,D1261)=1,1,0),0)</f>
        <v>0</v>
      </c>
      <c r="U1261" s="17" t="str">
        <f t="shared" si="102"/>
        <v/>
      </c>
      <c r="V1261" s="17" t="str">
        <f t="shared" si="103"/>
        <v/>
      </c>
    </row>
    <row r="1262" s="9" customFormat="1" hidden="1" customHeight="1" spans="1:22">
      <c r="A1262" s="21"/>
      <c r="B1262" s="54"/>
      <c r="C1262" s="55"/>
      <c r="D1262" s="54"/>
      <c r="E1262" s="57"/>
      <c r="F1262" s="58"/>
      <c r="G1262" s="59"/>
      <c r="H1262" s="57"/>
      <c r="I1262" s="57"/>
      <c r="J1262" s="62" t="str">
        <f t="shared" si="99"/>
        <v/>
      </c>
      <c r="K1262" s="61"/>
      <c r="L1262" s="57"/>
      <c r="M1262" s="57" t="str">
        <f t="shared" si="100"/>
        <v/>
      </c>
      <c r="N1262" s="57"/>
      <c r="O1262" s="57"/>
      <c r="P1262" s="57"/>
      <c r="Q1262" s="65" t="str">
        <f t="shared" si="101"/>
        <v/>
      </c>
      <c r="R1262" s="55"/>
      <c r="S1262" s="67"/>
      <c r="T1262" s="17">
        <f>IF(AND(D1262&lt;&gt;"",RIGHT(D1262,3)&lt;&gt;""),IF(COUNTIF($D$6:D1262,D1262)=1,1,0),0)</f>
        <v>0</v>
      </c>
      <c r="U1262" s="17" t="str">
        <f t="shared" si="102"/>
        <v/>
      </c>
      <c r="V1262" s="17" t="str">
        <f t="shared" si="103"/>
        <v/>
      </c>
    </row>
    <row r="1263" s="9" customFormat="1" hidden="1" customHeight="1" spans="1:22">
      <c r="A1263" s="21"/>
      <c r="B1263" s="54"/>
      <c r="C1263" s="55"/>
      <c r="D1263" s="54"/>
      <c r="E1263" s="57"/>
      <c r="F1263" s="58"/>
      <c r="G1263" s="59"/>
      <c r="H1263" s="57"/>
      <c r="I1263" s="57"/>
      <c r="J1263" s="62" t="str">
        <f t="shared" si="99"/>
        <v/>
      </c>
      <c r="K1263" s="61"/>
      <c r="L1263" s="57"/>
      <c r="M1263" s="57" t="str">
        <f t="shared" si="100"/>
        <v/>
      </c>
      <c r="N1263" s="57"/>
      <c r="O1263" s="57"/>
      <c r="P1263" s="57"/>
      <c r="Q1263" s="65" t="str">
        <f t="shared" si="101"/>
        <v/>
      </c>
      <c r="R1263" s="55"/>
      <c r="S1263" s="67"/>
      <c r="T1263" s="17">
        <f>IF(AND(D1263&lt;&gt;"",RIGHT(D1263,3)&lt;&gt;""),IF(COUNTIF($D$6:D1263,D1263)=1,1,0),0)</f>
        <v>0</v>
      </c>
      <c r="U1263" s="17" t="str">
        <f t="shared" si="102"/>
        <v/>
      </c>
      <c r="V1263" s="17" t="str">
        <f t="shared" si="103"/>
        <v/>
      </c>
    </row>
    <row r="1264" s="9" customFormat="1" hidden="1" customHeight="1" spans="1:22">
      <c r="A1264" s="21"/>
      <c r="B1264" s="54"/>
      <c r="C1264" s="55"/>
      <c r="D1264" s="54"/>
      <c r="E1264" s="57"/>
      <c r="F1264" s="58"/>
      <c r="G1264" s="59"/>
      <c r="H1264" s="57"/>
      <c r="I1264" s="57"/>
      <c r="J1264" s="62" t="str">
        <f t="shared" si="99"/>
        <v/>
      </c>
      <c r="K1264" s="61"/>
      <c r="L1264" s="57"/>
      <c r="M1264" s="57" t="str">
        <f t="shared" si="100"/>
        <v/>
      </c>
      <c r="N1264" s="57"/>
      <c r="O1264" s="57"/>
      <c r="P1264" s="57"/>
      <c r="Q1264" s="65" t="str">
        <f t="shared" si="101"/>
        <v/>
      </c>
      <c r="R1264" s="55"/>
      <c r="S1264" s="67"/>
      <c r="T1264" s="17">
        <f>IF(AND(D1264&lt;&gt;"",RIGHT(D1264,3)&lt;&gt;""),IF(COUNTIF($D$6:D1264,D1264)=1,1,0),0)</f>
        <v>0</v>
      </c>
      <c r="U1264" s="17" t="str">
        <f t="shared" si="102"/>
        <v/>
      </c>
      <c r="V1264" s="17" t="str">
        <f t="shared" si="103"/>
        <v/>
      </c>
    </row>
    <row r="1265" s="9" customFormat="1" hidden="1" customHeight="1" spans="1:22">
      <c r="A1265" s="21"/>
      <c r="B1265" s="54"/>
      <c r="C1265" s="55"/>
      <c r="D1265" s="54"/>
      <c r="E1265" s="57"/>
      <c r="F1265" s="58"/>
      <c r="G1265" s="59"/>
      <c r="H1265" s="57"/>
      <c r="I1265" s="57"/>
      <c r="J1265" s="62" t="str">
        <f t="shared" si="99"/>
        <v/>
      </c>
      <c r="K1265" s="61"/>
      <c r="L1265" s="57"/>
      <c r="M1265" s="57" t="str">
        <f t="shared" si="100"/>
        <v/>
      </c>
      <c r="N1265" s="57"/>
      <c r="O1265" s="57"/>
      <c r="P1265" s="57"/>
      <c r="Q1265" s="65" t="str">
        <f t="shared" si="101"/>
        <v/>
      </c>
      <c r="R1265" s="55"/>
      <c r="S1265" s="67"/>
      <c r="T1265" s="17">
        <f>IF(AND(D1265&lt;&gt;"",RIGHT(D1265,3)&lt;&gt;""),IF(COUNTIF($D$6:D1265,D1265)=1,1,0),0)</f>
        <v>0</v>
      </c>
      <c r="U1265" s="17" t="str">
        <f t="shared" si="102"/>
        <v/>
      </c>
      <c r="V1265" s="17" t="str">
        <f t="shared" si="103"/>
        <v/>
      </c>
    </row>
    <row r="1266" s="9" customFormat="1" hidden="1" customHeight="1" spans="1:22">
      <c r="A1266" s="21"/>
      <c r="B1266" s="54"/>
      <c r="C1266" s="55"/>
      <c r="D1266" s="54"/>
      <c r="E1266" s="57"/>
      <c r="F1266" s="58"/>
      <c r="G1266" s="59"/>
      <c r="H1266" s="57"/>
      <c r="I1266" s="57"/>
      <c r="J1266" s="62" t="str">
        <f t="shared" si="99"/>
        <v/>
      </c>
      <c r="K1266" s="61"/>
      <c r="L1266" s="57"/>
      <c r="M1266" s="57" t="str">
        <f t="shared" si="100"/>
        <v/>
      </c>
      <c r="N1266" s="57"/>
      <c r="O1266" s="57"/>
      <c r="P1266" s="57"/>
      <c r="Q1266" s="65" t="str">
        <f t="shared" si="101"/>
        <v/>
      </c>
      <c r="R1266" s="55"/>
      <c r="S1266" s="67"/>
      <c r="T1266" s="17">
        <f>IF(AND(D1266&lt;&gt;"",RIGHT(D1266,3)&lt;&gt;""),IF(COUNTIF($D$6:D1266,D1266)=1,1,0),0)</f>
        <v>0</v>
      </c>
      <c r="U1266" s="17" t="str">
        <f t="shared" si="102"/>
        <v/>
      </c>
      <c r="V1266" s="17" t="str">
        <f t="shared" si="103"/>
        <v/>
      </c>
    </row>
    <row r="1267" s="9" customFormat="1" hidden="1" customHeight="1" spans="1:22">
      <c r="A1267" s="21"/>
      <c r="B1267" s="54"/>
      <c r="C1267" s="55"/>
      <c r="D1267" s="54"/>
      <c r="E1267" s="57"/>
      <c r="F1267" s="58"/>
      <c r="G1267" s="59"/>
      <c r="H1267" s="57"/>
      <c r="I1267" s="57"/>
      <c r="J1267" s="62" t="str">
        <f t="shared" si="99"/>
        <v/>
      </c>
      <c r="K1267" s="61"/>
      <c r="L1267" s="57"/>
      <c r="M1267" s="57" t="str">
        <f t="shared" si="100"/>
        <v/>
      </c>
      <c r="N1267" s="57"/>
      <c r="O1267" s="57"/>
      <c r="P1267" s="57"/>
      <c r="Q1267" s="65" t="str">
        <f t="shared" si="101"/>
        <v/>
      </c>
      <c r="R1267" s="55"/>
      <c r="S1267" s="67"/>
      <c r="T1267" s="17">
        <f>IF(AND(D1267&lt;&gt;"",RIGHT(D1267,3)&lt;&gt;""),IF(COUNTIF($D$6:D1267,D1267)=1,1,0),0)</f>
        <v>0</v>
      </c>
      <c r="U1267" s="17" t="str">
        <f t="shared" si="102"/>
        <v/>
      </c>
      <c r="V1267" s="17" t="str">
        <f t="shared" si="103"/>
        <v/>
      </c>
    </row>
    <row r="1268" s="9" customFormat="1" hidden="1" customHeight="1" spans="1:22">
      <c r="A1268" s="21"/>
      <c r="B1268" s="54"/>
      <c r="C1268" s="55"/>
      <c r="D1268" s="54"/>
      <c r="E1268" s="57"/>
      <c r="F1268" s="58"/>
      <c r="G1268" s="59"/>
      <c r="H1268" s="57"/>
      <c r="I1268" s="57"/>
      <c r="J1268" s="62" t="str">
        <f t="shared" si="99"/>
        <v/>
      </c>
      <c r="K1268" s="61"/>
      <c r="L1268" s="57"/>
      <c r="M1268" s="57" t="str">
        <f t="shared" si="100"/>
        <v/>
      </c>
      <c r="N1268" s="57"/>
      <c r="O1268" s="57"/>
      <c r="P1268" s="57"/>
      <c r="Q1268" s="65" t="str">
        <f t="shared" si="101"/>
        <v/>
      </c>
      <c r="R1268" s="55"/>
      <c r="S1268" s="67"/>
      <c r="T1268" s="17">
        <f>IF(AND(D1268&lt;&gt;"",RIGHT(D1268,3)&lt;&gt;""),IF(COUNTIF($D$6:D1268,D1268)=1,1,0),0)</f>
        <v>0</v>
      </c>
      <c r="U1268" s="17" t="str">
        <f t="shared" si="102"/>
        <v/>
      </c>
      <c r="V1268" s="17" t="str">
        <f t="shared" si="103"/>
        <v/>
      </c>
    </row>
    <row r="1269" s="9" customFormat="1" hidden="1" customHeight="1" spans="1:22">
      <c r="A1269" s="21"/>
      <c r="B1269" s="54"/>
      <c r="C1269" s="55"/>
      <c r="D1269" s="54"/>
      <c r="E1269" s="57"/>
      <c r="F1269" s="58"/>
      <c r="G1269" s="59"/>
      <c r="H1269" s="57"/>
      <c r="I1269" s="57"/>
      <c r="J1269" s="62" t="str">
        <f t="shared" si="99"/>
        <v/>
      </c>
      <c r="K1269" s="61"/>
      <c r="L1269" s="57"/>
      <c r="M1269" s="57" t="str">
        <f t="shared" si="100"/>
        <v/>
      </c>
      <c r="N1269" s="57"/>
      <c r="O1269" s="57"/>
      <c r="P1269" s="57"/>
      <c r="Q1269" s="65" t="str">
        <f t="shared" si="101"/>
        <v/>
      </c>
      <c r="R1269" s="55"/>
      <c r="S1269" s="67"/>
      <c r="T1269" s="17">
        <f>IF(AND(D1269&lt;&gt;"",RIGHT(D1269,3)&lt;&gt;""),IF(COUNTIF($D$6:D1269,D1269)=1,1,0),0)</f>
        <v>0</v>
      </c>
      <c r="U1269" s="17" t="str">
        <f t="shared" si="102"/>
        <v/>
      </c>
      <c r="V1269" s="17" t="str">
        <f t="shared" si="103"/>
        <v/>
      </c>
    </row>
    <row r="1270" s="9" customFormat="1" hidden="1" customHeight="1" spans="1:22">
      <c r="A1270" s="21"/>
      <c r="B1270" s="54"/>
      <c r="C1270" s="55"/>
      <c r="D1270" s="54"/>
      <c r="E1270" s="57"/>
      <c r="F1270" s="58"/>
      <c r="G1270" s="59"/>
      <c r="H1270" s="57"/>
      <c r="I1270" s="57"/>
      <c r="J1270" s="62" t="str">
        <f t="shared" si="99"/>
        <v/>
      </c>
      <c r="K1270" s="61"/>
      <c r="L1270" s="57"/>
      <c r="M1270" s="57" t="str">
        <f t="shared" si="100"/>
        <v/>
      </c>
      <c r="N1270" s="57"/>
      <c r="O1270" s="57"/>
      <c r="P1270" s="57"/>
      <c r="Q1270" s="65" t="str">
        <f t="shared" si="101"/>
        <v/>
      </c>
      <c r="R1270" s="55"/>
      <c r="S1270" s="67"/>
      <c r="T1270" s="17">
        <f>IF(AND(D1270&lt;&gt;"",RIGHT(D1270,3)&lt;&gt;""),IF(COUNTIF($D$6:D1270,D1270)=1,1,0),0)</f>
        <v>0</v>
      </c>
      <c r="U1270" s="17" t="str">
        <f t="shared" si="102"/>
        <v/>
      </c>
      <c r="V1270" s="17" t="str">
        <f t="shared" si="103"/>
        <v/>
      </c>
    </row>
    <row r="1271" s="9" customFormat="1" hidden="1" customHeight="1" spans="1:22">
      <c r="A1271" s="21"/>
      <c r="B1271" s="54"/>
      <c r="C1271" s="55"/>
      <c r="D1271" s="54"/>
      <c r="E1271" s="57"/>
      <c r="F1271" s="58"/>
      <c r="G1271" s="59"/>
      <c r="H1271" s="57"/>
      <c r="I1271" s="57"/>
      <c r="J1271" s="62" t="str">
        <f t="shared" si="99"/>
        <v/>
      </c>
      <c r="K1271" s="61"/>
      <c r="L1271" s="57"/>
      <c r="M1271" s="57" t="str">
        <f t="shared" si="100"/>
        <v/>
      </c>
      <c r="N1271" s="57"/>
      <c r="O1271" s="57"/>
      <c r="P1271" s="57"/>
      <c r="Q1271" s="65" t="str">
        <f t="shared" si="101"/>
        <v/>
      </c>
      <c r="R1271" s="55"/>
      <c r="S1271" s="67"/>
      <c r="T1271" s="17">
        <f>IF(AND(D1271&lt;&gt;"",RIGHT(D1271,3)&lt;&gt;""),IF(COUNTIF($D$6:D1271,D1271)=1,1,0),0)</f>
        <v>0</v>
      </c>
      <c r="U1271" s="17" t="str">
        <f t="shared" si="102"/>
        <v/>
      </c>
      <c r="V1271" s="17" t="str">
        <f t="shared" si="103"/>
        <v/>
      </c>
    </row>
    <row r="1272" s="9" customFormat="1" hidden="1" customHeight="1" spans="1:22">
      <c r="A1272" s="21"/>
      <c r="B1272" s="54"/>
      <c r="C1272" s="55"/>
      <c r="D1272" s="54"/>
      <c r="E1272" s="57"/>
      <c r="F1272" s="58"/>
      <c r="G1272" s="59"/>
      <c r="H1272" s="57"/>
      <c r="I1272" s="57"/>
      <c r="J1272" s="62" t="str">
        <f t="shared" si="99"/>
        <v/>
      </c>
      <c r="K1272" s="61"/>
      <c r="L1272" s="57"/>
      <c r="M1272" s="57" t="str">
        <f t="shared" si="100"/>
        <v/>
      </c>
      <c r="N1272" s="57"/>
      <c r="O1272" s="57"/>
      <c r="P1272" s="57"/>
      <c r="Q1272" s="65" t="str">
        <f t="shared" si="101"/>
        <v/>
      </c>
      <c r="R1272" s="55"/>
      <c r="S1272" s="67"/>
      <c r="T1272" s="17">
        <f>IF(AND(D1272&lt;&gt;"",RIGHT(D1272,3)&lt;&gt;""),IF(COUNTIF($D$6:D1272,D1272)=1,1,0),0)</f>
        <v>0</v>
      </c>
      <c r="U1272" s="17" t="str">
        <f t="shared" si="102"/>
        <v/>
      </c>
      <c r="V1272" s="17" t="str">
        <f t="shared" si="103"/>
        <v/>
      </c>
    </row>
    <row r="1273" s="9" customFormat="1" hidden="1" customHeight="1" spans="1:22">
      <c r="A1273" s="21"/>
      <c r="B1273" s="54"/>
      <c r="C1273" s="55"/>
      <c r="D1273" s="54"/>
      <c r="E1273" s="57"/>
      <c r="F1273" s="58"/>
      <c r="G1273" s="59"/>
      <c r="H1273" s="57"/>
      <c r="I1273" s="57"/>
      <c r="J1273" s="62" t="str">
        <f t="shared" si="99"/>
        <v/>
      </c>
      <c r="K1273" s="61"/>
      <c r="L1273" s="57"/>
      <c r="M1273" s="57" t="str">
        <f t="shared" si="100"/>
        <v/>
      </c>
      <c r="N1273" s="57"/>
      <c r="O1273" s="57"/>
      <c r="P1273" s="57"/>
      <c r="Q1273" s="65" t="str">
        <f t="shared" si="101"/>
        <v/>
      </c>
      <c r="R1273" s="55"/>
      <c r="S1273" s="67"/>
      <c r="T1273" s="17">
        <f>IF(AND(D1273&lt;&gt;"",RIGHT(D1273,3)&lt;&gt;""),IF(COUNTIF($D$6:D1273,D1273)=1,1,0),0)</f>
        <v>0</v>
      </c>
      <c r="U1273" s="17" t="str">
        <f t="shared" si="102"/>
        <v/>
      </c>
      <c r="V1273" s="17" t="str">
        <f t="shared" si="103"/>
        <v/>
      </c>
    </row>
    <row r="1274" s="9" customFormat="1" hidden="1" customHeight="1" spans="1:22">
      <c r="A1274" s="21"/>
      <c r="B1274" s="54"/>
      <c r="C1274" s="55"/>
      <c r="D1274" s="54"/>
      <c r="E1274" s="57"/>
      <c r="F1274" s="58"/>
      <c r="G1274" s="59"/>
      <c r="H1274" s="57"/>
      <c r="I1274" s="57"/>
      <c r="J1274" s="62" t="str">
        <f t="shared" si="99"/>
        <v/>
      </c>
      <c r="K1274" s="61"/>
      <c r="L1274" s="57"/>
      <c r="M1274" s="57" t="str">
        <f t="shared" si="100"/>
        <v/>
      </c>
      <c r="N1274" s="57"/>
      <c r="O1274" s="57"/>
      <c r="P1274" s="57"/>
      <c r="Q1274" s="65" t="str">
        <f t="shared" si="101"/>
        <v/>
      </c>
      <c r="R1274" s="55"/>
      <c r="S1274" s="67"/>
      <c r="T1274" s="17">
        <f>IF(AND(D1274&lt;&gt;"",RIGHT(D1274,3)&lt;&gt;""),IF(COUNTIF($D$6:D1274,D1274)=1,1,0),0)</f>
        <v>0</v>
      </c>
      <c r="U1274" s="17" t="str">
        <f t="shared" si="102"/>
        <v/>
      </c>
      <c r="V1274" s="17" t="str">
        <f t="shared" si="103"/>
        <v/>
      </c>
    </row>
    <row r="1275" s="9" customFormat="1" hidden="1" customHeight="1" spans="1:22">
      <c r="A1275" s="21"/>
      <c r="B1275" s="54"/>
      <c r="C1275" s="55"/>
      <c r="D1275" s="54"/>
      <c r="E1275" s="57"/>
      <c r="F1275" s="58"/>
      <c r="G1275" s="59"/>
      <c r="H1275" s="57"/>
      <c r="I1275" s="57"/>
      <c r="J1275" s="62" t="str">
        <f t="shared" si="99"/>
        <v/>
      </c>
      <c r="K1275" s="61"/>
      <c r="L1275" s="57"/>
      <c r="M1275" s="57" t="str">
        <f t="shared" si="100"/>
        <v/>
      </c>
      <c r="N1275" s="57"/>
      <c r="O1275" s="57"/>
      <c r="P1275" s="57"/>
      <c r="Q1275" s="65" t="str">
        <f t="shared" si="101"/>
        <v/>
      </c>
      <c r="R1275" s="55"/>
      <c r="S1275" s="67"/>
      <c r="T1275" s="17">
        <f>IF(AND(D1275&lt;&gt;"",RIGHT(D1275,3)&lt;&gt;""),IF(COUNTIF($D$6:D1275,D1275)=1,1,0),0)</f>
        <v>0</v>
      </c>
      <c r="U1275" s="17" t="str">
        <f t="shared" si="102"/>
        <v/>
      </c>
      <c r="V1275" s="17" t="str">
        <f t="shared" si="103"/>
        <v/>
      </c>
    </row>
    <row r="1276" s="9" customFormat="1" hidden="1" customHeight="1" spans="1:22">
      <c r="A1276" s="21"/>
      <c r="B1276" s="54"/>
      <c r="C1276" s="55"/>
      <c r="D1276" s="54"/>
      <c r="E1276" s="57"/>
      <c r="F1276" s="58"/>
      <c r="G1276" s="59"/>
      <c r="H1276" s="57"/>
      <c r="I1276" s="57"/>
      <c r="J1276" s="62" t="str">
        <f t="shared" si="99"/>
        <v/>
      </c>
      <c r="K1276" s="61"/>
      <c r="L1276" s="57"/>
      <c r="M1276" s="57" t="str">
        <f t="shared" si="100"/>
        <v/>
      </c>
      <c r="N1276" s="57"/>
      <c r="O1276" s="57"/>
      <c r="P1276" s="57"/>
      <c r="Q1276" s="65" t="str">
        <f t="shared" si="101"/>
        <v/>
      </c>
      <c r="R1276" s="55"/>
      <c r="S1276" s="67"/>
      <c r="T1276" s="17">
        <f>IF(AND(D1276&lt;&gt;"",RIGHT(D1276,3)&lt;&gt;""),IF(COUNTIF($D$6:D1276,D1276)=1,1,0),0)</f>
        <v>0</v>
      </c>
      <c r="U1276" s="17" t="str">
        <f t="shared" si="102"/>
        <v/>
      </c>
      <c r="V1276" s="17" t="str">
        <f t="shared" si="103"/>
        <v/>
      </c>
    </row>
    <row r="1277" s="9" customFormat="1" hidden="1" customHeight="1" spans="1:22">
      <c r="A1277" s="21"/>
      <c r="B1277" s="54"/>
      <c r="C1277" s="55"/>
      <c r="D1277" s="54"/>
      <c r="E1277" s="57"/>
      <c r="F1277" s="58"/>
      <c r="G1277" s="59"/>
      <c r="H1277" s="57"/>
      <c r="I1277" s="57"/>
      <c r="J1277" s="62" t="str">
        <f t="shared" si="99"/>
        <v/>
      </c>
      <c r="K1277" s="61"/>
      <c r="L1277" s="57"/>
      <c r="M1277" s="57" t="str">
        <f t="shared" si="100"/>
        <v/>
      </c>
      <c r="N1277" s="57"/>
      <c r="O1277" s="57"/>
      <c r="P1277" s="57"/>
      <c r="Q1277" s="65" t="str">
        <f t="shared" si="101"/>
        <v/>
      </c>
      <c r="R1277" s="55"/>
      <c r="S1277" s="67"/>
      <c r="T1277" s="17">
        <f>IF(AND(D1277&lt;&gt;"",RIGHT(D1277,3)&lt;&gt;""),IF(COUNTIF($D$6:D1277,D1277)=1,1,0),0)</f>
        <v>0</v>
      </c>
      <c r="U1277" s="17" t="str">
        <f t="shared" si="102"/>
        <v/>
      </c>
      <c r="V1277" s="17" t="str">
        <f t="shared" si="103"/>
        <v/>
      </c>
    </row>
    <row r="1278" s="9" customFormat="1" hidden="1" customHeight="1" spans="1:22">
      <c r="A1278" s="21"/>
      <c r="B1278" s="54"/>
      <c r="C1278" s="55"/>
      <c r="D1278" s="54"/>
      <c r="E1278" s="57"/>
      <c r="F1278" s="58"/>
      <c r="G1278" s="59"/>
      <c r="H1278" s="57"/>
      <c r="I1278" s="57"/>
      <c r="J1278" s="62" t="str">
        <f t="shared" si="99"/>
        <v/>
      </c>
      <c r="K1278" s="61"/>
      <c r="L1278" s="57"/>
      <c r="M1278" s="57" t="str">
        <f t="shared" si="100"/>
        <v/>
      </c>
      <c r="N1278" s="57"/>
      <c r="O1278" s="57"/>
      <c r="P1278" s="57"/>
      <c r="Q1278" s="65" t="str">
        <f t="shared" si="101"/>
        <v/>
      </c>
      <c r="R1278" s="55"/>
      <c r="S1278" s="67"/>
      <c r="T1278" s="17">
        <f>IF(AND(D1278&lt;&gt;"",RIGHT(D1278,3)&lt;&gt;""),IF(COUNTIF($D$6:D1278,D1278)=1,1,0),0)</f>
        <v>0</v>
      </c>
      <c r="U1278" s="17" t="str">
        <f t="shared" si="102"/>
        <v/>
      </c>
      <c r="V1278" s="17" t="str">
        <f t="shared" si="103"/>
        <v/>
      </c>
    </row>
    <row r="1279" s="9" customFormat="1" hidden="1" customHeight="1" spans="1:22">
      <c r="A1279" s="21"/>
      <c r="B1279" s="54"/>
      <c r="C1279" s="55"/>
      <c r="D1279" s="54"/>
      <c r="E1279" s="57"/>
      <c r="F1279" s="58"/>
      <c r="G1279" s="59"/>
      <c r="H1279" s="57"/>
      <c r="I1279" s="57"/>
      <c r="J1279" s="62" t="str">
        <f t="shared" si="99"/>
        <v/>
      </c>
      <c r="K1279" s="61"/>
      <c r="L1279" s="57"/>
      <c r="M1279" s="57" t="str">
        <f t="shared" si="100"/>
        <v/>
      </c>
      <c r="N1279" s="57"/>
      <c r="O1279" s="57"/>
      <c r="P1279" s="57"/>
      <c r="Q1279" s="65" t="str">
        <f t="shared" si="101"/>
        <v/>
      </c>
      <c r="R1279" s="55"/>
      <c r="S1279" s="67"/>
      <c r="T1279" s="17">
        <f>IF(AND(D1279&lt;&gt;"",RIGHT(D1279,3)&lt;&gt;""),IF(COUNTIF($D$6:D1279,D1279)=1,1,0),0)</f>
        <v>0</v>
      </c>
      <c r="U1279" s="17" t="str">
        <f t="shared" si="102"/>
        <v/>
      </c>
      <c r="V1279" s="17" t="str">
        <f t="shared" si="103"/>
        <v/>
      </c>
    </row>
    <row r="1280" s="9" customFormat="1" hidden="1" customHeight="1" spans="1:22">
      <c r="A1280" s="21"/>
      <c r="B1280" s="54"/>
      <c r="C1280" s="55"/>
      <c r="D1280" s="54"/>
      <c r="E1280" s="57"/>
      <c r="F1280" s="58"/>
      <c r="G1280" s="59"/>
      <c r="H1280" s="57"/>
      <c r="I1280" s="57"/>
      <c r="J1280" s="62" t="str">
        <f t="shared" si="99"/>
        <v/>
      </c>
      <c r="K1280" s="61"/>
      <c r="L1280" s="57"/>
      <c r="M1280" s="57" t="str">
        <f t="shared" si="100"/>
        <v/>
      </c>
      <c r="N1280" s="57"/>
      <c r="O1280" s="57"/>
      <c r="P1280" s="57"/>
      <c r="Q1280" s="65" t="str">
        <f t="shared" si="101"/>
        <v/>
      </c>
      <c r="R1280" s="55"/>
      <c r="S1280" s="67"/>
      <c r="T1280" s="17">
        <f>IF(AND(D1280&lt;&gt;"",RIGHT(D1280,3)&lt;&gt;""),IF(COUNTIF($D$6:D1280,D1280)=1,1,0),0)</f>
        <v>0</v>
      </c>
      <c r="U1280" s="17" t="str">
        <f t="shared" si="102"/>
        <v/>
      </c>
      <c r="V1280" s="17" t="str">
        <f t="shared" si="103"/>
        <v/>
      </c>
    </row>
    <row r="1281" s="9" customFormat="1" hidden="1" customHeight="1" spans="1:22">
      <c r="A1281" s="21"/>
      <c r="B1281" s="54"/>
      <c r="C1281" s="55"/>
      <c r="D1281" s="54"/>
      <c r="E1281" s="57"/>
      <c r="F1281" s="58"/>
      <c r="G1281" s="59"/>
      <c r="H1281" s="57"/>
      <c r="I1281" s="57"/>
      <c r="J1281" s="62" t="str">
        <f t="shared" si="99"/>
        <v/>
      </c>
      <c r="K1281" s="61"/>
      <c r="L1281" s="57"/>
      <c r="M1281" s="57" t="str">
        <f t="shared" si="100"/>
        <v/>
      </c>
      <c r="N1281" s="57"/>
      <c r="O1281" s="57"/>
      <c r="P1281" s="57"/>
      <c r="Q1281" s="65" t="str">
        <f t="shared" si="101"/>
        <v/>
      </c>
      <c r="R1281" s="55"/>
      <c r="S1281" s="67"/>
      <c r="T1281" s="17">
        <f>IF(AND(D1281&lt;&gt;"",RIGHT(D1281,3)&lt;&gt;""),IF(COUNTIF($D$6:D1281,D1281)=1,1,0),0)</f>
        <v>0</v>
      </c>
      <c r="U1281" s="17" t="str">
        <f t="shared" si="102"/>
        <v/>
      </c>
      <c r="V1281" s="17" t="str">
        <f t="shared" si="103"/>
        <v/>
      </c>
    </row>
    <row r="1282" s="9" customFormat="1" hidden="1" customHeight="1" spans="1:22">
      <c r="A1282" s="21"/>
      <c r="B1282" s="54"/>
      <c r="C1282" s="55"/>
      <c r="D1282" s="54"/>
      <c r="E1282" s="57"/>
      <c r="F1282" s="58"/>
      <c r="G1282" s="59"/>
      <c r="H1282" s="57"/>
      <c r="I1282" s="57"/>
      <c r="J1282" s="62" t="str">
        <f t="shared" si="99"/>
        <v/>
      </c>
      <c r="K1282" s="61"/>
      <c r="L1282" s="57"/>
      <c r="M1282" s="57" t="str">
        <f t="shared" si="100"/>
        <v/>
      </c>
      <c r="N1282" s="57"/>
      <c r="O1282" s="57"/>
      <c r="P1282" s="57"/>
      <c r="Q1282" s="65" t="str">
        <f t="shared" si="101"/>
        <v/>
      </c>
      <c r="R1282" s="55"/>
      <c r="S1282" s="67"/>
      <c r="T1282" s="17">
        <f>IF(AND(D1282&lt;&gt;"",RIGHT(D1282,3)&lt;&gt;""),IF(COUNTIF($D$6:D1282,D1282)=1,1,0),0)</f>
        <v>0</v>
      </c>
      <c r="U1282" s="17" t="str">
        <f t="shared" si="102"/>
        <v/>
      </c>
      <c r="V1282" s="17" t="str">
        <f t="shared" si="103"/>
        <v/>
      </c>
    </row>
    <row r="1283" s="9" customFormat="1" hidden="1" customHeight="1" spans="1:22">
      <c r="A1283" s="21"/>
      <c r="B1283" s="54"/>
      <c r="C1283" s="55"/>
      <c r="D1283" s="54"/>
      <c r="E1283" s="57"/>
      <c r="F1283" s="58"/>
      <c r="G1283" s="59"/>
      <c r="H1283" s="57"/>
      <c r="I1283" s="57"/>
      <c r="J1283" s="62" t="str">
        <f t="shared" si="99"/>
        <v/>
      </c>
      <c r="K1283" s="61"/>
      <c r="L1283" s="57"/>
      <c r="M1283" s="57" t="str">
        <f t="shared" si="100"/>
        <v/>
      </c>
      <c r="N1283" s="57"/>
      <c r="O1283" s="57"/>
      <c r="P1283" s="57"/>
      <c r="Q1283" s="65" t="str">
        <f t="shared" si="101"/>
        <v/>
      </c>
      <c r="R1283" s="55"/>
      <c r="S1283" s="67"/>
      <c r="T1283" s="17">
        <f>IF(AND(D1283&lt;&gt;"",RIGHT(D1283,3)&lt;&gt;""),IF(COUNTIF($D$6:D1283,D1283)=1,1,0),0)</f>
        <v>0</v>
      </c>
      <c r="U1283" s="17" t="str">
        <f t="shared" si="102"/>
        <v/>
      </c>
      <c r="V1283" s="17" t="str">
        <f t="shared" si="103"/>
        <v/>
      </c>
    </row>
    <row r="1284" s="9" customFormat="1" hidden="1" customHeight="1" spans="1:22">
      <c r="A1284" s="21"/>
      <c r="B1284" s="54"/>
      <c r="C1284" s="55"/>
      <c r="D1284" s="54"/>
      <c r="E1284" s="57"/>
      <c r="F1284" s="58"/>
      <c r="G1284" s="59"/>
      <c r="H1284" s="57"/>
      <c r="I1284" s="57"/>
      <c r="J1284" s="62" t="str">
        <f t="shared" si="99"/>
        <v/>
      </c>
      <c r="K1284" s="61"/>
      <c r="L1284" s="57"/>
      <c r="M1284" s="57" t="str">
        <f t="shared" si="100"/>
        <v/>
      </c>
      <c r="N1284" s="57"/>
      <c r="O1284" s="57"/>
      <c r="P1284" s="57"/>
      <c r="Q1284" s="65" t="str">
        <f t="shared" si="101"/>
        <v/>
      </c>
      <c r="R1284" s="55"/>
      <c r="S1284" s="67"/>
      <c r="T1284" s="17">
        <f>IF(AND(D1284&lt;&gt;"",RIGHT(D1284,3)&lt;&gt;""),IF(COUNTIF($D$6:D1284,D1284)=1,1,0),0)</f>
        <v>0</v>
      </c>
      <c r="U1284" s="17" t="str">
        <f t="shared" si="102"/>
        <v/>
      </c>
      <c r="V1284" s="17" t="str">
        <f t="shared" si="103"/>
        <v/>
      </c>
    </row>
    <row r="1285" s="9" customFormat="1" hidden="1" customHeight="1" spans="1:22">
      <c r="A1285" s="21"/>
      <c r="B1285" s="54"/>
      <c r="C1285" s="55"/>
      <c r="D1285" s="54"/>
      <c r="E1285" s="57"/>
      <c r="F1285" s="58"/>
      <c r="G1285" s="59"/>
      <c r="H1285" s="57"/>
      <c r="I1285" s="57"/>
      <c r="J1285" s="62" t="str">
        <f t="shared" si="99"/>
        <v/>
      </c>
      <c r="K1285" s="61"/>
      <c r="L1285" s="57"/>
      <c r="M1285" s="57" t="str">
        <f t="shared" si="100"/>
        <v/>
      </c>
      <c r="N1285" s="57"/>
      <c r="O1285" s="57"/>
      <c r="P1285" s="57"/>
      <c r="Q1285" s="65" t="str">
        <f t="shared" si="101"/>
        <v/>
      </c>
      <c r="R1285" s="55"/>
      <c r="S1285" s="67"/>
      <c r="T1285" s="17">
        <f>IF(AND(D1285&lt;&gt;"",RIGHT(D1285,3)&lt;&gt;""),IF(COUNTIF($D$6:D1285,D1285)=1,1,0),0)</f>
        <v>0</v>
      </c>
      <c r="U1285" s="17" t="str">
        <f t="shared" si="102"/>
        <v/>
      </c>
      <c r="V1285" s="17" t="str">
        <f t="shared" si="103"/>
        <v/>
      </c>
    </row>
    <row r="1286" s="9" customFormat="1" hidden="1" customHeight="1" spans="1:22">
      <c r="A1286" s="21"/>
      <c r="B1286" s="54"/>
      <c r="C1286" s="55"/>
      <c r="D1286" s="54"/>
      <c r="E1286" s="57"/>
      <c r="F1286" s="58"/>
      <c r="G1286" s="59"/>
      <c r="H1286" s="57"/>
      <c r="I1286" s="57"/>
      <c r="J1286" s="62" t="str">
        <f t="shared" ref="J1286:J1349" si="104">IF(H1286&lt;&gt;"",HYPERLINK(_xlfn.CONCAT($H$4,H1286,I1286),"Open File"),"")</f>
        <v/>
      </c>
      <c r="K1286" s="61"/>
      <c r="L1286" s="57"/>
      <c r="M1286" s="57" t="str">
        <f t="shared" ref="M1286:M1349" si="105">IF(AND(N1286&lt;&gt;"",Q1286&lt;&gt;"",R1286&lt;&gt;""),"COMPLETED",IF(N1286&lt;&gt;"","ON-GOING",IF(L1286&lt;&gt;"","REQUESTED","")))</f>
        <v/>
      </c>
      <c r="N1286" s="57"/>
      <c r="O1286" s="57"/>
      <c r="P1286" s="57"/>
      <c r="Q1286" s="65" t="str">
        <f t="shared" ref="Q1286:Q1349" si="106">IF(O1286&lt;&gt;"",HYPERLINK(_xlfn.CONCAT($O$4,O1286,P1286),"Open File"),"")</f>
        <v/>
      </c>
      <c r="R1286" s="55"/>
      <c r="S1286" s="67"/>
      <c r="T1286" s="17">
        <f>IF(AND(D1286&lt;&gt;"",RIGHT(D1286,3)&lt;&gt;""),IF(COUNTIF($D$6:D1286,D1286)=1,1,0),0)</f>
        <v>0</v>
      </c>
      <c r="U1286" s="17" t="str">
        <f t="shared" ref="U1286:U1349" si="107">IF(AND(D1286&lt;&gt;"",E1286&lt;&gt;""),_xlfn.CONCAT(SUBSTITUTE(D1286,"/","."),"_",E1286,"_Before"),"")</f>
        <v/>
      </c>
      <c r="V1286" s="17" t="str">
        <f t="shared" ref="V1286:V1349" si="108">IF(AND(D1286&lt;&gt;"",E1286&lt;&gt;""),_xlfn.CONCAT(SUBSTITUTE(D1286,"/","."),"_",E1286,"_After"),"")</f>
        <v/>
      </c>
    </row>
    <row r="1287" s="9" customFormat="1" hidden="1" customHeight="1" spans="1:22">
      <c r="A1287" s="21"/>
      <c r="B1287" s="54"/>
      <c r="C1287" s="55"/>
      <c r="D1287" s="54"/>
      <c r="E1287" s="57"/>
      <c r="F1287" s="58"/>
      <c r="G1287" s="59"/>
      <c r="H1287" s="57"/>
      <c r="I1287" s="57"/>
      <c r="J1287" s="62" t="str">
        <f t="shared" si="104"/>
        <v/>
      </c>
      <c r="K1287" s="61"/>
      <c r="L1287" s="57"/>
      <c r="M1287" s="57" t="str">
        <f t="shared" si="105"/>
        <v/>
      </c>
      <c r="N1287" s="57"/>
      <c r="O1287" s="57"/>
      <c r="P1287" s="57"/>
      <c r="Q1287" s="65" t="str">
        <f t="shared" si="106"/>
        <v/>
      </c>
      <c r="R1287" s="55"/>
      <c r="S1287" s="67"/>
      <c r="T1287" s="17">
        <f>IF(AND(D1287&lt;&gt;"",RIGHT(D1287,3)&lt;&gt;""),IF(COUNTIF($D$6:D1287,D1287)=1,1,0),0)</f>
        <v>0</v>
      </c>
      <c r="U1287" s="17" t="str">
        <f t="shared" si="107"/>
        <v/>
      </c>
      <c r="V1287" s="17" t="str">
        <f t="shared" si="108"/>
        <v/>
      </c>
    </row>
    <row r="1288" s="9" customFormat="1" hidden="1" customHeight="1" spans="1:22">
      <c r="A1288" s="21"/>
      <c r="B1288" s="54"/>
      <c r="C1288" s="55"/>
      <c r="D1288" s="54"/>
      <c r="E1288" s="57"/>
      <c r="F1288" s="58"/>
      <c r="G1288" s="59"/>
      <c r="H1288" s="57"/>
      <c r="I1288" s="57"/>
      <c r="J1288" s="62" t="str">
        <f t="shared" si="104"/>
        <v/>
      </c>
      <c r="K1288" s="61"/>
      <c r="L1288" s="57"/>
      <c r="M1288" s="57" t="str">
        <f t="shared" si="105"/>
        <v/>
      </c>
      <c r="N1288" s="57"/>
      <c r="O1288" s="57"/>
      <c r="P1288" s="57"/>
      <c r="Q1288" s="65" t="str">
        <f t="shared" si="106"/>
        <v/>
      </c>
      <c r="R1288" s="55"/>
      <c r="S1288" s="67"/>
      <c r="T1288" s="17">
        <f>IF(AND(D1288&lt;&gt;"",RIGHT(D1288,3)&lt;&gt;""),IF(COUNTIF($D$6:D1288,D1288)=1,1,0),0)</f>
        <v>0</v>
      </c>
      <c r="U1288" s="17" t="str">
        <f t="shared" si="107"/>
        <v/>
      </c>
      <c r="V1288" s="17" t="str">
        <f t="shared" si="108"/>
        <v/>
      </c>
    </row>
    <row r="1289" s="9" customFormat="1" hidden="1" customHeight="1" spans="1:22">
      <c r="A1289" s="21"/>
      <c r="B1289" s="54"/>
      <c r="C1289" s="55"/>
      <c r="D1289" s="54"/>
      <c r="E1289" s="57"/>
      <c r="F1289" s="58"/>
      <c r="G1289" s="59"/>
      <c r="H1289" s="57"/>
      <c r="I1289" s="57"/>
      <c r="J1289" s="62" t="str">
        <f t="shared" si="104"/>
        <v/>
      </c>
      <c r="K1289" s="61"/>
      <c r="L1289" s="57"/>
      <c r="M1289" s="57" t="str">
        <f t="shared" si="105"/>
        <v/>
      </c>
      <c r="N1289" s="57"/>
      <c r="O1289" s="57"/>
      <c r="P1289" s="57"/>
      <c r="Q1289" s="65" t="str">
        <f t="shared" si="106"/>
        <v/>
      </c>
      <c r="R1289" s="55"/>
      <c r="S1289" s="67"/>
      <c r="T1289" s="17">
        <f>IF(AND(D1289&lt;&gt;"",RIGHT(D1289,3)&lt;&gt;""),IF(COUNTIF($D$6:D1289,D1289)=1,1,0),0)</f>
        <v>0</v>
      </c>
      <c r="U1289" s="17" t="str">
        <f t="shared" si="107"/>
        <v/>
      </c>
      <c r="V1289" s="17" t="str">
        <f t="shared" si="108"/>
        <v/>
      </c>
    </row>
    <row r="1290" s="9" customFormat="1" hidden="1" customHeight="1" spans="1:22">
      <c r="A1290" s="21"/>
      <c r="B1290" s="54"/>
      <c r="C1290" s="55"/>
      <c r="D1290" s="54"/>
      <c r="E1290" s="57"/>
      <c r="F1290" s="58"/>
      <c r="G1290" s="59"/>
      <c r="H1290" s="57"/>
      <c r="I1290" s="57"/>
      <c r="J1290" s="62" t="str">
        <f t="shared" si="104"/>
        <v/>
      </c>
      <c r="K1290" s="61"/>
      <c r="L1290" s="57"/>
      <c r="M1290" s="57" t="str">
        <f t="shared" si="105"/>
        <v/>
      </c>
      <c r="N1290" s="57"/>
      <c r="O1290" s="57"/>
      <c r="P1290" s="57"/>
      <c r="Q1290" s="65" t="str">
        <f t="shared" si="106"/>
        <v/>
      </c>
      <c r="R1290" s="55"/>
      <c r="S1290" s="67"/>
      <c r="T1290" s="17">
        <f>IF(AND(D1290&lt;&gt;"",RIGHT(D1290,3)&lt;&gt;""),IF(COUNTIF($D$6:D1290,D1290)=1,1,0),0)</f>
        <v>0</v>
      </c>
      <c r="U1290" s="17" t="str">
        <f t="shared" si="107"/>
        <v/>
      </c>
      <c r="V1290" s="17" t="str">
        <f t="shared" si="108"/>
        <v/>
      </c>
    </row>
    <row r="1291" s="9" customFormat="1" hidden="1" customHeight="1" spans="1:22">
      <c r="A1291" s="21"/>
      <c r="B1291" s="54"/>
      <c r="C1291" s="55"/>
      <c r="D1291" s="54"/>
      <c r="E1291" s="57"/>
      <c r="F1291" s="58"/>
      <c r="G1291" s="59"/>
      <c r="H1291" s="57"/>
      <c r="I1291" s="57"/>
      <c r="J1291" s="62" t="str">
        <f t="shared" si="104"/>
        <v/>
      </c>
      <c r="K1291" s="61"/>
      <c r="L1291" s="57"/>
      <c r="M1291" s="57" t="str">
        <f t="shared" si="105"/>
        <v/>
      </c>
      <c r="N1291" s="57"/>
      <c r="O1291" s="57"/>
      <c r="P1291" s="57"/>
      <c r="Q1291" s="65" t="str">
        <f t="shared" si="106"/>
        <v/>
      </c>
      <c r="R1291" s="55"/>
      <c r="S1291" s="67"/>
      <c r="T1291" s="17">
        <f>IF(AND(D1291&lt;&gt;"",RIGHT(D1291,3)&lt;&gt;""),IF(COUNTIF($D$6:D1291,D1291)=1,1,0),0)</f>
        <v>0</v>
      </c>
      <c r="U1291" s="17" t="str">
        <f t="shared" si="107"/>
        <v/>
      </c>
      <c r="V1291" s="17" t="str">
        <f t="shared" si="108"/>
        <v/>
      </c>
    </row>
    <row r="1292" s="9" customFormat="1" hidden="1" customHeight="1" spans="1:22">
      <c r="A1292" s="21"/>
      <c r="B1292" s="54"/>
      <c r="C1292" s="55"/>
      <c r="D1292" s="54"/>
      <c r="E1292" s="57"/>
      <c r="F1292" s="58"/>
      <c r="G1292" s="59"/>
      <c r="H1292" s="57"/>
      <c r="I1292" s="57"/>
      <c r="J1292" s="62" t="str">
        <f t="shared" si="104"/>
        <v/>
      </c>
      <c r="K1292" s="61"/>
      <c r="L1292" s="57"/>
      <c r="M1292" s="57" t="str">
        <f t="shared" si="105"/>
        <v/>
      </c>
      <c r="N1292" s="57"/>
      <c r="O1292" s="57"/>
      <c r="P1292" s="57"/>
      <c r="Q1292" s="65" t="str">
        <f t="shared" si="106"/>
        <v/>
      </c>
      <c r="R1292" s="55"/>
      <c r="S1292" s="67"/>
      <c r="T1292" s="17">
        <f>IF(AND(D1292&lt;&gt;"",RIGHT(D1292,3)&lt;&gt;""),IF(COUNTIF($D$6:D1292,D1292)=1,1,0),0)</f>
        <v>0</v>
      </c>
      <c r="U1292" s="17" t="str">
        <f t="shared" si="107"/>
        <v/>
      </c>
      <c r="V1292" s="17" t="str">
        <f t="shared" si="108"/>
        <v/>
      </c>
    </row>
    <row r="1293" s="9" customFormat="1" hidden="1" customHeight="1" spans="1:22">
      <c r="A1293" s="21"/>
      <c r="B1293" s="54"/>
      <c r="C1293" s="55"/>
      <c r="D1293" s="54"/>
      <c r="E1293" s="57"/>
      <c r="F1293" s="58"/>
      <c r="G1293" s="59"/>
      <c r="H1293" s="57"/>
      <c r="I1293" s="57"/>
      <c r="J1293" s="62" t="str">
        <f t="shared" si="104"/>
        <v/>
      </c>
      <c r="K1293" s="61"/>
      <c r="L1293" s="57"/>
      <c r="M1293" s="57" t="str">
        <f t="shared" si="105"/>
        <v/>
      </c>
      <c r="N1293" s="57"/>
      <c r="O1293" s="57"/>
      <c r="P1293" s="57"/>
      <c r="Q1293" s="65" t="str">
        <f t="shared" si="106"/>
        <v/>
      </c>
      <c r="R1293" s="55"/>
      <c r="S1293" s="67"/>
      <c r="T1293" s="17">
        <f>IF(AND(D1293&lt;&gt;"",RIGHT(D1293,3)&lt;&gt;""),IF(COUNTIF($D$6:D1293,D1293)=1,1,0),0)</f>
        <v>0</v>
      </c>
      <c r="U1293" s="17" t="str">
        <f t="shared" si="107"/>
        <v/>
      </c>
      <c r="V1293" s="17" t="str">
        <f t="shared" si="108"/>
        <v/>
      </c>
    </row>
    <row r="1294" s="9" customFormat="1" hidden="1" customHeight="1" spans="1:22">
      <c r="A1294" s="21"/>
      <c r="B1294" s="54"/>
      <c r="C1294" s="55"/>
      <c r="D1294" s="54"/>
      <c r="E1294" s="57"/>
      <c r="F1294" s="58"/>
      <c r="G1294" s="59"/>
      <c r="H1294" s="57"/>
      <c r="I1294" s="57"/>
      <c r="J1294" s="62" t="str">
        <f t="shared" si="104"/>
        <v/>
      </c>
      <c r="K1294" s="61"/>
      <c r="L1294" s="57"/>
      <c r="M1294" s="57" t="str">
        <f t="shared" si="105"/>
        <v/>
      </c>
      <c r="N1294" s="57"/>
      <c r="O1294" s="57"/>
      <c r="P1294" s="57"/>
      <c r="Q1294" s="65" t="str">
        <f t="shared" si="106"/>
        <v/>
      </c>
      <c r="R1294" s="55"/>
      <c r="S1294" s="67"/>
      <c r="T1294" s="17">
        <f>IF(AND(D1294&lt;&gt;"",RIGHT(D1294,3)&lt;&gt;""),IF(COUNTIF($D$6:D1294,D1294)=1,1,0),0)</f>
        <v>0</v>
      </c>
      <c r="U1294" s="17" t="str">
        <f t="shared" si="107"/>
        <v/>
      </c>
      <c r="V1294" s="17" t="str">
        <f t="shared" si="108"/>
        <v/>
      </c>
    </row>
    <row r="1295" s="9" customFormat="1" hidden="1" customHeight="1" spans="1:22">
      <c r="A1295" s="21"/>
      <c r="B1295" s="54"/>
      <c r="C1295" s="55"/>
      <c r="D1295" s="54"/>
      <c r="E1295" s="57"/>
      <c r="F1295" s="58"/>
      <c r="G1295" s="59"/>
      <c r="H1295" s="57"/>
      <c r="I1295" s="57"/>
      <c r="J1295" s="62" t="str">
        <f t="shared" si="104"/>
        <v/>
      </c>
      <c r="K1295" s="61"/>
      <c r="L1295" s="57"/>
      <c r="M1295" s="57" t="str">
        <f t="shared" si="105"/>
        <v/>
      </c>
      <c r="N1295" s="57"/>
      <c r="O1295" s="57"/>
      <c r="P1295" s="57"/>
      <c r="Q1295" s="65" t="str">
        <f t="shared" si="106"/>
        <v/>
      </c>
      <c r="R1295" s="55"/>
      <c r="S1295" s="67"/>
      <c r="T1295" s="17">
        <f>IF(AND(D1295&lt;&gt;"",RIGHT(D1295,3)&lt;&gt;""),IF(COUNTIF($D$6:D1295,D1295)=1,1,0),0)</f>
        <v>0</v>
      </c>
      <c r="U1295" s="17" t="str">
        <f t="shared" si="107"/>
        <v/>
      </c>
      <c r="V1295" s="17" t="str">
        <f t="shared" si="108"/>
        <v/>
      </c>
    </row>
    <row r="1296" s="9" customFormat="1" hidden="1" customHeight="1" spans="1:22">
      <c r="A1296" s="21"/>
      <c r="B1296" s="54"/>
      <c r="C1296" s="55"/>
      <c r="D1296" s="54"/>
      <c r="E1296" s="57"/>
      <c r="F1296" s="58"/>
      <c r="G1296" s="59"/>
      <c r="H1296" s="57"/>
      <c r="I1296" s="57"/>
      <c r="J1296" s="62" t="str">
        <f t="shared" si="104"/>
        <v/>
      </c>
      <c r="K1296" s="61"/>
      <c r="L1296" s="57"/>
      <c r="M1296" s="57" t="str">
        <f t="shared" si="105"/>
        <v/>
      </c>
      <c r="N1296" s="57"/>
      <c r="O1296" s="57"/>
      <c r="P1296" s="57"/>
      <c r="Q1296" s="65" t="str">
        <f t="shared" si="106"/>
        <v/>
      </c>
      <c r="R1296" s="55"/>
      <c r="S1296" s="67"/>
      <c r="T1296" s="17">
        <f>IF(AND(D1296&lt;&gt;"",RIGHT(D1296,3)&lt;&gt;""),IF(COUNTIF($D$6:D1296,D1296)=1,1,0),0)</f>
        <v>0</v>
      </c>
      <c r="U1296" s="17" t="str">
        <f t="shared" si="107"/>
        <v/>
      </c>
      <c r="V1296" s="17" t="str">
        <f t="shared" si="108"/>
        <v/>
      </c>
    </row>
    <row r="1297" s="9" customFormat="1" hidden="1" customHeight="1" spans="1:22">
      <c r="A1297" s="21"/>
      <c r="B1297" s="54"/>
      <c r="C1297" s="55"/>
      <c r="D1297" s="54"/>
      <c r="E1297" s="57"/>
      <c r="F1297" s="58"/>
      <c r="G1297" s="59"/>
      <c r="H1297" s="57"/>
      <c r="I1297" s="57"/>
      <c r="J1297" s="62" t="str">
        <f t="shared" si="104"/>
        <v/>
      </c>
      <c r="K1297" s="61"/>
      <c r="L1297" s="57"/>
      <c r="M1297" s="57" t="str">
        <f t="shared" si="105"/>
        <v/>
      </c>
      <c r="N1297" s="57"/>
      <c r="O1297" s="57"/>
      <c r="P1297" s="57"/>
      <c r="Q1297" s="65" t="str">
        <f t="shared" si="106"/>
        <v/>
      </c>
      <c r="R1297" s="55"/>
      <c r="S1297" s="67"/>
      <c r="T1297" s="17">
        <f>IF(AND(D1297&lt;&gt;"",RIGHT(D1297,3)&lt;&gt;""),IF(COUNTIF($D$6:D1297,D1297)=1,1,0),0)</f>
        <v>0</v>
      </c>
      <c r="U1297" s="17" t="str">
        <f t="shared" si="107"/>
        <v/>
      </c>
      <c r="V1297" s="17" t="str">
        <f t="shared" si="108"/>
        <v/>
      </c>
    </row>
    <row r="1298" s="9" customFormat="1" hidden="1" customHeight="1" spans="1:22">
      <c r="A1298" s="21"/>
      <c r="B1298" s="54"/>
      <c r="C1298" s="55"/>
      <c r="D1298" s="54"/>
      <c r="E1298" s="57"/>
      <c r="F1298" s="58"/>
      <c r="G1298" s="59"/>
      <c r="H1298" s="57"/>
      <c r="I1298" s="57"/>
      <c r="J1298" s="62" t="str">
        <f t="shared" si="104"/>
        <v/>
      </c>
      <c r="K1298" s="61"/>
      <c r="L1298" s="57"/>
      <c r="M1298" s="57" t="str">
        <f t="shared" si="105"/>
        <v/>
      </c>
      <c r="N1298" s="57"/>
      <c r="O1298" s="57"/>
      <c r="P1298" s="57"/>
      <c r="Q1298" s="65" t="str">
        <f t="shared" si="106"/>
        <v/>
      </c>
      <c r="R1298" s="55"/>
      <c r="S1298" s="67"/>
      <c r="T1298" s="17">
        <f>IF(AND(D1298&lt;&gt;"",RIGHT(D1298,3)&lt;&gt;""),IF(COUNTIF($D$6:D1298,D1298)=1,1,0),0)</f>
        <v>0</v>
      </c>
      <c r="U1298" s="17" t="str">
        <f t="shared" si="107"/>
        <v/>
      </c>
      <c r="V1298" s="17" t="str">
        <f t="shared" si="108"/>
        <v/>
      </c>
    </row>
    <row r="1299" s="9" customFormat="1" hidden="1" customHeight="1" spans="1:22">
      <c r="A1299" s="21"/>
      <c r="B1299" s="54"/>
      <c r="C1299" s="55"/>
      <c r="D1299" s="54"/>
      <c r="E1299" s="57"/>
      <c r="F1299" s="58"/>
      <c r="G1299" s="59"/>
      <c r="H1299" s="57"/>
      <c r="I1299" s="57"/>
      <c r="J1299" s="62" t="str">
        <f t="shared" si="104"/>
        <v/>
      </c>
      <c r="K1299" s="61"/>
      <c r="L1299" s="57"/>
      <c r="M1299" s="57" t="str">
        <f t="shared" si="105"/>
        <v/>
      </c>
      <c r="N1299" s="57"/>
      <c r="O1299" s="57"/>
      <c r="P1299" s="57"/>
      <c r="Q1299" s="65" t="str">
        <f t="shared" si="106"/>
        <v/>
      </c>
      <c r="R1299" s="55"/>
      <c r="S1299" s="67"/>
      <c r="T1299" s="17">
        <f>IF(AND(D1299&lt;&gt;"",RIGHT(D1299,3)&lt;&gt;""),IF(COUNTIF($D$6:D1299,D1299)=1,1,0),0)</f>
        <v>0</v>
      </c>
      <c r="U1299" s="17" t="str">
        <f t="shared" si="107"/>
        <v/>
      </c>
      <c r="V1299" s="17" t="str">
        <f t="shared" si="108"/>
        <v/>
      </c>
    </row>
    <row r="1300" s="9" customFormat="1" hidden="1" customHeight="1" spans="1:22">
      <c r="A1300" s="21"/>
      <c r="B1300" s="54"/>
      <c r="C1300" s="55"/>
      <c r="D1300" s="54"/>
      <c r="E1300" s="57"/>
      <c r="F1300" s="58"/>
      <c r="G1300" s="59"/>
      <c r="H1300" s="57"/>
      <c r="I1300" s="57"/>
      <c r="J1300" s="62" t="str">
        <f t="shared" si="104"/>
        <v/>
      </c>
      <c r="K1300" s="61"/>
      <c r="L1300" s="57"/>
      <c r="M1300" s="57" t="str">
        <f t="shared" si="105"/>
        <v/>
      </c>
      <c r="N1300" s="57"/>
      <c r="O1300" s="57"/>
      <c r="P1300" s="57"/>
      <c r="Q1300" s="65" t="str">
        <f t="shared" si="106"/>
        <v/>
      </c>
      <c r="R1300" s="55"/>
      <c r="S1300" s="67"/>
      <c r="T1300" s="17">
        <f>IF(AND(D1300&lt;&gt;"",RIGHT(D1300,3)&lt;&gt;""),IF(COUNTIF($D$6:D1300,D1300)=1,1,0),0)</f>
        <v>0</v>
      </c>
      <c r="U1300" s="17" t="str">
        <f t="shared" si="107"/>
        <v/>
      </c>
      <c r="V1300" s="17" t="str">
        <f t="shared" si="108"/>
        <v/>
      </c>
    </row>
    <row r="1301" s="9" customFormat="1" hidden="1" customHeight="1" spans="1:22">
      <c r="A1301" s="21"/>
      <c r="B1301" s="54"/>
      <c r="C1301" s="55"/>
      <c r="D1301" s="54"/>
      <c r="E1301" s="57"/>
      <c r="F1301" s="58"/>
      <c r="G1301" s="59"/>
      <c r="H1301" s="57"/>
      <c r="I1301" s="57"/>
      <c r="J1301" s="62" t="str">
        <f t="shared" si="104"/>
        <v/>
      </c>
      <c r="K1301" s="61"/>
      <c r="L1301" s="57"/>
      <c r="M1301" s="57" t="str">
        <f t="shared" si="105"/>
        <v/>
      </c>
      <c r="N1301" s="57"/>
      <c r="O1301" s="57"/>
      <c r="P1301" s="57"/>
      <c r="Q1301" s="65" t="str">
        <f t="shared" si="106"/>
        <v/>
      </c>
      <c r="R1301" s="55"/>
      <c r="S1301" s="67"/>
      <c r="T1301" s="17">
        <f>IF(AND(D1301&lt;&gt;"",RIGHT(D1301,3)&lt;&gt;""),IF(COUNTIF($D$6:D1301,D1301)=1,1,0),0)</f>
        <v>0</v>
      </c>
      <c r="U1301" s="17" t="str">
        <f t="shared" si="107"/>
        <v/>
      </c>
      <c r="V1301" s="17" t="str">
        <f t="shared" si="108"/>
        <v/>
      </c>
    </row>
    <row r="1302" s="9" customFormat="1" hidden="1" customHeight="1" spans="1:22">
      <c r="A1302" s="21"/>
      <c r="B1302" s="54"/>
      <c r="C1302" s="55"/>
      <c r="D1302" s="54"/>
      <c r="E1302" s="57"/>
      <c r="F1302" s="58"/>
      <c r="G1302" s="59"/>
      <c r="H1302" s="57"/>
      <c r="I1302" s="57"/>
      <c r="J1302" s="62" t="str">
        <f t="shared" si="104"/>
        <v/>
      </c>
      <c r="K1302" s="61"/>
      <c r="L1302" s="57"/>
      <c r="M1302" s="57" t="str">
        <f t="shared" si="105"/>
        <v/>
      </c>
      <c r="N1302" s="57"/>
      <c r="O1302" s="57"/>
      <c r="P1302" s="57"/>
      <c r="Q1302" s="65" t="str">
        <f t="shared" si="106"/>
        <v/>
      </c>
      <c r="R1302" s="55"/>
      <c r="S1302" s="67"/>
      <c r="T1302" s="17">
        <f>IF(AND(D1302&lt;&gt;"",RIGHT(D1302,3)&lt;&gt;""),IF(COUNTIF($D$6:D1302,D1302)=1,1,0),0)</f>
        <v>0</v>
      </c>
      <c r="U1302" s="17" t="str">
        <f t="shared" si="107"/>
        <v/>
      </c>
      <c r="V1302" s="17" t="str">
        <f t="shared" si="108"/>
        <v/>
      </c>
    </row>
    <row r="1303" s="9" customFormat="1" hidden="1" customHeight="1" spans="1:22">
      <c r="A1303" s="21"/>
      <c r="B1303" s="54"/>
      <c r="C1303" s="55"/>
      <c r="D1303" s="54"/>
      <c r="E1303" s="57"/>
      <c r="F1303" s="58"/>
      <c r="G1303" s="59"/>
      <c r="H1303" s="57"/>
      <c r="I1303" s="57"/>
      <c r="J1303" s="62" t="str">
        <f t="shared" si="104"/>
        <v/>
      </c>
      <c r="K1303" s="61"/>
      <c r="L1303" s="57"/>
      <c r="M1303" s="57" t="str">
        <f t="shared" si="105"/>
        <v/>
      </c>
      <c r="N1303" s="57"/>
      <c r="O1303" s="57"/>
      <c r="P1303" s="57"/>
      <c r="Q1303" s="65" t="str">
        <f t="shared" si="106"/>
        <v/>
      </c>
      <c r="R1303" s="55"/>
      <c r="S1303" s="67"/>
      <c r="T1303" s="17">
        <f>IF(AND(D1303&lt;&gt;"",RIGHT(D1303,3)&lt;&gt;""),IF(COUNTIF($D$6:D1303,D1303)=1,1,0),0)</f>
        <v>0</v>
      </c>
      <c r="U1303" s="17" t="str">
        <f t="shared" si="107"/>
        <v/>
      </c>
      <c r="V1303" s="17" t="str">
        <f t="shared" si="108"/>
        <v/>
      </c>
    </row>
    <row r="1304" s="9" customFormat="1" hidden="1" customHeight="1" spans="1:22">
      <c r="A1304" s="21"/>
      <c r="B1304" s="54"/>
      <c r="C1304" s="55"/>
      <c r="D1304" s="54"/>
      <c r="E1304" s="57"/>
      <c r="F1304" s="58"/>
      <c r="G1304" s="59"/>
      <c r="H1304" s="57"/>
      <c r="I1304" s="57"/>
      <c r="J1304" s="62" t="str">
        <f t="shared" si="104"/>
        <v/>
      </c>
      <c r="K1304" s="61"/>
      <c r="L1304" s="57"/>
      <c r="M1304" s="57" t="str">
        <f t="shared" si="105"/>
        <v/>
      </c>
      <c r="N1304" s="57"/>
      <c r="O1304" s="57"/>
      <c r="P1304" s="57"/>
      <c r="Q1304" s="65" t="str">
        <f t="shared" si="106"/>
        <v/>
      </c>
      <c r="R1304" s="55"/>
      <c r="S1304" s="67"/>
      <c r="T1304" s="17">
        <f>IF(AND(D1304&lt;&gt;"",RIGHT(D1304,3)&lt;&gt;""),IF(COUNTIF($D$6:D1304,D1304)=1,1,0),0)</f>
        <v>0</v>
      </c>
      <c r="U1304" s="17" t="str">
        <f t="shared" si="107"/>
        <v/>
      </c>
      <c r="V1304" s="17" t="str">
        <f t="shared" si="108"/>
        <v/>
      </c>
    </row>
    <row r="1305" s="9" customFormat="1" hidden="1" customHeight="1" spans="1:22">
      <c r="A1305" s="21"/>
      <c r="B1305" s="54"/>
      <c r="C1305" s="55"/>
      <c r="D1305" s="54"/>
      <c r="E1305" s="57"/>
      <c r="F1305" s="58"/>
      <c r="G1305" s="59"/>
      <c r="H1305" s="57"/>
      <c r="I1305" s="57"/>
      <c r="J1305" s="62" t="str">
        <f t="shared" si="104"/>
        <v/>
      </c>
      <c r="K1305" s="61"/>
      <c r="L1305" s="57"/>
      <c r="M1305" s="57" t="str">
        <f t="shared" si="105"/>
        <v/>
      </c>
      <c r="N1305" s="57"/>
      <c r="O1305" s="57"/>
      <c r="P1305" s="57"/>
      <c r="Q1305" s="65" t="str">
        <f t="shared" si="106"/>
        <v/>
      </c>
      <c r="R1305" s="55"/>
      <c r="S1305" s="67"/>
      <c r="T1305" s="17">
        <f>IF(AND(D1305&lt;&gt;"",RIGHT(D1305,3)&lt;&gt;""),IF(COUNTIF($D$6:D1305,D1305)=1,1,0),0)</f>
        <v>0</v>
      </c>
      <c r="U1305" s="17" t="str">
        <f t="shared" si="107"/>
        <v/>
      </c>
      <c r="V1305" s="17" t="str">
        <f t="shared" si="108"/>
        <v/>
      </c>
    </row>
    <row r="1306" s="9" customFormat="1" hidden="1" customHeight="1" spans="1:22">
      <c r="A1306" s="21"/>
      <c r="B1306" s="54"/>
      <c r="C1306" s="55"/>
      <c r="D1306" s="54"/>
      <c r="E1306" s="57"/>
      <c r="F1306" s="58"/>
      <c r="G1306" s="59"/>
      <c r="H1306" s="57"/>
      <c r="I1306" s="57"/>
      <c r="J1306" s="62" t="str">
        <f t="shared" si="104"/>
        <v/>
      </c>
      <c r="K1306" s="61"/>
      <c r="L1306" s="57"/>
      <c r="M1306" s="57" t="str">
        <f t="shared" si="105"/>
        <v/>
      </c>
      <c r="N1306" s="57"/>
      <c r="O1306" s="57"/>
      <c r="P1306" s="57"/>
      <c r="Q1306" s="65" t="str">
        <f t="shared" si="106"/>
        <v/>
      </c>
      <c r="R1306" s="55"/>
      <c r="S1306" s="67"/>
      <c r="T1306" s="17">
        <f>IF(AND(D1306&lt;&gt;"",RIGHT(D1306,3)&lt;&gt;""),IF(COUNTIF($D$6:D1306,D1306)=1,1,0),0)</f>
        <v>0</v>
      </c>
      <c r="U1306" s="17" t="str">
        <f t="shared" si="107"/>
        <v/>
      </c>
      <c r="V1306" s="17" t="str">
        <f t="shared" si="108"/>
        <v/>
      </c>
    </row>
    <row r="1307" s="9" customFormat="1" hidden="1" customHeight="1" spans="1:22">
      <c r="A1307" s="21"/>
      <c r="B1307" s="54"/>
      <c r="C1307" s="55"/>
      <c r="D1307" s="54"/>
      <c r="E1307" s="57"/>
      <c r="F1307" s="58"/>
      <c r="G1307" s="59"/>
      <c r="H1307" s="57"/>
      <c r="I1307" s="57"/>
      <c r="J1307" s="62" t="str">
        <f t="shared" si="104"/>
        <v/>
      </c>
      <c r="K1307" s="61"/>
      <c r="L1307" s="57"/>
      <c r="M1307" s="57" t="str">
        <f t="shared" si="105"/>
        <v/>
      </c>
      <c r="N1307" s="57"/>
      <c r="O1307" s="57"/>
      <c r="P1307" s="57"/>
      <c r="Q1307" s="65" t="str">
        <f t="shared" si="106"/>
        <v/>
      </c>
      <c r="R1307" s="55"/>
      <c r="S1307" s="67"/>
      <c r="T1307" s="17">
        <f>IF(AND(D1307&lt;&gt;"",RIGHT(D1307,3)&lt;&gt;""),IF(COUNTIF($D$6:D1307,D1307)=1,1,0),0)</f>
        <v>0</v>
      </c>
      <c r="U1307" s="17" t="str">
        <f t="shared" si="107"/>
        <v/>
      </c>
      <c r="V1307" s="17" t="str">
        <f t="shared" si="108"/>
        <v/>
      </c>
    </row>
    <row r="1308" s="9" customFormat="1" hidden="1" customHeight="1" spans="1:22">
      <c r="A1308" s="21"/>
      <c r="B1308" s="54"/>
      <c r="C1308" s="55"/>
      <c r="D1308" s="54"/>
      <c r="E1308" s="57"/>
      <c r="F1308" s="58"/>
      <c r="G1308" s="59"/>
      <c r="H1308" s="57"/>
      <c r="I1308" s="57"/>
      <c r="J1308" s="62" t="str">
        <f t="shared" si="104"/>
        <v/>
      </c>
      <c r="K1308" s="61"/>
      <c r="L1308" s="57"/>
      <c r="M1308" s="57" t="str">
        <f t="shared" si="105"/>
        <v/>
      </c>
      <c r="N1308" s="57"/>
      <c r="O1308" s="57"/>
      <c r="P1308" s="57"/>
      <c r="Q1308" s="65" t="str">
        <f t="shared" si="106"/>
        <v/>
      </c>
      <c r="R1308" s="55"/>
      <c r="S1308" s="67"/>
      <c r="T1308" s="17">
        <f>IF(AND(D1308&lt;&gt;"",RIGHT(D1308,3)&lt;&gt;""),IF(COUNTIF($D$6:D1308,D1308)=1,1,0),0)</f>
        <v>0</v>
      </c>
      <c r="U1308" s="17" t="str">
        <f t="shared" si="107"/>
        <v/>
      </c>
      <c r="V1308" s="17" t="str">
        <f t="shared" si="108"/>
        <v/>
      </c>
    </row>
    <row r="1309" s="9" customFormat="1" hidden="1" customHeight="1" spans="1:22">
      <c r="A1309" s="21"/>
      <c r="B1309" s="54"/>
      <c r="C1309" s="55"/>
      <c r="D1309" s="54"/>
      <c r="E1309" s="57"/>
      <c r="F1309" s="58"/>
      <c r="G1309" s="59"/>
      <c r="H1309" s="57"/>
      <c r="I1309" s="57"/>
      <c r="J1309" s="62" t="str">
        <f t="shared" si="104"/>
        <v/>
      </c>
      <c r="K1309" s="61"/>
      <c r="L1309" s="57"/>
      <c r="M1309" s="57" t="str">
        <f t="shared" si="105"/>
        <v/>
      </c>
      <c r="N1309" s="57"/>
      <c r="O1309" s="57"/>
      <c r="P1309" s="57"/>
      <c r="Q1309" s="65" t="str">
        <f t="shared" si="106"/>
        <v/>
      </c>
      <c r="R1309" s="55"/>
      <c r="S1309" s="67"/>
      <c r="T1309" s="17">
        <f>IF(AND(D1309&lt;&gt;"",RIGHT(D1309,3)&lt;&gt;""),IF(COUNTIF($D$6:D1309,D1309)=1,1,0),0)</f>
        <v>0</v>
      </c>
      <c r="U1309" s="17" t="str">
        <f t="shared" si="107"/>
        <v/>
      </c>
      <c r="V1309" s="17" t="str">
        <f t="shared" si="108"/>
        <v/>
      </c>
    </row>
    <row r="1310" s="9" customFormat="1" hidden="1" customHeight="1" spans="1:22">
      <c r="A1310" s="21"/>
      <c r="B1310" s="54"/>
      <c r="C1310" s="55"/>
      <c r="D1310" s="54"/>
      <c r="E1310" s="57"/>
      <c r="F1310" s="58"/>
      <c r="G1310" s="59"/>
      <c r="H1310" s="57"/>
      <c r="I1310" s="57"/>
      <c r="J1310" s="62" t="str">
        <f t="shared" si="104"/>
        <v/>
      </c>
      <c r="K1310" s="61"/>
      <c r="L1310" s="57"/>
      <c r="M1310" s="57" t="str">
        <f t="shared" si="105"/>
        <v/>
      </c>
      <c r="N1310" s="57"/>
      <c r="O1310" s="57"/>
      <c r="P1310" s="57"/>
      <c r="Q1310" s="65" t="str">
        <f t="shared" si="106"/>
        <v/>
      </c>
      <c r="R1310" s="55"/>
      <c r="S1310" s="67"/>
      <c r="T1310" s="17">
        <f>IF(AND(D1310&lt;&gt;"",RIGHT(D1310,3)&lt;&gt;""),IF(COUNTIF($D$6:D1310,D1310)=1,1,0),0)</f>
        <v>0</v>
      </c>
      <c r="U1310" s="17" t="str">
        <f t="shared" si="107"/>
        <v/>
      </c>
      <c r="V1310" s="17" t="str">
        <f t="shared" si="108"/>
        <v/>
      </c>
    </row>
    <row r="1311" s="9" customFormat="1" hidden="1" customHeight="1" spans="1:22">
      <c r="A1311" s="21"/>
      <c r="B1311" s="54"/>
      <c r="C1311" s="55"/>
      <c r="D1311" s="54"/>
      <c r="E1311" s="57"/>
      <c r="F1311" s="58"/>
      <c r="G1311" s="59"/>
      <c r="H1311" s="57"/>
      <c r="I1311" s="57"/>
      <c r="J1311" s="62" t="str">
        <f t="shared" si="104"/>
        <v/>
      </c>
      <c r="K1311" s="61"/>
      <c r="L1311" s="57"/>
      <c r="M1311" s="57" t="str">
        <f t="shared" si="105"/>
        <v/>
      </c>
      <c r="N1311" s="57"/>
      <c r="O1311" s="57"/>
      <c r="P1311" s="57"/>
      <c r="Q1311" s="65" t="str">
        <f t="shared" si="106"/>
        <v/>
      </c>
      <c r="R1311" s="55"/>
      <c r="S1311" s="67"/>
      <c r="T1311" s="17">
        <f>IF(AND(D1311&lt;&gt;"",RIGHT(D1311,3)&lt;&gt;""),IF(COUNTIF($D$6:D1311,D1311)=1,1,0),0)</f>
        <v>0</v>
      </c>
      <c r="U1311" s="17" t="str">
        <f t="shared" si="107"/>
        <v/>
      </c>
      <c r="V1311" s="17" t="str">
        <f t="shared" si="108"/>
        <v/>
      </c>
    </row>
    <row r="1312" s="9" customFormat="1" hidden="1" customHeight="1" spans="1:22">
      <c r="A1312" s="21"/>
      <c r="B1312" s="54"/>
      <c r="C1312" s="55"/>
      <c r="D1312" s="54"/>
      <c r="E1312" s="57"/>
      <c r="F1312" s="58"/>
      <c r="G1312" s="59"/>
      <c r="H1312" s="57"/>
      <c r="I1312" s="57"/>
      <c r="J1312" s="62" t="str">
        <f t="shared" si="104"/>
        <v/>
      </c>
      <c r="K1312" s="61"/>
      <c r="L1312" s="57"/>
      <c r="M1312" s="57" t="str">
        <f t="shared" si="105"/>
        <v/>
      </c>
      <c r="N1312" s="57"/>
      <c r="O1312" s="57"/>
      <c r="P1312" s="57"/>
      <c r="Q1312" s="65" t="str">
        <f t="shared" si="106"/>
        <v/>
      </c>
      <c r="R1312" s="55"/>
      <c r="S1312" s="67"/>
      <c r="T1312" s="17">
        <f>IF(AND(D1312&lt;&gt;"",RIGHT(D1312,3)&lt;&gt;""),IF(COUNTIF($D$6:D1312,D1312)=1,1,0),0)</f>
        <v>0</v>
      </c>
      <c r="U1312" s="17" t="str">
        <f t="shared" si="107"/>
        <v/>
      </c>
      <c r="V1312" s="17" t="str">
        <f t="shared" si="108"/>
        <v/>
      </c>
    </row>
    <row r="1313" s="9" customFormat="1" hidden="1" customHeight="1" spans="1:22">
      <c r="A1313" s="21"/>
      <c r="B1313" s="54"/>
      <c r="C1313" s="55"/>
      <c r="D1313" s="54"/>
      <c r="E1313" s="57"/>
      <c r="F1313" s="58"/>
      <c r="G1313" s="59"/>
      <c r="H1313" s="57"/>
      <c r="I1313" s="57"/>
      <c r="J1313" s="62" t="str">
        <f t="shared" si="104"/>
        <v/>
      </c>
      <c r="K1313" s="61"/>
      <c r="L1313" s="57"/>
      <c r="M1313" s="57" t="str">
        <f t="shared" si="105"/>
        <v/>
      </c>
      <c r="N1313" s="57"/>
      <c r="O1313" s="57"/>
      <c r="P1313" s="57"/>
      <c r="Q1313" s="65" t="str">
        <f t="shared" si="106"/>
        <v/>
      </c>
      <c r="R1313" s="55"/>
      <c r="S1313" s="67"/>
      <c r="T1313" s="17">
        <f>IF(AND(D1313&lt;&gt;"",RIGHT(D1313,3)&lt;&gt;""),IF(COUNTIF($D$6:D1313,D1313)=1,1,0),0)</f>
        <v>0</v>
      </c>
      <c r="U1313" s="17" t="str">
        <f t="shared" si="107"/>
        <v/>
      </c>
      <c r="V1313" s="17" t="str">
        <f t="shared" si="108"/>
        <v/>
      </c>
    </row>
    <row r="1314" s="9" customFormat="1" hidden="1" customHeight="1" spans="1:22">
      <c r="A1314" s="21"/>
      <c r="B1314" s="54"/>
      <c r="C1314" s="55"/>
      <c r="D1314" s="54"/>
      <c r="E1314" s="57"/>
      <c r="F1314" s="58"/>
      <c r="G1314" s="59"/>
      <c r="H1314" s="57"/>
      <c r="I1314" s="57"/>
      <c r="J1314" s="62" t="str">
        <f t="shared" si="104"/>
        <v/>
      </c>
      <c r="K1314" s="61"/>
      <c r="L1314" s="57"/>
      <c r="M1314" s="57" t="str">
        <f t="shared" si="105"/>
        <v/>
      </c>
      <c r="N1314" s="57"/>
      <c r="O1314" s="57"/>
      <c r="P1314" s="57"/>
      <c r="Q1314" s="65" t="str">
        <f t="shared" si="106"/>
        <v/>
      </c>
      <c r="R1314" s="55"/>
      <c r="S1314" s="67"/>
      <c r="T1314" s="17">
        <f>IF(AND(D1314&lt;&gt;"",RIGHT(D1314,3)&lt;&gt;""),IF(COUNTIF($D$6:D1314,D1314)=1,1,0),0)</f>
        <v>0</v>
      </c>
      <c r="U1314" s="17" t="str">
        <f t="shared" si="107"/>
        <v/>
      </c>
      <c r="V1314" s="17" t="str">
        <f t="shared" si="108"/>
        <v/>
      </c>
    </row>
    <row r="1315" s="9" customFormat="1" hidden="1" customHeight="1" spans="1:22">
      <c r="A1315" s="21"/>
      <c r="B1315" s="54"/>
      <c r="C1315" s="55"/>
      <c r="D1315" s="54"/>
      <c r="E1315" s="57"/>
      <c r="F1315" s="58"/>
      <c r="G1315" s="59"/>
      <c r="H1315" s="57"/>
      <c r="I1315" s="57"/>
      <c r="J1315" s="62" t="str">
        <f t="shared" si="104"/>
        <v/>
      </c>
      <c r="K1315" s="61"/>
      <c r="L1315" s="57"/>
      <c r="M1315" s="57" t="str">
        <f t="shared" si="105"/>
        <v/>
      </c>
      <c r="N1315" s="57"/>
      <c r="O1315" s="57"/>
      <c r="P1315" s="57"/>
      <c r="Q1315" s="65" t="str">
        <f t="shared" si="106"/>
        <v/>
      </c>
      <c r="R1315" s="55"/>
      <c r="S1315" s="67"/>
      <c r="T1315" s="17">
        <f>IF(AND(D1315&lt;&gt;"",RIGHT(D1315,3)&lt;&gt;""),IF(COUNTIF($D$6:D1315,D1315)=1,1,0),0)</f>
        <v>0</v>
      </c>
      <c r="U1315" s="17" t="str">
        <f t="shared" si="107"/>
        <v/>
      </c>
      <c r="V1315" s="17" t="str">
        <f t="shared" si="108"/>
        <v/>
      </c>
    </row>
    <row r="1316" s="9" customFormat="1" hidden="1" customHeight="1" spans="1:22">
      <c r="A1316" s="21"/>
      <c r="B1316" s="54"/>
      <c r="C1316" s="55"/>
      <c r="D1316" s="54"/>
      <c r="E1316" s="57"/>
      <c r="F1316" s="58"/>
      <c r="G1316" s="59"/>
      <c r="H1316" s="57"/>
      <c r="I1316" s="57"/>
      <c r="J1316" s="62" t="str">
        <f t="shared" si="104"/>
        <v/>
      </c>
      <c r="K1316" s="61"/>
      <c r="L1316" s="57"/>
      <c r="M1316" s="57" t="str">
        <f t="shared" si="105"/>
        <v/>
      </c>
      <c r="N1316" s="57"/>
      <c r="O1316" s="57"/>
      <c r="P1316" s="57"/>
      <c r="Q1316" s="65" t="str">
        <f t="shared" si="106"/>
        <v/>
      </c>
      <c r="R1316" s="55"/>
      <c r="S1316" s="67"/>
      <c r="T1316" s="17">
        <f>IF(AND(D1316&lt;&gt;"",RIGHT(D1316,3)&lt;&gt;""),IF(COUNTIF($D$6:D1316,D1316)=1,1,0),0)</f>
        <v>0</v>
      </c>
      <c r="U1316" s="17" t="str">
        <f t="shared" si="107"/>
        <v/>
      </c>
      <c r="V1316" s="17" t="str">
        <f t="shared" si="108"/>
        <v/>
      </c>
    </row>
    <row r="1317" s="9" customFormat="1" hidden="1" customHeight="1" spans="1:22">
      <c r="A1317" s="21"/>
      <c r="B1317" s="54"/>
      <c r="C1317" s="55"/>
      <c r="D1317" s="54"/>
      <c r="E1317" s="57"/>
      <c r="F1317" s="58"/>
      <c r="G1317" s="59"/>
      <c r="H1317" s="57"/>
      <c r="I1317" s="57"/>
      <c r="J1317" s="62" t="str">
        <f t="shared" si="104"/>
        <v/>
      </c>
      <c r="K1317" s="61"/>
      <c r="L1317" s="57"/>
      <c r="M1317" s="57" t="str">
        <f t="shared" si="105"/>
        <v/>
      </c>
      <c r="N1317" s="57"/>
      <c r="O1317" s="57"/>
      <c r="P1317" s="57"/>
      <c r="Q1317" s="65" t="str">
        <f t="shared" si="106"/>
        <v/>
      </c>
      <c r="R1317" s="55"/>
      <c r="S1317" s="67"/>
      <c r="T1317" s="17">
        <f>IF(AND(D1317&lt;&gt;"",RIGHT(D1317,3)&lt;&gt;""),IF(COUNTIF($D$6:D1317,D1317)=1,1,0),0)</f>
        <v>0</v>
      </c>
      <c r="U1317" s="17" t="str">
        <f t="shared" si="107"/>
        <v/>
      </c>
      <c r="V1317" s="17" t="str">
        <f t="shared" si="108"/>
        <v/>
      </c>
    </row>
    <row r="1318" s="9" customFormat="1" hidden="1" customHeight="1" spans="1:22">
      <c r="A1318" s="21"/>
      <c r="B1318" s="54"/>
      <c r="C1318" s="55"/>
      <c r="D1318" s="54"/>
      <c r="E1318" s="57"/>
      <c r="F1318" s="58"/>
      <c r="G1318" s="59"/>
      <c r="H1318" s="57"/>
      <c r="I1318" s="57"/>
      <c r="J1318" s="62" t="str">
        <f t="shared" si="104"/>
        <v/>
      </c>
      <c r="K1318" s="61"/>
      <c r="L1318" s="57"/>
      <c r="M1318" s="57" t="str">
        <f t="shared" si="105"/>
        <v/>
      </c>
      <c r="N1318" s="57"/>
      <c r="O1318" s="57"/>
      <c r="P1318" s="57"/>
      <c r="Q1318" s="65" t="str">
        <f t="shared" si="106"/>
        <v/>
      </c>
      <c r="R1318" s="55"/>
      <c r="S1318" s="67"/>
      <c r="T1318" s="17">
        <f>IF(AND(D1318&lt;&gt;"",RIGHT(D1318,3)&lt;&gt;""),IF(COUNTIF($D$6:D1318,D1318)=1,1,0),0)</f>
        <v>0</v>
      </c>
      <c r="U1318" s="17" t="str">
        <f t="shared" si="107"/>
        <v/>
      </c>
      <c r="V1318" s="17" t="str">
        <f t="shared" si="108"/>
        <v/>
      </c>
    </row>
    <row r="1319" s="9" customFormat="1" hidden="1" customHeight="1" spans="1:22">
      <c r="A1319" s="21"/>
      <c r="B1319" s="54"/>
      <c r="C1319" s="55"/>
      <c r="D1319" s="54"/>
      <c r="E1319" s="57"/>
      <c r="F1319" s="58"/>
      <c r="G1319" s="59"/>
      <c r="H1319" s="57"/>
      <c r="I1319" s="57"/>
      <c r="J1319" s="62" t="str">
        <f t="shared" si="104"/>
        <v/>
      </c>
      <c r="K1319" s="61"/>
      <c r="L1319" s="57"/>
      <c r="M1319" s="57" t="str">
        <f t="shared" si="105"/>
        <v/>
      </c>
      <c r="N1319" s="57"/>
      <c r="O1319" s="57"/>
      <c r="P1319" s="57"/>
      <c r="Q1319" s="65" t="str">
        <f t="shared" si="106"/>
        <v/>
      </c>
      <c r="R1319" s="55"/>
      <c r="S1319" s="67"/>
      <c r="T1319" s="17">
        <f>IF(AND(D1319&lt;&gt;"",RIGHT(D1319,3)&lt;&gt;""),IF(COUNTIF($D$6:D1319,D1319)=1,1,0),0)</f>
        <v>0</v>
      </c>
      <c r="U1319" s="17" t="str">
        <f t="shared" si="107"/>
        <v/>
      </c>
      <c r="V1319" s="17" t="str">
        <f t="shared" si="108"/>
        <v/>
      </c>
    </row>
    <row r="1320" s="9" customFormat="1" hidden="1" customHeight="1" spans="1:22">
      <c r="A1320" s="21"/>
      <c r="B1320" s="54"/>
      <c r="C1320" s="55"/>
      <c r="D1320" s="54"/>
      <c r="E1320" s="57"/>
      <c r="F1320" s="58"/>
      <c r="G1320" s="59"/>
      <c r="H1320" s="57"/>
      <c r="I1320" s="57"/>
      <c r="J1320" s="62" t="str">
        <f t="shared" si="104"/>
        <v/>
      </c>
      <c r="K1320" s="61"/>
      <c r="L1320" s="57"/>
      <c r="M1320" s="57" t="str">
        <f t="shared" si="105"/>
        <v/>
      </c>
      <c r="N1320" s="57"/>
      <c r="O1320" s="57"/>
      <c r="P1320" s="57"/>
      <c r="Q1320" s="65" t="str">
        <f t="shared" si="106"/>
        <v/>
      </c>
      <c r="R1320" s="55"/>
      <c r="S1320" s="67"/>
      <c r="T1320" s="17">
        <f>IF(AND(D1320&lt;&gt;"",RIGHT(D1320,3)&lt;&gt;""),IF(COUNTIF($D$6:D1320,D1320)=1,1,0),0)</f>
        <v>0</v>
      </c>
      <c r="U1320" s="17" t="str">
        <f t="shared" si="107"/>
        <v/>
      </c>
      <c r="V1320" s="17" t="str">
        <f t="shared" si="108"/>
        <v/>
      </c>
    </row>
    <row r="1321" s="9" customFormat="1" hidden="1" customHeight="1" spans="1:22">
      <c r="A1321" s="21"/>
      <c r="B1321" s="54"/>
      <c r="C1321" s="55"/>
      <c r="D1321" s="54"/>
      <c r="E1321" s="57"/>
      <c r="F1321" s="58"/>
      <c r="G1321" s="59"/>
      <c r="H1321" s="57"/>
      <c r="I1321" s="57"/>
      <c r="J1321" s="62" t="str">
        <f t="shared" si="104"/>
        <v/>
      </c>
      <c r="K1321" s="61"/>
      <c r="L1321" s="57"/>
      <c r="M1321" s="57" t="str">
        <f t="shared" si="105"/>
        <v/>
      </c>
      <c r="N1321" s="57"/>
      <c r="O1321" s="57"/>
      <c r="P1321" s="57"/>
      <c r="Q1321" s="65" t="str">
        <f t="shared" si="106"/>
        <v/>
      </c>
      <c r="R1321" s="55"/>
      <c r="S1321" s="67"/>
      <c r="T1321" s="17">
        <f>IF(AND(D1321&lt;&gt;"",RIGHT(D1321,3)&lt;&gt;""),IF(COUNTIF($D$6:D1321,D1321)=1,1,0),0)</f>
        <v>0</v>
      </c>
      <c r="U1321" s="17" t="str">
        <f t="shared" si="107"/>
        <v/>
      </c>
      <c r="V1321" s="17" t="str">
        <f t="shared" si="108"/>
        <v/>
      </c>
    </row>
    <row r="1322" s="9" customFormat="1" hidden="1" customHeight="1" spans="1:22">
      <c r="A1322" s="21"/>
      <c r="B1322" s="54"/>
      <c r="C1322" s="55"/>
      <c r="D1322" s="54"/>
      <c r="E1322" s="57"/>
      <c r="F1322" s="58"/>
      <c r="G1322" s="59"/>
      <c r="H1322" s="57"/>
      <c r="I1322" s="57"/>
      <c r="J1322" s="62" t="str">
        <f t="shared" si="104"/>
        <v/>
      </c>
      <c r="K1322" s="61"/>
      <c r="L1322" s="57"/>
      <c r="M1322" s="57" t="str">
        <f t="shared" si="105"/>
        <v/>
      </c>
      <c r="N1322" s="57"/>
      <c r="O1322" s="57"/>
      <c r="P1322" s="57"/>
      <c r="Q1322" s="65" t="str">
        <f t="shared" si="106"/>
        <v/>
      </c>
      <c r="R1322" s="55"/>
      <c r="S1322" s="67"/>
      <c r="T1322" s="17">
        <f>IF(AND(D1322&lt;&gt;"",RIGHT(D1322,3)&lt;&gt;""),IF(COUNTIF($D$6:D1322,D1322)=1,1,0),0)</f>
        <v>0</v>
      </c>
      <c r="U1322" s="17" t="str">
        <f t="shared" si="107"/>
        <v/>
      </c>
      <c r="V1322" s="17" t="str">
        <f t="shared" si="108"/>
        <v/>
      </c>
    </row>
    <row r="1323" s="9" customFormat="1" hidden="1" customHeight="1" spans="1:22">
      <c r="A1323" s="21"/>
      <c r="B1323" s="54"/>
      <c r="C1323" s="55"/>
      <c r="D1323" s="54"/>
      <c r="E1323" s="57"/>
      <c r="F1323" s="58"/>
      <c r="G1323" s="59"/>
      <c r="H1323" s="57"/>
      <c r="I1323" s="57"/>
      <c r="J1323" s="62" t="str">
        <f t="shared" si="104"/>
        <v/>
      </c>
      <c r="K1323" s="61"/>
      <c r="L1323" s="57"/>
      <c r="M1323" s="57" t="str">
        <f t="shared" si="105"/>
        <v/>
      </c>
      <c r="N1323" s="57"/>
      <c r="O1323" s="57"/>
      <c r="P1323" s="57"/>
      <c r="Q1323" s="65" t="str">
        <f t="shared" si="106"/>
        <v/>
      </c>
      <c r="R1323" s="55"/>
      <c r="S1323" s="67"/>
      <c r="T1323" s="17">
        <f>IF(AND(D1323&lt;&gt;"",RIGHT(D1323,3)&lt;&gt;""),IF(COUNTIF($D$6:D1323,D1323)=1,1,0),0)</f>
        <v>0</v>
      </c>
      <c r="U1323" s="17" t="str">
        <f t="shared" si="107"/>
        <v/>
      </c>
      <c r="V1323" s="17" t="str">
        <f t="shared" si="108"/>
        <v/>
      </c>
    </row>
    <row r="1324" s="9" customFormat="1" hidden="1" customHeight="1" spans="1:22">
      <c r="A1324" s="21"/>
      <c r="B1324" s="54"/>
      <c r="C1324" s="55"/>
      <c r="D1324" s="54"/>
      <c r="E1324" s="57"/>
      <c r="F1324" s="58"/>
      <c r="G1324" s="59"/>
      <c r="H1324" s="57"/>
      <c r="I1324" s="57"/>
      <c r="J1324" s="62" t="str">
        <f t="shared" si="104"/>
        <v/>
      </c>
      <c r="K1324" s="61"/>
      <c r="L1324" s="57"/>
      <c r="M1324" s="57" t="str">
        <f t="shared" si="105"/>
        <v/>
      </c>
      <c r="N1324" s="57"/>
      <c r="O1324" s="57"/>
      <c r="P1324" s="57"/>
      <c r="Q1324" s="65" t="str">
        <f t="shared" si="106"/>
        <v/>
      </c>
      <c r="R1324" s="55"/>
      <c r="S1324" s="67"/>
      <c r="T1324" s="17">
        <f>IF(AND(D1324&lt;&gt;"",RIGHT(D1324,3)&lt;&gt;""),IF(COUNTIF($D$6:D1324,D1324)=1,1,0),0)</f>
        <v>0</v>
      </c>
      <c r="U1324" s="17" t="str">
        <f t="shared" si="107"/>
        <v/>
      </c>
      <c r="V1324" s="17" t="str">
        <f t="shared" si="108"/>
        <v/>
      </c>
    </row>
    <row r="1325" s="9" customFormat="1" hidden="1" customHeight="1" spans="1:22">
      <c r="A1325" s="21"/>
      <c r="B1325" s="54"/>
      <c r="C1325" s="55"/>
      <c r="D1325" s="54"/>
      <c r="E1325" s="57"/>
      <c r="F1325" s="58"/>
      <c r="G1325" s="59"/>
      <c r="H1325" s="57"/>
      <c r="I1325" s="57"/>
      <c r="J1325" s="62" t="str">
        <f t="shared" si="104"/>
        <v/>
      </c>
      <c r="K1325" s="61"/>
      <c r="L1325" s="57"/>
      <c r="M1325" s="57" t="str">
        <f t="shared" si="105"/>
        <v/>
      </c>
      <c r="N1325" s="57"/>
      <c r="O1325" s="57"/>
      <c r="P1325" s="57"/>
      <c r="Q1325" s="65" t="str">
        <f t="shared" si="106"/>
        <v/>
      </c>
      <c r="R1325" s="55"/>
      <c r="S1325" s="67"/>
      <c r="T1325" s="17">
        <f>IF(AND(D1325&lt;&gt;"",RIGHT(D1325,3)&lt;&gt;""),IF(COUNTIF($D$6:D1325,D1325)=1,1,0),0)</f>
        <v>0</v>
      </c>
      <c r="U1325" s="17" t="str">
        <f t="shared" si="107"/>
        <v/>
      </c>
      <c r="V1325" s="17" t="str">
        <f t="shared" si="108"/>
        <v/>
      </c>
    </row>
    <row r="1326" s="9" customFormat="1" hidden="1" customHeight="1" spans="1:22">
      <c r="A1326" s="21"/>
      <c r="B1326" s="54"/>
      <c r="C1326" s="55"/>
      <c r="D1326" s="54"/>
      <c r="E1326" s="57"/>
      <c r="F1326" s="58"/>
      <c r="G1326" s="59"/>
      <c r="H1326" s="57"/>
      <c r="I1326" s="57"/>
      <c r="J1326" s="62" t="str">
        <f t="shared" si="104"/>
        <v/>
      </c>
      <c r="K1326" s="61"/>
      <c r="L1326" s="57"/>
      <c r="M1326" s="57" t="str">
        <f t="shared" si="105"/>
        <v/>
      </c>
      <c r="N1326" s="57"/>
      <c r="O1326" s="57"/>
      <c r="P1326" s="57"/>
      <c r="Q1326" s="65" t="str">
        <f t="shared" si="106"/>
        <v/>
      </c>
      <c r="R1326" s="55"/>
      <c r="S1326" s="67"/>
      <c r="T1326" s="17">
        <f>IF(AND(D1326&lt;&gt;"",RIGHT(D1326,3)&lt;&gt;""),IF(COUNTIF($D$6:D1326,D1326)=1,1,0),0)</f>
        <v>0</v>
      </c>
      <c r="U1326" s="17" t="str">
        <f t="shared" si="107"/>
        <v/>
      </c>
      <c r="V1326" s="17" t="str">
        <f t="shared" si="108"/>
        <v/>
      </c>
    </row>
    <row r="1327" s="9" customFormat="1" hidden="1" customHeight="1" spans="1:22">
      <c r="A1327" s="21"/>
      <c r="B1327" s="54"/>
      <c r="C1327" s="55"/>
      <c r="D1327" s="54"/>
      <c r="E1327" s="57"/>
      <c r="F1327" s="58"/>
      <c r="G1327" s="59"/>
      <c r="H1327" s="57"/>
      <c r="I1327" s="57"/>
      <c r="J1327" s="62" t="str">
        <f t="shared" si="104"/>
        <v/>
      </c>
      <c r="K1327" s="61"/>
      <c r="L1327" s="57"/>
      <c r="M1327" s="57" t="str">
        <f t="shared" si="105"/>
        <v/>
      </c>
      <c r="N1327" s="57"/>
      <c r="O1327" s="57"/>
      <c r="P1327" s="57"/>
      <c r="Q1327" s="65" t="str">
        <f t="shared" si="106"/>
        <v/>
      </c>
      <c r="R1327" s="55"/>
      <c r="S1327" s="67"/>
      <c r="T1327" s="17">
        <f>IF(AND(D1327&lt;&gt;"",RIGHT(D1327,3)&lt;&gt;""),IF(COUNTIF($D$6:D1327,D1327)=1,1,0),0)</f>
        <v>0</v>
      </c>
      <c r="U1327" s="17" t="str">
        <f t="shared" si="107"/>
        <v/>
      </c>
      <c r="V1327" s="17" t="str">
        <f t="shared" si="108"/>
        <v/>
      </c>
    </row>
    <row r="1328" s="9" customFormat="1" hidden="1" customHeight="1" spans="1:22">
      <c r="A1328" s="21"/>
      <c r="B1328" s="54"/>
      <c r="C1328" s="55"/>
      <c r="D1328" s="54"/>
      <c r="E1328" s="57"/>
      <c r="F1328" s="58"/>
      <c r="G1328" s="59"/>
      <c r="H1328" s="57"/>
      <c r="I1328" s="57"/>
      <c r="J1328" s="62" t="str">
        <f t="shared" si="104"/>
        <v/>
      </c>
      <c r="K1328" s="61"/>
      <c r="L1328" s="57"/>
      <c r="M1328" s="57" t="str">
        <f t="shared" si="105"/>
        <v/>
      </c>
      <c r="N1328" s="57"/>
      <c r="O1328" s="57"/>
      <c r="P1328" s="57"/>
      <c r="Q1328" s="65" t="str">
        <f t="shared" si="106"/>
        <v/>
      </c>
      <c r="R1328" s="55"/>
      <c r="S1328" s="67"/>
      <c r="T1328" s="17">
        <f>IF(AND(D1328&lt;&gt;"",RIGHT(D1328,3)&lt;&gt;""),IF(COUNTIF($D$6:D1328,D1328)=1,1,0),0)</f>
        <v>0</v>
      </c>
      <c r="U1328" s="17" t="str">
        <f t="shared" si="107"/>
        <v/>
      </c>
      <c r="V1328" s="17" t="str">
        <f t="shared" si="108"/>
        <v/>
      </c>
    </row>
    <row r="1329" s="9" customFormat="1" hidden="1" customHeight="1" spans="1:22">
      <c r="A1329" s="21"/>
      <c r="B1329" s="54"/>
      <c r="C1329" s="55"/>
      <c r="D1329" s="54"/>
      <c r="E1329" s="57"/>
      <c r="F1329" s="58"/>
      <c r="G1329" s="59"/>
      <c r="H1329" s="57"/>
      <c r="I1329" s="57"/>
      <c r="J1329" s="62" t="str">
        <f t="shared" si="104"/>
        <v/>
      </c>
      <c r="K1329" s="61"/>
      <c r="L1329" s="57"/>
      <c r="M1329" s="57" t="str">
        <f t="shared" si="105"/>
        <v/>
      </c>
      <c r="N1329" s="57"/>
      <c r="O1329" s="57"/>
      <c r="P1329" s="57"/>
      <c r="Q1329" s="65" t="str">
        <f t="shared" si="106"/>
        <v/>
      </c>
      <c r="R1329" s="55"/>
      <c r="S1329" s="67"/>
      <c r="T1329" s="17">
        <f>IF(AND(D1329&lt;&gt;"",RIGHT(D1329,3)&lt;&gt;""),IF(COUNTIF($D$6:D1329,D1329)=1,1,0),0)</f>
        <v>0</v>
      </c>
      <c r="U1329" s="17" t="str">
        <f t="shared" si="107"/>
        <v/>
      </c>
      <c r="V1329" s="17" t="str">
        <f t="shared" si="108"/>
        <v/>
      </c>
    </row>
    <row r="1330" s="9" customFormat="1" hidden="1" customHeight="1" spans="1:22">
      <c r="A1330" s="21"/>
      <c r="B1330" s="54"/>
      <c r="C1330" s="55"/>
      <c r="D1330" s="54"/>
      <c r="E1330" s="57"/>
      <c r="F1330" s="58"/>
      <c r="G1330" s="59"/>
      <c r="H1330" s="57"/>
      <c r="I1330" s="57"/>
      <c r="J1330" s="62" t="str">
        <f t="shared" si="104"/>
        <v/>
      </c>
      <c r="K1330" s="61"/>
      <c r="L1330" s="57"/>
      <c r="M1330" s="57" t="str">
        <f t="shared" si="105"/>
        <v/>
      </c>
      <c r="N1330" s="57"/>
      <c r="O1330" s="57"/>
      <c r="P1330" s="57"/>
      <c r="Q1330" s="65" t="str">
        <f t="shared" si="106"/>
        <v/>
      </c>
      <c r="R1330" s="55"/>
      <c r="S1330" s="67"/>
      <c r="T1330" s="17">
        <f>IF(AND(D1330&lt;&gt;"",RIGHT(D1330,3)&lt;&gt;""),IF(COUNTIF($D$6:D1330,D1330)=1,1,0),0)</f>
        <v>0</v>
      </c>
      <c r="U1330" s="17" t="str">
        <f t="shared" si="107"/>
        <v/>
      </c>
      <c r="V1330" s="17" t="str">
        <f t="shared" si="108"/>
        <v/>
      </c>
    </row>
    <row r="1331" s="9" customFormat="1" hidden="1" customHeight="1" spans="1:22">
      <c r="A1331" s="21"/>
      <c r="B1331" s="54"/>
      <c r="C1331" s="55"/>
      <c r="D1331" s="54"/>
      <c r="E1331" s="57"/>
      <c r="F1331" s="58"/>
      <c r="G1331" s="59"/>
      <c r="H1331" s="57"/>
      <c r="I1331" s="57"/>
      <c r="J1331" s="62" t="str">
        <f t="shared" si="104"/>
        <v/>
      </c>
      <c r="K1331" s="61"/>
      <c r="L1331" s="57"/>
      <c r="M1331" s="57" t="str">
        <f t="shared" si="105"/>
        <v/>
      </c>
      <c r="N1331" s="57"/>
      <c r="O1331" s="57"/>
      <c r="P1331" s="57"/>
      <c r="Q1331" s="65" t="str">
        <f t="shared" si="106"/>
        <v/>
      </c>
      <c r="R1331" s="55"/>
      <c r="S1331" s="67"/>
      <c r="T1331" s="17">
        <f>IF(AND(D1331&lt;&gt;"",RIGHT(D1331,3)&lt;&gt;""),IF(COUNTIF($D$6:D1331,D1331)=1,1,0),0)</f>
        <v>0</v>
      </c>
      <c r="U1331" s="17" t="str">
        <f t="shared" si="107"/>
        <v/>
      </c>
      <c r="V1331" s="17" t="str">
        <f t="shared" si="108"/>
        <v/>
      </c>
    </row>
    <row r="1332" s="9" customFormat="1" hidden="1" customHeight="1" spans="1:22">
      <c r="A1332" s="21"/>
      <c r="B1332" s="54"/>
      <c r="C1332" s="55"/>
      <c r="D1332" s="54"/>
      <c r="E1332" s="57"/>
      <c r="F1332" s="58"/>
      <c r="G1332" s="59"/>
      <c r="H1332" s="57"/>
      <c r="I1332" s="57"/>
      <c r="J1332" s="62" t="str">
        <f t="shared" si="104"/>
        <v/>
      </c>
      <c r="K1332" s="61"/>
      <c r="L1332" s="57"/>
      <c r="M1332" s="57" t="str">
        <f t="shared" si="105"/>
        <v/>
      </c>
      <c r="N1332" s="57"/>
      <c r="O1332" s="57"/>
      <c r="P1332" s="57"/>
      <c r="Q1332" s="65" t="str">
        <f t="shared" si="106"/>
        <v/>
      </c>
      <c r="R1332" s="55"/>
      <c r="S1332" s="67"/>
      <c r="T1332" s="17">
        <f>IF(AND(D1332&lt;&gt;"",RIGHT(D1332,3)&lt;&gt;""),IF(COUNTIF($D$6:D1332,D1332)=1,1,0),0)</f>
        <v>0</v>
      </c>
      <c r="U1332" s="17" t="str">
        <f t="shared" si="107"/>
        <v/>
      </c>
      <c r="V1332" s="17" t="str">
        <f t="shared" si="108"/>
        <v/>
      </c>
    </row>
    <row r="1333" s="9" customFormat="1" hidden="1" customHeight="1" spans="1:22">
      <c r="A1333" s="21"/>
      <c r="B1333" s="54"/>
      <c r="C1333" s="55"/>
      <c r="D1333" s="54"/>
      <c r="E1333" s="57"/>
      <c r="F1333" s="58"/>
      <c r="G1333" s="59"/>
      <c r="H1333" s="57"/>
      <c r="I1333" s="57"/>
      <c r="J1333" s="62" t="str">
        <f t="shared" si="104"/>
        <v/>
      </c>
      <c r="K1333" s="61"/>
      <c r="L1333" s="57"/>
      <c r="M1333" s="57" t="str">
        <f t="shared" si="105"/>
        <v/>
      </c>
      <c r="N1333" s="57"/>
      <c r="O1333" s="57"/>
      <c r="P1333" s="57"/>
      <c r="Q1333" s="65" t="str">
        <f t="shared" si="106"/>
        <v/>
      </c>
      <c r="R1333" s="55"/>
      <c r="S1333" s="67"/>
      <c r="T1333" s="17">
        <f>IF(AND(D1333&lt;&gt;"",RIGHT(D1333,3)&lt;&gt;""),IF(COUNTIF($D$6:D1333,D1333)=1,1,0),0)</f>
        <v>0</v>
      </c>
      <c r="U1333" s="17" t="str">
        <f t="shared" si="107"/>
        <v/>
      </c>
      <c r="V1333" s="17" t="str">
        <f t="shared" si="108"/>
        <v/>
      </c>
    </row>
    <row r="1334" s="9" customFormat="1" hidden="1" customHeight="1" spans="1:22">
      <c r="A1334" s="21"/>
      <c r="B1334" s="54"/>
      <c r="C1334" s="55"/>
      <c r="D1334" s="54"/>
      <c r="E1334" s="57"/>
      <c r="F1334" s="58"/>
      <c r="G1334" s="59"/>
      <c r="H1334" s="57"/>
      <c r="I1334" s="57"/>
      <c r="J1334" s="62" t="str">
        <f t="shared" si="104"/>
        <v/>
      </c>
      <c r="K1334" s="61"/>
      <c r="L1334" s="57"/>
      <c r="M1334" s="57" t="str">
        <f t="shared" si="105"/>
        <v/>
      </c>
      <c r="N1334" s="57"/>
      <c r="O1334" s="57"/>
      <c r="P1334" s="57"/>
      <c r="Q1334" s="65" t="str">
        <f t="shared" si="106"/>
        <v/>
      </c>
      <c r="R1334" s="55"/>
      <c r="S1334" s="67"/>
      <c r="T1334" s="17">
        <f>IF(AND(D1334&lt;&gt;"",RIGHT(D1334,3)&lt;&gt;""),IF(COUNTIF($D$6:D1334,D1334)=1,1,0),0)</f>
        <v>0</v>
      </c>
      <c r="U1334" s="17" t="str">
        <f t="shared" si="107"/>
        <v/>
      </c>
      <c r="V1334" s="17" t="str">
        <f t="shared" si="108"/>
        <v/>
      </c>
    </row>
    <row r="1335" s="9" customFormat="1" hidden="1" customHeight="1" spans="1:22">
      <c r="A1335" s="21"/>
      <c r="B1335" s="54"/>
      <c r="C1335" s="55"/>
      <c r="D1335" s="54"/>
      <c r="E1335" s="57"/>
      <c r="F1335" s="58"/>
      <c r="G1335" s="59"/>
      <c r="H1335" s="57"/>
      <c r="I1335" s="57"/>
      <c r="J1335" s="62" t="str">
        <f t="shared" si="104"/>
        <v/>
      </c>
      <c r="K1335" s="61"/>
      <c r="L1335" s="57"/>
      <c r="M1335" s="57" t="str">
        <f t="shared" si="105"/>
        <v/>
      </c>
      <c r="N1335" s="57"/>
      <c r="O1335" s="57"/>
      <c r="P1335" s="57"/>
      <c r="Q1335" s="65" t="str">
        <f t="shared" si="106"/>
        <v/>
      </c>
      <c r="R1335" s="55"/>
      <c r="S1335" s="67"/>
      <c r="T1335" s="17">
        <f>IF(AND(D1335&lt;&gt;"",RIGHT(D1335,3)&lt;&gt;""),IF(COUNTIF($D$6:D1335,D1335)=1,1,0),0)</f>
        <v>0</v>
      </c>
      <c r="U1335" s="17" t="str">
        <f t="shared" si="107"/>
        <v/>
      </c>
      <c r="V1335" s="17" t="str">
        <f t="shared" si="108"/>
        <v/>
      </c>
    </row>
    <row r="1336" s="9" customFormat="1" hidden="1" customHeight="1" spans="1:22">
      <c r="A1336" s="21"/>
      <c r="B1336" s="54"/>
      <c r="C1336" s="55"/>
      <c r="D1336" s="54"/>
      <c r="E1336" s="57"/>
      <c r="F1336" s="58"/>
      <c r="G1336" s="59"/>
      <c r="H1336" s="57"/>
      <c r="I1336" s="57"/>
      <c r="J1336" s="62" t="str">
        <f t="shared" si="104"/>
        <v/>
      </c>
      <c r="K1336" s="61"/>
      <c r="L1336" s="57"/>
      <c r="M1336" s="57" t="str">
        <f t="shared" si="105"/>
        <v/>
      </c>
      <c r="N1336" s="57"/>
      <c r="O1336" s="57"/>
      <c r="P1336" s="57"/>
      <c r="Q1336" s="65" t="str">
        <f t="shared" si="106"/>
        <v/>
      </c>
      <c r="R1336" s="55"/>
      <c r="S1336" s="67"/>
      <c r="T1336" s="17">
        <f>IF(AND(D1336&lt;&gt;"",RIGHT(D1336,3)&lt;&gt;""),IF(COUNTIF($D$6:D1336,D1336)=1,1,0),0)</f>
        <v>0</v>
      </c>
      <c r="U1336" s="17" t="str">
        <f t="shared" si="107"/>
        <v/>
      </c>
      <c r="V1336" s="17" t="str">
        <f t="shared" si="108"/>
        <v/>
      </c>
    </row>
    <row r="1337" s="9" customFormat="1" hidden="1" customHeight="1" spans="1:22">
      <c r="A1337" s="21"/>
      <c r="B1337" s="54"/>
      <c r="C1337" s="55"/>
      <c r="D1337" s="54"/>
      <c r="E1337" s="57"/>
      <c r="F1337" s="58"/>
      <c r="G1337" s="59"/>
      <c r="H1337" s="57"/>
      <c r="I1337" s="57"/>
      <c r="J1337" s="62" t="str">
        <f t="shared" si="104"/>
        <v/>
      </c>
      <c r="K1337" s="61"/>
      <c r="L1337" s="57"/>
      <c r="M1337" s="57" t="str">
        <f t="shared" si="105"/>
        <v/>
      </c>
      <c r="N1337" s="57"/>
      <c r="O1337" s="57"/>
      <c r="P1337" s="57"/>
      <c r="Q1337" s="65" t="str">
        <f t="shared" si="106"/>
        <v/>
      </c>
      <c r="R1337" s="55"/>
      <c r="S1337" s="67"/>
      <c r="T1337" s="17">
        <f>IF(AND(D1337&lt;&gt;"",RIGHT(D1337,3)&lt;&gt;""),IF(COUNTIF($D$6:D1337,D1337)=1,1,0),0)</f>
        <v>0</v>
      </c>
      <c r="U1337" s="17" t="str">
        <f t="shared" si="107"/>
        <v/>
      </c>
      <c r="V1337" s="17" t="str">
        <f t="shared" si="108"/>
        <v/>
      </c>
    </row>
    <row r="1338" s="9" customFormat="1" hidden="1" customHeight="1" spans="1:22">
      <c r="A1338" s="21"/>
      <c r="B1338" s="54"/>
      <c r="C1338" s="55"/>
      <c r="D1338" s="54"/>
      <c r="E1338" s="57"/>
      <c r="F1338" s="58"/>
      <c r="G1338" s="59"/>
      <c r="H1338" s="57"/>
      <c r="I1338" s="57"/>
      <c r="J1338" s="62" t="str">
        <f t="shared" si="104"/>
        <v/>
      </c>
      <c r="K1338" s="61"/>
      <c r="L1338" s="57"/>
      <c r="M1338" s="57" t="str">
        <f t="shared" si="105"/>
        <v/>
      </c>
      <c r="N1338" s="57"/>
      <c r="O1338" s="57"/>
      <c r="P1338" s="57"/>
      <c r="Q1338" s="65" t="str">
        <f t="shared" si="106"/>
        <v/>
      </c>
      <c r="R1338" s="55"/>
      <c r="S1338" s="67"/>
      <c r="T1338" s="17">
        <f>IF(AND(D1338&lt;&gt;"",RIGHT(D1338,3)&lt;&gt;""),IF(COUNTIF($D$6:D1338,D1338)=1,1,0),0)</f>
        <v>0</v>
      </c>
      <c r="U1338" s="17" t="str">
        <f t="shared" si="107"/>
        <v/>
      </c>
      <c r="V1338" s="17" t="str">
        <f t="shared" si="108"/>
        <v/>
      </c>
    </row>
    <row r="1339" s="9" customFormat="1" hidden="1" customHeight="1" spans="1:22">
      <c r="A1339" s="21"/>
      <c r="B1339" s="54"/>
      <c r="C1339" s="55"/>
      <c r="D1339" s="54"/>
      <c r="E1339" s="57"/>
      <c r="F1339" s="58"/>
      <c r="G1339" s="59"/>
      <c r="H1339" s="57"/>
      <c r="I1339" s="57"/>
      <c r="J1339" s="62" t="str">
        <f t="shared" si="104"/>
        <v/>
      </c>
      <c r="K1339" s="61"/>
      <c r="L1339" s="57"/>
      <c r="M1339" s="57" t="str">
        <f t="shared" si="105"/>
        <v/>
      </c>
      <c r="N1339" s="57"/>
      <c r="O1339" s="57"/>
      <c r="P1339" s="57"/>
      <c r="Q1339" s="65" t="str">
        <f t="shared" si="106"/>
        <v/>
      </c>
      <c r="R1339" s="55"/>
      <c r="S1339" s="67"/>
      <c r="T1339" s="17">
        <f>IF(AND(D1339&lt;&gt;"",RIGHT(D1339,3)&lt;&gt;""),IF(COUNTIF($D$6:D1339,D1339)=1,1,0),0)</f>
        <v>0</v>
      </c>
      <c r="U1339" s="17" t="str">
        <f t="shared" si="107"/>
        <v/>
      </c>
      <c r="V1339" s="17" t="str">
        <f t="shared" si="108"/>
        <v/>
      </c>
    </row>
    <row r="1340" s="9" customFormat="1" hidden="1" customHeight="1" spans="1:22">
      <c r="A1340" s="21"/>
      <c r="B1340" s="54"/>
      <c r="C1340" s="55"/>
      <c r="D1340" s="54"/>
      <c r="E1340" s="57"/>
      <c r="F1340" s="58"/>
      <c r="G1340" s="59"/>
      <c r="H1340" s="57"/>
      <c r="I1340" s="57"/>
      <c r="J1340" s="62" t="str">
        <f t="shared" si="104"/>
        <v/>
      </c>
      <c r="K1340" s="61"/>
      <c r="L1340" s="57"/>
      <c r="M1340" s="57" t="str">
        <f t="shared" si="105"/>
        <v/>
      </c>
      <c r="N1340" s="57"/>
      <c r="O1340" s="57"/>
      <c r="P1340" s="57"/>
      <c r="Q1340" s="65" t="str">
        <f t="shared" si="106"/>
        <v/>
      </c>
      <c r="R1340" s="55"/>
      <c r="S1340" s="67"/>
      <c r="T1340" s="17">
        <f>IF(AND(D1340&lt;&gt;"",RIGHT(D1340,3)&lt;&gt;""),IF(COUNTIF($D$6:D1340,D1340)=1,1,0),0)</f>
        <v>0</v>
      </c>
      <c r="U1340" s="17" t="str">
        <f t="shared" si="107"/>
        <v/>
      </c>
      <c r="V1340" s="17" t="str">
        <f t="shared" si="108"/>
        <v/>
      </c>
    </row>
    <row r="1341" s="9" customFormat="1" hidden="1" customHeight="1" spans="1:22">
      <c r="A1341" s="21"/>
      <c r="B1341" s="54"/>
      <c r="C1341" s="55"/>
      <c r="D1341" s="54"/>
      <c r="E1341" s="57"/>
      <c r="F1341" s="58"/>
      <c r="G1341" s="59"/>
      <c r="H1341" s="57"/>
      <c r="I1341" s="57"/>
      <c r="J1341" s="62" t="str">
        <f t="shared" si="104"/>
        <v/>
      </c>
      <c r="K1341" s="61"/>
      <c r="L1341" s="57"/>
      <c r="M1341" s="57" t="str">
        <f t="shared" si="105"/>
        <v/>
      </c>
      <c r="N1341" s="57"/>
      <c r="O1341" s="57"/>
      <c r="P1341" s="57"/>
      <c r="Q1341" s="65" t="str">
        <f t="shared" si="106"/>
        <v/>
      </c>
      <c r="R1341" s="55"/>
      <c r="S1341" s="67"/>
      <c r="T1341" s="17">
        <f>IF(AND(D1341&lt;&gt;"",RIGHT(D1341,3)&lt;&gt;""),IF(COUNTIF($D$6:D1341,D1341)=1,1,0),0)</f>
        <v>0</v>
      </c>
      <c r="U1341" s="17" t="str">
        <f t="shared" si="107"/>
        <v/>
      </c>
      <c r="V1341" s="17" t="str">
        <f t="shared" si="108"/>
        <v/>
      </c>
    </row>
    <row r="1342" s="9" customFormat="1" hidden="1" customHeight="1" spans="1:22">
      <c r="A1342" s="21"/>
      <c r="B1342" s="54"/>
      <c r="C1342" s="55"/>
      <c r="D1342" s="54"/>
      <c r="E1342" s="57"/>
      <c r="F1342" s="58"/>
      <c r="G1342" s="59"/>
      <c r="H1342" s="57"/>
      <c r="I1342" s="57"/>
      <c r="J1342" s="62" t="str">
        <f t="shared" si="104"/>
        <v/>
      </c>
      <c r="K1342" s="61"/>
      <c r="L1342" s="57"/>
      <c r="M1342" s="57" t="str">
        <f t="shared" si="105"/>
        <v/>
      </c>
      <c r="N1342" s="57"/>
      <c r="O1342" s="57"/>
      <c r="P1342" s="57"/>
      <c r="Q1342" s="65" t="str">
        <f t="shared" si="106"/>
        <v/>
      </c>
      <c r="R1342" s="55"/>
      <c r="S1342" s="67"/>
      <c r="T1342" s="17">
        <f>IF(AND(D1342&lt;&gt;"",RIGHT(D1342,3)&lt;&gt;""),IF(COUNTIF($D$6:D1342,D1342)=1,1,0),0)</f>
        <v>0</v>
      </c>
      <c r="U1342" s="17" t="str">
        <f t="shared" si="107"/>
        <v/>
      </c>
      <c r="V1342" s="17" t="str">
        <f t="shared" si="108"/>
        <v/>
      </c>
    </row>
    <row r="1343" s="9" customFormat="1" hidden="1" customHeight="1" spans="1:22">
      <c r="A1343" s="21"/>
      <c r="B1343" s="54"/>
      <c r="C1343" s="55"/>
      <c r="D1343" s="54"/>
      <c r="E1343" s="57"/>
      <c r="F1343" s="58"/>
      <c r="G1343" s="59"/>
      <c r="H1343" s="57"/>
      <c r="I1343" s="57"/>
      <c r="J1343" s="62" t="str">
        <f t="shared" si="104"/>
        <v/>
      </c>
      <c r="K1343" s="61"/>
      <c r="L1343" s="57"/>
      <c r="M1343" s="57" t="str">
        <f t="shared" si="105"/>
        <v/>
      </c>
      <c r="N1343" s="57"/>
      <c r="O1343" s="57"/>
      <c r="P1343" s="57"/>
      <c r="Q1343" s="65" t="str">
        <f t="shared" si="106"/>
        <v/>
      </c>
      <c r="R1343" s="55"/>
      <c r="S1343" s="67"/>
      <c r="T1343" s="17">
        <f>IF(AND(D1343&lt;&gt;"",RIGHT(D1343,3)&lt;&gt;""),IF(COUNTIF($D$6:D1343,D1343)=1,1,0),0)</f>
        <v>0</v>
      </c>
      <c r="U1343" s="17" t="str">
        <f t="shared" si="107"/>
        <v/>
      </c>
      <c r="V1343" s="17" t="str">
        <f t="shared" si="108"/>
        <v/>
      </c>
    </row>
    <row r="1344" s="9" customFormat="1" hidden="1" customHeight="1" spans="1:22">
      <c r="A1344" s="21"/>
      <c r="B1344" s="54"/>
      <c r="C1344" s="55"/>
      <c r="D1344" s="54"/>
      <c r="E1344" s="57"/>
      <c r="F1344" s="58"/>
      <c r="G1344" s="59"/>
      <c r="H1344" s="57"/>
      <c r="I1344" s="57"/>
      <c r="J1344" s="62" t="str">
        <f t="shared" si="104"/>
        <v/>
      </c>
      <c r="K1344" s="61"/>
      <c r="L1344" s="57"/>
      <c r="M1344" s="57" t="str">
        <f t="shared" si="105"/>
        <v/>
      </c>
      <c r="N1344" s="57"/>
      <c r="O1344" s="57"/>
      <c r="P1344" s="57"/>
      <c r="Q1344" s="65" t="str">
        <f t="shared" si="106"/>
        <v/>
      </c>
      <c r="R1344" s="55"/>
      <c r="S1344" s="67"/>
      <c r="T1344" s="17">
        <f>IF(AND(D1344&lt;&gt;"",RIGHT(D1344,3)&lt;&gt;""),IF(COUNTIF($D$6:D1344,D1344)=1,1,0),0)</f>
        <v>0</v>
      </c>
      <c r="U1344" s="17" t="str">
        <f t="shared" si="107"/>
        <v/>
      </c>
      <c r="V1344" s="17" t="str">
        <f t="shared" si="108"/>
        <v/>
      </c>
    </row>
    <row r="1345" s="9" customFormat="1" hidden="1" customHeight="1" spans="1:22">
      <c r="A1345" s="21"/>
      <c r="B1345" s="54"/>
      <c r="C1345" s="55"/>
      <c r="D1345" s="54"/>
      <c r="E1345" s="57"/>
      <c r="F1345" s="58"/>
      <c r="G1345" s="59"/>
      <c r="H1345" s="57"/>
      <c r="I1345" s="57"/>
      <c r="J1345" s="62" t="str">
        <f t="shared" si="104"/>
        <v/>
      </c>
      <c r="K1345" s="61"/>
      <c r="L1345" s="57"/>
      <c r="M1345" s="57" t="str">
        <f t="shared" si="105"/>
        <v/>
      </c>
      <c r="N1345" s="57"/>
      <c r="O1345" s="57"/>
      <c r="P1345" s="57"/>
      <c r="Q1345" s="65" t="str">
        <f t="shared" si="106"/>
        <v/>
      </c>
      <c r="R1345" s="55"/>
      <c r="S1345" s="67"/>
      <c r="T1345" s="17">
        <f>IF(AND(D1345&lt;&gt;"",RIGHT(D1345,3)&lt;&gt;""),IF(COUNTIF($D$6:D1345,D1345)=1,1,0),0)</f>
        <v>0</v>
      </c>
      <c r="U1345" s="17" t="str">
        <f t="shared" si="107"/>
        <v/>
      </c>
      <c r="V1345" s="17" t="str">
        <f t="shared" si="108"/>
        <v/>
      </c>
    </row>
    <row r="1346" s="9" customFormat="1" hidden="1" customHeight="1" spans="1:22">
      <c r="A1346" s="21"/>
      <c r="B1346" s="54"/>
      <c r="C1346" s="55"/>
      <c r="D1346" s="54"/>
      <c r="E1346" s="57"/>
      <c r="F1346" s="58"/>
      <c r="G1346" s="59"/>
      <c r="H1346" s="57"/>
      <c r="I1346" s="57"/>
      <c r="J1346" s="62" t="str">
        <f t="shared" si="104"/>
        <v/>
      </c>
      <c r="K1346" s="61"/>
      <c r="L1346" s="57"/>
      <c r="M1346" s="57" t="str">
        <f t="shared" si="105"/>
        <v/>
      </c>
      <c r="N1346" s="57"/>
      <c r="O1346" s="57"/>
      <c r="P1346" s="57"/>
      <c r="Q1346" s="65" t="str">
        <f t="shared" si="106"/>
        <v/>
      </c>
      <c r="R1346" s="55"/>
      <c r="S1346" s="67"/>
      <c r="T1346" s="17">
        <f>IF(AND(D1346&lt;&gt;"",RIGHT(D1346,3)&lt;&gt;""),IF(COUNTIF($D$6:D1346,D1346)=1,1,0),0)</f>
        <v>0</v>
      </c>
      <c r="U1346" s="17" t="str">
        <f t="shared" si="107"/>
        <v/>
      </c>
      <c r="V1346" s="17" t="str">
        <f t="shared" si="108"/>
        <v/>
      </c>
    </row>
    <row r="1347" s="9" customFormat="1" hidden="1" customHeight="1" spans="1:22">
      <c r="A1347" s="21"/>
      <c r="B1347" s="54"/>
      <c r="C1347" s="55"/>
      <c r="D1347" s="54"/>
      <c r="E1347" s="57"/>
      <c r="F1347" s="58"/>
      <c r="G1347" s="59"/>
      <c r="H1347" s="57"/>
      <c r="I1347" s="57"/>
      <c r="J1347" s="62" t="str">
        <f t="shared" si="104"/>
        <v/>
      </c>
      <c r="K1347" s="61"/>
      <c r="L1347" s="57"/>
      <c r="M1347" s="57" t="str">
        <f t="shared" si="105"/>
        <v/>
      </c>
      <c r="N1347" s="57"/>
      <c r="O1347" s="57"/>
      <c r="P1347" s="57"/>
      <c r="Q1347" s="65" t="str">
        <f t="shared" si="106"/>
        <v/>
      </c>
      <c r="R1347" s="55"/>
      <c r="S1347" s="67"/>
      <c r="T1347" s="17">
        <f>IF(AND(D1347&lt;&gt;"",RIGHT(D1347,3)&lt;&gt;""),IF(COUNTIF($D$6:D1347,D1347)=1,1,0),0)</f>
        <v>0</v>
      </c>
      <c r="U1347" s="17" t="str">
        <f t="shared" si="107"/>
        <v/>
      </c>
      <c r="V1347" s="17" t="str">
        <f t="shared" si="108"/>
        <v/>
      </c>
    </row>
    <row r="1348" s="9" customFormat="1" hidden="1" customHeight="1" spans="1:22">
      <c r="A1348" s="21"/>
      <c r="B1348" s="54"/>
      <c r="C1348" s="55"/>
      <c r="D1348" s="54"/>
      <c r="E1348" s="57"/>
      <c r="F1348" s="58"/>
      <c r="G1348" s="59"/>
      <c r="H1348" s="57"/>
      <c r="I1348" s="57"/>
      <c r="J1348" s="62" t="str">
        <f t="shared" si="104"/>
        <v/>
      </c>
      <c r="K1348" s="61"/>
      <c r="L1348" s="57"/>
      <c r="M1348" s="57" t="str">
        <f t="shared" si="105"/>
        <v/>
      </c>
      <c r="N1348" s="57"/>
      <c r="O1348" s="57"/>
      <c r="P1348" s="57"/>
      <c r="Q1348" s="65" t="str">
        <f t="shared" si="106"/>
        <v/>
      </c>
      <c r="R1348" s="55"/>
      <c r="S1348" s="67"/>
      <c r="T1348" s="17">
        <f>IF(AND(D1348&lt;&gt;"",RIGHT(D1348,3)&lt;&gt;""),IF(COUNTIF($D$6:D1348,D1348)=1,1,0),0)</f>
        <v>0</v>
      </c>
      <c r="U1348" s="17" t="str">
        <f t="shared" si="107"/>
        <v/>
      </c>
      <c r="V1348" s="17" t="str">
        <f t="shared" si="108"/>
        <v/>
      </c>
    </row>
    <row r="1349" s="9" customFormat="1" hidden="1" customHeight="1" spans="1:22">
      <c r="A1349" s="21"/>
      <c r="B1349" s="54"/>
      <c r="C1349" s="55"/>
      <c r="D1349" s="54"/>
      <c r="E1349" s="57"/>
      <c r="F1349" s="58"/>
      <c r="G1349" s="59"/>
      <c r="H1349" s="57"/>
      <c r="I1349" s="57"/>
      <c r="J1349" s="62" t="str">
        <f t="shared" si="104"/>
        <v/>
      </c>
      <c r="K1349" s="61"/>
      <c r="L1349" s="57"/>
      <c r="M1349" s="57" t="str">
        <f t="shared" si="105"/>
        <v/>
      </c>
      <c r="N1349" s="57"/>
      <c r="O1349" s="57"/>
      <c r="P1349" s="57"/>
      <c r="Q1349" s="65" t="str">
        <f t="shared" si="106"/>
        <v/>
      </c>
      <c r="R1349" s="55"/>
      <c r="S1349" s="67"/>
      <c r="T1349" s="17">
        <f>IF(AND(D1349&lt;&gt;"",RIGHT(D1349,3)&lt;&gt;""),IF(COUNTIF($D$6:D1349,D1349)=1,1,0),0)</f>
        <v>0</v>
      </c>
      <c r="U1349" s="17" t="str">
        <f t="shared" si="107"/>
        <v/>
      </c>
      <c r="V1349" s="17" t="str">
        <f t="shared" si="108"/>
        <v/>
      </c>
    </row>
    <row r="1350" s="9" customFormat="1" hidden="1" customHeight="1" spans="1:22">
      <c r="A1350" s="21"/>
      <c r="B1350" s="54"/>
      <c r="C1350" s="55"/>
      <c r="D1350" s="54"/>
      <c r="E1350" s="57"/>
      <c r="F1350" s="58"/>
      <c r="G1350" s="59"/>
      <c r="H1350" s="57"/>
      <c r="I1350" s="57"/>
      <c r="J1350" s="62" t="str">
        <f t="shared" ref="J1350:J1413" si="109">IF(H1350&lt;&gt;"",HYPERLINK(_xlfn.CONCAT($H$4,H1350,I1350),"Open File"),"")</f>
        <v/>
      </c>
      <c r="K1350" s="61"/>
      <c r="L1350" s="57"/>
      <c r="M1350" s="57" t="str">
        <f t="shared" ref="M1350:M1413" si="110">IF(AND(N1350&lt;&gt;"",Q1350&lt;&gt;"",R1350&lt;&gt;""),"COMPLETED",IF(N1350&lt;&gt;"","ON-GOING",IF(L1350&lt;&gt;"","REQUESTED","")))</f>
        <v/>
      </c>
      <c r="N1350" s="57"/>
      <c r="O1350" s="57"/>
      <c r="P1350" s="57"/>
      <c r="Q1350" s="65" t="str">
        <f t="shared" ref="Q1350:Q1413" si="111">IF(O1350&lt;&gt;"",HYPERLINK(_xlfn.CONCAT($O$4,O1350,P1350),"Open File"),"")</f>
        <v/>
      </c>
      <c r="R1350" s="55"/>
      <c r="S1350" s="67"/>
      <c r="T1350" s="17">
        <f>IF(AND(D1350&lt;&gt;"",RIGHT(D1350,3)&lt;&gt;""),IF(COUNTIF($D$6:D1350,D1350)=1,1,0),0)</f>
        <v>0</v>
      </c>
      <c r="U1350" s="17" t="str">
        <f t="shared" ref="U1350:U1413" si="112">IF(AND(D1350&lt;&gt;"",E1350&lt;&gt;""),_xlfn.CONCAT(SUBSTITUTE(D1350,"/","."),"_",E1350,"_Before"),"")</f>
        <v/>
      </c>
      <c r="V1350" s="17" t="str">
        <f t="shared" ref="V1350:V1413" si="113">IF(AND(D1350&lt;&gt;"",E1350&lt;&gt;""),_xlfn.CONCAT(SUBSTITUTE(D1350,"/","."),"_",E1350,"_After"),"")</f>
        <v/>
      </c>
    </row>
    <row r="1351" s="9" customFormat="1" hidden="1" customHeight="1" spans="1:22">
      <c r="A1351" s="21"/>
      <c r="B1351" s="54"/>
      <c r="C1351" s="55"/>
      <c r="D1351" s="54"/>
      <c r="E1351" s="57"/>
      <c r="F1351" s="58"/>
      <c r="G1351" s="59"/>
      <c r="H1351" s="57"/>
      <c r="I1351" s="57"/>
      <c r="J1351" s="62" t="str">
        <f t="shared" si="109"/>
        <v/>
      </c>
      <c r="K1351" s="61"/>
      <c r="L1351" s="57"/>
      <c r="M1351" s="57" t="str">
        <f t="shared" si="110"/>
        <v/>
      </c>
      <c r="N1351" s="57"/>
      <c r="O1351" s="57"/>
      <c r="P1351" s="57"/>
      <c r="Q1351" s="65" t="str">
        <f t="shared" si="111"/>
        <v/>
      </c>
      <c r="R1351" s="55"/>
      <c r="S1351" s="67"/>
      <c r="T1351" s="17">
        <f>IF(AND(D1351&lt;&gt;"",RIGHT(D1351,3)&lt;&gt;""),IF(COUNTIF($D$6:D1351,D1351)=1,1,0),0)</f>
        <v>0</v>
      </c>
      <c r="U1351" s="17" t="str">
        <f t="shared" si="112"/>
        <v/>
      </c>
      <c r="V1351" s="17" t="str">
        <f t="shared" si="113"/>
        <v/>
      </c>
    </row>
    <row r="1352" s="9" customFormat="1" hidden="1" customHeight="1" spans="1:22">
      <c r="A1352" s="21"/>
      <c r="B1352" s="54"/>
      <c r="C1352" s="55"/>
      <c r="D1352" s="54"/>
      <c r="E1352" s="57"/>
      <c r="F1352" s="58"/>
      <c r="G1352" s="59"/>
      <c r="H1352" s="57"/>
      <c r="I1352" s="57"/>
      <c r="J1352" s="62" t="str">
        <f t="shared" si="109"/>
        <v/>
      </c>
      <c r="K1352" s="61"/>
      <c r="L1352" s="57"/>
      <c r="M1352" s="57" t="str">
        <f t="shared" si="110"/>
        <v/>
      </c>
      <c r="N1352" s="57"/>
      <c r="O1352" s="57"/>
      <c r="P1352" s="57"/>
      <c r="Q1352" s="65" t="str">
        <f t="shared" si="111"/>
        <v/>
      </c>
      <c r="R1352" s="55"/>
      <c r="S1352" s="67"/>
      <c r="T1352" s="17">
        <f>IF(AND(D1352&lt;&gt;"",RIGHT(D1352,3)&lt;&gt;""),IF(COUNTIF($D$6:D1352,D1352)=1,1,0),0)</f>
        <v>0</v>
      </c>
      <c r="U1352" s="17" t="str">
        <f t="shared" si="112"/>
        <v/>
      </c>
      <c r="V1352" s="17" t="str">
        <f t="shared" si="113"/>
        <v/>
      </c>
    </row>
    <row r="1353" s="9" customFormat="1" hidden="1" customHeight="1" spans="1:22">
      <c r="A1353" s="21"/>
      <c r="B1353" s="54"/>
      <c r="C1353" s="55"/>
      <c r="D1353" s="54"/>
      <c r="E1353" s="57"/>
      <c r="F1353" s="58"/>
      <c r="G1353" s="59"/>
      <c r="H1353" s="57"/>
      <c r="I1353" s="57"/>
      <c r="J1353" s="62" t="str">
        <f t="shared" si="109"/>
        <v/>
      </c>
      <c r="K1353" s="61"/>
      <c r="L1353" s="57"/>
      <c r="M1353" s="57" t="str">
        <f t="shared" si="110"/>
        <v/>
      </c>
      <c r="N1353" s="57"/>
      <c r="O1353" s="57"/>
      <c r="P1353" s="57"/>
      <c r="Q1353" s="65" t="str">
        <f t="shared" si="111"/>
        <v/>
      </c>
      <c r="R1353" s="55"/>
      <c r="S1353" s="67"/>
      <c r="T1353" s="17">
        <f>IF(AND(D1353&lt;&gt;"",RIGHT(D1353,3)&lt;&gt;""),IF(COUNTIF($D$6:D1353,D1353)=1,1,0),0)</f>
        <v>0</v>
      </c>
      <c r="U1353" s="17" t="str">
        <f t="shared" si="112"/>
        <v/>
      </c>
      <c r="V1353" s="17" t="str">
        <f t="shared" si="113"/>
        <v/>
      </c>
    </row>
    <row r="1354" s="9" customFormat="1" hidden="1" customHeight="1" spans="1:22">
      <c r="A1354" s="21"/>
      <c r="B1354" s="54"/>
      <c r="C1354" s="55"/>
      <c r="D1354" s="54"/>
      <c r="E1354" s="57"/>
      <c r="F1354" s="58"/>
      <c r="G1354" s="59"/>
      <c r="H1354" s="57"/>
      <c r="I1354" s="57"/>
      <c r="J1354" s="62" t="str">
        <f t="shared" si="109"/>
        <v/>
      </c>
      <c r="K1354" s="61"/>
      <c r="L1354" s="57"/>
      <c r="M1354" s="57" t="str">
        <f t="shared" si="110"/>
        <v/>
      </c>
      <c r="N1354" s="57"/>
      <c r="O1354" s="57"/>
      <c r="P1354" s="57"/>
      <c r="Q1354" s="65" t="str">
        <f t="shared" si="111"/>
        <v/>
      </c>
      <c r="R1354" s="55"/>
      <c r="S1354" s="67"/>
      <c r="T1354" s="17">
        <f>IF(AND(D1354&lt;&gt;"",RIGHT(D1354,3)&lt;&gt;""),IF(COUNTIF($D$6:D1354,D1354)=1,1,0),0)</f>
        <v>0</v>
      </c>
      <c r="U1354" s="17" t="str">
        <f t="shared" si="112"/>
        <v/>
      </c>
      <c r="V1354" s="17" t="str">
        <f t="shared" si="113"/>
        <v/>
      </c>
    </row>
    <row r="1355" s="9" customFormat="1" hidden="1" customHeight="1" spans="1:22">
      <c r="A1355" s="21"/>
      <c r="B1355" s="54"/>
      <c r="C1355" s="55"/>
      <c r="D1355" s="54"/>
      <c r="E1355" s="57"/>
      <c r="F1355" s="58"/>
      <c r="G1355" s="59"/>
      <c r="H1355" s="57"/>
      <c r="I1355" s="57"/>
      <c r="J1355" s="62" t="str">
        <f t="shared" si="109"/>
        <v/>
      </c>
      <c r="K1355" s="61"/>
      <c r="L1355" s="57"/>
      <c r="M1355" s="57" t="str">
        <f t="shared" si="110"/>
        <v/>
      </c>
      <c r="N1355" s="57"/>
      <c r="O1355" s="57"/>
      <c r="P1355" s="57"/>
      <c r="Q1355" s="65" t="str">
        <f t="shared" si="111"/>
        <v/>
      </c>
      <c r="R1355" s="55"/>
      <c r="S1355" s="67"/>
      <c r="T1355" s="17">
        <f>IF(AND(D1355&lt;&gt;"",RIGHT(D1355,3)&lt;&gt;""),IF(COUNTIF($D$6:D1355,D1355)=1,1,0),0)</f>
        <v>0</v>
      </c>
      <c r="U1355" s="17" t="str">
        <f t="shared" si="112"/>
        <v/>
      </c>
      <c r="V1355" s="17" t="str">
        <f t="shared" si="113"/>
        <v/>
      </c>
    </row>
    <row r="1356" s="9" customFormat="1" hidden="1" customHeight="1" spans="1:22">
      <c r="A1356" s="21"/>
      <c r="B1356" s="54"/>
      <c r="C1356" s="55"/>
      <c r="D1356" s="54"/>
      <c r="E1356" s="57"/>
      <c r="F1356" s="58"/>
      <c r="G1356" s="59"/>
      <c r="H1356" s="57"/>
      <c r="I1356" s="57"/>
      <c r="J1356" s="62" t="str">
        <f t="shared" si="109"/>
        <v/>
      </c>
      <c r="K1356" s="61"/>
      <c r="L1356" s="57"/>
      <c r="M1356" s="57" t="str">
        <f t="shared" si="110"/>
        <v/>
      </c>
      <c r="N1356" s="57"/>
      <c r="O1356" s="57"/>
      <c r="P1356" s="57"/>
      <c r="Q1356" s="65" t="str">
        <f t="shared" si="111"/>
        <v/>
      </c>
      <c r="R1356" s="55"/>
      <c r="S1356" s="67"/>
      <c r="T1356" s="17">
        <f>IF(AND(D1356&lt;&gt;"",RIGHT(D1356,3)&lt;&gt;""),IF(COUNTIF($D$6:D1356,D1356)=1,1,0),0)</f>
        <v>0</v>
      </c>
      <c r="U1356" s="17" t="str">
        <f t="shared" si="112"/>
        <v/>
      </c>
      <c r="V1356" s="17" t="str">
        <f t="shared" si="113"/>
        <v/>
      </c>
    </row>
    <row r="1357" s="9" customFormat="1" hidden="1" customHeight="1" spans="1:22">
      <c r="A1357" s="21"/>
      <c r="B1357" s="54"/>
      <c r="C1357" s="55"/>
      <c r="D1357" s="54"/>
      <c r="E1357" s="57"/>
      <c r="F1357" s="58"/>
      <c r="G1357" s="59"/>
      <c r="H1357" s="57"/>
      <c r="I1357" s="57"/>
      <c r="J1357" s="62" t="str">
        <f t="shared" si="109"/>
        <v/>
      </c>
      <c r="K1357" s="61"/>
      <c r="L1357" s="57"/>
      <c r="M1357" s="57" t="str">
        <f t="shared" si="110"/>
        <v/>
      </c>
      <c r="N1357" s="57"/>
      <c r="O1357" s="57"/>
      <c r="P1357" s="57"/>
      <c r="Q1357" s="65" t="str">
        <f t="shared" si="111"/>
        <v/>
      </c>
      <c r="R1357" s="55"/>
      <c r="S1357" s="67"/>
      <c r="T1357" s="17">
        <f>IF(AND(D1357&lt;&gt;"",RIGHT(D1357,3)&lt;&gt;""),IF(COUNTIF($D$6:D1357,D1357)=1,1,0),0)</f>
        <v>0</v>
      </c>
      <c r="U1357" s="17" t="str">
        <f t="shared" si="112"/>
        <v/>
      </c>
      <c r="V1357" s="17" t="str">
        <f t="shared" si="113"/>
        <v/>
      </c>
    </row>
    <row r="1358" s="9" customFormat="1" hidden="1" customHeight="1" spans="1:22">
      <c r="A1358" s="21"/>
      <c r="B1358" s="54"/>
      <c r="C1358" s="55"/>
      <c r="D1358" s="54"/>
      <c r="E1358" s="57"/>
      <c r="F1358" s="58"/>
      <c r="G1358" s="59"/>
      <c r="H1358" s="57"/>
      <c r="I1358" s="57"/>
      <c r="J1358" s="62" t="str">
        <f t="shared" si="109"/>
        <v/>
      </c>
      <c r="K1358" s="61"/>
      <c r="L1358" s="57"/>
      <c r="M1358" s="57" t="str">
        <f t="shared" si="110"/>
        <v/>
      </c>
      <c r="N1358" s="57"/>
      <c r="O1358" s="57"/>
      <c r="P1358" s="57"/>
      <c r="Q1358" s="65" t="str">
        <f t="shared" si="111"/>
        <v/>
      </c>
      <c r="R1358" s="55"/>
      <c r="S1358" s="67"/>
      <c r="T1358" s="17">
        <f>IF(AND(D1358&lt;&gt;"",RIGHT(D1358,3)&lt;&gt;""),IF(COUNTIF($D$6:D1358,D1358)=1,1,0),0)</f>
        <v>0</v>
      </c>
      <c r="U1358" s="17" t="str">
        <f t="shared" si="112"/>
        <v/>
      </c>
      <c r="V1358" s="17" t="str">
        <f t="shared" si="113"/>
        <v/>
      </c>
    </row>
    <row r="1359" s="9" customFormat="1" hidden="1" customHeight="1" spans="1:22">
      <c r="A1359" s="21"/>
      <c r="B1359" s="54"/>
      <c r="C1359" s="55"/>
      <c r="D1359" s="54"/>
      <c r="E1359" s="57"/>
      <c r="F1359" s="58"/>
      <c r="G1359" s="59"/>
      <c r="H1359" s="57"/>
      <c r="I1359" s="57"/>
      <c r="J1359" s="62" t="str">
        <f t="shared" si="109"/>
        <v/>
      </c>
      <c r="K1359" s="61"/>
      <c r="L1359" s="57"/>
      <c r="M1359" s="57" t="str">
        <f t="shared" si="110"/>
        <v/>
      </c>
      <c r="N1359" s="57"/>
      <c r="O1359" s="57"/>
      <c r="P1359" s="57"/>
      <c r="Q1359" s="65" t="str">
        <f t="shared" si="111"/>
        <v/>
      </c>
      <c r="R1359" s="55"/>
      <c r="S1359" s="67"/>
      <c r="T1359" s="17">
        <f>IF(AND(D1359&lt;&gt;"",RIGHT(D1359,3)&lt;&gt;""),IF(COUNTIF($D$6:D1359,D1359)=1,1,0),0)</f>
        <v>0</v>
      </c>
      <c r="U1359" s="17" t="str">
        <f t="shared" si="112"/>
        <v/>
      </c>
      <c r="V1359" s="17" t="str">
        <f t="shared" si="113"/>
        <v/>
      </c>
    </row>
    <row r="1360" s="9" customFormat="1" hidden="1" customHeight="1" spans="1:22">
      <c r="A1360" s="21"/>
      <c r="B1360" s="54"/>
      <c r="C1360" s="55"/>
      <c r="D1360" s="54"/>
      <c r="E1360" s="57"/>
      <c r="F1360" s="58"/>
      <c r="G1360" s="59"/>
      <c r="H1360" s="57"/>
      <c r="I1360" s="57"/>
      <c r="J1360" s="62" t="str">
        <f t="shared" si="109"/>
        <v/>
      </c>
      <c r="K1360" s="61"/>
      <c r="L1360" s="57"/>
      <c r="M1360" s="57" t="str">
        <f t="shared" si="110"/>
        <v/>
      </c>
      <c r="N1360" s="57"/>
      <c r="O1360" s="57"/>
      <c r="P1360" s="57"/>
      <c r="Q1360" s="65" t="str">
        <f t="shared" si="111"/>
        <v/>
      </c>
      <c r="R1360" s="55"/>
      <c r="S1360" s="67"/>
      <c r="T1360" s="17">
        <f>IF(AND(D1360&lt;&gt;"",RIGHT(D1360,3)&lt;&gt;""),IF(COUNTIF($D$6:D1360,D1360)=1,1,0),0)</f>
        <v>0</v>
      </c>
      <c r="U1360" s="17" t="str">
        <f t="shared" si="112"/>
        <v/>
      </c>
      <c r="V1360" s="17" t="str">
        <f t="shared" si="113"/>
        <v/>
      </c>
    </row>
    <row r="1361" s="9" customFormat="1" hidden="1" customHeight="1" spans="1:22">
      <c r="A1361" s="21"/>
      <c r="B1361" s="54"/>
      <c r="C1361" s="55"/>
      <c r="D1361" s="54"/>
      <c r="E1361" s="57"/>
      <c r="F1361" s="58"/>
      <c r="G1361" s="59"/>
      <c r="H1361" s="57"/>
      <c r="I1361" s="57"/>
      <c r="J1361" s="62" t="str">
        <f t="shared" si="109"/>
        <v/>
      </c>
      <c r="K1361" s="61"/>
      <c r="L1361" s="57"/>
      <c r="M1361" s="57" t="str">
        <f t="shared" si="110"/>
        <v/>
      </c>
      <c r="N1361" s="57"/>
      <c r="O1361" s="57"/>
      <c r="P1361" s="57"/>
      <c r="Q1361" s="65" t="str">
        <f t="shared" si="111"/>
        <v/>
      </c>
      <c r="R1361" s="55"/>
      <c r="S1361" s="67"/>
      <c r="T1361" s="17">
        <f>IF(AND(D1361&lt;&gt;"",RIGHT(D1361,3)&lt;&gt;""),IF(COUNTIF($D$6:D1361,D1361)=1,1,0),0)</f>
        <v>0</v>
      </c>
      <c r="U1361" s="17" t="str">
        <f t="shared" si="112"/>
        <v/>
      </c>
      <c r="V1361" s="17" t="str">
        <f t="shared" si="113"/>
        <v/>
      </c>
    </row>
    <row r="1362" s="9" customFormat="1" hidden="1" customHeight="1" spans="1:22">
      <c r="A1362" s="21"/>
      <c r="B1362" s="54"/>
      <c r="C1362" s="55"/>
      <c r="D1362" s="54"/>
      <c r="E1362" s="57"/>
      <c r="F1362" s="58"/>
      <c r="G1362" s="59"/>
      <c r="H1362" s="57"/>
      <c r="I1362" s="57"/>
      <c r="J1362" s="62" t="str">
        <f t="shared" si="109"/>
        <v/>
      </c>
      <c r="K1362" s="61"/>
      <c r="L1362" s="57"/>
      <c r="M1362" s="57" t="str">
        <f t="shared" si="110"/>
        <v/>
      </c>
      <c r="N1362" s="57"/>
      <c r="O1362" s="57"/>
      <c r="P1362" s="57"/>
      <c r="Q1362" s="65" t="str">
        <f t="shared" si="111"/>
        <v/>
      </c>
      <c r="R1362" s="55"/>
      <c r="S1362" s="67"/>
      <c r="T1362" s="17">
        <f>IF(AND(D1362&lt;&gt;"",RIGHT(D1362,3)&lt;&gt;""),IF(COUNTIF($D$6:D1362,D1362)=1,1,0),0)</f>
        <v>0</v>
      </c>
      <c r="U1362" s="17" t="str">
        <f t="shared" si="112"/>
        <v/>
      </c>
      <c r="V1362" s="17" t="str">
        <f t="shared" si="113"/>
        <v/>
      </c>
    </row>
    <row r="1363" s="9" customFormat="1" hidden="1" customHeight="1" spans="1:22">
      <c r="A1363" s="21"/>
      <c r="B1363" s="54"/>
      <c r="C1363" s="55"/>
      <c r="D1363" s="54"/>
      <c r="E1363" s="57"/>
      <c r="F1363" s="58"/>
      <c r="G1363" s="59"/>
      <c r="H1363" s="57"/>
      <c r="I1363" s="57"/>
      <c r="J1363" s="62" t="str">
        <f t="shared" si="109"/>
        <v/>
      </c>
      <c r="K1363" s="61"/>
      <c r="L1363" s="57"/>
      <c r="M1363" s="57" t="str">
        <f t="shared" si="110"/>
        <v/>
      </c>
      <c r="N1363" s="57"/>
      <c r="O1363" s="57"/>
      <c r="P1363" s="57"/>
      <c r="Q1363" s="65" t="str">
        <f t="shared" si="111"/>
        <v/>
      </c>
      <c r="R1363" s="55"/>
      <c r="S1363" s="67"/>
      <c r="T1363" s="17">
        <f>IF(AND(D1363&lt;&gt;"",RIGHT(D1363,3)&lt;&gt;""),IF(COUNTIF($D$6:D1363,D1363)=1,1,0),0)</f>
        <v>0</v>
      </c>
      <c r="U1363" s="17" t="str">
        <f t="shared" si="112"/>
        <v/>
      </c>
      <c r="V1363" s="17" t="str">
        <f t="shared" si="113"/>
        <v/>
      </c>
    </row>
    <row r="1364" s="9" customFormat="1" hidden="1" customHeight="1" spans="1:22">
      <c r="A1364" s="21"/>
      <c r="B1364" s="54"/>
      <c r="C1364" s="55"/>
      <c r="D1364" s="54"/>
      <c r="E1364" s="57"/>
      <c r="F1364" s="58"/>
      <c r="G1364" s="59"/>
      <c r="H1364" s="57"/>
      <c r="I1364" s="57"/>
      <c r="J1364" s="62" t="str">
        <f t="shared" si="109"/>
        <v/>
      </c>
      <c r="K1364" s="61"/>
      <c r="L1364" s="57"/>
      <c r="M1364" s="57" t="str">
        <f t="shared" si="110"/>
        <v/>
      </c>
      <c r="N1364" s="57"/>
      <c r="O1364" s="57"/>
      <c r="P1364" s="57"/>
      <c r="Q1364" s="65" t="str">
        <f t="shared" si="111"/>
        <v/>
      </c>
      <c r="R1364" s="55"/>
      <c r="S1364" s="67"/>
      <c r="T1364" s="17">
        <f>IF(AND(D1364&lt;&gt;"",RIGHT(D1364,3)&lt;&gt;""),IF(COUNTIF($D$6:D1364,D1364)=1,1,0),0)</f>
        <v>0</v>
      </c>
      <c r="U1364" s="17" t="str">
        <f t="shared" si="112"/>
        <v/>
      </c>
      <c r="V1364" s="17" t="str">
        <f t="shared" si="113"/>
        <v/>
      </c>
    </row>
    <row r="1365" s="9" customFormat="1" hidden="1" customHeight="1" spans="1:22">
      <c r="A1365" s="21"/>
      <c r="B1365" s="54"/>
      <c r="C1365" s="55"/>
      <c r="D1365" s="54"/>
      <c r="E1365" s="57"/>
      <c r="F1365" s="58"/>
      <c r="G1365" s="59"/>
      <c r="H1365" s="57"/>
      <c r="I1365" s="57"/>
      <c r="J1365" s="62" t="str">
        <f t="shared" si="109"/>
        <v/>
      </c>
      <c r="K1365" s="61"/>
      <c r="L1365" s="57"/>
      <c r="M1365" s="57" t="str">
        <f t="shared" si="110"/>
        <v/>
      </c>
      <c r="N1365" s="57"/>
      <c r="O1365" s="57"/>
      <c r="P1365" s="57"/>
      <c r="Q1365" s="65" t="str">
        <f t="shared" si="111"/>
        <v/>
      </c>
      <c r="R1365" s="55"/>
      <c r="S1365" s="67"/>
      <c r="T1365" s="17">
        <f>IF(AND(D1365&lt;&gt;"",RIGHT(D1365,3)&lt;&gt;""),IF(COUNTIF($D$6:D1365,D1365)=1,1,0),0)</f>
        <v>0</v>
      </c>
      <c r="U1365" s="17" t="str">
        <f t="shared" si="112"/>
        <v/>
      </c>
      <c r="V1365" s="17" t="str">
        <f t="shared" si="113"/>
        <v/>
      </c>
    </row>
    <row r="1366" s="9" customFormat="1" hidden="1" customHeight="1" spans="1:22">
      <c r="A1366" s="21"/>
      <c r="B1366" s="54"/>
      <c r="C1366" s="55"/>
      <c r="D1366" s="54"/>
      <c r="E1366" s="57"/>
      <c r="F1366" s="58"/>
      <c r="G1366" s="59"/>
      <c r="H1366" s="57"/>
      <c r="I1366" s="57"/>
      <c r="J1366" s="62" t="str">
        <f t="shared" si="109"/>
        <v/>
      </c>
      <c r="K1366" s="61"/>
      <c r="L1366" s="57"/>
      <c r="M1366" s="57" t="str">
        <f t="shared" si="110"/>
        <v/>
      </c>
      <c r="N1366" s="57"/>
      <c r="O1366" s="57"/>
      <c r="P1366" s="57"/>
      <c r="Q1366" s="65" t="str">
        <f t="shared" si="111"/>
        <v/>
      </c>
      <c r="R1366" s="55"/>
      <c r="S1366" s="67"/>
      <c r="T1366" s="17">
        <f>IF(AND(D1366&lt;&gt;"",RIGHT(D1366,3)&lt;&gt;""),IF(COUNTIF($D$6:D1366,D1366)=1,1,0),0)</f>
        <v>0</v>
      </c>
      <c r="U1366" s="17" t="str">
        <f t="shared" si="112"/>
        <v/>
      </c>
      <c r="V1366" s="17" t="str">
        <f t="shared" si="113"/>
        <v/>
      </c>
    </row>
    <row r="1367" s="9" customFormat="1" hidden="1" customHeight="1" spans="1:22">
      <c r="A1367" s="21"/>
      <c r="B1367" s="54"/>
      <c r="C1367" s="55"/>
      <c r="D1367" s="54"/>
      <c r="E1367" s="57"/>
      <c r="F1367" s="58"/>
      <c r="G1367" s="59"/>
      <c r="H1367" s="57"/>
      <c r="I1367" s="57"/>
      <c r="J1367" s="62" t="str">
        <f t="shared" si="109"/>
        <v/>
      </c>
      <c r="K1367" s="61"/>
      <c r="L1367" s="57"/>
      <c r="M1367" s="57" t="str">
        <f t="shared" si="110"/>
        <v/>
      </c>
      <c r="N1367" s="57"/>
      <c r="O1367" s="57"/>
      <c r="P1367" s="57"/>
      <c r="Q1367" s="65" t="str">
        <f t="shared" si="111"/>
        <v/>
      </c>
      <c r="R1367" s="55"/>
      <c r="S1367" s="67"/>
      <c r="T1367" s="17">
        <f>IF(AND(D1367&lt;&gt;"",RIGHT(D1367,3)&lt;&gt;""),IF(COUNTIF($D$6:D1367,D1367)=1,1,0),0)</f>
        <v>0</v>
      </c>
      <c r="U1367" s="17" t="str">
        <f t="shared" si="112"/>
        <v/>
      </c>
      <c r="V1367" s="17" t="str">
        <f t="shared" si="113"/>
        <v/>
      </c>
    </row>
    <row r="1368" s="9" customFormat="1" hidden="1" customHeight="1" spans="1:22">
      <c r="A1368" s="21"/>
      <c r="B1368" s="54"/>
      <c r="C1368" s="55"/>
      <c r="D1368" s="54"/>
      <c r="E1368" s="57"/>
      <c r="F1368" s="58"/>
      <c r="G1368" s="59"/>
      <c r="H1368" s="57"/>
      <c r="I1368" s="57"/>
      <c r="J1368" s="62" t="str">
        <f t="shared" si="109"/>
        <v/>
      </c>
      <c r="K1368" s="61"/>
      <c r="L1368" s="57"/>
      <c r="M1368" s="57" t="str">
        <f t="shared" si="110"/>
        <v/>
      </c>
      <c r="N1368" s="57"/>
      <c r="O1368" s="57"/>
      <c r="P1368" s="57"/>
      <c r="Q1368" s="65" t="str">
        <f t="shared" si="111"/>
        <v/>
      </c>
      <c r="R1368" s="55"/>
      <c r="S1368" s="67"/>
      <c r="T1368" s="17">
        <f>IF(AND(D1368&lt;&gt;"",RIGHT(D1368,3)&lt;&gt;""),IF(COUNTIF($D$6:D1368,D1368)=1,1,0),0)</f>
        <v>0</v>
      </c>
      <c r="U1368" s="17" t="str">
        <f t="shared" si="112"/>
        <v/>
      </c>
      <c r="V1368" s="17" t="str">
        <f t="shared" si="113"/>
        <v/>
      </c>
    </row>
    <row r="1369" s="9" customFormat="1" hidden="1" customHeight="1" spans="1:22">
      <c r="A1369" s="21"/>
      <c r="B1369" s="54"/>
      <c r="C1369" s="55"/>
      <c r="D1369" s="54"/>
      <c r="E1369" s="57"/>
      <c r="F1369" s="58"/>
      <c r="G1369" s="59"/>
      <c r="H1369" s="57"/>
      <c r="I1369" s="57"/>
      <c r="J1369" s="62" t="str">
        <f t="shared" si="109"/>
        <v/>
      </c>
      <c r="K1369" s="61"/>
      <c r="L1369" s="57"/>
      <c r="M1369" s="57" t="str">
        <f t="shared" si="110"/>
        <v/>
      </c>
      <c r="N1369" s="57"/>
      <c r="O1369" s="57"/>
      <c r="P1369" s="57"/>
      <c r="Q1369" s="65" t="str">
        <f t="shared" si="111"/>
        <v/>
      </c>
      <c r="R1369" s="55"/>
      <c r="S1369" s="67"/>
      <c r="T1369" s="17">
        <f>IF(AND(D1369&lt;&gt;"",RIGHT(D1369,3)&lt;&gt;""),IF(COUNTIF($D$6:D1369,D1369)=1,1,0),0)</f>
        <v>0</v>
      </c>
      <c r="U1369" s="17" t="str">
        <f t="shared" si="112"/>
        <v/>
      </c>
      <c r="V1369" s="17" t="str">
        <f t="shared" si="113"/>
        <v/>
      </c>
    </row>
    <row r="1370" s="9" customFormat="1" hidden="1" customHeight="1" spans="1:22">
      <c r="A1370" s="21"/>
      <c r="B1370" s="54"/>
      <c r="C1370" s="55"/>
      <c r="D1370" s="54"/>
      <c r="E1370" s="57"/>
      <c r="F1370" s="58"/>
      <c r="G1370" s="59"/>
      <c r="H1370" s="57"/>
      <c r="I1370" s="57"/>
      <c r="J1370" s="62" t="str">
        <f t="shared" si="109"/>
        <v/>
      </c>
      <c r="K1370" s="61"/>
      <c r="L1370" s="57"/>
      <c r="M1370" s="57" t="str">
        <f t="shared" si="110"/>
        <v/>
      </c>
      <c r="N1370" s="57"/>
      <c r="O1370" s="57"/>
      <c r="P1370" s="57"/>
      <c r="Q1370" s="65" t="str">
        <f t="shared" si="111"/>
        <v/>
      </c>
      <c r="R1370" s="55"/>
      <c r="S1370" s="67"/>
      <c r="T1370" s="17">
        <f>IF(AND(D1370&lt;&gt;"",RIGHT(D1370,3)&lt;&gt;""),IF(COUNTIF($D$6:D1370,D1370)=1,1,0),0)</f>
        <v>0</v>
      </c>
      <c r="U1370" s="17" t="str">
        <f t="shared" si="112"/>
        <v/>
      </c>
      <c r="V1370" s="17" t="str">
        <f t="shared" si="113"/>
        <v/>
      </c>
    </row>
    <row r="1371" s="9" customFormat="1" hidden="1" customHeight="1" spans="1:22">
      <c r="A1371" s="21"/>
      <c r="B1371" s="54"/>
      <c r="C1371" s="55"/>
      <c r="D1371" s="54"/>
      <c r="E1371" s="57"/>
      <c r="F1371" s="58"/>
      <c r="G1371" s="59"/>
      <c r="H1371" s="57"/>
      <c r="I1371" s="57"/>
      <c r="J1371" s="62" t="str">
        <f t="shared" si="109"/>
        <v/>
      </c>
      <c r="K1371" s="61"/>
      <c r="L1371" s="57"/>
      <c r="M1371" s="57" t="str">
        <f t="shared" si="110"/>
        <v/>
      </c>
      <c r="N1371" s="57"/>
      <c r="O1371" s="57"/>
      <c r="P1371" s="57"/>
      <c r="Q1371" s="65" t="str">
        <f t="shared" si="111"/>
        <v/>
      </c>
      <c r="R1371" s="55"/>
      <c r="S1371" s="67"/>
      <c r="T1371" s="17">
        <f>IF(AND(D1371&lt;&gt;"",RIGHT(D1371,3)&lt;&gt;""),IF(COUNTIF($D$6:D1371,D1371)=1,1,0),0)</f>
        <v>0</v>
      </c>
      <c r="U1371" s="17" t="str">
        <f t="shared" si="112"/>
        <v/>
      </c>
      <c r="V1371" s="17" t="str">
        <f t="shared" si="113"/>
        <v/>
      </c>
    </row>
    <row r="1372" s="9" customFormat="1" hidden="1" customHeight="1" spans="1:22">
      <c r="A1372" s="21"/>
      <c r="B1372" s="54"/>
      <c r="C1372" s="55"/>
      <c r="D1372" s="54"/>
      <c r="E1372" s="57"/>
      <c r="F1372" s="58"/>
      <c r="G1372" s="59"/>
      <c r="H1372" s="57"/>
      <c r="I1372" s="57"/>
      <c r="J1372" s="62" t="str">
        <f t="shared" si="109"/>
        <v/>
      </c>
      <c r="K1372" s="61"/>
      <c r="L1372" s="57"/>
      <c r="M1372" s="57" t="str">
        <f t="shared" si="110"/>
        <v/>
      </c>
      <c r="N1372" s="57"/>
      <c r="O1372" s="57"/>
      <c r="P1372" s="57"/>
      <c r="Q1372" s="65" t="str">
        <f t="shared" si="111"/>
        <v/>
      </c>
      <c r="R1372" s="55"/>
      <c r="S1372" s="67"/>
      <c r="T1372" s="17">
        <f>IF(AND(D1372&lt;&gt;"",RIGHT(D1372,3)&lt;&gt;""),IF(COUNTIF($D$6:D1372,D1372)=1,1,0),0)</f>
        <v>0</v>
      </c>
      <c r="U1372" s="17" t="str">
        <f t="shared" si="112"/>
        <v/>
      </c>
      <c r="V1372" s="17" t="str">
        <f t="shared" si="113"/>
        <v/>
      </c>
    </row>
    <row r="1373" s="9" customFormat="1" hidden="1" customHeight="1" spans="1:22">
      <c r="A1373" s="21"/>
      <c r="B1373" s="54"/>
      <c r="C1373" s="55"/>
      <c r="D1373" s="54"/>
      <c r="E1373" s="57"/>
      <c r="F1373" s="58"/>
      <c r="G1373" s="59"/>
      <c r="H1373" s="57"/>
      <c r="I1373" s="57"/>
      <c r="J1373" s="62" t="str">
        <f t="shared" si="109"/>
        <v/>
      </c>
      <c r="K1373" s="61"/>
      <c r="L1373" s="57"/>
      <c r="M1373" s="57" t="str">
        <f t="shared" si="110"/>
        <v/>
      </c>
      <c r="N1373" s="57"/>
      <c r="O1373" s="57"/>
      <c r="P1373" s="57"/>
      <c r="Q1373" s="65" t="str">
        <f t="shared" si="111"/>
        <v/>
      </c>
      <c r="R1373" s="55"/>
      <c r="S1373" s="67"/>
      <c r="T1373" s="17">
        <f>IF(AND(D1373&lt;&gt;"",RIGHT(D1373,3)&lt;&gt;""),IF(COUNTIF($D$6:D1373,D1373)=1,1,0),0)</f>
        <v>0</v>
      </c>
      <c r="U1373" s="17" t="str">
        <f t="shared" si="112"/>
        <v/>
      </c>
      <c r="V1373" s="17" t="str">
        <f t="shared" si="113"/>
        <v/>
      </c>
    </row>
    <row r="1374" s="9" customFormat="1" hidden="1" customHeight="1" spans="1:22">
      <c r="A1374" s="21"/>
      <c r="B1374" s="54"/>
      <c r="C1374" s="55"/>
      <c r="D1374" s="54"/>
      <c r="E1374" s="57"/>
      <c r="F1374" s="58"/>
      <c r="G1374" s="59"/>
      <c r="H1374" s="57"/>
      <c r="I1374" s="57"/>
      <c r="J1374" s="62" t="str">
        <f t="shared" si="109"/>
        <v/>
      </c>
      <c r="K1374" s="61"/>
      <c r="L1374" s="57"/>
      <c r="M1374" s="57" t="str">
        <f t="shared" si="110"/>
        <v/>
      </c>
      <c r="N1374" s="57"/>
      <c r="O1374" s="57"/>
      <c r="P1374" s="57"/>
      <c r="Q1374" s="65" t="str">
        <f t="shared" si="111"/>
        <v/>
      </c>
      <c r="R1374" s="55"/>
      <c r="S1374" s="67"/>
      <c r="T1374" s="17">
        <f>IF(AND(D1374&lt;&gt;"",RIGHT(D1374,3)&lt;&gt;""),IF(COUNTIF($D$6:D1374,D1374)=1,1,0),0)</f>
        <v>0</v>
      </c>
      <c r="U1374" s="17" t="str">
        <f t="shared" si="112"/>
        <v/>
      </c>
      <c r="V1374" s="17" t="str">
        <f t="shared" si="113"/>
        <v/>
      </c>
    </row>
    <row r="1375" s="9" customFormat="1" hidden="1" customHeight="1" spans="1:22">
      <c r="A1375" s="21"/>
      <c r="B1375" s="54"/>
      <c r="C1375" s="55"/>
      <c r="D1375" s="54"/>
      <c r="E1375" s="57"/>
      <c r="F1375" s="58"/>
      <c r="G1375" s="59"/>
      <c r="H1375" s="57"/>
      <c r="I1375" s="57"/>
      <c r="J1375" s="62" t="str">
        <f t="shared" si="109"/>
        <v/>
      </c>
      <c r="K1375" s="61"/>
      <c r="L1375" s="57"/>
      <c r="M1375" s="57" t="str">
        <f t="shared" si="110"/>
        <v/>
      </c>
      <c r="N1375" s="57"/>
      <c r="O1375" s="57"/>
      <c r="P1375" s="57"/>
      <c r="Q1375" s="65" t="str">
        <f t="shared" si="111"/>
        <v/>
      </c>
      <c r="R1375" s="55"/>
      <c r="S1375" s="67"/>
      <c r="T1375" s="17">
        <f>IF(AND(D1375&lt;&gt;"",RIGHT(D1375,3)&lt;&gt;""),IF(COUNTIF($D$6:D1375,D1375)=1,1,0),0)</f>
        <v>0</v>
      </c>
      <c r="U1375" s="17" t="str">
        <f t="shared" si="112"/>
        <v/>
      </c>
      <c r="V1375" s="17" t="str">
        <f t="shared" si="113"/>
        <v/>
      </c>
    </row>
    <row r="1376" s="9" customFormat="1" hidden="1" customHeight="1" spans="1:22">
      <c r="A1376" s="21"/>
      <c r="B1376" s="54"/>
      <c r="C1376" s="55"/>
      <c r="D1376" s="54"/>
      <c r="E1376" s="57"/>
      <c r="F1376" s="58"/>
      <c r="G1376" s="59"/>
      <c r="H1376" s="57"/>
      <c r="I1376" s="57"/>
      <c r="J1376" s="62" t="str">
        <f t="shared" si="109"/>
        <v/>
      </c>
      <c r="K1376" s="61"/>
      <c r="L1376" s="57"/>
      <c r="M1376" s="57" t="str">
        <f t="shared" si="110"/>
        <v/>
      </c>
      <c r="N1376" s="57"/>
      <c r="O1376" s="57"/>
      <c r="P1376" s="57"/>
      <c r="Q1376" s="65" t="str">
        <f t="shared" si="111"/>
        <v/>
      </c>
      <c r="R1376" s="55"/>
      <c r="S1376" s="67"/>
      <c r="T1376" s="17">
        <f>IF(AND(D1376&lt;&gt;"",RIGHT(D1376,3)&lt;&gt;""),IF(COUNTIF($D$6:D1376,D1376)=1,1,0),0)</f>
        <v>0</v>
      </c>
      <c r="U1376" s="17" t="str">
        <f t="shared" si="112"/>
        <v/>
      </c>
      <c r="V1376" s="17" t="str">
        <f t="shared" si="113"/>
        <v/>
      </c>
    </row>
    <row r="1377" s="9" customFormat="1" hidden="1" customHeight="1" spans="1:22">
      <c r="A1377" s="21"/>
      <c r="B1377" s="54"/>
      <c r="C1377" s="55"/>
      <c r="D1377" s="54"/>
      <c r="E1377" s="57"/>
      <c r="F1377" s="58"/>
      <c r="G1377" s="59"/>
      <c r="H1377" s="57"/>
      <c r="I1377" s="57"/>
      <c r="J1377" s="62" t="str">
        <f t="shared" si="109"/>
        <v/>
      </c>
      <c r="K1377" s="61"/>
      <c r="L1377" s="57"/>
      <c r="M1377" s="57" t="str">
        <f t="shared" si="110"/>
        <v/>
      </c>
      <c r="N1377" s="57"/>
      <c r="O1377" s="57"/>
      <c r="P1377" s="57"/>
      <c r="Q1377" s="65" t="str">
        <f t="shared" si="111"/>
        <v/>
      </c>
      <c r="R1377" s="55"/>
      <c r="S1377" s="67"/>
      <c r="T1377" s="17">
        <f>IF(AND(D1377&lt;&gt;"",RIGHT(D1377,3)&lt;&gt;""),IF(COUNTIF($D$6:D1377,D1377)=1,1,0),0)</f>
        <v>0</v>
      </c>
      <c r="U1377" s="17" t="str">
        <f t="shared" si="112"/>
        <v/>
      </c>
      <c r="V1377" s="17" t="str">
        <f t="shared" si="113"/>
        <v/>
      </c>
    </row>
    <row r="1378" s="9" customFormat="1" hidden="1" customHeight="1" spans="1:22">
      <c r="A1378" s="21"/>
      <c r="B1378" s="54"/>
      <c r="C1378" s="55"/>
      <c r="D1378" s="54"/>
      <c r="E1378" s="57"/>
      <c r="F1378" s="58"/>
      <c r="G1378" s="59"/>
      <c r="H1378" s="57"/>
      <c r="I1378" s="57"/>
      <c r="J1378" s="62" t="str">
        <f t="shared" si="109"/>
        <v/>
      </c>
      <c r="K1378" s="61"/>
      <c r="L1378" s="57"/>
      <c r="M1378" s="57" t="str">
        <f t="shared" si="110"/>
        <v/>
      </c>
      <c r="N1378" s="57"/>
      <c r="O1378" s="57"/>
      <c r="P1378" s="57"/>
      <c r="Q1378" s="65" t="str">
        <f t="shared" si="111"/>
        <v/>
      </c>
      <c r="R1378" s="55"/>
      <c r="S1378" s="67"/>
      <c r="T1378" s="17">
        <f>IF(AND(D1378&lt;&gt;"",RIGHT(D1378,3)&lt;&gt;""),IF(COUNTIF($D$6:D1378,D1378)=1,1,0),0)</f>
        <v>0</v>
      </c>
      <c r="U1378" s="17" t="str">
        <f t="shared" si="112"/>
        <v/>
      </c>
      <c r="V1378" s="17" t="str">
        <f t="shared" si="113"/>
        <v/>
      </c>
    </row>
    <row r="1379" s="9" customFormat="1" hidden="1" customHeight="1" spans="1:22">
      <c r="A1379" s="21"/>
      <c r="B1379" s="54"/>
      <c r="C1379" s="55"/>
      <c r="D1379" s="54"/>
      <c r="E1379" s="57"/>
      <c r="F1379" s="58"/>
      <c r="G1379" s="59"/>
      <c r="H1379" s="57"/>
      <c r="I1379" s="57"/>
      <c r="J1379" s="62" t="str">
        <f t="shared" si="109"/>
        <v/>
      </c>
      <c r="K1379" s="61"/>
      <c r="L1379" s="57"/>
      <c r="M1379" s="57" t="str">
        <f t="shared" si="110"/>
        <v/>
      </c>
      <c r="N1379" s="57"/>
      <c r="O1379" s="57"/>
      <c r="P1379" s="57"/>
      <c r="Q1379" s="65" t="str">
        <f t="shared" si="111"/>
        <v/>
      </c>
      <c r="R1379" s="55"/>
      <c r="S1379" s="67"/>
      <c r="T1379" s="17">
        <f>IF(AND(D1379&lt;&gt;"",RIGHT(D1379,3)&lt;&gt;""),IF(COUNTIF($D$6:D1379,D1379)=1,1,0),0)</f>
        <v>0</v>
      </c>
      <c r="U1379" s="17" t="str">
        <f t="shared" si="112"/>
        <v/>
      </c>
      <c r="V1379" s="17" t="str">
        <f t="shared" si="113"/>
        <v/>
      </c>
    </row>
    <row r="1380" s="9" customFormat="1" hidden="1" customHeight="1" spans="1:22">
      <c r="A1380" s="21"/>
      <c r="B1380" s="54"/>
      <c r="C1380" s="55"/>
      <c r="D1380" s="54"/>
      <c r="E1380" s="57"/>
      <c r="F1380" s="58"/>
      <c r="G1380" s="59"/>
      <c r="H1380" s="57"/>
      <c r="I1380" s="57"/>
      <c r="J1380" s="62" t="str">
        <f t="shared" si="109"/>
        <v/>
      </c>
      <c r="K1380" s="61"/>
      <c r="L1380" s="57"/>
      <c r="M1380" s="57" t="str">
        <f t="shared" si="110"/>
        <v/>
      </c>
      <c r="N1380" s="57"/>
      <c r="O1380" s="57"/>
      <c r="P1380" s="57"/>
      <c r="Q1380" s="65" t="str">
        <f t="shared" si="111"/>
        <v/>
      </c>
      <c r="R1380" s="55"/>
      <c r="S1380" s="67"/>
      <c r="T1380" s="17">
        <f>IF(AND(D1380&lt;&gt;"",RIGHT(D1380,3)&lt;&gt;""),IF(COUNTIF($D$6:D1380,D1380)=1,1,0),0)</f>
        <v>0</v>
      </c>
      <c r="U1380" s="17" t="str">
        <f t="shared" si="112"/>
        <v/>
      </c>
      <c r="V1380" s="17" t="str">
        <f t="shared" si="113"/>
        <v/>
      </c>
    </row>
    <row r="1381" s="9" customFormat="1" hidden="1" customHeight="1" spans="1:22">
      <c r="A1381" s="21"/>
      <c r="B1381" s="54"/>
      <c r="C1381" s="55"/>
      <c r="D1381" s="54"/>
      <c r="E1381" s="57"/>
      <c r="F1381" s="58"/>
      <c r="G1381" s="59"/>
      <c r="H1381" s="57"/>
      <c r="I1381" s="57"/>
      <c r="J1381" s="62" t="str">
        <f t="shared" si="109"/>
        <v/>
      </c>
      <c r="K1381" s="61"/>
      <c r="L1381" s="57"/>
      <c r="M1381" s="57" t="str">
        <f t="shared" si="110"/>
        <v/>
      </c>
      <c r="N1381" s="57"/>
      <c r="O1381" s="57"/>
      <c r="P1381" s="57"/>
      <c r="Q1381" s="65" t="str">
        <f t="shared" si="111"/>
        <v/>
      </c>
      <c r="R1381" s="55"/>
      <c r="S1381" s="67"/>
      <c r="T1381" s="17">
        <f>IF(AND(D1381&lt;&gt;"",RIGHT(D1381,3)&lt;&gt;""),IF(COUNTIF($D$6:D1381,D1381)=1,1,0),0)</f>
        <v>0</v>
      </c>
      <c r="U1381" s="17" t="str">
        <f t="shared" si="112"/>
        <v/>
      </c>
      <c r="V1381" s="17" t="str">
        <f t="shared" si="113"/>
        <v/>
      </c>
    </row>
    <row r="1382" s="9" customFormat="1" hidden="1" customHeight="1" spans="1:22">
      <c r="A1382" s="21"/>
      <c r="B1382" s="54"/>
      <c r="C1382" s="55"/>
      <c r="D1382" s="54"/>
      <c r="E1382" s="57"/>
      <c r="F1382" s="58"/>
      <c r="G1382" s="59"/>
      <c r="H1382" s="57"/>
      <c r="I1382" s="57"/>
      <c r="J1382" s="62" t="str">
        <f t="shared" si="109"/>
        <v/>
      </c>
      <c r="K1382" s="61"/>
      <c r="L1382" s="57"/>
      <c r="M1382" s="57" t="str">
        <f t="shared" si="110"/>
        <v/>
      </c>
      <c r="N1382" s="57"/>
      <c r="O1382" s="57"/>
      <c r="P1382" s="57"/>
      <c r="Q1382" s="65" t="str">
        <f t="shared" si="111"/>
        <v/>
      </c>
      <c r="R1382" s="55"/>
      <c r="S1382" s="67"/>
      <c r="T1382" s="17">
        <f>IF(AND(D1382&lt;&gt;"",RIGHT(D1382,3)&lt;&gt;""),IF(COUNTIF($D$6:D1382,D1382)=1,1,0),0)</f>
        <v>0</v>
      </c>
      <c r="U1382" s="17" t="str">
        <f t="shared" si="112"/>
        <v/>
      </c>
      <c r="V1382" s="17" t="str">
        <f t="shared" si="113"/>
        <v/>
      </c>
    </row>
    <row r="1383" s="9" customFormat="1" hidden="1" customHeight="1" spans="1:22">
      <c r="A1383" s="21"/>
      <c r="B1383" s="54"/>
      <c r="C1383" s="55"/>
      <c r="D1383" s="54"/>
      <c r="E1383" s="57"/>
      <c r="F1383" s="58"/>
      <c r="G1383" s="59"/>
      <c r="H1383" s="57"/>
      <c r="I1383" s="57"/>
      <c r="J1383" s="62" t="str">
        <f t="shared" si="109"/>
        <v/>
      </c>
      <c r="K1383" s="61"/>
      <c r="L1383" s="57"/>
      <c r="M1383" s="57" t="str">
        <f t="shared" si="110"/>
        <v/>
      </c>
      <c r="N1383" s="57"/>
      <c r="O1383" s="57"/>
      <c r="P1383" s="57"/>
      <c r="Q1383" s="65" t="str">
        <f t="shared" si="111"/>
        <v/>
      </c>
      <c r="R1383" s="55"/>
      <c r="S1383" s="67"/>
      <c r="T1383" s="17">
        <f>IF(AND(D1383&lt;&gt;"",RIGHT(D1383,3)&lt;&gt;""),IF(COUNTIF($D$6:D1383,D1383)=1,1,0),0)</f>
        <v>0</v>
      </c>
      <c r="U1383" s="17" t="str">
        <f t="shared" si="112"/>
        <v/>
      </c>
      <c r="V1383" s="17" t="str">
        <f t="shared" si="113"/>
        <v/>
      </c>
    </row>
    <row r="1384" s="9" customFormat="1" hidden="1" customHeight="1" spans="1:22">
      <c r="A1384" s="21"/>
      <c r="B1384" s="54"/>
      <c r="C1384" s="55"/>
      <c r="D1384" s="54"/>
      <c r="E1384" s="57"/>
      <c r="F1384" s="58"/>
      <c r="G1384" s="59"/>
      <c r="H1384" s="57"/>
      <c r="I1384" s="57"/>
      <c r="J1384" s="62" t="str">
        <f t="shared" si="109"/>
        <v/>
      </c>
      <c r="K1384" s="61"/>
      <c r="L1384" s="57"/>
      <c r="M1384" s="57" t="str">
        <f t="shared" si="110"/>
        <v/>
      </c>
      <c r="N1384" s="57"/>
      <c r="O1384" s="57"/>
      <c r="P1384" s="57"/>
      <c r="Q1384" s="65" t="str">
        <f t="shared" si="111"/>
        <v/>
      </c>
      <c r="R1384" s="55"/>
      <c r="S1384" s="67"/>
      <c r="T1384" s="17">
        <f>IF(AND(D1384&lt;&gt;"",RIGHT(D1384,3)&lt;&gt;""),IF(COUNTIF($D$6:D1384,D1384)=1,1,0),0)</f>
        <v>0</v>
      </c>
      <c r="U1384" s="17" t="str">
        <f t="shared" si="112"/>
        <v/>
      </c>
      <c r="V1384" s="17" t="str">
        <f t="shared" si="113"/>
        <v/>
      </c>
    </row>
    <row r="1385" s="9" customFormat="1" hidden="1" customHeight="1" spans="1:22">
      <c r="A1385" s="21"/>
      <c r="B1385" s="54"/>
      <c r="C1385" s="55"/>
      <c r="D1385" s="54"/>
      <c r="E1385" s="57"/>
      <c r="F1385" s="58"/>
      <c r="G1385" s="59"/>
      <c r="H1385" s="57"/>
      <c r="I1385" s="57"/>
      <c r="J1385" s="62" t="str">
        <f t="shared" si="109"/>
        <v/>
      </c>
      <c r="K1385" s="61"/>
      <c r="L1385" s="57"/>
      <c r="M1385" s="57" t="str">
        <f t="shared" si="110"/>
        <v/>
      </c>
      <c r="N1385" s="57"/>
      <c r="O1385" s="57"/>
      <c r="P1385" s="57"/>
      <c r="Q1385" s="65" t="str">
        <f t="shared" si="111"/>
        <v/>
      </c>
      <c r="R1385" s="55"/>
      <c r="S1385" s="67"/>
      <c r="T1385" s="17">
        <f>IF(AND(D1385&lt;&gt;"",RIGHT(D1385,3)&lt;&gt;""),IF(COUNTIF($D$6:D1385,D1385)=1,1,0),0)</f>
        <v>0</v>
      </c>
      <c r="U1385" s="17" t="str">
        <f t="shared" si="112"/>
        <v/>
      </c>
      <c r="V1385" s="17" t="str">
        <f t="shared" si="113"/>
        <v/>
      </c>
    </row>
    <row r="1386" s="9" customFormat="1" hidden="1" customHeight="1" spans="1:22">
      <c r="A1386" s="21"/>
      <c r="B1386" s="54"/>
      <c r="C1386" s="55"/>
      <c r="D1386" s="54"/>
      <c r="E1386" s="57"/>
      <c r="F1386" s="58"/>
      <c r="G1386" s="59"/>
      <c r="H1386" s="57"/>
      <c r="I1386" s="57"/>
      <c r="J1386" s="62" t="str">
        <f t="shared" si="109"/>
        <v/>
      </c>
      <c r="K1386" s="61"/>
      <c r="L1386" s="57"/>
      <c r="M1386" s="57" t="str">
        <f t="shared" si="110"/>
        <v/>
      </c>
      <c r="N1386" s="57"/>
      <c r="O1386" s="57"/>
      <c r="P1386" s="57"/>
      <c r="Q1386" s="65" t="str">
        <f t="shared" si="111"/>
        <v/>
      </c>
      <c r="R1386" s="55"/>
      <c r="S1386" s="67"/>
      <c r="T1386" s="17">
        <f>IF(AND(D1386&lt;&gt;"",RIGHT(D1386,3)&lt;&gt;""),IF(COUNTIF($D$6:D1386,D1386)=1,1,0),0)</f>
        <v>0</v>
      </c>
      <c r="U1386" s="17" t="str">
        <f t="shared" si="112"/>
        <v/>
      </c>
      <c r="V1386" s="17" t="str">
        <f t="shared" si="113"/>
        <v/>
      </c>
    </row>
    <row r="1387" s="9" customFormat="1" hidden="1" customHeight="1" spans="1:22">
      <c r="A1387" s="21"/>
      <c r="B1387" s="54"/>
      <c r="C1387" s="55"/>
      <c r="D1387" s="54"/>
      <c r="E1387" s="57"/>
      <c r="F1387" s="58"/>
      <c r="G1387" s="59"/>
      <c r="H1387" s="57"/>
      <c r="I1387" s="57"/>
      <c r="J1387" s="62" t="str">
        <f t="shared" si="109"/>
        <v/>
      </c>
      <c r="K1387" s="61"/>
      <c r="L1387" s="57"/>
      <c r="M1387" s="57" t="str">
        <f t="shared" si="110"/>
        <v/>
      </c>
      <c r="N1387" s="57"/>
      <c r="O1387" s="57"/>
      <c r="P1387" s="57"/>
      <c r="Q1387" s="65" t="str">
        <f t="shared" si="111"/>
        <v/>
      </c>
      <c r="R1387" s="55"/>
      <c r="S1387" s="67"/>
      <c r="T1387" s="17">
        <f>IF(AND(D1387&lt;&gt;"",RIGHT(D1387,3)&lt;&gt;""),IF(COUNTIF($D$6:D1387,D1387)=1,1,0),0)</f>
        <v>0</v>
      </c>
      <c r="U1387" s="17" t="str">
        <f t="shared" si="112"/>
        <v/>
      </c>
      <c r="V1387" s="17" t="str">
        <f t="shared" si="113"/>
        <v/>
      </c>
    </row>
    <row r="1388" s="9" customFormat="1" hidden="1" customHeight="1" spans="1:22">
      <c r="A1388" s="21"/>
      <c r="B1388" s="54"/>
      <c r="C1388" s="55"/>
      <c r="D1388" s="54"/>
      <c r="E1388" s="57"/>
      <c r="F1388" s="58"/>
      <c r="G1388" s="59"/>
      <c r="H1388" s="57"/>
      <c r="I1388" s="57"/>
      <c r="J1388" s="62" t="str">
        <f t="shared" si="109"/>
        <v/>
      </c>
      <c r="K1388" s="61"/>
      <c r="L1388" s="57"/>
      <c r="M1388" s="57" t="str">
        <f t="shared" si="110"/>
        <v/>
      </c>
      <c r="N1388" s="57"/>
      <c r="O1388" s="57"/>
      <c r="P1388" s="57"/>
      <c r="Q1388" s="65" t="str">
        <f t="shared" si="111"/>
        <v/>
      </c>
      <c r="R1388" s="55"/>
      <c r="S1388" s="67"/>
      <c r="T1388" s="17">
        <f>IF(AND(D1388&lt;&gt;"",RIGHT(D1388,3)&lt;&gt;""),IF(COUNTIF($D$6:D1388,D1388)=1,1,0),0)</f>
        <v>0</v>
      </c>
      <c r="U1388" s="17" t="str">
        <f t="shared" si="112"/>
        <v/>
      </c>
      <c r="V1388" s="17" t="str">
        <f t="shared" si="113"/>
        <v/>
      </c>
    </row>
    <row r="1389" s="9" customFormat="1" hidden="1" customHeight="1" spans="1:22">
      <c r="A1389" s="21"/>
      <c r="B1389" s="54"/>
      <c r="C1389" s="55"/>
      <c r="D1389" s="54"/>
      <c r="E1389" s="57"/>
      <c r="F1389" s="58"/>
      <c r="G1389" s="59"/>
      <c r="H1389" s="57"/>
      <c r="I1389" s="57"/>
      <c r="J1389" s="62" t="str">
        <f t="shared" si="109"/>
        <v/>
      </c>
      <c r="K1389" s="61"/>
      <c r="L1389" s="57"/>
      <c r="M1389" s="57" t="str">
        <f t="shared" si="110"/>
        <v/>
      </c>
      <c r="N1389" s="57"/>
      <c r="O1389" s="57"/>
      <c r="P1389" s="57"/>
      <c r="Q1389" s="65" t="str">
        <f t="shared" si="111"/>
        <v/>
      </c>
      <c r="R1389" s="55"/>
      <c r="S1389" s="67"/>
      <c r="T1389" s="17">
        <f>IF(AND(D1389&lt;&gt;"",RIGHT(D1389,3)&lt;&gt;""),IF(COUNTIF($D$6:D1389,D1389)=1,1,0),0)</f>
        <v>0</v>
      </c>
      <c r="U1389" s="17" t="str">
        <f t="shared" si="112"/>
        <v/>
      </c>
      <c r="V1389" s="17" t="str">
        <f t="shared" si="113"/>
        <v/>
      </c>
    </row>
    <row r="1390" s="9" customFormat="1" hidden="1" customHeight="1" spans="1:22">
      <c r="A1390" s="21"/>
      <c r="B1390" s="54"/>
      <c r="C1390" s="55"/>
      <c r="D1390" s="54"/>
      <c r="E1390" s="57"/>
      <c r="F1390" s="58"/>
      <c r="G1390" s="59"/>
      <c r="H1390" s="57"/>
      <c r="I1390" s="57"/>
      <c r="J1390" s="62" t="str">
        <f t="shared" si="109"/>
        <v/>
      </c>
      <c r="K1390" s="61"/>
      <c r="L1390" s="57"/>
      <c r="M1390" s="57" t="str">
        <f t="shared" si="110"/>
        <v/>
      </c>
      <c r="N1390" s="57"/>
      <c r="O1390" s="57"/>
      <c r="P1390" s="57"/>
      <c r="Q1390" s="65" t="str">
        <f t="shared" si="111"/>
        <v/>
      </c>
      <c r="R1390" s="55"/>
      <c r="S1390" s="67"/>
      <c r="T1390" s="17">
        <f>IF(AND(D1390&lt;&gt;"",RIGHT(D1390,3)&lt;&gt;""),IF(COUNTIF($D$6:D1390,D1390)=1,1,0),0)</f>
        <v>0</v>
      </c>
      <c r="U1390" s="17" t="str">
        <f t="shared" si="112"/>
        <v/>
      </c>
      <c r="V1390" s="17" t="str">
        <f t="shared" si="113"/>
        <v/>
      </c>
    </row>
    <row r="1391" s="9" customFormat="1" hidden="1" customHeight="1" spans="1:22">
      <c r="A1391" s="21"/>
      <c r="B1391" s="54"/>
      <c r="C1391" s="55"/>
      <c r="D1391" s="54"/>
      <c r="E1391" s="57"/>
      <c r="F1391" s="58"/>
      <c r="G1391" s="59"/>
      <c r="H1391" s="57"/>
      <c r="I1391" s="57"/>
      <c r="J1391" s="62" t="str">
        <f t="shared" si="109"/>
        <v/>
      </c>
      <c r="K1391" s="61"/>
      <c r="L1391" s="57"/>
      <c r="M1391" s="57" t="str">
        <f t="shared" si="110"/>
        <v/>
      </c>
      <c r="N1391" s="57"/>
      <c r="O1391" s="57"/>
      <c r="P1391" s="57"/>
      <c r="Q1391" s="65" t="str">
        <f t="shared" si="111"/>
        <v/>
      </c>
      <c r="R1391" s="55"/>
      <c r="S1391" s="67"/>
      <c r="T1391" s="17">
        <f>IF(AND(D1391&lt;&gt;"",RIGHT(D1391,3)&lt;&gt;""),IF(COUNTIF($D$6:D1391,D1391)=1,1,0),0)</f>
        <v>0</v>
      </c>
      <c r="U1391" s="17" t="str">
        <f t="shared" si="112"/>
        <v/>
      </c>
      <c r="V1391" s="17" t="str">
        <f t="shared" si="113"/>
        <v/>
      </c>
    </row>
    <row r="1392" s="9" customFormat="1" hidden="1" customHeight="1" spans="1:22">
      <c r="A1392" s="21"/>
      <c r="B1392" s="54"/>
      <c r="C1392" s="55"/>
      <c r="D1392" s="54"/>
      <c r="E1392" s="57"/>
      <c r="F1392" s="58"/>
      <c r="G1392" s="59"/>
      <c r="H1392" s="57"/>
      <c r="I1392" s="57"/>
      <c r="J1392" s="62" t="str">
        <f t="shared" si="109"/>
        <v/>
      </c>
      <c r="K1392" s="61"/>
      <c r="L1392" s="57"/>
      <c r="M1392" s="57" t="str">
        <f t="shared" si="110"/>
        <v/>
      </c>
      <c r="N1392" s="57"/>
      <c r="O1392" s="57"/>
      <c r="P1392" s="57"/>
      <c r="Q1392" s="65" t="str">
        <f t="shared" si="111"/>
        <v/>
      </c>
      <c r="R1392" s="55"/>
      <c r="S1392" s="67"/>
      <c r="T1392" s="17">
        <f>IF(AND(D1392&lt;&gt;"",RIGHT(D1392,3)&lt;&gt;""),IF(COUNTIF($D$6:D1392,D1392)=1,1,0),0)</f>
        <v>0</v>
      </c>
      <c r="U1392" s="17" t="str">
        <f t="shared" si="112"/>
        <v/>
      </c>
      <c r="V1392" s="17" t="str">
        <f t="shared" si="113"/>
        <v/>
      </c>
    </row>
    <row r="1393" s="9" customFormat="1" hidden="1" customHeight="1" spans="1:22">
      <c r="A1393" s="21"/>
      <c r="B1393" s="54"/>
      <c r="C1393" s="55"/>
      <c r="D1393" s="54"/>
      <c r="E1393" s="57"/>
      <c r="F1393" s="58"/>
      <c r="G1393" s="59"/>
      <c r="H1393" s="57"/>
      <c r="I1393" s="57"/>
      <c r="J1393" s="62" t="str">
        <f t="shared" si="109"/>
        <v/>
      </c>
      <c r="K1393" s="61"/>
      <c r="L1393" s="57"/>
      <c r="M1393" s="57" t="str">
        <f t="shared" si="110"/>
        <v/>
      </c>
      <c r="N1393" s="57"/>
      <c r="O1393" s="57"/>
      <c r="P1393" s="57"/>
      <c r="Q1393" s="65" t="str">
        <f t="shared" si="111"/>
        <v/>
      </c>
      <c r="R1393" s="55"/>
      <c r="S1393" s="67"/>
      <c r="T1393" s="17">
        <f>IF(AND(D1393&lt;&gt;"",RIGHT(D1393,3)&lt;&gt;""),IF(COUNTIF($D$6:D1393,D1393)=1,1,0),0)</f>
        <v>0</v>
      </c>
      <c r="U1393" s="17" t="str">
        <f t="shared" si="112"/>
        <v/>
      </c>
      <c r="V1393" s="17" t="str">
        <f t="shared" si="113"/>
        <v/>
      </c>
    </row>
    <row r="1394" s="9" customFormat="1" hidden="1" customHeight="1" spans="1:22">
      <c r="A1394" s="21"/>
      <c r="B1394" s="54"/>
      <c r="C1394" s="55"/>
      <c r="D1394" s="54"/>
      <c r="E1394" s="57"/>
      <c r="F1394" s="58"/>
      <c r="G1394" s="59"/>
      <c r="H1394" s="57"/>
      <c r="I1394" s="57"/>
      <c r="J1394" s="62" t="str">
        <f t="shared" si="109"/>
        <v/>
      </c>
      <c r="K1394" s="61"/>
      <c r="L1394" s="57"/>
      <c r="M1394" s="57" t="str">
        <f t="shared" si="110"/>
        <v/>
      </c>
      <c r="N1394" s="57"/>
      <c r="O1394" s="57"/>
      <c r="P1394" s="57"/>
      <c r="Q1394" s="65" t="str">
        <f t="shared" si="111"/>
        <v/>
      </c>
      <c r="R1394" s="55"/>
      <c r="S1394" s="67"/>
      <c r="T1394" s="17">
        <f>IF(AND(D1394&lt;&gt;"",RIGHT(D1394,3)&lt;&gt;""),IF(COUNTIF($D$6:D1394,D1394)=1,1,0),0)</f>
        <v>0</v>
      </c>
      <c r="U1394" s="17" t="str">
        <f t="shared" si="112"/>
        <v/>
      </c>
      <c r="V1394" s="17" t="str">
        <f t="shared" si="113"/>
        <v/>
      </c>
    </row>
    <row r="1395" s="9" customFormat="1" hidden="1" customHeight="1" spans="1:22">
      <c r="A1395" s="21"/>
      <c r="B1395" s="54"/>
      <c r="C1395" s="55"/>
      <c r="D1395" s="54"/>
      <c r="E1395" s="57"/>
      <c r="F1395" s="58"/>
      <c r="G1395" s="59"/>
      <c r="H1395" s="57"/>
      <c r="I1395" s="57"/>
      <c r="J1395" s="62" t="str">
        <f t="shared" si="109"/>
        <v/>
      </c>
      <c r="K1395" s="61"/>
      <c r="L1395" s="57"/>
      <c r="M1395" s="57" t="str">
        <f t="shared" si="110"/>
        <v/>
      </c>
      <c r="N1395" s="57"/>
      <c r="O1395" s="57"/>
      <c r="P1395" s="57"/>
      <c r="Q1395" s="65" t="str">
        <f t="shared" si="111"/>
        <v/>
      </c>
      <c r="R1395" s="55"/>
      <c r="S1395" s="67"/>
      <c r="T1395" s="17">
        <f>IF(AND(D1395&lt;&gt;"",RIGHT(D1395,3)&lt;&gt;""),IF(COUNTIF($D$6:D1395,D1395)=1,1,0),0)</f>
        <v>0</v>
      </c>
      <c r="U1395" s="17" t="str">
        <f t="shared" si="112"/>
        <v/>
      </c>
      <c r="V1395" s="17" t="str">
        <f t="shared" si="113"/>
        <v/>
      </c>
    </row>
    <row r="1396" s="9" customFormat="1" hidden="1" customHeight="1" spans="1:22">
      <c r="A1396" s="21"/>
      <c r="B1396" s="54"/>
      <c r="C1396" s="55"/>
      <c r="D1396" s="54"/>
      <c r="E1396" s="57"/>
      <c r="F1396" s="58"/>
      <c r="G1396" s="59"/>
      <c r="H1396" s="57"/>
      <c r="I1396" s="57"/>
      <c r="J1396" s="62" t="str">
        <f t="shared" si="109"/>
        <v/>
      </c>
      <c r="K1396" s="61"/>
      <c r="L1396" s="57"/>
      <c r="M1396" s="57" t="str">
        <f t="shared" si="110"/>
        <v/>
      </c>
      <c r="N1396" s="57"/>
      <c r="O1396" s="57"/>
      <c r="P1396" s="57"/>
      <c r="Q1396" s="65" t="str">
        <f t="shared" si="111"/>
        <v/>
      </c>
      <c r="R1396" s="55"/>
      <c r="S1396" s="67"/>
      <c r="T1396" s="17">
        <f>IF(AND(D1396&lt;&gt;"",RIGHT(D1396,3)&lt;&gt;""),IF(COUNTIF($D$6:D1396,D1396)=1,1,0),0)</f>
        <v>0</v>
      </c>
      <c r="U1396" s="17" t="str">
        <f t="shared" si="112"/>
        <v/>
      </c>
      <c r="V1396" s="17" t="str">
        <f t="shared" si="113"/>
        <v/>
      </c>
    </row>
    <row r="1397" s="9" customFormat="1" hidden="1" customHeight="1" spans="1:22">
      <c r="A1397" s="21"/>
      <c r="B1397" s="54"/>
      <c r="C1397" s="55"/>
      <c r="D1397" s="54"/>
      <c r="E1397" s="57"/>
      <c r="F1397" s="58"/>
      <c r="G1397" s="59"/>
      <c r="H1397" s="57"/>
      <c r="I1397" s="57"/>
      <c r="J1397" s="62" t="str">
        <f t="shared" si="109"/>
        <v/>
      </c>
      <c r="K1397" s="61"/>
      <c r="L1397" s="57"/>
      <c r="M1397" s="57" t="str">
        <f t="shared" si="110"/>
        <v/>
      </c>
      <c r="N1397" s="57"/>
      <c r="O1397" s="57"/>
      <c r="P1397" s="57"/>
      <c r="Q1397" s="65" t="str">
        <f t="shared" si="111"/>
        <v/>
      </c>
      <c r="R1397" s="55"/>
      <c r="S1397" s="67"/>
      <c r="T1397" s="17">
        <f>IF(AND(D1397&lt;&gt;"",RIGHT(D1397,3)&lt;&gt;""),IF(COUNTIF($D$6:D1397,D1397)=1,1,0),0)</f>
        <v>0</v>
      </c>
      <c r="U1397" s="17" t="str">
        <f t="shared" si="112"/>
        <v/>
      </c>
      <c r="V1397" s="17" t="str">
        <f t="shared" si="113"/>
        <v/>
      </c>
    </row>
    <row r="1398" s="9" customFormat="1" hidden="1" customHeight="1" spans="1:22">
      <c r="A1398" s="21"/>
      <c r="B1398" s="54"/>
      <c r="C1398" s="55"/>
      <c r="D1398" s="54"/>
      <c r="E1398" s="57"/>
      <c r="F1398" s="58"/>
      <c r="G1398" s="59"/>
      <c r="H1398" s="57"/>
      <c r="I1398" s="57"/>
      <c r="J1398" s="62" t="str">
        <f t="shared" si="109"/>
        <v/>
      </c>
      <c r="K1398" s="61"/>
      <c r="L1398" s="57"/>
      <c r="M1398" s="57" t="str">
        <f t="shared" si="110"/>
        <v/>
      </c>
      <c r="N1398" s="57"/>
      <c r="O1398" s="57"/>
      <c r="P1398" s="57"/>
      <c r="Q1398" s="65" t="str">
        <f t="shared" si="111"/>
        <v/>
      </c>
      <c r="R1398" s="55"/>
      <c r="S1398" s="67"/>
      <c r="T1398" s="17">
        <f>IF(AND(D1398&lt;&gt;"",RIGHT(D1398,3)&lt;&gt;""),IF(COUNTIF($D$6:D1398,D1398)=1,1,0),0)</f>
        <v>0</v>
      </c>
      <c r="U1398" s="17" t="str">
        <f t="shared" si="112"/>
        <v/>
      </c>
      <c r="V1398" s="17" t="str">
        <f t="shared" si="113"/>
        <v/>
      </c>
    </row>
    <row r="1399" s="9" customFormat="1" hidden="1" customHeight="1" spans="1:22">
      <c r="A1399" s="21"/>
      <c r="B1399" s="54"/>
      <c r="C1399" s="55"/>
      <c r="D1399" s="54"/>
      <c r="E1399" s="57"/>
      <c r="F1399" s="58"/>
      <c r="G1399" s="59"/>
      <c r="H1399" s="57"/>
      <c r="I1399" s="57"/>
      <c r="J1399" s="62" t="str">
        <f t="shared" si="109"/>
        <v/>
      </c>
      <c r="K1399" s="61"/>
      <c r="L1399" s="57"/>
      <c r="M1399" s="57" t="str">
        <f t="shared" si="110"/>
        <v/>
      </c>
      <c r="N1399" s="57"/>
      <c r="O1399" s="57"/>
      <c r="P1399" s="57"/>
      <c r="Q1399" s="65" t="str">
        <f t="shared" si="111"/>
        <v/>
      </c>
      <c r="R1399" s="55"/>
      <c r="S1399" s="67"/>
      <c r="T1399" s="17">
        <f>IF(AND(D1399&lt;&gt;"",RIGHT(D1399,3)&lt;&gt;""),IF(COUNTIF($D$6:D1399,D1399)=1,1,0),0)</f>
        <v>0</v>
      </c>
      <c r="U1399" s="17" t="str">
        <f t="shared" si="112"/>
        <v/>
      </c>
      <c r="V1399" s="17" t="str">
        <f t="shared" si="113"/>
        <v/>
      </c>
    </row>
    <row r="1400" s="9" customFormat="1" hidden="1" customHeight="1" spans="1:22">
      <c r="A1400" s="21"/>
      <c r="B1400" s="54"/>
      <c r="C1400" s="55"/>
      <c r="D1400" s="54"/>
      <c r="E1400" s="57"/>
      <c r="F1400" s="58"/>
      <c r="G1400" s="59"/>
      <c r="H1400" s="57"/>
      <c r="I1400" s="57"/>
      <c r="J1400" s="62" t="str">
        <f t="shared" si="109"/>
        <v/>
      </c>
      <c r="K1400" s="61"/>
      <c r="L1400" s="57"/>
      <c r="M1400" s="57" t="str">
        <f t="shared" si="110"/>
        <v/>
      </c>
      <c r="N1400" s="57"/>
      <c r="O1400" s="57"/>
      <c r="P1400" s="57"/>
      <c r="Q1400" s="65" t="str">
        <f t="shared" si="111"/>
        <v/>
      </c>
      <c r="R1400" s="55"/>
      <c r="S1400" s="67"/>
      <c r="T1400" s="17">
        <f>IF(AND(D1400&lt;&gt;"",RIGHT(D1400,3)&lt;&gt;""),IF(COUNTIF($D$6:D1400,D1400)=1,1,0),0)</f>
        <v>0</v>
      </c>
      <c r="U1400" s="17" t="str">
        <f t="shared" si="112"/>
        <v/>
      </c>
      <c r="V1400" s="17" t="str">
        <f t="shared" si="113"/>
        <v/>
      </c>
    </row>
    <row r="1401" s="9" customFormat="1" hidden="1" customHeight="1" spans="1:22">
      <c r="A1401" s="21"/>
      <c r="B1401" s="54"/>
      <c r="C1401" s="55"/>
      <c r="D1401" s="54"/>
      <c r="E1401" s="57"/>
      <c r="F1401" s="58"/>
      <c r="G1401" s="59"/>
      <c r="H1401" s="57"/>
      <c r="I1401" s="57"/>
      <c r="J1401" s="62" t="str">
        <f t="shared" si="109"/>
        <v/>
      </c>
      <c r="K1401" s="61"/>
      <c r="L1401" s="57"/>
      <c r="M1401" s="57" t="str">
        <f t="shared" si="110"/>
        <v/>
      </c>
      <c r="N1401" s="57"/>
      <c r="O1401" s="57"/>
      <c r="P1401" s="57"/>
      <c r="Q1401" s="65" t="str">
        <f t="shared" si="111"/>
        <v/>
      </c>
      <c r="R1401" s="55"/>
      <c r="S1401" s="67"/>
      <c r="T1401" s="17">
        <f>IF(AND(D1401&lt;&gt;"",RIGHT(D1401,3)&lt;&gt;""),IF(COUNTIF($D$6:D1401,D1401)=1,1,0),0)</f>
        <v>0</v>
      </c>
      <c r="U1401" s="17" t="str">
        <f t="shared" si="112"/>
        <v/>
      </c>
      <c r="V1401" s="17" t="str">
        <f t="shared" si="113"/>
        <v/>
      </c>
    </row>
    <row r="1402" s="9" customFormat="1" hidden="1" customHeight="1" spans="1:22">
      <c r="A1402" s="21"/>
      <c r="B1402" s="54"/>
      <c r="C1402" s="55"/>
      <c r="D1402" s="54"/>
      <c r="E1402" s="57"/>
      <c r="F1402" s="58"/>
      <c r="G1402" s="59"/>
      <c r="H1402" s="57"/>
      <c r="I1402" s="57"/>
      <c r="J1402" s="62" t="str">
        <f t="shared" si="109"/>
        <v/>
      </c>
      <c r="K1402" s="61"/>
      <c r="L1402" s="57"/>
      <c r="M1402" s="57" t="str">
        <f t="shared" si="110"/>
        <v/>
      </c>
      <c r="N1402" s="57"/>
      <c r="O1402" s="57"/>
      <c r="P1402" s="57"/>
      <c r="Q1402" s="65" t="str">
        <f t="shared" si="111"/>
        <v/>
      </c>
      <c r="R1402" s="55"/>
      <c r="S1402" s="67"/>
      <c r="T1402" s="17">
        <f>IF(AND(D1402&lt;&gt;"",RIGHT(D1402,3)&lt;&gt;""),IF(COUNTIF($D$6:D1402,D1402)=1,1,0),0)</f>
        <v>0</v>
      </c>
      <c r="U1402" s="17" t="str">
        <f t="shared" si="112"/>
        <v/>
      </c>
      <c r="V1402" s="17" t="str">
        <f t="shared" si="113"/>
        <v/>
      </c>
    </row>
    <row r="1403" s="9" customFormat="1" hidden="1" customHeight="1" spans="1:22">
      <c r="A1403" s="21"/>
      <c r="B1403" s="54"/>
      <c r="C1403" s="55"/>
      <c r="D1403" s="54"/>
      <c r="E1403" s="57"/>
      <c r="F1403" s="58"/>
      <c r="G1403" s="59"/>
      <c r="H1403" s="57"/>
      <c r="I1403" s="57"/>
      <c r="J1403" s="62" t="str">
        <f t="shared" si="109"/>
        <v/>
      </c>
      <c r="K1403" s="61"/>
      <c r="L1403" s="57"/>
      <c r="M1403" s="57" t="str">
        <f t="shared" si="110"/>
        <v/>
      </c>
      <c r="N1403" s="57"/>
      <c r="O1403" s="57"/>
      <c r="P1403" s="57"/>
      <c r="Q1403" s="65" t="str">
        <f t="shared" si="111"/>
        <v/>
      </c>
      <c r="R1403" s="55"/>
      <c r="S1403" s="67"/>
      <c r="T1403" s="17">
        <f>IF(AND(D1403&lt;&gt;"",RIGHT(D1403,3)&lt;&gt;""),IF(COUNTIF($D$6:D1403,D1403)=1,1,0),0)</f>
        <v>0</v>
      </c>
      <c r="U1403" s="17" t="str">
        <f t="shared" si="112"/>
        <v/>
      </c>
      <c r="V1403" s="17" t="str">
        <f t="shared" si="113"/>
        <v/>
      </c>
    </row>
    <row r="1404" s="9" customFormat="1" hidden="1" customHeight="1" spans="1:22">
      <c r="A1404" s="21"/>
      <c r="B1404" s="54"/>
      <c r="C1404" s="55"/>
      <c r="D1404" s="54"/>
      <c r="E1404" s="57"/>
      <c r="F1404" s="58"/>
      <c r="G1404" s="59"/>
      <c r="H1404" s="57"/>
      <c r="I1404" s="57"/>
      <c r="J1404" s="62" t="str">
        <f t="shared" si="109"/>
        <v/>
      </c>
      <c r="K1404" s="61"/>
      <c r="L1404" s="57"/>
      <c r="M1404" s="57" t="str">
        <f t="shared" si="110"/>
        <v/>
      </c>
      <c r="N1404" s="57"/>
      <c r="O1404" s="57"/>
      <c r="P1404" s="57"/>
      <c r="Q1404" s="65" t="str">
        <f t="shared" si="111"/>
        <v/>
      </c>
      <c r="R1404" s="55"/>
      <c r="S1404" s="67"/>
      <c r="T1404" s="17">
        <f>IF(AND(D1404&lt;&gt;"",RIGHT(D1404,3)&lt;&gt;""),IF(COUNTIF($D$6:D1404,D1404)=1,1,0),0)</f>
        <v>0</v>
      </c>
      <c r="U1404" s="17" t="str">
        <f t="shared" si="112"/>
        <v/>
      </c>
      <c r="V1404" s="17" t="str">
        <f t="shared" si="113"/>
        <v/>
      </c>
    </row>
    <row r="1405" s="9" customFormat="1" hidden="1" customHeight="1" spans="1:22">
      <c r="A1405" s="21"/>
      <c r="B1405" s="54"/>
      <c r="C1405" s="55"/>
      <c r="D1405" s="54"/>
      <c r="E1405" s="57"/>
      <c r="F1405" s="58"/>
      <c r="G1405" s="59"/>
      <c r="H1405" s="57"/>
      <c r="I1405" s="57"/>
      <c r="J1405" s="62" t="str">
        <f t="shared" si="109"/>
        <v/>
      </c>
      <c r="K1405" s="61"/>
      <c r="L1405" s="57"/>
      <c r="M1405" s="57" t="str">
        <f t="shared" si="110"/>
        <v/>
      </c>
      <c r="N1405" s="57"/>
      <c r="O1405" s="57"/>
      <c r="P1405" s="57"/>
      <c r="Q1405" s="65" t="str">
        <f t="shared" si="111"/>
        <v/>
      </c>
      <c r="R1405" s="55"/>
      <c r="S1405" s="67"/>
      <c r="T1405" s="17">
        <f>IF(AND(D1405&lt;&gt;"",RIGHT(D1405,3)&lt;&gt;""),IF(COUNTIF($D$6:D1405,D1405)=1,1,0),0)</f>
        <v>0</v>
      </c>
      <c r="U1405" s="17" t="str">
        <f t="shared" si="112"/>
        <v/>
      </c>
      <c r="V1405" s="17" t="str">
        <f t="shared" si="113"/>
        <v/>
      </c>
    </row>
    <row r="1406" s="9" customFormat="1" hidden="1" customHeight="1" spans="1:22">
      <c r="A1406" s="21"/>
      <c r="B1406" s="54"/>
      <c r="C1406" s="55"/>
      <c r="D1406" s="54"/>
      <c r="E1406" s="57"/>
      <c r="F1406" s="58"/>
      <c r="G1406" s="59"/>
      <c r="H1406" s="57"/>
      <c r="I1406" s="57"/>
      <c r="J1406" s="62" t="str">
        <f t="shared" si="109"/>
        <v/>
      </c>
      <c r="K1406" s="61"/>
      <c r="L1406" s="57"/>
      <c r="M1406" s="57" t="str">
        <f t="shared" si="110"/>
        <v/>
      </c>
      <c r="N1406" s="57"/>
      <c r="O1406" s="57"/>
      <c r="P1406" s="57"/>
      <c r="Q1406" s="65" t="str">
        <f t="shared" si="111"/>
        <v/>
      </c>
      <c r="R1406" s="55"/>
      <c r="S1406" s="67"/>
      <c r="T1406" s="17">
        <f>IF(AND(D1406&lt;&gt;"",RIGHT(D1406,3)&lt;&gt;""),IF(COUNTIF($D$6:D1406,D1406)=1,1,0),0)</f>
        <v>0</v>
      </c>
      <c r="U1406" s="17" t="str">
        <f t="shared" si="112"/>
        <v/>
      </c>
      <c r="V1406" s="17" t="str">
        <f t="shared" si="113"/>
        <v/>
      </c>
    </row>
    <row r="1407" s="9" customFormat="1" hidden="1" customHeight="1" spans="1:22">
      <c r="A1407" s="21"/>
      <c r="B1407" s="54"/>
      <c r="C1407" s="55"/>
      <c r="D1407" s="54"/>
      <c r="E1407" s="57"/>
      <c r="F1407" s="58"/>
      <c r="G1407" s="59"/>
      <c r="H1407" s="57"/>
      <c r="I1407" s="57"/>
      <c r="J1407" s="62" t="str">
        <f t="shared" si="109"/>
        <v/>
      </c>
      <c r="K1407" s="61"/>
      <c r="L1407" s="57"/>
      <c r="M1407" s="57" t="str">
        <f t="shared" si="110"/>
        <v/>
      </c>
      <c r="N1407" s="57"/>
      <c r="O1407" s="57"/>
      <c r="P1407" s="57"/>
      <c r="Q1407" s="65" t="str">
        <f t="shared" si="111"/>
        <v/>
      </c>
      <c r="R1407" s="55"/>
      <c r="S1407" s="67"/>
      <c r="T1407" s="17">
        <f>IF(AND(D1407&lt;&gt;"",RIGHT(D1407,3)&lt;&gt;""),IF(COUNTIF($D$6:D1407,D1407)=1,1,0),0)</f>
        <v>0</v>
      </c>
      <c r="U1407" s="17" t="str">
        <f t="shared" si="112"/>
        <v/>
      </c>
      <c r="V1407" s="17" t="str">
        <f t="shared" si="113"/>
        <v/>
      </c>
    </row>
    <row r="1408" s="9" customFormat="1" hidden="1" customHeight="1" spans="1:22">
      <c r="A1408" s="21"/>
      <c r="B1408" s="54"/>
      <c r="C1408" s="55"/>
      <c r="D1408" s="54"/>
      <c r="E1408" s="57"/>
      <c r="F1408" s="58"/>
      <c r="G1408" s="59"/>
      <c r="H1408" s="57"/>
      <c r="I1408" s="57"/>
      <c r="J1408" s="62" t="str">
        <f t="shared" si="109"/>
        <v/>
      </c>
      <c r="K1408" s="61"/>
      <c r="L1408" s="57"/>
      <c r="M1408" s="57" t="str">
        <f t="shared" si="110"/>
        <v/>
      </c>
      <c r="N1408" s="57"/>
      <c r="O1408" s="57"/>
      <c r="P1408" s="57"/>
      <c r="Q1408" s="65" t="str">
        <f t="shared" si="111"/>
        <v/>
      </c>
      <c r="R1408" s="55"/>
      <c r="S1408" s="67"/>
      <c r="T1408" s="17">
        <f>IF(AND(D1408&lt;&gt;"",RIGHT(D1408,3)&lt;&gt;""),IF(COUNTIF($D$6:D1408,D1408)=1,1,0),0)</f>
        <v>0</v>
      </c>
      <c r="U1408" s="17" t="str">
        <f t="shared" si="112"/>
        <v/>
      </c>
      <c r="V1408" s="17" t="str">
        <f t="shared" si="113"/>
        <v/>
      </c>
    </row>
    <row r="1409" s="9" customFormat="1" hidden="1" customHeight="1" spans="1:22">
      <c r="A1409" s="21"/>
      <c r="B1409" s="54"/>
      <c r="C1409" s="55"/>
      <c r="D1409" s="54"/>
      <c r="E1409" s="57"/>
      <c r="F1409" s="58"/>
      <c r="G1409" s="59"/>
      <c r="H1409" s="57"/>
      <c r="I1409" s="57"/>
      <c r="J1409" s="62" t="str">
        <f t="shared" si="109"/>
        <v/>
      </c>
      <c r="K1409" s="61"/>
      <c r="L1409" s="57"/>
      <c r="M1409" s="57" t="str">
        <f t="shared" si="110"/>
        <v/>
      </c>
      <c r="N1409" s="57"/>
      <c r="O1409" s="57"/>
      <c r="P1409" s="57"/>
      <c r="Q1409" s="65" t="str">
        <f t="shared" si="111"/>
        <v/>
      </c>
      <c r="R1409" s="55"/>
      <c r="S1409" s="67"/>
      <c r="T1409" s="17">
        <f>IF(AND(D1409&lt;&gt;"",RIGHT(D1409,3)&lt;&gt;""),IF(COUNTIF($D$6:D1409,D1409)=1,1,0),0)</f>
        <v>0</v>
      </c>
      <c r="U1409" s="17" t="str">
        <f t="shared" si="112"/>
        <v/>
      </c>
      <c r="V1409" s="17" t="str">
        <f t="shared" si="113"/>
        <v/>
      </c>
    </row>
    <row r="1410" s="9" customFormat="1" hidden="1" customHeight="1" spans="1:22">
      <c r="A1410" s="21"/>
      <c r="B1410" s="54"/>
      <c r="C1410" s="55"/>
      <c r="D1410" s="54"/>
      <c r="E1410" s="57"/>
      <c r="F1410" s="58"/>
      <c r="G1410" s="59"/>
      <c r="H1410" s="57"/>
      <c r="I1410" s="57"/>
      <c r="J1410" s="62" t="str">
        <f t="shared" si="109"/>
        <v/>
      </c>
      <c r="K1410" s="61"/>
      <c r="L1410" s="57"/>
      <c r="M1410" s="57" t="str">
        <f t="shared" si="110"/>
        <v/>
      </c>
      <c r="N1410" s="57"/>
      <c r="O1410" s="57"/>
      <c r="P1410" s="57"/>
      <c r="Q1410" s="65" t="str">
        <f t="shared" si="111"/>
        <v/>
      </c>
      <c r="R1410" s="55"/>
      <c r="S1410" s="67"/>
      <c r="T1410" s="17">
        <f>IF(AND(D1410&lt;&gt;"",RIGHT(D1410,3)&lt;&gt;""),IF(COUNTIF($D$6:D1410,D1410)=1,1,0),0)</f>
        <v>0</v>
      </c>
      <c r="U1410" s="17" t="str">
        <f t="shared" si="112"/>
        <v/>
      </c>
      <c r="V1410" s="17" t="str">
        <f t="shared" si="113"/>
        <v/>
      </c>
    </row>
    <row r="1411" s="9" customFormat="1" hidden="1" customHeight="1" spans="1:22">
      <c r="A1411" s="21"/>
      <c r="B1411" s="54"/>
      <c r="C1411" s="55"/>
      <c r="D1411" s="54"/>
      <c r="E1411" s="57"/>
      <c r="F1411" s="58"/>
      <c r="G1411" s="59"/>
      <c r="H1411" s="57"/>
      <c r="I1411" s="57"/>
      <c r="J1411" s="62" t="str">
        <f t="shared" si="109"/>
        <v/>
      </c>
      <c r="K1411" s="61"/>
      <c r="L1411" s="57"/>
      <c r="M1411" s="57" t="str">
        <f t="shared" si="110"/>
        <v/>
      </c>
      <c r="N1411" s="57"/>
      <c r="O1411" s="57"/>
      <c r="P1411" s="57"/>
      <c r="Q1411" s="65" t="str">
        <f t="shared" si="111"/>
        <v/>
      </c>
      <c r="R1411" s="55"/>
      <c r="S1411" s="67"/>
      <c r="T1411" s="17">
        <f>IF(AND(D1411&lt;&gt;"",RIGHT(D1411,3)&lt;&gt;""),IF(COUNTIF($D$6:D1411,D1411)=1,1,0),0)</f>
        <v>0</v>
      </c>
      <c r="U1411" s="17" t="str">
        <f t="shared" si="112"/>
        <v/>
      </c>
      <c r="V1411" s="17" t="str">
        <f t="shared" si="113"/>
        <v/>
      </c>
    </row>
    <row r="1412" s="9" customFormat="1" hidden="1" customHeight="1" spans="1:22">
      <c r="A1412" s="21"/>
      <c r="B1412" s="54"/>
      <c r="C1412" s="55"/>
      <c r="D1412" s="54"/>
      <c r="E1412" s="57"/>
      <c r="F1412" s="58"/>
      <c r="G1412" s="59"/>
      <c r="H1412" s="57"/>
      <c r="I1412" s="57"/>
      <c r="J1412" s="62" t="str">
        <f t="shared" si="109"/>
        <v/>
      </c>
      <c r="K1412" s="61"/>
      <c r="L1412" s="57"/>
      <c r="M1412" s="57" t="str">
        <f t="shared" si="110"/>
        <v/>
      </c>
      <c r="N1412" s="57"/>
      <c r="O1412" s="57"/>
      <c r="P1412" s="57"/>
      <c r="Q1412" s="65" t="str">
        <f t="shared" si="111"/>
        <v/>
      </c>
      <c r="R1412" s="55"/>
      <c r="S1412" s="67"/>
      <c r="T1412" s="17">
        <f>IF(AND(D1412&lt;&gt;"",RIGHT(D1412,3)&lt;&gt;""),IF(COUNTIF($D$6:D1412,D1412)=1,1,0),0)</f>
        <v>0</v>
      </c>
      <c r="U1412" s="17" t="str">
        <f t="shared" si="112"/>
        <v/>
      </c>
      <c r="V1412" s="17" t="str">
        <f t="shared" si="113"/>
        <v/>
      </c>
    </row>
    <row r="1413" s="9" customFormat="1" hidden="1" customHeight="1" spans="1:22">
      <c r="A1413" s="21"/>
      <c r="B1413" s="54"/>
      <c r="C1413" s="55"/>
      <c r="D1413" s="54"/>
      <c r="E1413" s="57"/>
      <c r="F1413" s="58"/>
      <c r="G1413" s="59"/>
      <c r="H1413" s="57"/>
      <c r="I1413" s="57"/>
      <c r="J1413" s="62" t="str">
        <f t="shared" si="109"/>
        <v/>
      </c>
      <c r="K1413" s="61"/>
      <c r="L1413" s="57"/>
      <c r="M1413" s="57" t="str">
        <f t="shared" si="110"/>
        <v/>
      </c>
      <c r="N1413" s="57"/>
      <c r="O1413" s="57"/>
      <c r="P1413" s="57"/>
      <c r="Q1413" s="65" t="str">
        <f t="shared" si="111"/>
        <v/>
      </c>
      <c r="R1413" s="55"/>
      <c r="S1413" s="67"/>
      <c r="T1413" s="17">
        <f>IF(AND(D1413&lt;&gt;"",RIGHT(D1413,3)&lt;&gt;""),IF(COUNTIF($D$6:D1413,D1413)=1,1,0),0)</f>
        <v>0</v>
      </c>
      <c r="U1413" s="17" t="str">
        <f t="shared" si="112"/>
        <v/>
      </c>
      <c r="V1413" s="17" t="str">
        <f t="shared" si="113"/>
        <v/>
      </c>
    </row>
    <row r="1414" s="9" customFormat="1" hidden="1" customHeight="1" spans="1:22">
      <c r="A1414" s="21"/>
      <c r="B1414" s="54"/>
      <c r="C1414" s="55"/>
      <c r="D1414" s="54"/>
      <c r="E1414" s="57"/>
      <c r="F1414" s="58"/>
      <c r="G1414" s="59"/>
      <c r="H1414" s="57"/>
      <c r="I1414" s="57"/>
      <c r="J1414" s="62" t="str">
        <f t="shared" ref="J1414:J1477" si="114">IF(H1414&lt;&gt;"",HYPERLINK(_xlfn.CONCAT($H$4,H1414,I1414),"Open File"),"")</f>
        <v/>
      </c>
      <c r="K1414" s="61"/>
      <c r="L1414" s="57"/>
      <c r="M1414" s="57" t="str">
        <f t="shared" ref="M1414:M1477" si="115">IF(AND(N1414&lt;&gt;"",Q1414&lt;&gt;"",R1414&lt;&gt;""),"COMPLETED",IF(N1414&lt;&gt;"","ON-GOING",IF(L1414&lt;&gt;"","REQUESTED","")))</f>
        <v/>
      </c>
      <c r="N1414" s="57"/>
      <c r="O1414" s="57"/>
      <c r="P1414" s="57"/>
      <c r="Q1414" s="65" t="str">
        <f t="shared" ref="Q1414:Q1477" si="116">IF(O1414&lt;&gt;"",HYPERLINK(_xlfn.CONCAT($O$4,O1414,P1414),"Open File"),"")</f>
        <v/>
      </c>
      <c r="R1414" s="55"/>
      <c r="S1414" s="67"/>
      <c r="T1414" s="17">
        <f>IF(AND(D1414&lt;&gt;"",RIGHT(D1414,3)&lt;&gt;""),IF(COUNTIF($D$6:D1414,D1414)=1,1,0),0)</f>
        <v>0</v>
      </c>
      <c r="U1414" s="17" t="str">
        <f t="shared" ref="U1414:U1477" si="117">IF(AND(D1414&lt;&gt;"",E1414&lt;&gt;""),_xlfn.CONCAT(SUBSTITUTE(D1414,"/","."),"_",E1414,"_Before"),"")</f>
        <v/>
      </c>
      <c r="V1414" s="17" t="str">
        <f t="shared" ref="V1414:V1477" si="118">IF(AND(D1414&lt;&gt;"",E1414&lt;&gt;""),_xlfn.CONCAT(SUBSTITUTE(D1414,"/","."),"_",E1414,"_After"),"")</f>
        <v/>
      </c>
    </row>
    <row r="1415" s="9" customFormat="1" hidden="1" customHeight="1" spans="1:22">
      <c r="A1415" s="21"/>
      <c r="B1415" s="54"/>
      <c r="C1415" s="55"/>
      <c r="D1415" s="54"/>
      <c r="E1415" s="57"/>
      <c r="F1415" s="58"/>
      <c r="G1415" s="59"/>
      <c r="H1415" s="57"/>
      <c r="I1415" s="57"/>
      <c r="J1415" s="62" t="str">
        <f t="shared" si="114"/>
        <v/>
      </c>
      <c r="K1415" s="61"/>
      <c r="L1415" s="57"/>
      <c r="M1415" s="57" t="str">
        <f t="shared" si="115"/>
        <v/>
      </c>
      <c r="N1415" s="57"/>
      <c r="O1415" s="57"/>
      <c r="P1415" s="57"/>
      <c r="Q1415" s="65" t="str">
        <f t="shared" si="116"/>
        <v/>
      </c>
      <c r="R1415" s="55"/>
      <c r="S1415" s="67"/>
      <c r="T1415" s="17">
        <f>IF(AND(D1415&lt;&gt;"",RIGHT(D1415,3)&lt;&gt;""),IF(COUNTIF($D$6:D1415,D1415)=1,1,0),0)</f>
        <v>0</v>
      </c>
      <c r="U1415" s="17" t="str">
        <f t="shared" si="117"/>
        <v/>
      </c>
      <c r="V1415" s="17" t="str">
        <f t="shared" si="118"/>
        <v/>
      </c>
    </row>
    <row r="1416" s="9" customFormat="1" hidden="1" customHeight="1" spans="1:22">
      <c r="A1416" s="21"/>
      <c r="B1416" s="54"/>
      <c r="C1416" s="55"/>
      <c r="D1416" s="54"/>
      <c r="E1416" s="57"/>
      <c r="F1416" s="58"/>
      <c r="G1416" s="59"/>
      <c r="H1416" s="57"/>
      <c r="I1416" s="57"/>
      <c r="J1416" s="62" t="str">
        <f t="shared" si="114"/>
        <v/>
      </c>
      <c r="K1416" s="61"/>
      <c r="L1416" s="57"/>
      <c r="M1416" s="57" t="str">
        <f t="shared" si="115"/>
        <v/>
      </c>
      <c r="N1416" s="57"/>
      <c r="O1416" s="57"/>
      <c r="P1416" s="57"/>
      <c r="Q1416" s="65" t="str">
        <f t="shared" si="116"/>
        <v/>
      </c>
      <c r="R1416" s="55"/>
      <c r="S1416" s="67"/>
      <c r="T1416" s="17">
        <f>IF(AND(D1416&lt;&gt;"",RIGHT(D1416,3)&lt;&gt;""),IF(COUNTIF($D$6:D1416,D1416)=1,1,0),0)</f>
        <v>0</v>
      </c>
      <c r="U1416" s="17" t="str">
        <f t="shared" si="117"/>
        <v/>
      </c>
      <c r="V1416" s="17" t="str">
        <f t="shared" si="118"/>
        <v/>
      </c>
    </row>
    <row r="1417" s="9" customFormat="1" hidden="1" customHeight="1" spans="1:22">
      <c r="A1417" s="21"/>
      <c r="B1417" s="54"/>
      <c r="C1417" s="55"/>
      <c r="D1417" s="54"/>
      <c r="E1417" s="57"/>
      <c r="F1417" s="58"/>
      <c r="G1417" s="59"/>
      <c r="H1417" s="57"/>
      <c r="I1417" s="57"/>
      <c r="J1417" s="62" t="str">
        <f t="shared" si="114"/>
        <v/>
      </c>
      <c r="K1417" s="61"/>
      <c r="L1417" s="57"/>
      <c r="M1417" s="57" t="str">
        <f t="shared" si="115"/>
        <v/>
      </c>
      <c r="N1417" s="57"/>
      <c r="O1417" s="57"/>
      <c r="P1417" s="57"/>
      <c r="Q1417" s="65" t="str">
        <f t="shared" si="116"/>
        <v/>
      </c>
      <c r="R1417" s="55"/>
      <c r="S1417" s="67"/>
      <c r="T1417" s="17">
        <f>IF(AND(D1417&lt;&gt;"",RIGHT(D1417,3)&lt;&gt;""),IF(COUNTIF($D$6:D1417,D1417)=1,1,0),0)</f>
        <v>0</v>
      </c>
      <c r="U1417" s="17" t="str">
        <f t="shared" si="117"/>
        <v/>
      </c>
      <c r="V1417" s="17" t="str">
        <f t="shared" si="118"/>
        <v/>
      </c>
    </row>
    <row r="1418" s="9" customFormat="1" hidden="1" customHeight="1" spans="1:22">
      <c r="A1418" s="21"/>
      <c r="B1418" s="54"/>
      <c r="C1418" s="55"/>
      <c r="D1418" s="54"/>
      <c r="E1418" s="57"/>
      <c r="F1418" s="58"/>
      <c r="G1418" s="59"/>
      <c r="H1418" s="57"/>
      <c r="I1418" s="57"/>
      <c r="J1418" s="62" t="str">
        <f t="shared" si="114"/>
        <v/>
      </c>
      <c r="K1418" s="61"/>
      <c r="L1418" s="57"/>
      <c r="M1418" s="57" t="str">
        <f t="shared" si="115"/>
        <v/>
      </c>
      <c r="N1418" s="57"/>
      <c r="O1418" s="57"/>
      <c r="P1418" s="57"/>
      <c r="Q1418" s="65" t="str">
        <f t="shared" si="116"/>
        <v/>
      </c>
      <c r="R1418" s="55"/>
      <c r="S1418" s="67"/>
      <c r="T1418" s="17">
        <f>IF(AND(D1418&lt;&gt;"",RIGHT(D1418,3)&lt;&gt;""),IF(COUNTIF($D$6:D1418,D1418)=1,1,0),0)</f>
        <v>0</v>
      </c>
      <c r="U1418" s="17" t="str">
        <f t="shared" si="117"/>
        <v/>
      </c>
      <c r="V1418" s="17" t="str">
        <f t="shared" si="118"/>
        <v/>
      </c>
    </row>
    <row r="1419" s="9" customFormat="1" hidden="1" customHeight="1" spans="1:22">
      <c r="A1419" s="21"/>
      <c r="B1419" s="54"/>
      <c r="C1419" s="55"/>
      <c r="D1419" s="54"/>
      <c r="E1419" s="57"/>
      <c r="F1419" s="58"/>
      <c r="G1419" s="59"/>
      <c r="H1419" s="57"/>
      <c r="I1419" s="57"/>
      <c r="J1419" s="62" t="str">
        <f t="shared" si="114"/>
        <v/>
      </c>
      <c r="K1419" s="61"/>
      <c r="L1419" s="57"/>
      <c r="M1419" s="57" t="str">
        <f t="shared" si="115"/>
        <v/>
      </c>
      <c r="N1419" s="57"/>
      <c r="O1419" s="57"/>
      <c r="P1419" s="57"/>
      <c r="Q1419" s="65" t="str">
        <f t="shared" si="116"/>
        <v/>
      </c>
      <c r="R1419" s="55"/>
      <c r="S1419" s="67"/>
      <c r="T1419" s="17">
        <f>IF(AND(D1419&lt;&gt;"",RIGHT(D1419,3)&lt;&gt;""),IF(COUNTIF($D$6:D1419,D1419)=1,1,0),0)</f>
        <v>0</v>
      </c>
      <c r="U1419" s="17" t="str">
        <f t="shared" si="117"/>
        <v/>
      </c>
      <c r="V1419" s="17" t="str">
        <f t="shared" si="118"/>
        <v/>
      </c>
    </row>
    <row r="1420" s="9" customFormat="1" hidden="1" customHeight="1" spans="1:22">
      <c r="A1420" s="21"/>
      <c r="B1420" s="54"/>
      <c r="C1420" s="55"/>
      <c r="D1420" s="54"/>
      <c r="E1420" s="57"/>
      <c r="F1420" s="58"/>
      <c r="G1420" s="59"/>
      <c r="H1420" s="57"/>
      <c r="I1420" s="57"/>
      <c r="J1420" s="62" t="str">
        <f t="shared" si="114"/>
        <v/>
      </c>
      <c r="K1420" s="61"/>
      <c r="L1420" s="57"/>
      <c r="M1420" s="57" t="str">
        <f t="shared" si="115"/>
        <v/>
      </c>
      <c r="N1420" s="57"/>
      <c r="O1420" s="57"/>
      <c r="P1420" s="57"/>
      <c r="Q1420" s="65" t="str">
        <f t="shared" si="116"/>
        <v/>
      </c>
      <c r="R1420" s="55"/>
      <c r="S1420" s="67"/>
      <c r="T1420" s="17">
        <f>IF(AND(D1420&lt;&gt;"",RIGHT(D1420,3)&lt;&gt;""),IF(COUNTIF($D$6:D1420,D1420)=1,1,0),0)</f>
        <v>0</v>
      </c>
      <c r="U1420" s="17" t="str">
        <f t="shared" si="117"/>
        <v/>
      </c>
      <c r="V1420" s="17" t="str">
        <f t="shared" si="118"/>
        <v/>
      </c>
    </row>
    <row r="1421" s="9" customFormat="1" hidden="1" customHeight="1" spans="1:22">
      <c r="A1421" s="21"/>
      <c r="B1421" s="54"/>
      <c r="C1421" s="55"/>
      <c r="D1421" s="54"/>
      <c r="E1421" s="57"/>
      <c r="F1421" s="58"/>
      <c r="G1421" s="59"/>
      <c r="H1421" s="57"/>
      <c r="I1421" s="57"/>
      <c r="J1421" s="62" t="str">
        <f t="shared" si="114"/>
        <v/>
      </c>
      <c r="K1421" s="61"/>
      <c r="L1421" s="57"/>
      <c r="M1421" s="57" t="str">
        <f t="shared" si="115"/>
        <v/>
      </c>
      <c r="N1421" s="57"/>
      <c r="O1421" s="57"/>
      <c r="P1421" s="57"/>
      <c r="Q1421" s="65" t="str">
        <f t="shared" si="116"/>
        <v/>
      </c>
      <c r="R1421" s="55"/>
      <c r="S1421" s="67"/>
      <c r="T1421" s="17">
        <f>IF(AND(D1421&lt;&gt;"",RIGHT(D1421,3)&lt;&gt;""),IF(COUNTIF($D$6:D1421,D1421)=1,1,0),0)</f>
        <v>0</v>
      </c>
      <c r="U1421" s="17" t="str">
        <f t="shared" si="117"/>
        <v/>
      </c>
      <c r="V1421" s="17" t="str">
        <f t="shared" si="118"/>
        <v/>
      </c>
    </row>
    <row r="1422" s="9" customFormat="1" hidden="1" customHeight="1" spans="1:22">
      <c r="A1422" s="21"/>
      <c r="B1422" s="54"/>
      <c r="C1422" s="55"/>
      <c r="D1422" s="54"/>
      <c r="E1422" s="57"/>
      <c r="F1422" s="58"/>
      <c r="G1422" s="59"/>
      <c r="H1422" s="57"/>
      <c r="I1422" s="57"/>
      <c r="J1422" s="62" t="str">
        <f t="shared" si="114"/>
        <v/>
      </c>
      <c r="K1422" s="61"/>
      <c r="L1422" s="57"/>
      <c r="M1422" s="57" t="str">
        <f t="shared" si="115"/>
        <v/>
      </c>
      <c r="N1422" s="57"/>
      <c r="O1422" s="57"/>
      <c r="P1422" s="57"/>
      <c r="Q1422" s="65" t="str">
        <f t="shared" si="116"/>
        <v/>
      </c>
      <c r="R1422" s="55"/>
      <c r="S1422" s="67"/>
      <c r="T1422" s="17">
        <f>IF(AND(D1422&lt;&gt;"",RIGHT(D1422,3)&lt;&gt;""),IF(COUNTIF($D$6:D1422,D1422)=1,1,0),0)</f>
        <v>0</v>
      </c>
      <c r="U1422" s="17" t="str">
        <f t="shared" si="117"/>
        <v/>
      </c>
      <c r="V1422" s="17" t="str">
        <f t="shared" si="118"/>
        <v/>
      </c>
    </row>
    <row r="1423" s="9" customFormat="1" hidden="1" customHeight="1" spans="1:22">
      <c r="A1423" s="21"/>
      <c r="B1423" s="54"/>
      <c r="C1423" s="55"/>
      <c r="D1423" s="54"/>
      <c r="E1423" s="57"/>
      <c r="F1423" s="58"/>
      <c r="G1423" s="59"/>
      <c r="H1423" s="57"/>
      <c r="I1423" s="57"/>
      <c r="J1423" s="62" t="str">
        <f t="shared" si="114"/>
        <v/>
      </c>
      <c r="K1423" s="61"/>
      <c r="L1423" s="57"/>
      <c r="M1423" s="57" t="str">
        <f t="shared" si="115"/>
        <v/>
      </c>
      <c r="N1423" s="57"/>
      <c r="O1423" s="57"/>
      <c r="P1423" s="57"/>
      <c r="Q1423" s="65" t="str">
        <f t="shared" si="116"/>
        <v/>
      </c>
      <c r="R1423" s="55"/>
      <c r="S1423" s="67"/>
      <c r="T1423" s="17">
        <f>IF(AND(D1423&lt;&gt;"",RIGHT(D1423,3)&lt;&gt;""),IF(COUNTIF($D$6:D1423,D1423)=1,1,0),0)</f>
        <v>0</v>
      </c>
      <c r="U1423" s="17" t="str">
        <f t="shared" si="117"/>
        <v/>
      </c>
      <c r="V1423" s="17" t="str">
        <f t="shared" si="118"/>
        <v/>
      </c>
    </row>
    <row r="1424" s="9" customFormat="1" hidden="1" customHeight="1" spans="1:22">
      <c r="A1424" s="21"/>
      <c r="B1424" s="54"/>
      <c r="C1424" s="55"/>
      <c r="D1424" s="54"/>
      <c r="E1424" s="57"/>
      <c r="F1424" s="58"/>
      <c r="G1424" s="59"/>
      <c r="H1424" s="57"/>
      <c r="I1424" s="57"/>
      <c r="J1424" s="62" t="str">
        <f t="shared" si="114"/>
        <v/>
      </c>
      <c r="K1424" s="61"/>
      <c r="L1424" s="57"/>
      <c r="M1424" s="57" t="str">
        <f t="shared" si="115"/>
        <v/>
      </c>
      <c r="N1424" s="57"/>
      <c r="O1424" s="57"/>
      <c r="P1424" s="57"/>
      <c r="Q1424" s="65" t="str">
        <f t="shared" si="116"/>
        <v/>
      </c>
      <c r="R1424" s="55"/>
      <c r="S1424" s="67"/>
      <c r="T1424" s="17">
        <f>IF(AND(D1424&lt;&gt;"",RIGHT(D1424,3)&lt;&gt;""),IF(COUNTIF($D$6:D1424,D1424)=1,1,0),0)</f>
        <v>0</v>
      </c>
      <c r="U1424" s="17" t="str">
        <f t="shared" si="117"/>
        <v/>
      </c>
      <c r="V1424" s="17" t="str">
        <f t="shared" si="118"/>
        <v/>
      </c>
    </row>
    <row r="1425" s="9" customFormat="1" hidden="1" customHeight="1" spans="1:22">
      <c r="A1425" s="21"/>
      <c r="B1425" s="54"/>
      <c r="C1425" s="55"/>
      <c r="D1425" s="54"/>
      <c r="E1425" s="57"/>
      <c r="F1425" s="58"/>
      <c r="G1425" s="59"/>
      <c r="H1425" s="57"/>
      <c r="I1425" s="57"/>
      <c r="J1425" s="62" t="str">
        <f t="shared" si="114"/>
        <v/>
      </c>
      <c r="K1425" s="61"/>
      <c r="L1425" s="57"/>
      <c r="M1425" s="57" t="str">
        <f t="shared" si="115"/>
        <v/>
      </c>
      <c r="N1425" s="57"/>
      <c r="O1425" s="57"/>
      <c r="P1425" s="57"/>
      <c r="Q1425" s="65" t="str">
        <f t="shared" si="116"/>
        <v/>
      </c>
      <c r="R1425" s="55"/>
      <c r="S1425" s="67"/>
      <c r="T1425" s="17">
        <f>IF(AND(D1425&lt;&gt;"",RIGHT(D1425,3)&lt;&gt;""),IF(COUNTIF($D$6:D1425,D1425)=1,1,0),0)</f>
        <v>0</v>
      </c>
      <c r="U1425" s="17" t="str">
        <f t="shared" si="117"/>
        <v/>
      </c>
      <c r="V1425" s="17" t="str">
        <f t="shared" si="118"/>
        <v/>
      </c>
    </row>
    <row r="1426" s="9" customFormat="1" hidden="1" customHeight="1" spans="1:22">
      <c r="A1426" s="21"/>
      <c r="B1426" s="54"/>
      <c r="C1426" s="55"/>
      <c r="D1426" s="54"/>
      <c r="E1426" s="57"/>
      <c r="F1426" s="58"/>
      <c r="G1426" s="59"/>
      <c r="H1426" s="57"/>
      <c r="I1426" s="57"/>
      <c r="J1426" s="62" t="str">
        <f t="shared" si="114"/>
        <v/>
      </c>
      <c r="K1426" s="61"/>
      <c r="L1426" s="57"/>
      <c r="M1426" s="57" t="str">
        <f t="shared" si="115"/>
        <v/>
      </c>
      <c r="N1426" s="57"/>
      <c r="O1426" s="57"/>
      <c r="P1426" s="57"/>
      <c r="Q1426" s="65" t="str">
        <f t="shared" si="116"/>
        <v/>
      </c>
      <c r="R1426" s="55"/>
      <c r="S1426" s="67"/>
      <c r="T1426" s="17">
        <f>IF(AND(D1426&lt;&gt;"",RIGHT(D1426,3)&lt;&gt;""),IF(COUNTIF($D$6:D1426,D1426)=1,1,0),0)</f>
        <v>0</v>
      </c>
      <c r="U1426" s="17" t="str">
        <f t="shared" si="117"/>
        <v/>
      </c>
      <c r="V1426" s="17" t="str">
        <f t="shared" si="118"/>
        <v/>
      </c>
    </row>
    <row r="1427" s="9" customFormat="1" hidden="1" customHeight="1" spans="1:22">
      <c r="A1427" s="21"/>
      <c r="B1427" s="54"/>
      <c r="C1427" s="55"/>
      <c r="D1427" s="54"/>
      <c r="E1427" s="57"/>
      <c r="F1427" s="58"/>
      <c r="G1427" s="59"/>
      <c r="H1427" s="57"/>
      <c r="I1427" s="57"/>
      <c r="J1427" s="62" t="str">
        <f t="shared" si="114"/>
        <v/>
      </c>
      <c r="K1427" s="61"/>
      <c r="L1427" s="57"/>
      <c r="M1427" s="57" t="str">
        <f t="shared" si="115"/>
        <v/>
      </c>
      <c r="N1427" s="57"/>
      <c r="O1427" s="57"/>
      <c r="P1427" s="57"/>
      <c r="Q1427" s="65" t="str">
        <f t="shared" si="116"/>
        <v/>
      </c>
      <c r="R1427" s="55"/>
      <c r="S1427" s="67"/>
      <c r="T1427" s="17">
        <f>IF(AND(D1427&lt;&gt;"",RIGHT(D1427,3)&lt;&gt;""),IF(COUNTIF($D$6:D1427,D1427)=1,1,0),0)</f>
        <v>0</v>
      </c>
      <c r="U1427" s="17" t="str">
        <f t="shared" si="117"/>
        <v/>
      </c>
      <c r="V1427" s="17" t="str">
        <f t="shared" si="118"/>
        <v/>
      </c>
    </row>
    <row r="1428" s="9" customFormat="1" hidden="1" customHeight="1" spans="1:22">
      <c r="A1428" s="21"/>
      <c r="B1428" s="54"/>
      <c r="C1428" s="55"/>
      <c r="D1428" s="54"/>
      <c r="E1428" s="57"/>
      <c r="F1428" s="58"/>
      <c r="G1428" s="59"/>
      <c r="H1428" s="57"/>
      <c r="I1428" s="57"/>
      <c r="J1428" s="62" t="str">
        <f t="shared" si="114"/>
        <v/>
      </c>
      <c r="K1428" s="61"/>
      <c r="L1428" s="57"/>
      <c r="M1428" s="57" t="str">
        <f t="shared" si="115"/>
        <v/>
      </c>
      <c r="N1428" s="57"/>
      <c r="O1428" s="57"/>
      <c r="P1428" s="57"/>
      <c r="Q1428" s="65" t="str">
        <f t="shared" si="116"/>
        <v/>
      </c>
      <c r="R1428" s="55"/>
      <c r="S1428" s="67"/>
      <c r="T1428" s="17">
        <f>IF(AND(D1428&lt;&gt;"",RIGHT(D1428,3)&lt;&gt;""),IF(COUNTIF($D$6:D1428,D1428)=1,1,0),0)</f>
        <v>0</v>
      </c>
      <c r="U1428" s="17" t="str">
        <f t="shared" si="117"/>
        <v/>
      </c>
      <c r="V1428" s="17" t="str">
        <f t="shared" si="118"/>
        <v/>
      </c>
    </row>
    <row r="1429" s="9" customFormat="1" hidden="1" customHeight="1" spans="1:22">
      <c r="A1429" s="21"/>
      <c r="B1429" s="54"/>
      <c r="C1429" s="55"/>
      <c r="D1429" s="54"/>
      <c r="E1429" s="57"/>
      <c r="F1429" s="58"/>
      <c r="G1429" s="59"/>
      <c r="H1429" s="57"/>
      <c r="I1429" s="57"/>
      <c r="J1429" s="62" t="str">
        <f t="shared" si="114"/>
        <v/>
      </c>
      <c r="K1429" s="61"/>
      <c r="L1429" s="57"/>
      <c r="M1429" s="57" t="str">
        <f t="shared" si="115"/>
        <v/>
      </c>
      <c r="N1429" s="57"/>
      <c r="O1429" s="57"/>
      <c r="P1429" s="57"/>
      <c r="Q1429" s="65" t="str">
        <f t="shared" si="116"/>
        <v/>
      </c>
      <c r="R1429" s="55"/>
      <c r="S1429" s="67"/>
      <c r="T1429" s="17">
        <f>IF(AND(D1429&lt;&gt;"",RIGHT(D1429,3)&lt;&gt;""),IF(COUNTIF($D$6:D1429,D1429)=1,1,0),0)</f>
        <v>0</v>
      </c>
      <c r="U1429" s="17" t="str">
        <f t="shared" si="117"/>
        <v/>
      </c>
      <c r="V1429" s="17" t="str">
        <f t="shared" si="118"/>
        <v/>
      </c>
    </row>
    <row r="1430" s="9" customFormat="1" hidden="1" customHeight="1" spans="1:22">
      <c r="A1430" s="21"/>
      <c r="B1430" s="54"/>
      <c r="C1430" s="55"/>
      <c r="D1430" s="54"/>
      <c r="E1430" s="57"/>
      <c r="F1430" s="58"/>
      <c r="G1430" s="59"/>
      <c r="H1430" s="57"/>
      <c r="I1430" s="57"/>
      <c r="J1430" s="62" t="str">
        <f t="shared" si="114"/>
        <v/>
      </c>
      <c r="K1430" s="61"/>
      <c r="L1430" s="57"/>
      <c r="M1430" s="57" t="str">
        <f t="shared" si="115"/>
        <v/>
      </c>
      <c r="N1430" s="57"/>
      <c r="O1430" s="57"/>
      <c r="P1430" s="57"/>
      <c r="Q1430" s="65" t="str">
        <f t="shared" si="116"/>
        <v/>
      </c>
      <c r="R1430" s="55"/>
      <c r="S1430" s="67"/>
      <c r="T1430" s="17">
        <f>IF(AND(D1430&lt;&gt;"",RIGHT(D1430,3)&lt;&gt;""),IF(COUNTIF($D$6:D1430,D1430)=1,1,0),0)</f>
        <v>0</v>
      </c>
      <c r="U1430" s="17" t="str">
        <f t="shared" si="117"/>
        <v/>
      </c>
      <c r="V1430" s="17" t="str">
        <f t="shared" si="118"/>
        <v/>
      </c>
    </row>
    <row r="1431" s="9" customFormat="1" hidden="1" customHeight="1" spans="1:22">
      <c r="A1431" s="21"/>
      <c r="B1431" s="54"/>
      <c r="C1431" s="55"/>
      <c r="D1431" s="54"/>
      <c r="E1431" s="57"/>
      <c r="F1431" s="58"/>
      <c r="G1431" s="59"/>
      <c r="H1431" s="57"/>
      <c r="I1431" s="57"/>
      <c r="J1431" s="62" t="str">
        <f t="shared" si="114"/>
        <v/>
      </c>
      <c r="K1431" s="61"/>
      <c r="L1431" s="57"/>
      <c r="M1431" s="57" t="str">
        <f t="shared" si="115"/>
        <v/>
      </c>
      <c r="N1431" s="57"/>
      <c r="O1431" s="57"/>
      <c r="P1431" s="57"/>
      <c r="Q1431" s="65" t="str">
        <f t="shared" si="116"/>
        <v/>
      </c>
      <c r="R1431" s="55"/>
      <c r="S1431" s="67"/>
      <c r="T1431" s="17">
        <f>IF(AND(D1431&lt;&gt;"",RIGHT(D1431,3)&lt;&gt;""),IF(COUNTIF($D$6:D1431,D1431)=1,1,0),0)</f>
        <v>0</v>
      </c>
      <c r="U1431" s="17" t="str">
        <f t="shared" si="117"/>
        <v/>
      </c>
      <c r="V1431" s="17" t="str">
        <f t="shared" si="118"/>
        <v/>
      </c>
    </row>
    <row r="1432" s="9" customFormat="1" hidden="1" customHeight="1" spans="1:22">
      <c r="A1432" s="21"/>
      <c r="B1432" s="54"/>
      <c r="C1432" s="55"/>
      <c r="D1432" s="54"/>
      <c r="E1432" s="57"/>
      <c r="F1432" s="58"/>
      <c r="G1432" s="59"/>
      <c r="H1432" s="57"/>
      <c r="I1432" s="57"/>
      <c r="J1432" s="62" t="str">
        <f t="shared" si="114"/>
        <v/>
      </c>
      <c r="K1432" s="61"/>
      <c r="L1432" s="57"/>
      <c r="M1432" s="57" t="str">
        <f t="shared" si="115"/>
        <v/>
      </c>
      <c r="N1432" s="57"/>
      <c r="O1432" s="57"/>
      <c r="P1432" s="57"/>
      <c r="Q1432" s="65" t="str">
        <f t="shared" si="116"/>
        <v/>
      </c>
      <c r="R1432" s="55"/>
      <c r="S1432" s="67"/>
      <c r="T1432" s="17">
        <f>IF(AND(D1432&lt;&gt;"",RIGHT(D1432,3)&lt;&gt;""),IF(COUNTIF($D$6:D1432,D1432)=1,1,0),0)</f>
        <v>0</v>
      </c>
      <c r="U1432" s="17" t="str">
        <f t="shared" si="117"/>
        <v/>
      </c>
      <c r="V1432" s="17" t="str">
        <f t="shared" si="118"/>
        <v/>
      </c>
    </row>
    <row r="1433" s="9" customFormat="1" hidden="1" customHeight="1" spans="1:22">
      <c r="A1433" s="21"/>
      <c r="B1433" s="54"/>
      <c r="C1433" s="55"/>
      <c r="D1433" s="54"/>
      <c r="E1433" s="57"/>
      <c r="F1433" s="58"/>
      <c r="G1433" s="59"/>
      <c r="H1433" s="57"/>
      <c r="I1433" s="57"/>
      <c r="J1433" s="62" t="str">
        <f t="shared" si="114"/>
        <v/>
      </c>
      <c r="K1433" s="61"/>
      <c r="L1433" s="57"/>
      <c r="M1433" s="57" t="str">
        <f t="shared" si="115"/>
        <v/>
      </c>
      <c r="N1433" s="57"/>
      <c r="O1433" s="57"/>
      <c r="P1433" s="57"/>
      <c r="Q1433" s="65" t="str">
        <f t="shared" si="116"/>
        <v/>
      </c>
      <c r="R1433" s="55"/>
      <c r="S1433" s="67"/>
      <c r="T1433" s="17">
        <f>IF(AND(D1433&lt;&gt;"",RIGHT(D1433,3)&lt;&gt;""),IF(COUNTIF($D$6:D1433,D1433)=1,1,0),0)</f>
        <v>0</v>
      </c>
      <c r="U1433" s="17" t="str">
        <f t="shared" si="117"/>
        <v/>
      </c>
      <c r="V1433" s="17" t="str">
        <f t="shared" si="118"/>
        <v/>
      </c>
    </row>
    <row r="1434" s="9" customFormat="1" hidden="1" customHeight="1" spans="1:22">
      <c r="A1434" s="21"/>
      <c r="B1434" s="54"/>
      <c r="C1434" s="55"/>
      <c r="D1434" s="54"/>
      <c r="E1434" s="57"/>
      <c r="F1434" s="58"/>
      <c r="G1434" s="59"/>
      <c r="H1434" s="57"/>
      <c r="I1434" s="57"/>
      <c r="J1434" s="62" t="str">
        <f t="shared" si="114"/>
        <v/>
      </c>
      <c r="K1434" s="61"/>
      <c r="L1434" s="57"/>
      <c r="M1434" s="57" t="str">
        <f t="shared" si="115"/>
        <v/>
      </c>
      <c r="N1434" s="57"/>
      <c r="O1434" s="57"/>
      <c r="P1434" s="57"/>
      <c r="Q1434" s="65" t="str">
        <f t="shared" si="116"/>
        <v/>
      </c>
      <c r="R1434" s="55"/>
      <c r="S1434" s="67"/>
      <c r="T1434" s="17">
        <f>IF(AND(D1434&lt;&gt;"",RIGHT(D1434,3)&lt;&gt;""),IF(COUNTIF($D$6:D1434,D1434)=1,1,0),0)</f>
        <v>0</v>
      </c>
      <c r="U1434" s="17" t="str">
        <f t="shared" si="117"/>
        <v/>
      </c>
      <c r="V1434" s="17" t="str">
        <f t="shared" si="118"/>
        <v/>
      </c>
    </row>
    <row r="1435" s="9" customFormat="1" hidden="1" customHeight="1" spans="1:22">
      <c r="A1435" s="21"/>
      <c r="B1435" s="54"/>
      <c r="C1435" s="55"/>
      <c r="D1435" s="54"/>
      <c r="E1435" s="57"/>
      <c r="F1435" s="58"/>
      <c r="G1435" s="59"/>
      <c r="H1435" s="57"/>
      <c r="I1435" s="57"/>
      <c r="J1435" s="62" t="str">
        <f t="shared" si="114"/>
        <v/>
      </c>
      <c r="K1435" s="61"/>
      <c r="L1435" s="57"/>
      <c r="M1435" s="57" t="str">
        <f t="shared" si="115"/>
        <v/>
      </c>
      <c r="N1435" s="57"/>
      <c r="O1435" s="57"/>
      <c r="P1435" s="57"/>
      <c r="Q1435" s="65" t="str">
        <f t="shared" si="116"/>
        <v/>
      </c>
      <c r="R1435" s="55"/>
      <c r="S1435" s="67"/>
      <c r="T1435" s="17">
        <f>IF(AND(D1435&lt;&gt;"",RIGHT(D1435,3)&lt;&gt;""),IF(COUNTIF($D$6:D1435,D1435)=1,1,0),0)</f>
        <v>0</v>
      </c>
      <c r="U1435" s="17" t="str">
        <f t="shared" si="117"/>
        <v/>
      </c>
      <c r="V1435" s="17" t="str">
        <f t="shared" si="118"/>
        <v/>
      </c>
    </row>
    <row r="1436" s="9" customFormat="1" hidden="1" customHeight="1" spans="1:22">
      <c r="A1436" s="21"/>
      <c r="B1436" s="54"/>
      <c r="C1436" s="55"/>
      <c r="D1436" s="54"/>
      <c r="E1436" s="57"/>
      <c r="F1436" s="58"/>
      <c r="G1436" s="59"/>
      <c r="H1436" s="57"/>
      <c r="I1436" s="57"/>
      <c r="J1436" s="62" t="str">
        <f t="shared" si="114"/>
        <v/>
      </c>
      <c r="K1436" s="61"/>
      <c r="L1436" s="57"/>
      <c r="M1436" s="57" t="str">
        <f t="shared" si="115"/>
        <v/>
      </c>
      <c r="N1436" s="57"/>
      <c r="O1436" s="57"/>
      <c r="P1436" s="57"/>
      <c r="Q1436" s="65" t="str">
        <f t="shared" si="116"/>
        <v/>
      </c>
      <c r="R1436" s="55"/>
      <c r="S1436" s="67"/>
      <c r="T1436" s="17">
        <f>IF(AND(D1436&lt;&gt;"",RIGHT(D1436,3)&lt;&gt;""),IF(COUNTIF($D$6:D1436,D1436)=1,1,0),0)</f>
        <v>0</v>
      </c>
      <c r="U1436" s="17" t="str">
        <f t="shared" si="117"/>
        <v/>
      </c>
      <c r="V1436" s="17" t="str">
        <f t="shared" si="118"/>
        <v/>
      </c>
    </row>
    <row r="1437" s="9" customFormat="1" hidden="1" customHeight="1" spans="1:22">
      <c r="A1437" s="21"/>
      <c r="B1437" s="54"/>
      <c r="C1437" s="55"/>
      <c r="D1437" s="54"/>
      <c r="E1437" s="57"/>
      <c r="F1437" s="58"/>
      <c r="G1437" s="59"/>
      <c r="H1437" s="57"/>
      <c r="I1437" s="57"/>
      <c r="J1437" s="62" t="str">
        <f t="shared" si="114"/>
        <v/>
      </c>
      <c r="K1437" s="61"/>
      <c r="L1437" s="57"/>
      <c r="M1437" s="57" t="str">
        <f t="shared" si="115"/>
        <v/>
      </c>
      <c r="N1437" s="57"/>
      <c r="O1437" s="57"/>
      <c r="P1437" s="57"/>
      <c r="Q1437" s="65" t="str">
        <f t="shared" si="116"/>
        <v/>
      </c>
      <c r="R1437" s="55"/>
      <c r="S1437" s="67"/>
      <c r="T1437" s="17">
        <f>IF(AND(D1437&lt;&gt;"",RIGHT(D1437,3)&lt;&gt;""),IF(COUNTIF($D$6:D1437,D1437)=1,1,0),0)</f>
        <v>0</v>
      </c>
      <c r="U1437" s="17" t="str">
        <f t="shared" si="117"/>
        <v/>
      </c>
      <c r="V1437" s="17" t="str">
        <f t="shared" si="118"/>
        <v/>
      </c>
    </row>
    <row r="1438" s="9" customFormat="1" hidden="1" customHeight="1" spans="1:22">
      <c r="A1438" s="21"/>
      <c r="B1438" s="54"/>
      <c r="C1438" s="55"/>
      <c r="D1438" s="54"/>
      <c r="E1438" s="57"/>
      <c r="F1438" s="58"/>
      <c r="G1438" s="59"/>
      <c r="H1438" s="57"/>
      <c r="I1438" s="57"/>
      <c r="J1438" s="62" t="str">
        <f t="shared" si="114"/>
        <v/>
      </c>
      <c r="K1438" s="61"/>
      <c r="L1438" s="57"/>
      <c r="M1438" s="57" t="str">
        <f t="shared" si="115"/>
        <v/>
      </c>
      <c r="N1438" s="57"/>
      <c r="O1438" s="57"/>
      <c r="P1438" s="57"/>
      <c r="Q1438" s="65" t="str">
        <f t="shared" si="116"/>
        <v/>
      </c>
      <c r="R1438" s="55"/>
      <c r="S1438" s="67"/>
      <c r="T1438" s="17">
        <f>IF(AND(D1438&lt;&gt;"",RIGHT(D1438,3)&lt;&gt;""),IF(COUNTIF($D$6:D1438,D1438)=1,1,0),0)</f>
        <v>0</v>
      </c>
      <c r="U1438" s="17" t="str">
        <f t="shared" si="117"/>
        <v/>
      </c>
      <c r="V1438" s="17" t="str">
        <f t="shared" si="118"/>
        <v/>
      </c>
    </row>
    <row r="1439" s="9" customFormat="1" hidden="1" customHeight="1" spans="1:22">
      <c r="A1439" s="21"/>
      <c r="B1439" s="54"/>
      <c r="C1439" s="55"/>
      <c r="D1439" s="54"/>
      <c r="E1439" s="57"/>
      <c r="F1439" s="58"/>
      <c r="G1439" s="59"/>
      <c r="H1439" s="57"/>
      <c r="I1439" s="57"/>
      <c r="J1439" s="62" t="str">
        <f t="shared" si="114"/>
        <v/>
      </c>
      <c r="K1439" s="61"/>
      <c r="L1439" s="57"/>
      <c r="M1439" s="57" t="str">
        <f t="shared" si="115"/>
        <v/>
      </c>
      <c r="N1439" s="57"/>
      <c r="O1439" s="57"/>
      <c r="P1439" s="57"/>
      <c r="Q1439" s="65" t="str">
        <f t="shared" si="116"/>
        <v/>
      </c>
      <c r="R1439" s="55"/>
      <c r="S1439" s="67"/>
      <c r="T1439" s="17">
        <f>IF(AND(D1439&lt;&gt;"",RIGHT(D1439,3)&lt;&gt;""),IF(COUNTIF($D$6:D1439,D1439)=1,1,0),0)</f>
        <v>0</v>
      </c>
      <c r="U1439" s="17" t="str">
        <f t="shared" si="117"/>
        <v/>
      </c>
      <c r="V1439" s="17" t="str">
        <f t="shared" si="118"/>
        <v/>
      </c>
    </row>
    <row r="1440" s="9" customFormat="1" hidden="1" customHeight="1" spans="1:22">
      <c r="A1440" s="21"/>
      <c r="B1440" s="54"/>
      <c r="C1440" s="55"/>
      <c r="D1440" s="54"/>
      <c r="E1440" s="57"/>
      <c r="F1440" s="58"/>
      <c r="G1440" s="59"/>
      <c r="H1440" s="57"/>
      <c r="I1440" s="57"/>
      <c r="J1440" s="62" t="str">
        <f t="shared" si="114"/>
        <v/>
      </c>
      <c r="K1440" s="61"/>
      <c r="L1440" s="57"/>
      <c r="M1440" s="57" t="str">
        <f t="shared" si="115"/>
        <v/>
      </c>
      <c r="N1440" s="57"/>
      <c r="O1440" s="57"/>
      <c r="P1440" s="57"/>
      <c r="Q1440" s="65" t="str">
        <f t="shared" si="116"/>
        <v/>
      </c>
      <c r="R1440" s="55"/>
      <c r="S1440" s="67"/>
      <c r="T1440" s="17">
        <f>IF(AND(D1440&lt;&gt;"",RIGHT(D1440,3)&lt;&gt;""),IF(COUNTIF($D$6:D1440,D1440)=1,1,0),0)</f>
        <v>0</v>
      </c>
      <c r="U1440" s="17" t="str">
        <f t="shared" si="117"/>
        <v/>
      </c>
      <c r="V1440" s="17" t="str">
        <f t="shared" si="118"/>
        <v/>
      </c>
    </row>
    <row r="1441" s="9" customFormat="1" hidden="1" customHeight="1" spans="1:22">
      <c r="A1441" s="21"/>
      <c r="B1441" s="54"/>
      <c r="C1441" s="55"/>
      <c r="D1441" s="54"/>
      <c r="E1441" s="57"/>
      <c r="F1441" s="58"/>
      <c r="G1441" s="59"/>
      <c r="H1441" s="57"/>
      <c r="I1441" s="57"/>
      <c r="J1441" s="62" t="str">
        <f t="shared" si="114"/>
        <v/>
      </c>
      <c r="K1441" s="61"/>
      <c r="L1441" s="57"/>
      <c r="M1441" s="57" t="str">
        <f t="shared" si="115"/>
        <v/>
      </c>
      <c r="N1441" s="57"/>
      <c r="O1441" s="57"/>
      <c r="P1441" s="57"/>
      <c r="Q1441" s="65" t="str">
        <f t="shared" si="116"/>
        <v/>
      </c>
      <c r="R1441" s="55"/>
      <c r="S1441" s="67"/>
      <c r="T1441" s="17">
        <f>IF(AND(D1441&lt;&gt;"",RIGHT(D1441,3)&lt;&gt;""),IF(COUNTIF($D$6:D1441,D1441)=1,1,0),0)</f>
        <v>0</v>
      </c>
      <c r="U1441" s="17" t="str">
        <f t="shared" si="117"/>
        <v/>
      </c>
      <c r="V1441" s="17" t="str">
        <f t="shared" si="118"/>
        <v/>
      </c>
    </row>
    <row r="1442" s="9" customFormat="1" hidden="1" customHeight="1" spans="1:22">
      <c r="A1442" s="21"/>
      <c r="B1442" s="54"/>
      <c r="C1442" s="55"/>
      <c r="D1442" s="54"/>
      <c r="E1442" s="57"/>
      <c r="F1442" s="58"/>
      <c r="G1442" s="59"/>
      <c r="H1442" s="57"/>
      <c r="I1442" s="57"/>
      <c r="J1442" s="62" t="str">
        <f t="shared" si="114"/>
        <v/>
      </c>
      <c r="K1442" s="61"/>
      <c r="L1442" s="57"/>
      <c r="M1442" s="57" t="str">
        <f t="shared" si="115"/>
        <v/>
      </c>
      <c r="N1442" s="57"/>
      <c r="O1442" s="57"/>
      <c r="P1442" s="57"/>
      <c r="Q1442" s="65" t="str">
        <f t="shared" si="116"/>
        <v/>
      </c>
      <c r="R1442" s="55"/>
      <c r="S1442" s="67"/>
      <c r="T1442" s="17">
        <f>IF(AND(D1442&lt;&gt;"",RIGHT(D1442,3)&lt;&gt;""),IF(COUNTIF($D$6:D1442,D1442)=1,1,0),0)</f>
        <v>0</v>
      </c>
      <c r="U1442" s="17" t="str">
        <f t="shared" si="117"/>
        <v/>
      </c>
      <c r="V1442" s="17" t="str">
        <f t="shared" si="118"/>
        <v/>
      </c>
    </row>
    <row r="1443" s="9" customFormat="1" hidden="1" customHeight="1" spans="1:22">
      <c r="A1443" s="21"/>
      <c r="B1443" s="54"/>
      <c r="C1443" s="55"/>
      <c r="D1443" s="54"/>
      <c r="E1443" s="57"/>
      <c r="F1443" s="58"/>
      <c r="G1443" s="59"/>
      <c r="H1443" s="57"/>
      <c r="I1443" s="57"/>
      <c r="J1443" s="62" t="str">
        <f t="shared" si="114"/>
        <v/>
      </c>
      <c r="K1443" s="61"/>
      <c r="L1443" s="57"/>
      <c r="M1443" s="57" t="str">
        <f t="shared" si="115"/>
        <v/>
      </c>
      <c r="N1443" s="57"/>
      <c r="O1443" s="57"/>
      <c r="P1443" s="57"/>
      <c r="Q1443" s="65" t="str">
        <f t="shared" si="116"/>
        <v/>
      </c>
      <c r="R1443" s="55"/>
      <c r="S1443" s="67"/>
      <c r="T1443" s="17">
        <f>IF(AND(D1443&lt;&gt;"",RIGHT(D1443,3)&lt;&gt;""),IF(COUNTIF($D$6:D1443,D1443)=1,1,0),0)</f>
        <v>0</v>
      </c>
      <c r="U1443" s="17" t="str">
        <f t="shared" si="117"/>
        <v/>
      </c>
      <c r="V1443" s="17" t="str">
        <f t="shared" si="118"/>
        <v/>
      </c>
    </row>
    <row r="1444" s="9" customFormat="1" hidden="1" customHeight="1" spans="1:22">
      <c r="A1444" s="21"/>
      <c r="B1444" s="54"/>
      <c r="C1444" s="55"/>
      <c r="D1444" s="54"/>
      <c r="E1444" s="57"/>
      <c r="F1444" s="58"/>
      <c r="G1444" s="59"/>
      <c r="H1444" s="57"/>
      <c r="I1444" s="57"/>
      <c r="J1444" s="62" t="str">
        <f t="shared" si="114"/>
        <v/>
      </c>
      <c r="K1444" s="61"/>
      <c r="L1444" s="57"/>
      <c r="M1444" s="57" t="str">
        <f t="shared" si="115"/>
        <v/>
      </c>
      <c r="N1444" s="57"/>
      <c r="O1444" s="57"/>
      <c r="P1444" s="57"/>
      <c r="Q1444" s="65" t="str">
        <f t="shared" si="116"/>
        <v/>
      </c>
      <c r="R1444" s="55"/>
      <c r="S1444" s="67"/>
      <c r="T1444" s="17">
        <f>IF(AND(D1444&lt;&gt;"",RIGHT(D1444,3)&lt;&gt;""),IF(COUNTIF($D$6:D1444,D1444)=1,1,0),0)</f>
        <v>0</v>
      </c>
      <c r="U1444" s="17" t="str">
        <f t="shared" si="117"/>
        <v/>
      </c>
      <c r="V1444" s="17" t="str">
        <f t="shared" si="118"/>
        <v/>
      </c>
    </row>
    <row r="1445" s="9" customFormat="1" hidden="1" customHeight="1" spans="1:22">
      <c r="A1445" s="21"/>
      <c r="B1445" s="54"/>
      <c r="C1445" s="55"/>
      <c r="D1445" s="54"/>
      <c r="E1445" s="57"/>
      <c r="F1445" s="58"/>
      <c r="G1445" s="59"/>
      <c r="H1445" s="57"/>
      <c r="I1445" s="57"/>
      <c r="J1445" s="62" t="str">
        <f t="shared" si="114"/>
        <v/>
      </c>
      <c r="K1445" s="61"/>
      <c r="L1445" s="57"/>
      <c r="M1445" s="57" t="str">
        <f t="shared" si="115"/>
        <v/>
      </c>
      <c r="N1445" s="57"/>
      <c r="O1445" s="57"/>
      <c r="P1445" s="57"/>
      <c r="Q1445" s="65" t="str">
        <f t="shared" si="116"/>
        <v/>
      </c>
      <c r="R1445" s="55"/>
      <c r="S1445" s="67"/>
      <c r="T1445" s="17">
        <f>IF(AND(D1445&lt;&gt;"",RIGHT(D1445,3)&lt;&gt;""),IF(COUNTIF($D$6:D1445,D1445)=1,1,0),0)</f>
        <v>0</v>
      </c>
      <c r="U1445" s="17" t="str">
        <f t="shared" si="117"/>
        <v/>
      </c>
      <c r="V1445" s="17" t="str">
        <f t="shared" si="118"/>
        <v/>
      </c>
    </row>
    <row r="1446" s="9" customFormat="1" hidden="1" customHeight="1" spans="1:22">
      <c r="A1446" s="21"/>
      <c r="B1446" s="54"/>
      <c r="C1446" s="55"/>
      <c r="D1446" s="54"/>
      <c r="E1446" s="57"/>
      <c r="F1446" s="58"/>
      <c r="G1446" s="59"/>
      <c r="H1446" s="57"/>
      <c r="I1446" s="57"/>
      <c r="J1446" s="62" t="str">
        <f t="shared" si="114"/>
        <v/>
      </c>
      <c r="K1446" s="61"/>
      <c r="L1446" s="57"/>
      <c r="M1446" s="57" t="str">
        <f t="shared" si="115"/>
        <v/>
      </c>
      <c r="N1446" s="57"/>
      <c r="O1446" s="57"/>
      <c r="P1446" s="57"/>
      <c r="Q1446" s="65" t="str">
        <f t="shared" si="116"/>
        <v/>
      </c>
      <c r="R1446" s="55"/>
      <c r="S1446" s="67"/>
      <c r="T1446" s="17">
        <f>IF(AND(D1446&lt;&gt;"",RIGHT(D1446,3)&lt;&gt;""),IF(COUNTIF($D$6:D1446,D1446)=1,1,0),0)</f>
        <v>0</v>
      </c>
      <c r="U1446" s="17" t="str">
        <f t="shared" si="117"/>
        <v/>
      </c>
      <c r="V1446" s="17" t="str">
        <f t="shared" si="118"/>
        <v/>
      </c>
    </row>
    <row r="1447" s="9" customFormat="1" hidden="1" customHeight="1" spans="1:22">
      <c r="A1447" s="21"/>
      <c r="B1447" s="54"/>
      <c r="C1447" s="55"/>
      <c r="D1447" s="54"/>
      <c r="E1447" s="57"/>
      <c r="F1447" s="58"/>
      <c r="G1447" s="59"/>
      <c r="H1447" s="57"/>
      <c r="I1447" s="57"/>
      <c r="J1447" s="62" t="str">
        <f t="shared" si="114"/>
        <v/>
      </c>
      <c r="K1447" s="61"/>
      <c r="L1447" s="57"/>
      <c r="M1447" s="57" t="str">
        <f t="shared" si="115"/>
        <v/>
      </c>
      <c r="N1447" s="57"/>
      <c r="O1447" s="57"/>
      <c r="P1447" s="57"/>
      <c r="Q1447" s="65" t="str">
        <f t="shared" si="116"/>
        <v/>
      </c>
      <c r="R1447" s="55"/>
      <c r="S1447" s="67"/>
      <c r="T1447" s="17">
        <f>IF(AND(D1447&lt;&gt;"",RIGHT(D1447,3)&lt;&gt;""),IF(COUNTIF($D$6:D1447,D1447)=1,1,0),0)</f>
        <v>0</v>
      </c>
      <c r="U1447" s="17" t="str">
        <f t="shared" si="117"/>
        <v/>
      </c>
      <c r="V1447" s="17" t="str">
        <f t="shared" si="118"/>
        <v/>
      </c>
    </row>
    <row r="1448" s="9" customFormat="1" hidden="1" customHeight="1" spans="1:22">
      <c r="A1448" s="21"/>
      <c r="B1448" s="54"/>
      <c r="C1448" s="55"/>
      <c r="D1448" s="54"/>
      <c r="E1448" s="57"/>
      <c r="F1448" s="58"/>
      <c r="G1448" s="59"/>
      <c r="H1448" s="57"/>
      <c r="I1448" s="57"/>
      <c r="J1448" s="62" t="str">
        <f t="shared" si="114"/>
        <v/>
      </c>
      <c r="K1448" s="61"/>
      <c r="L1448" s="57"/>
      <c r="M1448" s="57" t="str">
        <f t="shared" si="115"/>
        <v/>
      </c>
      <c r="N1448" s="57"/>
      <c r="O1448" s="57"/>
      <c r="P1448" s="57"/>
      <c r="Q1448" s="65" t="str">
        <f t="shared" si="116"/>
        <v/>
      </c>
      <c r="R1448" s="55"/>
      <c r="S1448" s="67"/>
      <c r="T1448" s="17">
        <f>IF(AND(D1448&lt;&gt;"",RIGHT(D1448,3)&lt;&gt;""),IF(COUNTIF($D$6:D1448,D1448)=1,1,0),0)</f>
        <v>0</v>
      </c>
      <c r="U1448" s="17" t="str">
        <f t="shared" si="117"/>
        <v/>
      </c>
      <c r="V1448" s="17" t="str">
        <f t="shared" si="118"/>
        <v/>
      </c>
    </row>
    <row r="1449" s="9" customFormat="1" hidden="1" customHeight="1" spans="1:22">
      <c r="A1449" s="21"/>
      <c r="B1449" s="54"/>
      <c r="C1449" s="55"/>
      <c r="D1449" s="54"/>
      <c r="E1449" s="57"/>
      <c r="F1449" s="58"/>
      <c r="G1449" s="59"/>
      <c r="H1449" s="57"/>
      <c r="I1449" s="57"/>
      <c r="J1449" s="62" t="str">
        <f t="shared" si="114"/>
        <v/>
      </c>
      <c r="K1449" s="61"/>
      <c r="L1449" s="57"/>
      <c r="M1449" s="57" t="str">
        <f t="shared" si="115"/>
        <v/>
      </c>
      <c r="N1449" s="57"/>
      <c r="O1449" s="57"/>
      <c r="P1449" s="57"/>
      <c r="Q1449" s="65" t="str">
        <f t="shared" si="116"/>
        <v/>
      </c>
      <c r="R1449" s="55"/>
      <c r="S1449" s="67"/>
      <c r="T1449" s="17">
        <f>IF(AND(D1449&lt;&gt;"",RIGHT(D1449,3)&lt;&gt;""),IF(COUNTIF($D$6:D1449,D1449)=1,1,0),0)</f>
        <v>0</v>
      </c>
      <c r="U1449" s="17" t="str">
        <f t="shared" si="117"/>
        <v/>
      </c>
      <c r="V1449" s="17" t="str">
        <f t="shared" si="118"/>
        <v/>
      </c>
    </row>
    <row r="1450" s="9" customFormat="1" hidden="1" customHeight="1" spans="1:22">
      <c r="A1450" s="21"/>
      <c r="B1450" s="54"/>
      <c r="C1450" s="55"/>
      <c r="D1450" s="54"/>
      <c r="E1450" s="57"/>
      <c r="F1450" s="58"/>
      <c r="G1450" s="59"/>
      <c r="H1450" s="57"/>
      <c r="I1450" s="57"/>
      <c r="J1450" s="62" t="str">
        <f t="shared" si="114"/>
        <v/>
      </c>
      <c r="K1450" s="61"/>
      <c r="L1450" s="57"/>
      <c r="M1450" s="57" t="str">
        <f t="shared" si="115"/>
        <v/>
      </c>
      <c r="N1450" s="57"/>
      <c r="O1450" s="57"/>
      <c r="P1450" s="57"/>
      <c r="Q1450" s="65" t="str">
        <f t="shared" si="116"/>
        <v/>
      </c>
      <c r="R1450" s="55"/>
      <c r="S1450" s="67"/>
      <c r="T1450" s="17">
        <f>IF(AND(D1450&lt;&gt;"",RIGHT(D1450,3)&lt;&gt;""),IF(COUNTIF($D$6:D1450,D1450)=1,1,0),0)</f>
        <v>0</v>
      </c>
      <c r="U1450" s="17" t="str">
        <f t="shared" si="117"/>
        <v/>
      </c>
      <c r="V1450" s="17" t="str">
        <f t="shared" si="118"/>
        <v/>
      </c>
    </row>
    <row r="1451" s="9" customFormat="1" hidden="1" customHeight="1" spans="1:22">
      <c r="A1451" s="21"/>
      <c r="B1451" s="54"/>
      <c r="C1451" s="55"/>
      <c r="D1451" s="54"/>
      <c r="E1451" s="57"/>
      <c r="F1451" s="58"/>
      <c r="G1451" s="59"/>
      <c r="H1451" s="57"/>
      <c r="I1451" s="57"/>
      <c r="J1451" s="62" t="str">
        <f t="shared" si="114"/>
        <v/>
      </c>
      <c r="K1451" s="61"/>
      <c r="L1451" s="57"/>
      <c r="M1451" s="57" t="str">
        <f t="shared" si="115"/>
        <v/>
      </c>
      <c r="N1451" s="57"/>
      <c r="O1451" s="57"/>
      <c r="P1451" s="57"/>
      <c r="Q1451" s="65" t="str">
        <f t="shared" si="116"/>
        <v/>
      </c>
      <c r="R1451" s="55"/>
      <c r="S1451" s="67"/>
      <c r="T1451" s="17">
        <f>IF(AND(D1451&lt;&gt;"",RIGHT(D1451,3)&lt;&gt;""),IF(COUNTIF($D$6:D1451,D1451)=1,1,0),0)</f>
        <v>0</v>
      </c>
      <c r="U1451" s="17" t="str">
        <f t="shared" si="117"/>
        <v/>
      </c>
      <c r="V1451" s="17" t="str">
        <f t="shared" si="118"/>
        <v/>
      </c>
    </row>
    <row r="1452" s="9" customFormat="1" hidden="1" customHeight="1" spans="1:22">
      <c r="A1452" s="21"/>
      <c r="B1452" s="54"/>
      <c r="C1452" s="55"/>
      <c r="D1452" s="54"/>
      <c r="E1452" s="57"/>
      <c r="F1452" s="58"/>
      <c r="G1452" s="59"/>
      <c r="H1452" s="57"/>
      <c r="I1452" s="57"/>
      <c r="J1452" s="62" t="str">
        <f t="shared" si="114"/>
        <v/>
      </c>
      <c r="K1452" s="61"/>
      <c r="L1452" s="57"/>
      <c r="M1452" s="57" t="str">
        <f t="shared" si="115"/>
        <v/>
      </c>
      <c r="N1452" s="57"/>
      <c r="O1452" s="57"/>
      <c r="P1452" s="57"/>
      <c r="Q1452" s="65" t="str">
        <f t="shared" si="116"/>
        <v/>
      </c>
      <c r="R1452" s="55"/>
      <c r="S1452" s="67"/>
      <c r="T1452" s="17">
        <f>IF(AND(D1452&lt;&gt;"",RIGHT(D1452,3)&lt;&gt;""),IF(COUNTIF($D$6:D1452,D1452)=1,1,0),0)</f>
        <v>0</v>
      </c>
      <c r="U1452" s="17" t="str">
        <f t="shared" si="117"/>
        <v/>
      </c>
      <c r="V1452" s="17" t="str">
        <f t="shared" si="118"/>
        <v/>
      </c>
    </row>
    <row r="1453" s="9" customFormat="1" hidden="1" customHeight="1" spans="1:22">
      <c r="A1453" s="21"/>
      <c r="B1453" s="54"/>
      <c r="C1453" s="55"/>
      <c r="D1453" s="54"/>
      <c r="E1453" s="57"/>
      <c r="F1453" s="58"/>
      <c r="G1453" s="59"/>
      <c r="H1453" s="57"/>
      <c r="I1453" s="57"/>
      <c r="J1453" s="62" t="str">
        <f t="shared" si="114"/>
        <v/>
      </c>
      <c r="K1453" s="61"/>
      <c r="L1453" s="57"/>
      <c r="M1453" s="57" t="str">
        <f t="shared" si="115"/>
        <v/>
      </c>
      <c r="N1453" s="57"/>
      <c r="O1453" s="57"/>
      <c r="P1453" s="57"/>
      <c r="Q1453" s="65" t="str">
        <f t="shared" si="116"/>
        <v/>
      </c>
      <c r="R1453" s="55"/>
      <c r="S1453" s="67"/>
      <c r="T1453" s="17">
        <f>IF(AND(D1453&lt;&gt;"",RIGHT(D1453,3)&lt;&gt;""),IF(COUNTIF($D$6:D1453,D1453)=1,1,0),0)</f>
        <v>0</v>
      </c>
      <c r="U1453" s="17" t="str">
        <f t="shared" si="117"/>
        <v/>
      </c>
      <c r="V1453" s="17" t="str">
        <f t="shared" si="118"/>
        <v/>
      </c>
    </row>
    <row r="1454" s="9" customFormat="1" hidden="1" customHeight="1" spans="1:22">
      <c r="A1454" s="21"/>
      <c r="B1454" s="54"/>
      <c r="C1454" s="55"/>
      <c r="D1454" s="54"/>
      <c r="E1454" s="57"/>
      <c r="F1454" s="58"/>
      <c r="G1454" s="59"/>
      <c r="H1454" s="57"/>
      <c r="I1454" s="57"/>
      <c r="J1454" s="62" t="str">
        <f t="shared" si="114"/>
        <v/>
      </c>
      <c r="K1454" s="61"/>
      <c r="L1454" s="57"/>
      <c r="M1454" s="57" t="str">
        <f t="shared" si="115"/>
        <v/>
      </c>
      <c r="N1454" s="57"/>
      <c r="O1454" s="57"/>
      <c r="P1454" s="57"/>
      <c r="Q1454" s="65" t="str">
        <f t="shared" si="116"/>
        <v/>
      </c>
      <c r="R1454" s="55"/>
      <c r="S1454" s="67"/>
      <c r="T1454" s="17">
        <f>IF(AND(D1454&lt;&gt;"",RIGHT(D1454,3)&lt;&gt;""),IF(COUNTIF($D$6:D1454,D1454)=1,1,0),0)</f>
        <v>0</v>
      </c>
      <c r="U1454" s="17" t="str">
        <f t="shared" si="117"/>
        <v/>
      </c>
      <c r="V1454" s="17" t="str">
        <f t="shared" si="118"/>
        <v/>
      </c>
    </row>
    <row r="1455" s="9" customFormat="1" hidden="1" customHeight="1" spans="1:22">
      <c r="A1455" s="21"/>
      <c r="B1455" s="54"/>
      <c r="C1455" s="55"/>
      <c r="D1455" s="54"/>
      <c r="E1455" s="57"/>
      <c r="F1455" s="58"/>
      <c r="G1455" s="59"/>
      <c r="H1455" s="57"/>
      <c r="I1455" s="57"/>
      <c r="J1455" s="62" t="str">
        <f t="shared" si="114"/>
        <v/>
      </c>
      <c r="K1455" s="61"/>
      <c r="L1455" s="57"/>
      <c r="M1455" s="57" t="str">
        <f t="shared" si="115"/>
        <v/>
      </c>
      <c r="N1455" s="57"/>
      <c r="O1455" s="57"/>
      <c r="P1455" s="57"/>
      <c r="Q1455" s="65" t="str">
        <f t="shared" si="116"/>
        <v/>
      </c>
      <c r="R1455" s="55"/>
      <c r="S1455" s="67"/>
      <c r="T1455" s="17">
        <f>IF(AND(D1455&lt;&gt;"",RIGHT(D1455,3)&lt;&gt;""),IF(COUNTIF($D$6:D1455,D1455)=1,1,0),0)</f>
        <v>0</v>
      </c>
      <c r="U1455" s="17" t="str">
        <f t="shared" si="117"/>
        <v/>
      </c>
      <c r="V1455" s="17" t="str">
        <f t="shared" si="118"/>
        <v/>
      </c>
    </row>
    <row r="1456" s="9" customFormat="1" hidden="1" customHeight="1" spans="1:22">
      <c r="A1456" s="21"/>
      <c r="B1456" s="54"/>
      <c r="C1456" s="55"/>
      <c r="D1456" s="54"/>
      <c r="E1456" s="57"/>
      <c r="F1456" s="58"/>
      <c r="G1456" s="59"/>
      <c r="H1456" s="57"/>
      <c r="I1456" s="57"/>
      <c r="J1456" s="62" t="str">
        <f t="shared" si="114"/>
        <v/>
      </c>
      <c r="K1456" s="61"/>
      <c r="L1456" s="57"/>
      <c r="M1456" s="57" t="str">
        <f t="shared" si="115"/>
        <v/>
      </c>
      <c r="N1456" s="57"/>
      <c r="O1456" s="57"/>
      <c r="P1456" s="57"/>
      <c r="Q1456" s="65" t="str">
        <f t="shared" si="116"/>
        <v/>
      </c>
      <c r="R1456" s="55"/>
      <c r="S1456" s="67"/>
      <c r="T1456" s="17">
        <f>IF(AND(D1456&lt;&gt;"",RIGHT(D1456,3)&lt;&gt;""),IF(COUNTIF($D$6:D1456,D1456)=1,1,0),0)</f>
        <v>0</v>
      </c>
      <c r="U1456" s="17" t="str">
        <f t="shared" si="117"/>
        <v/>
      </c>
      <c r="V1456" s="17" t="str">
        <f t="shared" si="118"/>
        <v/>
      </c>
    </row>
    <row r="1457" s="9" customFormat="1" hidden="1" customHeight="1" spans="1:22">
      <c r="A1457" s="21"/>
      <c r="B1457" s="54"/>
      <c r="C1457" s="55"/>
      <c r="D1457" s="54"/>
      <c r="E1457" s="57"/>
      <c r="F1457" s="58"/>
      <c r="G1457" s="59"/>
      <c r="H1457" s="57"/>
      <c r="I1457" s="57"/>
      <c r="J1457" s="62" t="str">
        <f t="shared" si="114"/>
        <v/>
      </c>
      <c r="K1457" s="61"/>
      <c r="L1457" s="57"/>
      <c r="M1457" s="57" t="str">
        <f t="shared" si="115"/>
        <v/>
      </c>
      <c r="N1457" s="57"/>
      <c r="O1457" s="57"/>
      <c r="P1457" s="57"/>
      <c r="Q1457" s="65" t="str">
        <f t="shared" si="116"/>
        <v/>
      </c>
      <c r="R1457" s="55"/>
      <c r="S1457" s="67"/>
      <c r="T1457" s="17">
        <f>IF(AND(D1457&lt;&gt;"",RIGHT(D1457,3)&lt;&gt;""),IF(COUNTIF($D$6:D1457,D1457)=1,1,0),0)</f>
        <v>0</v>
      </c>
      <c r="U1457" s="17" t="str">
        <f t="shared" si="117"/>
        <v/>
      </c>
      <c r="V1457" s="17" t="str">
        <f t="shared" si="118"/>
        <v/>
      </c>
    </row>
    <row r="1458" s="9" customFormat="1" hidden="1" customHeight="1" spans="1:22">
      <c r="A1458" s="21"/>
      <c r="B1458" s="54"/>
      <c r="C1458" s="55"/>
      <c r="D1458" s="54"/>
      <c r="E1458" s="57"/>
      <c r="F1458" s="58"/>
      <c r="G1458" s="59"/>
      <c r="H1458" s="57"/>
      <c r="I1458" s="57"/>
      <c r="J1458" s="62" t="str">
        <f t="shared" si="114"/>
        <v/>
      </c>
      <c r="K1458" s="61"/>
      <c r="L1458" s="57"/>
      <c r="M1458" s="57" t="str">
        <f t="shared" si="115"/>
        <v/>
      </c>
      <c r="N1458" s="57"/>
      <c r="O1458" s="57"/>
      <c r="P1458" s="57"/>
      <c r="Q1458" s="65" t="str">
        <f t="shared" si="116"/>
        <v/>
      </c>
      <c r="R1458" s="55"/>
      <c r="S1458" s="67"/>
      <c r="T1458" s="17">
        <f>IF(AND(D1458&lt;&gt;"",RIGHT(D1458,3)&lt;&gt;""),IF(COUNTIF($D$6:D1458,D1458)=1,1,0),0)</f>
        <v>0</v>
      </c>
      <c r="U1458" s="17" t="str">
        <f t="shared" si="117"/>
        <v/>
      </c>
      <c r="V1458" s="17" t="str">
        <f t="shared" si="118"/>
        <v/>
      </c>
    </row>
    <row r="1459" s="9" customFormat="1" hidden="1" customHeight="1" spans="1:22">
      <c r="A1459" s="21"/>
      <c r="B1459" s="54"/>
      <c r="C1459" s="55"/>
      <c r="D1459" s="54"/>
      <c r="E1459" s="57"/>
      <c r="F1459" s="58"/>
      <c r="G1459" s="59"/>
      <c r="H1459" s="57"/>
      <c r="I1459" s="57"/>
      <c r="J1459" s="62" t="str">
        <f t="shared" si="114"/>
        <v/>
      </c>
      <c r="K1459" s="61"/>
      <c r="L1459" s="57"/>
      <c r="M1459" s="57" t="str">
        <f t="shared" si="115"/>
        <v/>
      </c>
      <c r="N1459" s="57"/>
      <c r="O1459" s="57"/>
      <c r="P1459" s="57"/>
      <c r="Q1459" s="65" t="str">
        <f t="shared" si="116"/>
        <v/>
      </c>
      <c r="R1459" s="55"/>
      <c r="S1459" s="67"/>
      <c r="T1459" s="17">
        <f>IF(AND(D1459&lt;&gt;"",RIGHT(D1459,3)&lt;&gt;""),IF(COUNTIF($D$6:D1459,D1459)=1,1,0),0)</f>
        <v>0</v>
      </c>
      <c r="U1459" s="17" t="str">
        <f t="shared" si="117"/>
        <v/>
      </c>
      <c r="V1459" s="17" t="str">
        <f t="shared" si="118"/>
        <v/>
      </c>
    </row>
    <row r="1460" s="9" customFormat="1" hidden="1" customHeight="1" spans="1:22">
      <c r="A1460" s="21"/>
      <c r="B1460" s="54"/>
      <c r="C1460" s="55"/>
      <c r="D1460" s="54"/>
      <c r="E1460" s="57"/>
      <c r="F1460" s="58"/>
      <c r="G1460" s="59"/>
      <c r="H1460" s="57"/>
      <c r="I1460" s="57"/>
      <c r="J1460" s="62" t="str">
        <f t="shared" si="114"/>
        <v/>
      </c>
      <c r="K1460" s="61"/>
      <c r="L1460" s="57"/>
      <c r="M1460" s="57" t="str">
        <f t="shared" si="115"/>
        <v/>
      </c>
      <c r="N1460" s="57"/>
      <c r="O1460" s="57"/>
      <c r="P1460" s="57"/>
      <c r="Q1460" s="65" t="str">
        <f t="shared" si="116"/>
        <v/>
      </c>
      <c r="R1460" s="55"/>
      <c r="S1460" s="67"/>
      <c r="T1460" s="17">
        <f>IF(AND(D1460&lt;&gt;"",RIGHT(D1460,3)&lt;&gt;""),IF(COUNTIF($D$6:D1460,D1460)=1,1,0),0)</f>
        <v>0</v>
      </c>
      <c r="U1460" s="17" t="str">
        <f t="shared" si="117"/>
        <v/>
      </c>
      <c r="V1460" s="17" t="str">
        <f t="shared" si="118"/>
        <v/>
      </c>
    </row>
    <row r="1461" s="9" customFormat="1" hidden="1" customHeight="1" spans="1:22">
      <c r="A1461" s="21"/>
      <c r="B1461" s="54"/>
      <c r="C1461" s="55"/>
      <c r="D1461" s="54"/>
      <c r="E1461" s="57"/>
      <c r="F1461" s="58"/>
      <c r="G1461" s="59"/>
      <c r="H1461" s="57"/>
      <c r="I1461" s="57"/>
      <c r="J1461" s="62" t="str">
        <f t="shared" si="114"/>
        <v/>
      </c>
      <c r="K1461" s="61"/>
      <c r="L1461" s="57"/>
      <c r="M1461" s="57" t="str">
        <f t="shared" si="115"/>
        <v/>
      </c>
      <c r="N1461" s="57"/>
      <c r="O1461" s="57"/>
      <c r="P1461" s="57"/>
      <c r="Q1461" s="65" t="str">
        <f t="shared" si="116"/>
        <v/>
      </c>
      <c r="R1461" s="55"/>
      <c r="S1461" s="67"/>
      <c r="T1461" s="17">
        <f>IF(AND(D1461&lt;&gt;"",RIGHT(D1461,3)&lt;&gt;""),IF(COUNTIF($D$6:D1461,D1461)=1,1,0),0)</f>
        <v>0</v>
      </c>
      <c r="U1461" s="17" t="str">
        <f t="shared" si="117"/>
        <v/>
      </c>
      <c r="V1461" s="17" t="str">
        <f t="shared" si="118"/>
        <v/>
      </c>
    </row>
    <row r="1462" s="9" customFormat="1" hidden="1" customHeight="1" spans="1:22">
      <c r="A1462" s="21"/>
      <c r="B1462" s="54"/>
      <c r="C1462" s="55"/>
      <c r="D1462" s="54"/>
      <c r="E1462" s="57"/>
      <c r="F1462" s="58"/>
      <c r="G1462" s="59"/>
      <c r="H1462" s="57"/>
      <c r="I1462" s="57"/>
      <c r="J1462" s="62" t="str">
        <f t="shared" si="114"/>
        <v/>
      </c>
      <c r="K1462" s="61"/>
      <c r="L1462" s="57"/>
      <c r="M1462" s="57" t="str">
        <f t="shared" si="115"/>
        <v/>
      </c>
      <c r="N1462" s="57"/>
      <c r="O1462" s="57"/>
      <c r="P1462" s="57"/>
      <c r="Q1462" s="65" t="str">
        <f t="shared" si="116"/>
        <v/>
      </c>
      <c r="R1462" s="55"/>
      <c r="S1462" s="67"/>
      <c r="T1462" s="17">
        <f>IF(AND(D1462&lt;&gt;"",RIGHT(D1462,3)&lt;&gt;""),IF(COUNTIF($D$6:D1462,D1462)=1,1,0),0)</f>
        <v>0</v>
      </c>
      <c r="U1462" s="17" t="str">
        <f t="shared" si="117"/>
        <v/>
      </c>
      <c r="V1462" s="17" t="str">
        <f t="shared" si="118"/>
        <v/>
      </c>
    </row>
    <row r="1463" s="9" customFormat="1" hidden="1" customHeight="1" spans="1:22">
      <c r="A1463" s="21"/>
      <c r="B1463" s="54"/>
      <c r="C1463" s="55"/>
      <c r="D1463" s="54"/>
      <c r="E1463" s="57"/>
      <c r="F1463" s="58"/>
      <c r="G1463" s="59"/>
      <c r="H1463" s="57"/>
      <c r="I1463" s="57"/>
      <c r="J1463" s="62" t="str">
        <f t="shared" si="114"/>
        <v/>
      </c>
      <c r="K1463" s="61"/>
      <c r="L1463" s="57"/>
      <c r="M1463" s="57" t="str">
        <f t="shared" si="115"/>
        <v/>
      </c>
      <c r="N1463" s="57"/>
      <c r="O1463" s="57"/>
      <c r="P1463" s="57"/>
      <c r="Q1463" s="65" t="str">
        <f t="shared" si="116"/>
        <v/>
      </c>
      <c r="R1463" s="55"/>
      <c r="S1463" s="67"/>
      <c r="T1463" s="17">
        <f>IF(AND(D1463&lt;&gt;"",RIGHT(D1463,3)&lt;&gt;""),IF(COUNTIF($D$6:D1463,D1463)=1,1,0),0)</f>
        <v>0</v>
      </c>
      <c r="U1463" s="17" t="str">
        <f t="shared" si="117"/>
        <v/>
      </c>
      <c r="V1463" s="17" t="str">
        <f t="shared" si="118"/>
        <v/>
      </c>
    </row>
    <row r="1464" s="9" customFormat="1" hidden="1" customHeight="1" spans="1:22">
      <c r="A1464" s="21"/>
      <c r="B1464" s="54"/>
      <c r="C1464" s="55"/>
      <c r="D1464" s="54"/>
      <c r="E1464" s="57"/>
      <c r="F1464" s="58"/>
      <c r="G1464" s="59"/>
      <c r="H1464" s="57"/>
      <c r="I1464" s="57"/>
      <c r="J1464" s="62" t="str">
        <f t="shared" si="114"/>
        <v/>
      </c>
      <c r="K1464" s="61"/>
      <c r="L1464" s="57"/>
      <c r="M1464" s="57" t="str">
        <f t="shared" si="115"/>
        <v/>
      </c>
      <c r="N1464" s="57"/>
      <c r="O1464" s="57"/>
      <c r="P1464" s="57"/>
      <c r="Q1464" s="65" t="str">
        <f t="shared" si="116"/>
        <v/>
      </c>
      <c r="R1464" s="55"/>
      <c r="S1464" s="67"/>
      <c r="T1464" s="17">
        <f>IF(AND(D1464&lt;&gt;"",RIGHT(D1464,3)&lt;&gt;""),IF(COUNTIF($D$6:D1464,D1464)=1,1,0),0)</f>
        <v>0</v>
      </c>
      <c r="U1464" s="17" t="str">
        <f t="shared" si="117"/>
        <v/>
      </c>
      <c r="V1464" s="17" t="str">
        <f t="shared" si="118"/>
        <v/>
      </c>
    </row>
    <row r="1465" s="9" customFormat="1" hidden="1" customHeight="1" spans="1:22">
      <c r="A1465" s="21"/>
      <c r="B1465" s="54"/>
      <c r="C1465" s="55"/>
      <c r="D1465" s="54"/>
      <c r="E1465" s="57"/>
      <c r="F1465" s="58"/>
      <c r="G1465" s="59"/>
      <c r="H1465" s="57"/>
      <c r="I1465" s="57"/>
      <c r="J1465" s="62" t="str">
        <f t="shared" si="114"/>
        <v/>
      </c>
      <c r="K1465" s="61"/>
      <c r="L1465" s="57"/>
      <c r="M1465" s="57" t="str">
        <f t="shared" si="115"/>
        <v/>
      </c>
      <c r="N1465" s="57"/>
      <c r="O1465" s="57"/>
      <c r="P1465" s="57"/>
      <c r="Q1465" s="65" t="str">
        <f t="shared" si="116"/>
        <v/>
      </c>
      <c r="R1465" s="55"/>
      <c r="S1465" s="67"/>
      <c r="T1465" s="17">
        <f>IF(AND(D1465&lt;&gt;"",RIGHT(D1465,3)&lt;&gt;""),IF(COUNTIF($D$6:D1465,D1465)=1,1,0),0)</f>
        <v>0</v>
      </c>
      <c r="U1465" s="17" t="str">
        <f t="shared" si="117"/>
        <v/>
      </c>
      <c r="V1465" s="17" t="str">
        <f t="shared" si="118"/>
        <v/>
      </c>
    </row>
    <row r="1466" s="9" customFormat="1" hidden="1" customHeight="1" spans="1:22">
      <c r="A1466" s="21"/>
      <c r="B1466" s="54"/>
      <c r="C1466" s="55"/>
      <c r="D1466" s="54"/>
      <c r="E1466" s="57"/>
      <c r="F1466" s="58"/>
      <c r="G1466" s="59"/>
      <c r="H1466" s="57"/>
      <c r="I1466" s="57"/>
      <c r="J1466" s="62" t="str">
        <f t="shared" si="114"/>
        <v/>
      </c>
      <c r="K1466" s="61"/>
      <c r="L1466" s="57"/>
      <c r="M1466" s="57" t="str">
        <f t="shared" si="115"/>
        <v/>
      </c>
      <c r="N1466" s="57"/>
      <c r="O1466" s="57"/>
      <c r="P1466" s="57"/>
      <c r="Q1466" s="65" t="str">
        <f t="shared" si="116"/>
        <v/>
      </c>
      <c r="R1466" s="55"/>
      <c r="S1466" s="67"/>
      <c r="T1466" s="17">
        <f>IF(AND(D1466&lt;&gt;"",RIGHT(D1466,3)&lt;&gt;""),IF(COUNTIF($D$6:D1466,D1466)=1,1,0),0)</f>
        <v>0</v>
      </c>
      <c r="U1466" s="17" t="str">
        <f t="shared" si="117"/>
        <v/>
      </c>
      <c r="V1466" s="17" t="str">
        <f t="shared" si="118"/>
        <v/>
      </c>
    </row>
    <row r="1467" s="9" customFormat="1" hidden="1" customHeight="1" spans="1:22">
      <c r="A1467" s="21"/>
      <c r="B1467" s="54"/>
      <c r="C1467" s="55"/>
      <c r="D1467" s="54"/>
      <c r="E1467" s="57"/>
      <c r="F1467" s="58"/>
      <c r="G1467" s="59"/>
      <c r="H1467" s="57"/>
      <c r="I1467" s="57"/>
      <c r="J1467" s="62" t="str">
        <f t="shared" si="114"/>
        <v/>
      </c>
      <c r="K1467" s="61"/>
      <c r="L1467" s="57"/>
      <c r="M1467" s="57" t="str">
        <f t="shared" si="115"/>
        <v/>
      </c>
      <c r="N1467" s="57"/>
      <c r="O1467" s="57"/>
      <c r="P1467" s="57"/>
      <c r="Q1467" s="65" t="str">
        <f t="shared" si="116"/>
        <v/>
      </c>
      <c r="R1467" s="55"/>
      <c r="S1467" s="67"/>
      <c r="T1467" s="17">
        <f>IF(AND(D1467&lt;&gt;"",RIGHT(D1467,3)&lt;&gt;""),IF(COUNTIF($D$6:D1467,D1467)=1,1,0),0)</f>
        <v>0</v>
      </c>
      <c r="U1467" s="17" t="str">
        <f t="shared" si="117"/>
        <v/>
      </c>
      <c r="V1467" s="17" t="str">
        <f t="shared" si="118"/>
        <v/>
      </c>
    </row>
    <row r="1468" s="9" customFormat="1" hidden="1" customHeight="1" spans="1:22">
      <c r="A1468" s="21"/>
      <c r="B1468" s="54"/>
      <c r="C1468" s="55"/>
      <c r="D1468" s="54"/>
      <c r="E1468" s="57"/>
      <c r="F1468" s="58"/>
      <c r="G1468" s="59"/>
      <c r="H1468" s="57"/>
      <c r="I1468" s="57"/>
      <c r="J1468" s="62" t="str">
        <f t="shared" si="114"/>
        <v/>
      </c>
      <c r="K1468" s="61"/>
      <c r="L1468" s="57"/>
      <c r="M1468" s="57" t="str">
        <f t="shared" si="115"/>
        <v/>
      </c>
      <c r="N1468" s="57"/>
      <c r="O1468" s="57"/>
      <c r="P1468" s="57"/>
      <c r="Q1468" s="65" t="str">
        <f t="shared" si="116"/>
        <v/>
      </c>
      <c r="R1468" s="55"/>
      <c r="S1468" s="67"/>
      <c r="T1468" s="17">
        <f>IF(AND(D1468&lt;&gt;"",RIGHT(D1468,3)&lt;&gt;""),IF(COUNTIF($D$6:D1468,D1468)=1,1,0),0)</f>
        <v>0</v>
      </c>
      <c r="U1468" s="17" t="str">
        <f t="shared" si="117"/>
        <v/>
      </c>
      <c r="V1468" s="17" t="str">
        <f t="shared" si="118"/>
        <v/>
      </c>
    </row>
    <row r="1469" s="9" customFormat="1" hidden="1" customHeight="1" spans="1:22">
      <c r="A1469" s="21"/>
      <c r="B1469" s="54"/>
      <c r="C1469" s="55"/>
      <c r="D1469" s="54"/>
      <c r="E1469" s="57"/>
      <c r="F1469" s="58"/>
      <c r="G1469" s="59"/>
      <c r="H1469" s="57"/>
      <c r="I1469" s="57"/>
      <c r="J1469" s="62" t="str">
        <f t="shared" si="114"/>
        <v/>
      </c>
      <c r="K1469" s="61"/>
      <c r="L1469" s="57"/>
      <c r="M1469" s="57" t="str">
        <f t="shared" si="115"/>
        <v/>
      </c>
      <c r="N1469" s="57"/>
      <c r="O1469" s="57"/>
      <c r="P1469" s="57"/>
      <c r="Q1469" s="65" t="str">
        <f t="shared" si="116"/>
        <v/>
      </c>
      <c r="R1469" s="55"/>
      <c r="S1469" s="67"/>
      <c r="T1469" s="17">
        <f>IF(AND(D1469&lt;&gt;"",RIGHT(D1469,3)&lt;&gt;""),IF(COUNTIF($D$6:D1469,D1469)=1,1,0),0)</f>
        <v>0</v>
      </c>
      <c r="U1469" s="17" t="str">
        <f t="shared" si="117"/>
        <v/>
      </c>
      <c r="V1469" s="17" t="str">
        <f t="shared" si="118"/>
        <v/>
      </c>
    </row>
    <row r="1470" s="9" customFormat="1" hidden="1" customHeight="1" spans="1:22">
      <c r="A1470" s="21"/>
      <c r="B1470" s="54"/>
      <c r="C1470" s="55"/>
      <c r="D1470" s="54"/>
      <c r="E1470" s="57"/>
      <c r="F1470" s="58"/>
      <c r="G1470" s="59"/>
      <c r="H1470" s="57"/>
      <c r="I1470" s="57"/>
      <c r="J1470" s="62" t="str">
        <f t="shared" si="114"/>
        <v/>
      </c>
      <c r="K1470" s="61"/>
      <c r="L1470" s="57"/>
      <c r="M1470" s="57" t="str">
        <f t="shared" si="115"/>
        <v/>
      </c>
      <c r="N1470" s="57"/>
      <c r="O1470" s="57"/>
      <c r="P1470" s="57"/>
      <c r="Q1470" s="65" t="str">
        <f t="shared" si="116"/>
        <v/>
      </c>
      <c r="R1470" s="55"/>
      <c r="S1470" s="67"/>
      <c r="T1470" s="17">
        <f>IF(AND(D1470&lt;&gt;"",RIGHT(D1470,3)&lt;&gt;""),IF(COUNTIF($D$6:D1470,D1470)=1,1,0),0)</f>
        <v>0</v>
      </c>
      <c r="U1470" s="17" t="str">
        <f t="shared" si="117"/>
        <v/>
      </c>
      <c r="V1470" s="17" t="str">
        <f t="shared" si="118"/>
        <v/>
      </c>
    </row>
    <row r="1471" s="9" customFormat="1" hidden="1" customHeight="1" spans="1:22">
      <c r="A1471" s="21"/>
      <c r="B1471" s="54"/>
      <c r="C1471" s="55"/>
      <c r="D1471" s="54"/>
      <c r="E1471" s="57"/>
      <c r="F1471" s="58"/>
      <c r="G1471" s="59"/>
      <c r="H1471" s="57"/>
      <c r="I1471" s="57"/>
      <c r="J1471" s="62" t="str">
        <f t="shared" si="114"/>
        <v/>
      </c>
      <c r="K1471" s="61"/>
      <c r="L1471" s="57"/>
      <c r="M1471" s="57" t="str">
        <f t="shared" si="115"/>
        <v/>
      </c>
      <c r="N1471" s="57"/>
      <c r="O1471" s="57"/>
      <c r="P1471" s="57"/>
      <c r="Q1471" s="65" t="str">
        <f t="shared" si="116"/>
        <v/>
      </c>
      <c r="R1471" s="55"/>
      <c r="S1471" s="67"/>
      <c r="T1471" s="17">
        <f>IF(AND(D1471&lt;&gt;"",RIGHT(D1471,3)&lt;&gt;""),IF(COUNTIF($D$6:D1471,D1471)=1,1,0),0)</f>
        <v>0</v>
      </c>
      <c r="U1471" s="17" t="str">
        <f t="shared" si="117"/>
        <v/>
      </c>
      <c r="V1471" s="17" t="str">
        <f t="shared" si="118"/>
        <v/>
      </c>
    </row>
    <row r="1472" s="9" customFormat="1" hidden="1" customHeight="1" spans="1:22">
      <c r="A1472" s="21"/>
      <c r="B1472" s="54"/>
      <c r="C1472" s="55"/>
      <c r="D1472" s="54"/>
      <c r="E1472" s="57"/>
      <c r="F1472" s="58"/>
      <c r="G1472" s="59"/>
      <c r="H1472" s="57"/>
      <c r="I1472" s="57"/>
      <c r="J1472" s="62" t="str">
        <f t="shared" si="114"/>
        <v/>
      </c>
      <c r="K1472" s="61"/>
      <c r="L1472" s="57"/>
      <c r="M1472" s="57" t="str">
        <f t="shared" si="115"/>
        <v/>
      </c>
      <c r="N1472" s="57"/>
      <c r="O1472" s="57"/>
      <c r="P1472" s="57"/>
      <c r="Q1472" s="65" t="str">
        <f t="shared" si="116"/>
        <v/>
      </c>
      <c r="R1472" s="55"/>
      <c r="S1472" s="67"/>
      <c r="T1472" s="17">
        <f>IF(AND(D1472&lt;&gt;"",RIGHT(D1472,3)&lt;&gt;""),IF(COUNTIF($D$6:D1472,D1472)=1,1,0),0)</f>
        <v>0</v>
      </c>
      <c r="U1472" s="17" t="str">
        <f t="shared" si="117"/>
        <v/>
      </c>
      <c r="V1472" s="17" t="str">
        <f t="shared" si="118"/>
        <v/>
      </c>
    </row>
    <row r="1473" s="9" customFormat="1" hidden="1" customHeight="1" spans="1:22">
      <c r="A1473" s="21"/>
      <c r="B1473" s="54"/>
      <c r="C1473" s="55"/>
      <c r="D1473" s="54"/>
      <c r="E1473" s="57"/>
      <c r="F1473" s="58"/>
      <c r="G1473" s="59"/>
      <c r="H1473" s="57"/>
      <c r="I1473" s="57"/>
      <c r="J1473" s="62" t="str">
        <f t="shared" si="114"/>
        <v/>
      </c>
      <c r="K1473" s="61"/>
      <c r="L1473" s="57"/>
      <c r="M1473" s="57" t="str">
        <f t="shared" si="115"/>
        <v/>
      </c>
      <c r="N1473" s="57"/>
      <c r="O1473" s="57"/>
      <c r="P1473" s="57"/>
      <c r="Q1473" s="65" t="str">
        <f t="shared" si="116"/>
        <v/>
      </c>
      <c r="R1473" s="55"/>
      <c r="S1473" s="67"/>
      <c r="T1473" s="17">
        <f>IF(AND(D1473&lt;&gt;"",RIGHT(D1473,3)&lt;&gt;""),IF(COUNTIF($D$6:D1473,D1473)=1,1,0),0)</f>
        <v>0</v>
      </c>
      <c r="U1473" s="17" t="str">
        <f t="shared" si="117"/>
        <v/>
      </c>
      <c r="V1473" s="17" t="str">
        <f t="shared" si="118"/>
        <v/>
      </c>
    </row>
    <row r="1474" s="9" customFormat="1" hidden="1" customHeight="1" spans="1:22">
      <c r="A1474" s="21"/>
      <c r="B1474" s="54"/>
      <c r="C1474" s="55"/>
      <c r="D1474" s="54"/>
      <c r="E1474" s="57"/>
      <c r="F1474" s="58"/>
      <c r="G1474" s="59"/>
      <c r="H1474" s="57"/>
      <c r="I1474" s="57"/>
      <c r="J1474" s="62" t="str">
        <f t="shared" si="114"/>
        <v/>
      </c>
      <c r="K1474" s="61"/>
      <c r="L1474" s="57"/>
      <c r="M1474" s="57" t="str">
        <f t="shared" si="115"/>
        <v/>
      </c>
      <c r="N1474" s="57"/>
      <c r="O1474" s="57"/>
      <c r="P1474" s="57"/>
      <c r="Q1474" s="65" t="str">
        <f t="shared" si="116"/>
        <v/>
      </c>
      <c r="R1474" s="55"/>
      <c r="S1474" s="67"/>
      <c r="T1474" s="17">
        <f>IF(AND(D1474&lt;&gt;"",RIGHT(D1474,3)&lt;&gt;""),IF(COUNTIF($D$6:D1474,D1474)=1,1,0),0)</f>
        <v>0</v>
      </c>
      <c r="U1474" s="17" t="str">
        <f t="shared" si="117"/>
        <v/>
      </c>
      <c r="V1474" s="17" t="str">
        <f t="shared" si="118"/>
        <v/>
      </c>
    </row>
    <row r="1475" s="9" customFormat="1" hidden="1" customHeight="1" spans="1:22">
      <c r="A1475" s="21"/>
      <c r="B1475" s="54"/>
      <c r="C1475" s="55"/>
      <c r="D1475" s="54"/>
      <c r="E1475" s="57"/>
      <c r="F1475" s="58"/>
      <c r="G1475" s="59"/>
      <c r="H1475" s="57"/>
      <c r="I1475" s="57"/>
      <c r="J1475" s="62" t="str">
        <f t="shared" si="114"/>
        <v/>
      </c>
      <c r="K1475" s="61"/>
      <c r="L1475" s="57"/>
      <c r="M1475" s="57" t="str">
        <f t="shared" si="115"/>
        <v/>
      </c>
      <c r="N1475" s="57"/>
      <c r="O1475" s="57"/>
      <c r="P1475" s="57"/>
      <c r="Q1475" s="65" t="str">
        <f t="shared" si="116"/>
        <v/>
      </c>
      <c r="R1475" s="55"/>
      <c r="S1475" s="67"/>
      <c r="T1475" s="17">
        <f>IF(AND(D1475&lt;&gt;"",RIGHT(D1475,3)&lt;&gt;""),IF(COUNTIF($D$6:D1475,D1475)=1,1,0),0)</f>
        <v>0</v>
      </c>
      <c r="U1475" s="17" t="str">
        <f t="shared" si="117"/>
        <v/>
      </c>
      <c r="V1475" s="17" t="str">
        <f t="shared" si="118"/>
        <v/>
      </c>
    </row>
    <row r="1476" s="9" customFormat="1" hidden="1" customHeight="1" spans="1:22">
      <c r="A1476" s="21"/>
      <c r="B1476" s="54"/>
      <c r="C1476" s="55"/>
      <c r="D1476" s="54"/>
      <c r="E1476" s="57"/>
      <c r="F1476" s="58"/>
      <c r="G1476" s="59"/>
      <c r="H1476" s="57"/>
      <c r="I1476" s="57"/>
      <c r="J1476" s="62" t="str">
        <f t="shared" si="114"/>
        <v/>
      </c>
      <c r="K1476" s="61"/>
      <c r="L1476" s="57"/>
      <c r="M1476" s="57" t="str">
        <f t="shared" si="115"/>
        <v/>
      </c>
      <c r="N1476" s="57"/>
      <c r="O1476" s="57"/>
      <c r="P1476" s="57"/>
      <c r="Q1476" s="65" t="str">
        <f t="shared" si="116"/>
        <v/>
      </c>
      <c r="R1476" s="55"/>
      <c r="S1476" s="67"/>
      <c r="T1476" s="17">
        <f>IF(AND(D1476&lt;&gt;"",RIGHT(D1476,3)&lt;&gt;""),IF(COUNTIF($D$6:D1476,D1476)=1,1,0),0)</f>
        <v>0</v>
      </c>
      <c r="U1476" s="17" t="str">
        <f t="shared" si="117"/>
        <v/>
      </c>
      <c r="V1476" s="17" t="str">
        <f t="shared" si="118"/>
        <v/>
      </c>
    </row>
    <row r="1477" s="9" customFormat="1" hidden="1" customHeight="1" spans="1:22">
      <c r="A1477" s="21"/>
      <c r="B1477" s="54"/>
      <c r="C1477" s="55"/>
      <c r="D1477" s="54"/>
      <c r="E1477" s="57"/>
      <c r="F1477" s="58"/>
      <c r="G1477" s="59"/>
      <c r="H1477" s="57"/>
      <c r="I1477" s="57"/>
      <c r="J1477" s="62" t="str">
        <f t="shared" si="114"/>
        <v/>
      </c>
      <c r="K1477" s="61"/>
      <c r="L1477" s="57"/>
      <c r="M1477" s="57" t="str">
        <f t="shared" si="115"/>
        <v/>
      </c>
      <c r="N1477" s="57"/>
      <c r="O1477" s="57"/>
      <c r="P1477" s="57"/>
      <c r="Q1477" s="65" t="str">
        <f t="shared" si="116"/>
        <v/>
      </c>
      <c r="R1477" s="55"/>
      <c r="S1477" s="67"/>
      <c r="T1477" s="17">
        <f>IF(AND(D1477&lt;&gt;"",RIGHT(D1477,3)&lt;&gt;""),IF(COUNTIF($D$6:D1477,D1477)=1,1,0),0)</f>
        <v>0</v>
      </c>
      <c r="U1477" s="17" t="str">
        <f t="shared" si="117"/>
        <v/>
      </c>
      <c r="V1477" s="17" t="str">
        <f t="shared" si="118"/>
        <v/>
      </c>
    </row>
    <row r="1478" s="9" customFormat="1" hidden="1" customHeight="1" spans="1:22">
      <c r="A1478" s="21"/>
      <c r="B1478" s="54"/>
      <c r="C1478" s="55"/>
      <c r="D1478" s="54"/>
      <c r="E1478" s="57"/>
      <c r="F1478" s="58"/>
      <c r="G1478" s="59"/>
      <c r="H1478" s="57"/>
      <c r="I1478" s="57"/>
      <c r="J1478" s="62" t="str">
        <f t="shared" ref="J1478:J1541" si="119">IF(H1478&lt;&gt;"",HYPERLINK(_xlfn.CONCAT($H$4,H1478,I1478),"Open File"),"")</f>
        <v/>
      </c>
      <c r="K1478" s="61"/>
      <c r="L1478" s="57"/>
      <c r="M1478" s="57" t="str">
        <f t="shared" ref="M1478:M1541" si="120">IF(AND(N1478&lt;&gt;"",Q1478&lt;&gt;"",R1478&lt;&gt;""),"COMPLETED",IF(N1478&lt;&gt;"","ON-GOING",IF(L1478&lt;&gt;"","REQUESTED","")))</f>
        <v/>
      </c>
      <c r="N1478" s="57"/>
      <c r="O1478" s="57"/>
      <c r="P1478" s="57"/>
      <c r="Q1478" s="65" t="str">
        <f t="shared" ref="Q1478:Q1541" si="121">IF(O1478&lt;&gt;"",HYPERLINK(_xlfn.CONCAT($O$4,O1478,P1478),"Open File"),"")</f>
        <v/>
      </c>
      <c r="R1478" s="55"/>
      <c r="S1478" s="67"/>
      <c r="T1478" s="17">
        <f>IF(AND(D1478&lt;&gt;"",RIGHT(D1478,3)&lt;&gt;""),IF(COUNTIF($D$6:D1478,D1478)=1,1,0),0)</f>
        <v>0</v>
      </c>
      <c r="U1478" s="17" t="str">
        <f t="shared" ref="U1478:U1541" si="122">IF(AND(D1478&lt;&gt;"",E1478&lt;&gt;""),_xlfn.CONCAT(SUBSTITUTE(D1478,"/","."),"_",E1478,"_Before"),"")</f>
        <v/>
      </c>
      <c r="V1478" s="17" t="str">
        <f t="shared" ref="V1478:V1541" si="123">IF(AND(D1478&lt;&gt;"",E1478&lt;&gt;""),_xlfn.CONCAT(SUBSTITUTE(D1478,"/","."),"_",E1478,"_After"),"")</f>
        <v/>
      </c>
    </row>
    <row r="1479" s="9" customFormat="1" hidden="1" customHeight="1" spans="1:22">
      <c r="A1479" s="21"/>
      <c r="B1479" s="54"/>
      <c r="C1479" s="55"/>
      <c r="D1479" s="54"/>
      <c r="E1479" s="57"/>
      <c r="F1479" s="58"/>
      <c r="G1479" s="59"/>
      <c r="H1479" s="57"/>
      <c r="I1479" s="57"/>
      <c r="J1479" s="62" t="str">
        <f t="shared" si="119"/>
        <v/>
      </c>
      <c r="K1479" s="61"/>
      <c r="L1479" s="57"/>
      <c r="M1479" s="57" t="str">
        <f t="shared" si="120"/>
        <v/>
      </c>
      <c r="N1479" s="57"/>
      <c r="O1479" s="57"/>
      <c r="P1479" s="57"/>
      <c r="Q1479" s="65" t="str">
        <f t="shared" si="121"/>
        <v/>
      </c>
      <c r="R1479" s="55"/>
      <c r="S1479" s="67"/>
      <c r="T1479" s="17">
        <f>IF(AND(D1479&lt;&gt;"",RIGHT(D1479,3)&lt;&gt;""),IF(COUNTIF($D$6:D1479,D1479)=1,1,0),0)</f>
        <v>0</v>
      </c>
      <c r="U1479" s="17" t="str">
        <f t="shared" si="122"/>
        <v/>
      </c>
      <c r="V1479" s="17" t="str">
        <f t="shared" si="123"/>
        <v/>
      </c>
    </row>
    <row r="1480" s="9" customFormat="1" hidden="1" customHeight="1" spans="1:22">
      <c r="A1480" s="21"/>
      <c r="B1480" s="54"/>
      <c r="C1480" s="55"/>
      <c r="D1480" s="54"/>
      <c r="E1480" s="57"/>
      <c r="F1480" s="58"/>
      <c r="G1480" s="59"/>
      <c r="H1480" s="57"/>
      <c r="I1480" s="57"/>
      <c r="J1480" s="62" t="str">
        <f t="shared" si="119"/>
        <v/>
      </c>
      <c r="K1480" s="61"/>
      <c r="L1480" s="57"/>
      <c r="M1480" s="57" t="str">
        <f t="shared" si="120"/>
        <v/>
      </c>
      <c r="N1480" s="57"/>
      <c r="O1480" s="57"/>
      <c r="P1480" s="57"/>
      <c r="Q1480" s="65" t="str">
        <f t="shared" si="121"/>
        <v/>
      </c>
      <c r="R1480" s="55"/>
      <c r="S1480" s="67"/>
      <c r="T1480" s="17">
        <f>IF(AND(D1480&lt;&gt;"",RIGHT(D1480,3)&lt;&gt;""),IF(COUNTIF($D$6:D1480,D1480)=1,1,0),0)</f>
        <v>0</v>
      </c>
      <c r="U1480" s="17" t="str">
        <f t="shared" si="122"/>
        <v/>
      </c>
      <c r="V1480" s="17" t="str">
        <f t="shared" si="123"/>
        <v/>
      </c>
    </row>
    <row r="1481" s="9" customFormat="1" hidden="1" customHeight="1" spans="1:22">
      <c r="A1481" s="21"/>
      <c r="B1481" s="54"/>
      <c r="C1481" s="55"/>
      <c r="D1481" s="54"/>
      <c r="E1481" s="57"/>
      <c r="F1481" s="58"/>
      <c r="G1481" s="59"/>
      <c r="H1481" s="57"/>
      <c r="I1481" s="57"/>
      <c r="J1481" s="62" t="str">
        <f t="shared" si="119"/>
        <v/>
      </c>
      <c r="K1481" s="61"/>
      <c r="L1481" s="57"/>
      <c r="M1481" s="57" t="str">
        <f t="shared" si="120"/>
        <v/>
      </c>
      <c r="N1481" s="57"/>
      <c r="O1481" s="57"/>
      <c r="P1481" s="57"/>
      <c r="Q1481" s="65" t="str">
        <f t="shared" si="121"/>
        <v/>
      </c>
      <c r="R1481" s="55"/>
      <c r="S1481" s="67"/>
      <c r="T1481" s="17">
        <f>IF(AND(D1481&lt;&gt;"",RIGHT(D1481,3)&lt;&gt;""),IF(COUNTIF($D$6:D1481,D1481)=1,1,0),0)</f>
        <v>0</v>
      </c>
      <c r="U1481" s="17" t="str">
        <f t="shared" si="122"/>
        <v/>
      </c>
      <c r="V1481" s="17" t="str">
        <f t="shared" si="123"/>
        <v/>
      </c>
    </row>
    <row r="1482" s="9" customFormat="1" hidden="1" customHeight="1" spans="1:22">
      <c r="A1482" s="21"/>
      <c r="B1482" s="54"/>
      <c r="C1482" s="55"/>
      <c r="D1482" s="54"/>
      <c r="E1482" s="57"/>
      <c r="F1482" s="58"/>
      <c r="G1482" s="59"/>
      <c r="H1482" s="57"/>
      <c r="I1482" s="57"/>
      <c r="J1482" s="62" t="str">
        <f t="shared" si="119"/>
        <v/>
      </c>
      <c r="K1482" s="61"/>
      <c r="L1482" s="57"/>
      <c r="M1482" s="57" t="str">
        <f t="shared" si="120"/>
        <v/>
      </c>
      <c r="N1482" s="57"/>
      <c r="O1482" s="57"/>
      <c r="P1482" s="57"/>
      <c r="Q1482" s="65" t="str">
        <f t="shared" si="121"/>
        <v/>
      </c>
      <c r="R1482" s="55"/>
      <c r="S1482" s="67"/>
      <c r="T1482" s="17">
        <f>IF(AND(D1482&lt;&gt;"",RIGHT(D1482,3)&lt;&gt;""),IF(COUNTIF($D$6:D1482,D1482)=1,1,0),0)</f>
        <v>0</v>
      </c>
      <c r="U1482" s="17" t="str">
        <f t="shared" si="122"/>
        <v/>
      </c>
      <c r="V1482" s="17" t="str">
        <f t="shared" si="123"/>
        <v/>
      </c>
    </row>
    <row r="1483" s="9" customFormat="1" hidden="1" customHeight="1" spans="1:22">
      <c r="A1483" s="21"/>
      <c r="B1483" s="54"/>
      <c r="C1483" s="55"/>
      <c r="D1483" s="54"/>
      <c r="E1483" s="57"/>
      <c r="F1483" s="58"/>
      <c r="G1483" s="59"/>
      <c r="H1483" s="57"/>
      <c r="I1483" s="57"/>
      <c r="J1483" s="62" t="str">
        <f t="shared" si="119"/>
        <v/>
      </c>
      <c r="K1483" s="61"/>
      <c r="L1483" s="57"/>
      <c r="M1483" s="57" t="str">
        <f t="shared" si="120"/>
        <v/>
      </c>
      <c r="N1483" s="57"/>
      <c r="O1483" s="57"/>
      <c r="P1483" s="57"/>
      <c r="Q1483" s="65" t="str">
        <f t="shared" si="121"/>
        <v/>
      </c>
      <c r="R1483" s="55"/>
      <c r="S1483" s="67"/>
      <c r="T1483" s="17">
        <f>IF(AND(D1483&lt;&gt;"",RIGHT(D1483,3)&lt;&gt;""),IF(COUNTIF($D$6:D1483,D1483)=1,1,0),0)</f>
        <v>0</v>
      </c>
      <c r="U1483" s="17" t="str">
        <f t="shared" si="122"/>
        <v/>
      </c>
      <c r="V1483" s="17" t="str">
        <f t="shared" si="123"/>
        <v/>
      </c>
    </row>
    <row r="1484" s="9" customFormat="1" hidden="1" customHeight="1" spans="1:22">
      <c r="A1484" s="21"/>
      <c r="B1484" s="54"/>
      <c r="C1484" s="55"/>
      <c r="D1484" s="54"/>
      <c r="E1484" s="57"/>
      <c r="F1484" s="58"/>
      <c r="G1484" s="59"/>
      <c r="H1484" s="57"/>
      <c r="I1484" s="57"/>
      <c r="J1484" s="62" t="str">
        <f t="shared" si="119"/>
        <v/>
      </c>
      <c r="K1484" s="61"/>
      <c r="L1484" s="57"/>
      <c r="M1484" s="57" t="str">
        <f t="shared" si="120"/>
        <v/>
      </c>
      <c r="N1484" s="57"/>
      <c r="O1484" s="57"/>
      <c r="P1484" s="57"/>
      <c r="Q1484" s="65" t="str">
        <f t="shared" si="121"/>
        <v/>
      </c>
      <c r="R1484" s="55"/>
      <c r="S1484" s="67"/>
      <c r="T1484" s="17">
        <f>IF(AND(D1484&lt;&gt;"",RIGHT(D1484,3)&lt;&gt;""),IF(COUNTIF($D$6:D1484,D1484)=1,1,0),0)</f>
        <v>0</v>
      </c>
      <c r="U1484" s="17" t="str">
        <f t="shared" si="122"/>
        <v/>
      </c>
      <c r="V1484" s="17" t="str">
        <f t="shared" si="123"/>
        <v/>
      </c>
    </row>
    <row r="1485" s="9" customFormat="1" hidden="1" customHeight="1" spans="1:22">
      <c r="A1485" s="21"/>
      <c r="B1485" s="54"/>
      <c r="C1485" s="55"/>
      <c r="D1485" s="54"/>
      <c r="E1485" s="57"/>
      <c r="F1485" s="58"/>
      <c r="G1485" s="59"/>
      <c r="H1485" s="57"/>
      <c r="I1485" s="57"/>
      <c r="J1485" s="62" t="str">
        <f t="shared" si="119"/>
        <v/>
      </c>
      <c r="K1485" s="61"/>
      <c r="L1485" s="57"/>
      <c r="M1485" s="57" t="str">
        <f t="shared" si="120"/>
        <v/>
      </c>
      <c r="N1485" s="57"/>
      <c r="O1485" s="57"/>
      <c r="P1485" s="57"/>
      <c r="Q1485" s="65" t="str">
        <f t="shared" si="121"/>
        <v/>
      </c>
      <c r="R1485" s="55"/>
      <c r="S1485" s="67"/>
      <c r="T1485" s="17">
        <f>IF(AND(D1485&lt;&gt;"",RIGHT(D1485,3)&lt;&gt;""),IF(COUNTIF($D$6:D1485,D1485)=1,1,0),0)</f>
        <v>0</v>
      </c>
      <c r="U1485" s="17" t="str">
        <f t="shared" si="122"/>
        <v/>
      </c>
      <c r="V1485" s="17" t="str">
        <f t="shared" si="123"/>
        <v/>
      </c>
    </row>
    <row r="1486" s="9" customFormat="1" hidden="1" customHeight="1" spans="1:22">
      <c r="A1486" s="21"/>
      <c r="B1486" s="54"/>
      <c r="C1486" s="55"/>
      <c r="D1486" s="54"/>
      <c r="E1486" s="57"/>
      <c r="F1486" s="58"/>
      <c r="G1486" s="59"/>
      <c r="H1486" s="57"/>
      <c r="I1486" s="57"/>
      <c r="J1486" s="62" t="str">
        <f t="shared" si="119"/>
        <v/>
      </c>
      <c r="K1486" s="61"/>
      <c r="L1486" s="57"/>
      <c r="M1486" s="57" t="str">
        <f t="shared" si="120"/>
        <v/>
      </c>
      <c r="N1486" s="57"/>
      <c r="O1486" s="57"/>
      <c r="P1486" s="57"/>
      <c r="Q1486" s="65" t="str">
        <f t="shared" si="121"/>
        <v/>
      </c>
      <c r="R1486" s="55"/>
      <c r="S1486" s="67"/>
      <c r="T1486" s="17">
        <f>IF(AND(D1486&lt;&gt;"",RIGHT(D1486,3)&lt;&gt;""),IF(COUNTIF($D$6:D1486,D1486)=1,1,0),0)</f>
        <v>0</v>
      </c>
      <c r="U1486" s="17" t="str">
        <f t="shared" si="122"/>
        <v/>
      </c>
      <c r="V1486" s="17" t="str">
        <f t="shared" si="123"/>
        <v/>
      </c>
    </row>
    <row r="1487" s="9" customFormat="1" hidden="1" customHeight="1" spans="1:22">
      <c r="A1487" s="21"/>
      <c r="B1487" s="54"/>
      <c r="C1487" s="55"/>
      <c r="D1487" s="54"/>
      <c r="E1487" s="57"/>
      <c r="F1487" s="58"/>
      <c r="G1487" s="59"/>
      <c r="H1487" s="57"/>
      <c r="I1487" s="57"/>
      <c r="J1487" s="62" t="str">
        <f t="shared" si="119"/>
        <v/>
      </c>
      <c r="K1487" s="61"/>
      <c r="L1487" s="57"/>
      <c r="M1487" s="57" t="str">
        <f t="shared" si="120"/>
        <v/>
      </c>
      <c r="N1487" s="57"/>
      <c r="O1487" s="57"/>
      <c r="P1487" s="57"/>
      <c r="Q1487" s="65" t="str">
        <f t="shared" si="121"/>
        <v/>
      </c>
      <c r="R1487" s="55"/>
      <c r="S1487" s="67"/>
      <c r="T1487" s="17">
        <f>IF(AND(D1487&lt;&gt;"",RIGHT(D1487,3)&lt;&gt;""),IF(COUNTIF($D$6:D1487,D1487)=1,1,0),0)</f>
        <v>0</v>
      </c>
      <c r="U1487" s="17" t="str">
        <f t="shared" si="122"/>
        <v/>
      </c>
      <c r="V1487" s="17" t="str">
        <f t="shared" si="123"/>
        <v/>
      </c>
    </row>
    <row r="1488" s="9" customFormat="1" hidden="1" customHeight="1" spans="1:22">
      <c r="A1488" s="21"/>
      <c r="B1488" s="54"/>
      <c r="C1488" s="55"/>
      <c r="D1488" s="54"/>
      <c r="E1488" s="57"/>
      <c r="F1488" s="58"/>
      <c r="G1488" s="59"/>
      <c r="H1488" s="57"/>
      <c r="I1488" s="57"/>
      <c r="J1488" s="62" t="str">
        <f t="shared" si="119"/>
        <v/>
      </c>
      <c r="K1488" s="61"/>
      <c r="L1488" s="57"/>
      <c r="M1488" s="57" t="str">
        <f t="shared" si="120"/>
        <v/>
      </c>
      <c r="N1488" s="57"/>
      <c r="O1488" s="57"/>
      <c r="P1488" s="57"/>
      <c r="Q1488" s="65" t="str">
        <f t="shared" si="121"/>
        <v/>
      </c>
      <c r="R1488" s="55"/>
      <c r="S1488" s="67"/>
      <c r="T1488" s="17">
        <f>IF(AND(D1488&lt;&gt;"",RIGHT(D1488,3)&lt;&gt;""),IF(COUNTIF($D$6:D1488,D1488)=1,1,0),0)</f>
        <v>0</v>
      </c>
      <c r="U1488" s="17" t="str">
        <f t="shared" si="122"/>
        <v/>
      </c>
      <c r="V1488" s="17" t="str">
        <f t="shared" si="123"/>
        <v/>
      </c>
    </row>
    <row r="1489" s="9" customFormat="1" hidden="1" customHeight="1" spans="1:22">
      <c r="A1489" s="21"/>
      <c r="B1489" s="54"/>
      <c r="C1489" s="55"/>
      <c r="D1489" s="54"/>
      <c r="E1489" s="57"/>
      <c r="F1489" s="58"/>
      <c r="G1489" s="59"/>
      <c r="H1489" s="57"/>
      <c r="I1489" s="57"/>
      <c r="J1489" s="62" t="str">
        <f t="shared" si="119"/>
        <v/>
      </c>
      <c r="K1489" s="61"/>
      <c r="L1489" s="57"/>
      <c r="M1489" s="57" t="str">
        <f t="shared" si="120"/>
        <v/>
      </c>
      <c r="N1489" s="57"/>
      <c r="O1489" s="57"/>
      <c r="P1489" s="57"/>
      <c r="Q1489" s="65" t="str">
        <f t="shared" si="121"/>
        <v/>
      </c>
      <c r="R1489" s="55"/>
      <c r="S1489" s="67"/>
      <c r="T1489" s="17">
        <f>IF(AND(D1489&lt;&gt;"",RIGHT(D1489,3)&lt;&gt;""),IF(COUNTIF($D$6:D1489,D1489)=1,1,0),0)</f>
        <v>0</v>
      </c>
      <c r="U1489" s="17" t="str">
        <f t="shared" si="122"/>
        <v/>
      </c>
      <c r="V1489" s="17" t="str">
        <f t="shared" si="123"/>
        <v/>
      </c>
    </row>
    <row r="1490" s="9" customFormat="1" hidden="1" customHeight="1" spans="1:22">
      <c r="A1490" s="21"/>
      <c r="B1490" s="54"/>
      <c r="C1490" s="55"/>
      <c r="D1490" s="54"/>
      <c r="E1490" s="57"/>
      <c r="F1490" s="58"/>
      <c r="G1490" s="59"/>
      <c r="H1490" s="57"/>
      <c r="I1490" s="57"/>
      <c r="J1490" s="62" t="str">
        <f t="shared" si="119"/>
        <v/>
      </c>
      <c r="K1490" s="61"/>
      <c r="L1490" s="57"/>
      <c r="M1490" s="57" t="str">
        <f t="shared" si="120"/>
        <v/>
      </c>
      <c r="N1490" s="57"/>
      <c r="O1490" s="57"/>
      <c r="P1490" s="57"/>
      <c r="Q1490" s="65" t="str">
        <f t="shared" si="121"/>
        <v/>
      </c>
      <c r="R1490" s="55"/>
      <c r="S1490" s="67"/>
      <c r="T1490" s="17">
        <f>IF(AND(D1490&lt;&gt;"",RIGHT(D1490,3)&lt;&gt;""),IF(COUNTIF($D$6:D1490,D1490)=1,1,0),0)</f>
        <v>0</v>
      </c>
      <c r="U1490" s="17" t="str">
        <f t="shared" si="122"/>
        <v/>
      </c>
      <c r="V1490" s="17" t="str">
        <f t="shared" si="123"/>
        <v/>
      </c>
    </row>
    <row r="1491" s="9" customFormat="1" hidden="1" customHeight="1" spans="1:22">
      <c r="A1491" s="21"/>
      <c r="B1491" s="54"/>
      <c r="C1491" s="55"/>
      <c r="D1491" s="54"/>
      <c r="E1491" s="57"/>
      <c r="F1491" s="58"/>
      <c r="G1491" s="59"/>
      <c r="H1491" s="57"/>
      <c r="I1491" s="57"/>
      <c r="J1491" s="62" t="str">
        <f t="shared" si="119"/>
        <v/>
      </c>
      <c r="K1491" s="61"/>
      <c r="L1491" s="57"/>
      <c r="M1491" s="57" t="str">
        <f t="shared" si="120"/>
        <v/>
      </c>
      <c r="N1491" s="57"/>
      <c r="O1491" s="57"/>
      <c r="P1491" s="57"/>
      <c r="Q1491" s="65" t="str">
        <f t="shared" si="121"/>
        <v/>
      </c>
      <c r="R1491" s="55"/>
      <c r="S1491" s="67"/>
      <c r="T1491" s="17">
        <f>IF(AND(D1491&lt;&gt;"",RIGHT(D1491,3)&lt;&gt;""),IF(COUNTIF($D$6:D1491,D1491)=1,1,0),0)</f>
        <v>0</v>
      </c>
      <c r="U1491" s="17" t="str">
        <f t="shared" si="122"/>
        <v/>
      </c>
      <c r="V1491" s="17" t="str">
        <f t="shared" si="123"/>
        <v/>
      </c>
    </row>
    <row r="1492" s="9" customFormat="1" hidden="1" customHeight="1" spans="1:22">
      <c r="A1492" s="21"/>
      <c r="B1492" s="54"/>
      <c r="C1492" s="55"/>
      <c r="D1492" s="54"/>
      <c r="E1492" s="57"/>
      <c r="F1492" s="58"/>
      <c r="G1492" s="59"/>
      <c r="H1492" s="57"/>
      <c r="I1492" s="57"/>
      <c r="J1492" s="62" t="str">
        <f t="shared" si="119"/>
        <v/>
      </c>
      <c r="K1492" s="61"/>
      <c r="L1492" s="57"/>
      <c r="M1492" s="57" t="str">
        <f t="shared" si="120"/>
        <v/>
      </c>
      <c r="N1492" s="57"/>
      <c r="O1492" s="57"/>
      <c r="P1492" s="57"/>
      <c r="Q1492" s="65" t="str">
        <f t="shared" si="121"/>
        <v/>
      </c>
      <c r="R1492" s="55"/>
      <c r="S1492" s="67"/>
      <c r="T1492" s="17">
        <f>IF(AND(D1492&lt;&gt;"",RIGHT(D1492,3)&lt;&gt;""),IF(COUNTIF($D$6:D1492,D1492)=1,1,0),0)</f>
        <v>0</v>
      </c>
      <c r="U1492" s="17" t="str">
        <f t="shared" si="122"/>
        <v/>
      </c>
      <c r="V1492" s="17" t="str">
        <f t="shared" si="123"/>
        <v/>
      </c>
    </row>
    <row r="1493" s="9" customFormat="1" hidden="1" customHeight="1" spans="1:22">
      <c r="A1493" s="21"/>
      <c r="B1493" s="54"/>
      <c r="C1493" s="55"/>
      <c r="D1493" s="54"/>
      <c r="E1493" s="57"/>
      <c r="F1493" s="58"/>
      <c r="G1493" s="59"/>
      <c r="H1493" s="57"/>
      <c r="I1493" s="57"/>
      <c r="J1493" s="62" t="str">
        <f t="shared" si="119"/>
        <v/>
      </c>
      <c r="K1493" s="61"/>
      <c r="L1493" s="57"/>
      <c r="M1493" s="57" t="str">
        <f t="shared" si="120"/>
        <v/>
      </c>
      <c r="N1493" s="57"/>
      <c r="O1493" s="57"/>
      <c r="P1493" s="57"/>
      <c r="Q1493" s="65" t="str">
        <f t="shared" si="121"/>
        <v/>
      </c>
      <c r="R1493" s="55"/>
      <c r="S1493" s="67"/>
      <c r="T1493" s="17">
        <f>IF(AND(D1493&lt;&gt;"",RIGHT(D1493,3)&lt;&gt;""),IF(COUNTIF($D$6:D1493,D1493)=1,1,0),0)</f>
        <v>0</v>
      </c>
      <c r="U1493" s="17" t="str">
        <f t="shared" si="122"/>
        <v/>
      </c>
      <c r="V1493" s="17" t="str">
        <f t="shared" si="123"/>
        <v/>
      </c>
    </row>
    <row r="1494" s="9" customFormat="1" hidden="1" customHeight="1" spans="1:22">
      <c r="A1494" s="21"/>
      <c r="B1494" s="54"/>
      <c r="C1494" s="55"/>
      <c r="D1494" s="54"/>
      <c r="E1494" s="57"/>
      <c r="F1494" s="58"/>
      <c r="G1494" s="59"/>
      <c r="H1494" s="57"/>
      <c r="I1494" s="57"/>
      <c r="J1494" s="62" t="str">
        <f t="shared" si="119"/>
        <v/>
      </c>
      <c r="K1494" s="61"/>
      <c r="L1494" s="57"/>
      <c r="M1494" s="57" t="str">
        <f t="shared" si="120"/>
        <v/>
      </c>
      <c r="N1494" s="57"/>
      <c r="O1494" s="57"/>
      <c r="P1494" s="57"/>
      <c r="Q1494" s="65" t="str">
        <f t="shared" si="121"/>
        <v/>
      </c>
      <c r="R1494" s="55"/>
      <c r="S1494" s="67"/>
      <c r="T1494" s="17">
        <f>IF(AND(D1494&lt;&gt;"",RIGHT(D1494,3)&lt;&gt;""),IF(COUNTIF($D$6:D1494,D1494)=1,1,0),0)</f>
        <v>0</v>
      </c>
      <c r="U1494" s="17" t="str">
        <f t="shared" si="122"/>
        <v/>
      </c>
      <c r="V1494" s="17" t="str">
        <f t="shared" si="123"/>
        <v/>
      </c>
    </row>
    <row r="1495" s="9" customFormat="1" hidden="1" customHeight="1" spans="1:22">
      <c r="A1495" s="21"/>
      <c r="B1495" s="54"/>
      <c r="C1495" s="55"/>
      <c r="D1495" s="54"/>
      <c r="E1495" s="57"/>
      <c r="F1495" s="58"/>
      <c r="G1495" s="59"/>
      <c r="H1495" s="57"/>
      <c r="I1495" s="57"/>
      <c r="J1495" s="62" t="str">
        <f t="shared" si="119"/>
        <v/>
      </c>
      <c r="K1495" s="61"/>
      <c r="L1495" s="57"/>
      <c r="M1495" s="57" t="str">
        <f t="shared" si="120"/>
        <v/>
      </c>
      <c r="N1495" s="57"/>
      <c r="O1495" s="57"/>
      <c r="P1495" s="57"/>
      <c r="Q1495" s="65" t="str">
        <f t="shared" si="121"/>
        <v/>
      </c>
      <c r="R1495" s="55"/>
      <c r="S1495" s="67"/>
      <c r="T1495" s="17">
        <f>IF(AND(D1495&lt;&gt;"",RIGHT(D1495,3)&lt;&gt;""),IF(COUNTIF($D$6:D1495,D1495)=1,1,0),0)</f>
        <v>0</v>
      </c>
      <c r="U1495" s="17" t="str">
        <f t="shared" si="122"/>
        <v/>
      </c>
      <c r="V1495" s="17" t="str">
        <f t="shared" si="123"/>
        <v/>
      </c>
    </row>
    <row r="1496" s="9" customFormat="1" hidden="1" customHeight="1" spans="1:22">
      <c r="A1496" s="21"/>
      <c r="B1496" s="54"/>
      <c r="C1496" s="55"/>
      <c r="D1496" s="54"/>
      <c r="E1496" s="57"/>
      <c r="F1496" s="58"/>
      <c r="G1496" s="59"/>
      <c r="H1496" s="57"/>
      <c r="I1496" s="57"/>
      <c r="J1496" s="62" t="str">
        <f t="shared" si="119"/>
        <v/>
      </c>
      <c r="K1496" s="61"/>
      <c r="L1496" s="57"/>
      <c r="M1496" s="57" t="str">
        <f t="shared" si="120"/>
        <v/>
      </c>
      <c r="N1496" s="57"/>
      <c r="O1496" s="57"/>
      <c r="P1496" s="57"/>
      <c r="Q1496" s="65" t="str">
        <f t="shared" si="121"/>
        <v/>
      </c>
      <c r="R1496" s="55"/>
      <c r="S1496" s="67"/>
      <c r="T1496" s="17">
        <f>IF(AND(D1496&lt;&gt;"",RIGHT(D1496,3)&lt;&gt;""),IF(COUNTIF($D$6:D1496,D1496)=1,1,0),0)</f>
        <v>0</v>
      </c>
      <c r="U1496" s="17" t="str">
        <f t="shared" si="122"/>
        <v/>
      </c>
      <c r="V1496" s="17" t="str">
        <f t="shared" si="123"/>
        <v/>
      </c>
    </row>
    <row r="1497" s="9" customFormat="1" hidden="1" customHeight="1" spans="1:22">
      <c r="A1497" s="21"/>
      <c r="B1497" s="54"/>
      <c r="C1497" s="55"/>
      <c r="D1497" s="54"/>
      <c r="E1497" s="57"/>
      <c r="F1497" s="58"/>
      <c r="G1497" s="59"/>
      <c r="H1497" s="57"/>
      <c r="I1497" s="57"/>
      <c r="J1497" s="62" t="str">
        <f t="shared" si="119"/>
        <v/>
      </c>
      <c r="K1497" s="61"/>
      <c r="L1497" s="57"/>
      <c r="M1497" s="57" t="str">
        <f t="shared" si="120"/>
        <v/>
      </c>
      <c r="N1497" s="57"/>
      <c r="O1497" s="57"/>
      <c r="P1497" s="57"/>
      <c r="Q1497" s="65" t="str">
        <f t="shared" si="121"/>
        <v/>
      </c>
      <c r="R1497" s="55"/>
      <c r="S1497" s="67"/>
      <c r="T1497" s="17">
        <f>IF(AND(D1497&lt;&gt;"",RIGHT(D1497,3)&lt;&gt;""),IF(COUNTIF($D$6:D1497,D1497)=1,1,0),0)</f>
        <v>0</v>
      </c>
      <c r="U1497" s="17" t="str">
        <f t="shared" si="122"/>
        <v/>
      </c>
      <c r="V1497" s="17" t="str">
        <f t="shared" si="123"/>
        <v/>
      </c>
    </row>
    <row r="1498" s="9" customFormat="1" hidden="1" customHeight="1" spans="1:22">
      <c r="A1498" s="21"/>
      <c r="B1498" s="54"/>
      <c r="C1498" s="55"/>
      <c r="D1498" s="54"/>
      <c r="E1498" s="57"/>
      <c r="F1498" s="58"/>
      <c r="G1498" s="59"/>
      <c r="H1498" s="57"/>
      <c r="I1498" s="57"/>
      <c r="J1498" s="62" t="str">
        <f t="shared" si="119"/>
        <v/>
      </c>
      <c r="K1498" s="61"/>
      <c r="L1498" s="57"/>
      <c r="M1498" s="57" t="str">
        <f t="shared" si="120"/>
        <v/>
      </c>
      <c r="N1498" s="57"/>
      <c r="O1498" s="57"/>
      <c r="P1498" s="57"/>
      <c r="Q1498" s="65" t="str">
        <f t="shared" si="121"/>
        <v/>
      </c>
      <c r="R1498" s="55"/>
      <c r="S1498" s="67"/>
      <c r="T1498" s="17">
        <f>IF(AND(D1498&lt;&gt;"",RIGHT(D1498,3)&lt;&gt;""),IF(COUNTIF($D$6:D1498,D1498)=1,1,0),0)</f>
        <v>0</v>
      </c>
      <c r="U1498" s="17" t="str">
        <f t="shared" si="122"/>
        <v/>
      </c>
      <c r="V1498" s="17" t="str">
        <f t="shared" si="123"/>
        <v/>
      </c>
    </row>
    <row r="1499" s="9" customFormat="1" hidden="1" customHeight="1" spans="1:22">
      <c r="A1499" s="21"/>
      <c r="B1499" s="54"/>
      <c r="C1499" s="55"/>
      <c r="D1499" s="54"/>
      <c r="E1499" s="57"/>
      <c r="F1499" s="58"/>
      <c r="G1499" s="59"/>
      <c r="H1499" s="57"/>
      <c r="I1499" s="57"/>
      <c r="J1499" s="62" t="str">
        <f t="shared" si="119"/>
        <v/>
      </c>
      <c r="K1499" s="61"/>
      <c r="L1499" s="57"/>
      <c r="M1499" s="57" t="str">
        <f t="shared" si="120"/>
        <v/>
      </c>
      <c r="N1499" s="57"/>
      <c r="O1499" s="57"/>
      <c r="P1499" s="57"/>
      <c r="Q1499" s="65" t="str">
        <f t="shared" si="121"/>
        <v/>
      </c>
      <c r="R1499" s="55"/>
      <c r="S1499" s="67"/>
      <c r="T1499" s="17">
        <f>IF(AND(D1499&lt;&gt;"",RIGHT(D1499,3)&lt;&gt;""),IF(COUNTIF($D$6:D1499,D1499)=1,1,0),0)</f>
        <v>0</v>
      </c>
      <c r="U1499" s="17" t="str">
        <f t="shared" si="122"/>
        <v/>
      </c>
      <c r="V1499" s="17" t="str">
        <f t="shared" si="123"/>
        <v/>
      </c>
    </row>
    <row r="1500" s="9" customFormat="1" hidden="1" customHeight="1" spans="1:22">
      <c r="A1500" s="21"/>
      <c r="B1500" s="54"/>
      <c r="C1500" s="55"/>
      <c r="D1500" s="54"/>
      <c r="E1500" s="57"/>
      <c r="F1500" s="58"/>
      <c r="G1500" s="59"/>
      <c r="H1500" s="57"/>
      <c r="I1500" s="57"/>
      <c r="J1500" s="62" t="str">
        <f t="shared" si="119"/>
        <v/>
      </c>
      <c r="K1500" s="61"/>
      <c r="L1500" s="57"/>
      <c r="M1500" s="57" t="str">
        <f t="shared" si="120"/>
        <v/>
      </c>
      <c r="N1500" s="57"/>
      <c r="O1500" s="57"/>
      <c r="P1500" s="57"/>
      <c r="Q1500" s="65" t="str">
        <f t="shared" si="121"/>
        <v/>
      </c>
      <c r="R1500" s="55"/>
      <c r="S1500" s="67"/>
      <c r="T1500" s="17">
        <f>IF(AND(D1500&lt;&gt;"",RIGHT(D1500,3)&lt;&gt;""),IF(COUNTIF($D$6:D1500,D1500)=1,1,0),0)</f>
        <v>0</v>
      </c>
      <c r="U1500" s="17" t="str">
        <f t="shared" si="122"/>
        <v/>
      </c>
      <c r="V1500" s="17" t="str">
        <f t="shared" si="123"/>
        <v/>
      </c>
    </row>
    <row r="1501" s="9" customFormat="1" hidden="1" customHeight="1" spans="1:22">
      <c r="A1501" s="21"/>
      <c r="B1501" s="54"/>
      <c r="C1501" s="55"/>
      <c r="D1501" s="54"/>
      <c r="E1501" s="57"/>
      <c r="F1501" s="58"/>
      <c r="G1501" s="59"/>
      <c r="H1501" s="57"/>
      <c r="I1501" s="57"/>
      <c r="J1501" s="62" t="str">
        <f t="shared" si="119"/>
        <v/>
      </c>
      <c r="K1501" s="61"/>
      <c r="L1501" s="57"/>
      <c r="M1501" s="57" t="str">
        <f t="shared" si="120"/>
        <v/>
      </c>
      <c r="N1501" s="57"/>
      <c r="O1501" s="57"/>
      <c r="P1501" s="57"/>
      <c r="Q1501" s="65" t="str">
        <f t="shared" si="121"/>
        <v/>
      </c>
      <c r="R1501" s="55"/>
      <c r="S1501" s="67"/>
      <c r="T1501" s="17">
        <f>IF(AND(D1501&lt;&gt;"",RIGHT(D1501,3)&lt;&gt;""),IF(COUNTIF($D$6:D1501,D1501)=1,1,0),0)</f>
        <v>0</v>
      </c>
      <c r="U1501" s="17" t="str">
        <f t="shared" si="122"/>
        <v/>
      </c>
      <c r="V1501" s="17" t="str">
        <f t="shared" si="123"/>
        <v/>
      </c>
    </row>
    <row r="1502" s="9" customFormat="1" hidden="1" customHeight="1" spans="1:22">
      <c r="A1502" s="21"/>
      <c r="B1502" s="54"/>
      <c r="C1502" s="55"/>
      <c r="D1502" s="54"/>
      <c r="E1502" s="57"/>
      <c r="F1502" s="58"/>
      <c r="G1502" s="59"/>
      <c r="H1502" s="57"/>
      <c r="I1502" s="57"/>
      <c r="J1502" s="62" t="str">
        <f t="shared" si="119"/>
        <v/>
      </c>
      <c r="K1502" s="61"/>
      <c r="L1502" s="57"/>
      <c r="M1502" s="57" t="str">
        <f t="shared" si="120"/>
        <v/>
      </c>
      <c r="N1502" s="57"/>
      <c r="O1502" s="57"/>
      <c r="P1502" s="57"/>
      <c r="Q1502" s="65" t="str">
        <f t="shared" si="121"/>
        <v/>
      </c>
      <c r="R1502" s="55"/>
      <c r="S1502" s="67"/>
      <c r="T1502" s="17">
        <f>IF(AND(D1502&lt;&gt;"",RIGHT(D1502,3)&lt;&gt;""),IF(COUNTIF($D$6:D1502,D1502)=1,1,0),0)</f>
        <v>0</v>
      </c>
      <c r="U1502" s="17" t="str">
        <f t="shared" si="122"/>
        <v/>
      </c>
      <c r="V1502" s="17" t="str">
        <f t="shared" si="123"/>
        <v/>
      </c>
    </row>
    <row r="1503" s="9" customFormat="1" hidden="1" customHeight="1" spans="1:22">
      <c r="A1503" s="21"/>
      <c r="B1503" s="54"/>
      <c r="C1503" s="55"/>
      <c r="D1503" s="54"/>
      <c r="E1503" s="57"/>
      <c r="F1503" s="58"/>
      <c r="G1503" s="59"/>
      <c r="H1503" s="57"/>
      <c r="I1503" s="57"/>
      <c r="J1503" s="62" t="str">
        <f t="shared" si="119"/>
        <v/>
      </c>
      <c r="K1503" s="61"/>
      <c r="L1503" s="57"/>
      <c r="M1503" s="57" t="str">
        <f t="shared" si="120"/>
        <v/>
      </c>
      <c r="N1503" s="57"/>
      <c r="O1503" s="57"/>
      <c r="P1503" s="57"/>
      <c r="Q1503" s="65" t="str">
        <f t="shared" si="121"/>
        <v/>
      </c>
      <c r="R1503" s="55"/>
      <c r="S1503" s="67"/>
      <c r="T1503" s="17">
        <f>IF(AND(D1503&lt;&gt;"",RIGHT(D1503,3)&lt;&gt;""),IF(COUNTIF($D$6:D1503,D1503)=1,1,0),0)</f>
        <v>0</v>
      </c>
      <c r="U1503" s="17" t="str">
        <f t="shared" si="122"/>
        <v/>
      </c>
      <c r="V1503" s="17" t="str">
        <f t="shared" si="123"/>
        <v/>
      </c>
    </row>
    <row r="1504" s="9" customFormat="1" hidden="1" customHeight="1" spans="1:22">
      <c r="A1504" s="21"/>
      <c r="B1504" s="54"/>
      <c r="C1504" s="55"/>
      <c r="D1504" s="54"/>
      <c r="E1504" s="57"/>
      <c r="F1504" s="58"/>
      <c r="G1504" s="59"/>
      <c r="H1504" s="57"/>
      <c r="I1504" s="57"/>
      <c r="J1504" s="62" t="str">
        <f t="shared" si="119"/>
        <v/>
      </c>
      <c r="K1504" s="61"/>
      <c r="L1504" s="57"/>
      <c r="M1504" s="57" t="str">
        <f t="shared" si="120"/>
        <v/>
      </c>
      <c r="N1504" s="57"/>
      <c r="O1504" s="57"/>
      <c r="P1504" s="57"/>
      <c r="Q1504" s="65" t="str">
        <f t="shared" si="121"/>
        <v/>
      </c>
      <c r="R1504" s="55"/>
      <c r="S1504" s="67"/>
      <c r="T1504" s="17">
        <f>IF(AND(D1504&lt;&gt;"",RIGHT(D1504,3)&lt;&gt;""),IF(COUNTIF($D$6:D1504,D1504)=1,1,0),0)</f>
        <v>0</v>
      </c>
      <c r="U1504" s="17" t="str">
        <f t="shared" si="122"/>
        <v/>
      </c>
      <c r="V1504" s="17" t="str">
        <f t="shared" si="123"/>
        <v/>
      </c>
    </row>
    <row r="1505" s="9" customFormat="1" hidden="1" customHeight="1" spans="1:22">
      <c r="A1505" s="21"/>
      <c r="B1505" s="54"/>
      <c r="C1505" s="55"/>
      <c r="D1505" s="54"/>
      <c r="E1505" s="57"/>
      <c r="F1505" s="58"/>
      <c r="G1505" s="59"/>
      <c r="H1505" s="57"/>
      <c r="I1505" s="57"/>
      <c r="J1505" s="62" t="str">
        <f t="shared" si="119"/>
        <v/>
      </c>
      <c r="K1505" s="61"/>
      <c r="L1505" s="57"/>
      <c r="M1505" s="57" t="str">
        <f t="shared" si="120"/>
        <v/>
      </c>
      <c r="N1505" s="57"/>
      <c r="O1505" s="57"/>
      <c r="P1505" s="57"/>
      <c r="Q1505" s="65" t="str">
        <f t="shared" si="121"/>
        <v/>
      </c>
      <c r="R1505" s="55"/>
      <c r="S1505" s="67"/>
      <c r="T1505" s="17">
        <f>IF(AND(D1505&lt;&gt;"",RIGHT(D1505,3)&lt;&gt;""),IF(COUNTIF($D$6:D1505,D1505)=1,1,0),0)</f>
        <v>0</v>
      </c>
      <c r="U1505" s="17" t="str">
        <f t="shared" si="122"/>
        <v/>
      </c>
      <c r="V1505" s="17" t="str">
        <f t="shared" si="123"/>
        <v/>
      </c>
    </row>
    <row r="1506" s="9" customFormat="1" hidden="1" customHeight="1" spans="1:22">
      <c r="A1506" s="21"/>
      <c r="B1506" s="54"/>
      <c r="C1506" s="55"/>
      <c r="D1506" s="54"/>
      <c r="E1506" s="57"/>
      <c r="F1506" s="58"/>
      <c r="G1506" s="59"/>
      <c r="H1506" s="57"/>
      <c r="I1506" s="57"/>
      <c r="J1506" s="62" t="str">
        <f t="shared" si="119"/>
        <v/>
      </c>
      <c r="K1506" s="61"/>
      <c r="L1506" s="57"/>
      <c r="M1506" s="57" t="str">
        <f t="shared" si="120"/>
        <v/>
      </c>
      <c r="N1506" s="57"/>
      <c r="O1506" s="57"/>
      <c r="P1506" s="57"/>
      <c r="Q1506" s="65" t="str">
        <f t="shared" si="121"/>
        <v/>
      </c>
      <c r="R1506" s="55"/>
      <c r="S1506" s="67"/>
      <c r="T1506" s="17">
        <f>IF(AND(D1506&lt;&gt;"",RIGHT(D1506,3)&lt;&gt;""),IF(COUNTIF($D$6:D1506,D1506)=1,1,0),0)</f>
        <v>0</v>
      </c>
      <c r="U1506" s="17" t="str">
        <f t="shared" si="122"/>
        <v/>
      </c>
      <c r="V1506" s="17" t="str">
        <f t="shared" si="123"/>
        <v/>
      </c>
    </row>
    <row r="1507" s="9" customFormat="1" hidden="1" customHeight="1" spans="1:22">
      <c r="A1507" s="21"/>
      <c r="B1507" s="54"/>
      <c r="C1507" s="55"/>
      <c r="D1507" s="54"/>
      <c r="E1507" s="57"/>
      <c r="F1507" s="58"/>
      <c r="G1507" s="59"/>
      <c r="H1507" s="57"/>
      <c r="I1507" s="57"/>
      <c r="J1507" s="62" t="str">
        <f t="shared" si="119"/>
        <v/>
      </c>
      <c r="K1507" s="61"/>
      <c r="L1507" s="57"/>
      <c r="M1507" s="57" t="str">
        <f t="shared" si="120"/>
        <v/>
      </c>
      <c r="N1507" s="57"/>
      <c r="O1507" s="57"/>
      <c r="P1507" s="57"/>
      <c r="Q1507" s="65" t="str">
        <f t="shared" si="121"/>
        <v/>
      </c>
      <c r="R1507" s="55"/>
      <c r="S1507" s="67"/>
      <c r="T1507" s="17">
        <f>IF(AND(D1507&lt;&gt;"",RIGHT(D1507,3)&lt;&gt;""),IF(COUNTIF($D$6:D1507,D1507)=1,1,0),0)</f>
        <v>0</v>
      </c>
      <c r="U1507" s="17" t="str">
        <f t="shared" si="122"/>
        <v/>
      </c>
      <c r="V1507" s="17" t="str">
        <f t="shared" si="123"/>
        <v/>
      </c>
    </row>
    <row r="1508" s="9" customFormat="1" hidden="1" customHeight="1" spans="1:22">
      <c r="A1508" s="21"/>
      <c r="B1508" s="54"/>
      <c r="C1508" s="55"/>
      <c r="D1508" s="54"/>
      <c r="E1508" s="57"/>
      <c r="F1508" s="58"/>
      <c r="G1508" s="59"/>
      <c r="H1508" s="57"/>
      <c r="I1508" s="57"/>
      <c r="J1508" s="62" t="str">
        <f t="shared" si="119"/>
        <v/>
      </c>
      <c r="K1508" s="61"/>
      <c r="L1508" s="57"/>
      <c r="M1508" s="57" t="str">
        <f t="shared" si="120"/>
        <v/>
      </c>
      <c r="N1508" s="57"/>
      <c r="O1508" s="57"/>
      <c r="P1508" s="57"/>
      <c r="Q1508" s="65" t="str">
        <f t="shared" si="121"/>
        <v/>
      </c>
      <c r="R1508" s="55"/>
      <c r="S1508" s="67"/>
      <c r="T1508" s="17">
        <f>IF(AND(D1508&lt;&gt;"",RIGHT(D1508,3)&lt;&gt;""),IF(COUNTIF($D$6:D1508,D1508)=1,1,0),0)</f>
        <v>0</v>
      </c>
      <c r="U1508" s="17" t="str">
        <f t="shared" si="122"/>
        <v/>
      </c>
      <c r="V1508" s="17" t="str">
        <f t="shared" si="123"/>
        <v/>
      </c>
    </row>
    <row r="1509" s="9" customFormat="1" hidden="1" customHeight="1" spans="1:22">
      <c r="A1509" s="21"/>
      <c r="B1509" s="54"/>
      <c r="C1509" s="55"/>
      <c r="D1509" s="54"/>
      <c r="E1509" s="57"/>
      <c r="F1509" s="58"/>
      <c r="G1509" s="59"/>
      <c r="H1509" s="57"/>
      <c r="I1509" s="57"/>
      <c r="J1509" s="62" t="str">
        <f t="shared" si="119"/>
        <v/>
      </c>
      <c r="K1509" s="61"/>
      <c r="L1509" s="57"/>
      <c r="M1509" s="57" t="str">
        <f t="shared" si="120"/>
        <v/>
      </c>
      <c r="N1509" s="57"/>
      <c r="O1509" s="57"/>
      <c r="P1509" s="57"/>
      <c r="Q1509" s="65" t="str">
        <f t="shared" si="121"/>
        <v/>
      </c>
      <c r="R1509" s="55"/>
      <c r="S1509" s="67"/>
      <c r="T1509" s="17">
        <f>IF(AND(D1509&lt;&gt;"",RIGHT(D1509,3)&lt;&gt;""),IF(COUNTIF($D$6:D1509,D1509)=1,1,0),0)</f>
        <v>0</v>
      </c>
      <c r="U1509" s="17" t="str">
        <f t="shared" si="122"/>
        <v/>
      </c>
      <c r="V1509" s="17" t="str">
        <f t="shared" si="123"/>
        <v/>
      </c>
    </row>
    <row r="1510" s="9" customFormat="1" hidden="1" customHeight="1" spans="1:22">
      <c r="A1510" s="21"/>
      <c r="B1510" s="54"/>
      <c r="C1510" s="55"/>
      <c r="D1510" s="54"/>
      <c r="E1510" s="57"/>
      <c r="F1510" s="58"/>
      <c r="G1510" s="59"/>
      <c r="H1510" s="57"/>
      <c r="I1510" s="57"/>
      <c r="J1510" s="62" t="str">
        <f t="shared" si="119"/>
        <v/>
      </c>
      <c r="K1510" s="61"/>
      <c r="L1510" s="57"/>
      <c r="M1510" s="57" t="str">
        <f t="shared" si="120"/>
        <v/>
      </c>
      <c r="N1510" s="57"/>
      <c r="O1510" s="57"/>
      <c r="P1510" s="57"/>
      <c r="Q1510" s="65" t="str">
        <f t="shared" si="121"/>
        <v/>
      </c>
      <c r="R1510" s="55"/>
      <c r="S1510" s="67"/>
      <c r="T1510" s="17">
        <f>IF(AND(D1510&lt;&gt;"",RIGHT(D1510,3)&lt;&gt;""),IF(COUNTIF($D$6:D1510,D1510)=1,1,0),0)</f>
        <v>0</v>
      </c>
      <c r="U1510" s="17" t="str">
        <f t="shared" si="122"/>
        <v/>
      </c>
      <c r="V1510" s="17" t="str">
        <f t="shared" si="123"/>
        <v/>
      </c>
    </row>
    <row r="1511" s="9" customFormat="1" hidden="1" customHeight="1" spans="1:22">
      <c r="A1511" s="21"/>
      <c r="B1511" s="54"/>
      <c r="C1511" s="55"/>
      <c r="D1511" s="54"/>
      <c r="E1511" s="57"/>
      <c r="F1511" s="58"/>
      <c r="G1511" s="59"/>
      <c r="H1511" s="57"/>
      <c r="I1511" s="57"/>
      <c r="J1511" s="62" t="str">
        <f t="shared" si="119"/>
        <v/>
      </c>
      <c r="K1511" s="61"/>
      <c r="L1511" s="57"/>
      <c r="M1511" s="57" t="str">
        <f t="shared" si="120"/>
        <v/>
      </c>
      <c r="N1511" s="57"/>
      <c r="O1511" s="57"/>
      <c r="P1511" s="57"/>
      <c r="Q1511" s="65" t="str">
        <f t="shared" si="121"/>
        <v/>
      </c>
      <c r="R1511" s="55"/>
      <c r="S1511" s="67"/>
      <c r="T1511" s="17">
        <f>IF(AND(D1511&lt;&gt;"",RIGHT(D1511,3)&lt;&gt;""),IF(COUNTIF($D$6:D1511,D1511)=1,1,0),0)</f>
        <v>0</v>
      </c>
      <c r="U1511" s="17" t="str">
        <f t="shared" si="122"/>
        <v/>
      </c>
      <c r="V1511" s="17" t="str">
        <f t="shared" si="123"/>
        <v/>
      </c>
    </row>
    <row r="1512" s="9" customFormat="1" hidden="1" customHeight="1" spans="1:22">
      <c r="A1512" s="21"/>
      <c r="B1512" s="54"/>
      <c r="C1512" s="55"/>
      <c r="D1512" s="54"/>
      <c r="E1512" s="57"/>
      <c r="F1512" s="58"/>
      <c r="G1512" s="59"/>
      <c r="H1512" s="57"/>
      <c r="I1512" s="57"/>
      <c r="J1512" s="62" t="str">
        <f t="shared" si="119"/>
        <v/>
      </c>
      <c r="K1512" s="61"/>
      <c r="L1512" s="57"/>
      <c r="M1512" s="57" t="str">
        <f t="shared" si="120"/>
        <v/>
      </c>
      <c r="N1512" s="57"/>
      <c r="O1512" s="57"/>
      <c r="P1512" s="57"/>
      <c r="Q1512" s="65" t="str">
        <f t="shared" si="121"/>
        <v/>
      </c>
      <c r="R1512" s="55"/>
      <c r="S1512" s="67"/>
      <c r="T1512" s="17">
        <f>IF(AND(D1512&lt;&gt;"",RIGHT(D1512,3)&lt;&gt;""),IF(COUNTIF($D$6:D1512,D1512)=1,1,0),0)</f>
        <v>0</v>
      </c>
      <c r="U1512" s="17" t="str">
        <f t="shared" si="122"/>
        <v/>
      </c>
      <c r="V1512" s="17" t="str">
        <f t="shared" si="123"/>
        <v/>
      </c>
    </row>
    <row r="1513" s="9" customFormat="1" hidden="1" customHeight="1" spans="1:22">
      <c r="A1513" s="21"/>
      <c r="B1513" s="54"/>
      <c r="C1513" s="55"/>
      <c r="D1513" s="54"/>
      <c r="E1513" s="57"/>
      <c r="F1513" s="58"/>
      <c r="G1513" s="59"/>
      <c r="H1513" s="57"/>
      <c r="I1513" s="57"/>
      <c r="J1513" s="62" t="str">
        <f t="shared" si="119"/>
        <v/>
      </c>
      <c r="K1513" s="61"/>
      <c r="L1513" s="57"/>
      <c r="M1513" s="57" t="str">
        <f t="shared" si="120"/>
        <v/>
      </c>
      <c r="N1513" s="57"/>
      <c r="O1513" s="57"/>
      <c r="P1513" s="57"/>
      <c r="Q1513" s="65" t="str">
        <f t="shared" si="121"/>
        <v/>
      </c>
      <c r="R1513" s="55"/>
      <c r="S1513" s="67"/>
      <c r="T1513" s="17">
        <f>IF(AND(D1513&lt;&gt;"",RIGHT(D1513,3)&lt;&gt;""),IF(COUNTIF($D$6:D1513,D1513)=1,1,0),0)</f>
        <v>0</v>
      </c>
      <c r="U1513" s="17" t="str">
        <f t="shared" si="122"/>
        <v/>
      </c>
      <c r="V1513" s="17" t="str">
        <f t="shared" si="123"/>
        <v/>
      </c>
    </row>
    <row r="1514" s="9" customFormat="1" hidden="1" customHeight="1" spans="1:22">
      <c r="A1514" s="21"/>
      <c r="B1514" s="54"/>
      <c r="C1514" s="55"/>
      <c r="D1514" s="54"/>
      <c r="E1514" s="57"/>
      <c r="F1514" s="58"/>
      <c r="G1514" s="59"/>
      <c r="H1514" s="57"/>
      <c r="I1514" s="57"/>
      <c r="J1514" s="62" t="str">
        <f t="shared" si="119"/>
        <v/>
      </c>
      <c r="K1514" s="61"/>
      <c r="L1514" s="57"/>
      <c r="M1514" s="57" t="str">
        <f t="shared" si="120"/>
        <v/>
      </c>
      <c r="N1514" s="57"/>
      <c r="O1514" s="57"/>
      <c r="P1514" s="57"/>
      <c r="Q1514" s="65" t="str">
        <f t="shared" si="121"/>
        <v/>
      </c>
      <c r="R1514" s="55"/>
      <c r="S1514" s="67"/>
      <c r="T1514" s="17">
        <f>IF(AND(D1514&lt;&gt;"",RIGHT(D1514,3)&lt;&gt;""),IF(COUNTIF($D$6:D1514,D1514)=1,1,0),0)</f>
        <v>0</v>
      </c>
      <c r="U1514" s="17" t="str">
        <f t="shared" si="122"/>
        <v/>
      </c>
      <c r="V1514" s="17" t="str">
        <f t="shared" si="123"/>
        <v/>
      </c>
    </row>
    <row r="1515" s="9" customFormat="1" hidden="1" customHeight="1" spans="1:22">
      <c r="A1515" s="21"/>
      <c r="B1515" s="54"/>
      <c r="C1515" s="55"/>
      <c r="D1515" s="54"/>
      <c r="E1515" s="57"/>
      <c r="F1515" s="58"/>
      <c r="G1515" s="59"/>
      <c r="H1515" s="57"/>
      <c r="I1515" s="57"/>
      <c r="J1515" s="62" t="str">
        <f t="shared" si="119"/>
        <v/>
      </c>
      <c r="K1515" s="61"/>
      <c r="L1515" s="57"/>
      <c r="M1515" s="57" t="str">
        <f t="shared" si="120"/>
        <v/>
      </c>
      <c r="N1515" s="57"/>
      <c r="O1515" s="57"/>
      <c r="P1515" s="57"/>
      <c r="Q1515" s="65" t="str">
        <f t="shared" si="121"/>
        <v/>
      </c>
      <c r="R1515" s="55"/>
      <c r="S1515" s="67"/>
      <c r="T1515" s="17">
        <f>IF(AND(D1515&lt;&gt;"",RIGHT(D1515,3)&lt;&gt;""),IF(COUNTIF($D$6:D1515,D1515)=1,1,0),0)</f>
        <v>0</v>
      </c>
      <c r="U1515" s="17" t="str">
        <f t="shared" si="122"/>
        <v/>
      </c>
      <c r="V1515" s="17" t="str">
        <f t="shared" si="123"/>
        <v/>
      </c>
    </row>
    <row r="1516" s="9" customFormat="1" hidden="1" customHeight="1" spans="1:22">
      <c r="A1516" s="21"/>
      <c r="B1516" s="54"/>
      <c r="C1516" s="55"/>
      <c r="D1516" s="54"/>
      <c r="E1516" s="57"/>
      <c r="F1516" s="58"/>
      <c r="G1516" s="59"/>
      <c r="H1516" s="57"/>
      <c r="I1516" s="57"/>
      <c r="J1516" s="62" t="str">
        <f t="shared" si="119"/>
        <v/>
      </c>
      <c r="K1516" s="61"/>
      <c r="L1516" s="57"/>
      <c r="M1516" s="57" t="str">
        <f t="shared" si="120"/>
        <v/>
      </c>
      <c r="N1516" s="57"/>
      <c r="O1516" s="57"/>
      <c r="P1516" s="57"/>
      <c r="Q1516" s="65" t="str">
        <f t="shared" si="121"/>
        <v/>
      </c>
      <c r="R1516" s="55"/>
      <c r="S1516" s="67"/>
      <c r="T1516" s="17">
        <f>IF(AND(D1516&lt;&gt;"",RIGHT(D1516,3)&lt;&gt;""),IF(COUNTIF($D$6:D1516,D1516)=1,1,0),0)</f>
        <v>0</v>
      </c>
      <c r="U1516" s="17" t="str">
        <f t="shared" si="122"/>
        <v/>
      </c>
      <c r="V1516" s="17" t="str">
        <f t="shared" si="123"/>
        <v/>
      </c>
    </row>
    <row r="1517" s="9" customFormat="1" hidden="1" customHeight="1" spans="1:22">
      <c r="A1517" s="21"/>
      <c r="B1517" s="54"/>
      <c r="C1517" s="55"/>
      <c r="D1517" s="54"/>
      <c r="E1517" s="57"/>
      <c r="F1517" s="58"/>
      <c r="G1517" s="59"/>
      <c r="H1517" s="57"/>
      <c r="I1517" s="57"/>
      <c r="J1517" s="62" t="str">
        <f t="shared" si="119"/>
        <v/>
      </c>
      <c r="K1517" s="61"/>
      <c r="L1517" s="57"/>
      <c r="M1517" s="57" t="str">
        <f t="shared" si="120"/>
        <v/>
      </c>
      <c r="N1517" s="57"/>
      <c r="O1517" s="57"/>
      <c r="P1517" s="57"/>
      <c r="Q1517" s="65" t="str">
        <f t="shared" si="121"/>
        <v/>
      </c>
      <c r="R1517" s="55"/>
      <c r="S1517" s="67"/>
      <c r="T1517" s="17">
        <f>IF(AND(D1517&lt;&gt;"",RIGHT(D1517,3)&lt;&gt;""),IF(COUNTIF($D$6:D1517,D1517)=1,1,0),0)</f>
        <v>0</v>
      </c>
      <c r="U1517" s="17" t="str">
        <f t="shared" si="122"/>
        <v/>
      </c>
      <c r="V1517" s="17" t="str">
        <f t="shared" si="123"/>
        <v/>
      </c>
    </row>
    <row r="1518" s="9" customFormat="1" hidden="1" customHeight="1" spans="1:22">
      <c r="A1518" s="21"/>
      <c r="B1518" s="54"/>
      <c r="C1518" s="55"/>
      <c r="D1518" s="54"/>
      <c r="E1518" s="57"/>
      <c r="F1518" s="58"/>
      <c r="G1518" s="59"/>
      <c r="H1518" s="57"/>
      <c r="I1518" s="57"/>
      <c r="J1518" s="62" t="str">
        <f t="shared" si="119"/>
        <v/>
      </c>
      <c r="K1518" s="61"/>
      <c r="L1518" s="57"/>
      <c r="M1518" s="57" t="str">
        <f t="shared" si="120"/>
        <v/>
      </c>
      <c r="N1518" s="57"/>
      <c r="O1518" s="57"/>
      <c r="P1518" s="57"/>
      <c r="Q1518" s="65" t="str">
        <f t="shared" si="121"/>
        <v/>
      </c>
      <c r="R1518" s="55"/>
      <c r="S1518" s="67"/>
      <c r="T1518" s="17">
        <f>IF(AND(D1518&lt;&gt;"",RIGHT(D1518,3)&lt;&gt;""),IF(COUNTIF($D$6:D1518,D1518)=1,1,0),0)</f>
        <v>0</v>
      </c>
      <c r="U1518" s="17" t="str">
        <f t="shared" si="122"/>
        <v/>
      </c>
      <c r="V1518" s="17" t="str">
        <f t="shared" si="123"/>
        <v/>
      </c>
    </row>
    <row r="1519" s="9" customFormat="1" hidden="1" customHeight="1" spans="1:22">
      <c r="A1519" s="21"/>
      <c r="B1519" s="54"/>
      <c r="C1519" s="55"/>
      <c r="D1519" s="54"/>
      <c r="E1519" s="57"/>
      <c r="F1519" s="58"/>
      <c r="G1519" s="59"/>
      <c r="H1519" s="57"/>
      <c r="I1519" s="57"/>
      <c r="J1519" s="62" t="str">
        <f t="shared" si="119"/>
        <v/>
      </c>
      <c r="K1519" s="61"/>
      <c r="L1519" s="57"/>
      <c r="M1519" s="57" t="str">
        <f t="shared" si="120"/>
        <v/>
      </c>
      <c r="N1519" s="57"/>
      <c r="O1519" s="57"/>
      <c r="P1519" s="57"/>
      <c r="Q1519" s="65" t="str">
        <f t="shared" si="121"/>
        <v/>
      </c>
      <c r="R1519" s="55"/>
      <c r="S1519" s="67"/>
      <c r="T1519" s="17">
        <f>IF(AND(D1519&lt;&gt;"",RIGHT(D1519,3)&lt;&gt;""),IF(COUNTIF($D$6:D1519,D1519)=1,1,0),0)</f>
        <v>0</v>
      </c>
      <c r="U1519" s="17" t="str">
        <f t="shared" si="122"/>
        <v/>
      </c>
      <c r="V1519" s="17" t="str">
        <f t="shared" si="123"/>
        <v/>
      </c>
    </row>
    <row r="1520" s="9" customFormat="1" hidden="1" customHeight="1" spans="1:22">
      <c r="A1520" s="21"/>
      <c r="B1520" s="54"/>
      <c r="C1520" s="55"/>
      <c r="D1520" s="54"/>
      <c r="E1520" s="57"/>
      <c r="F1520" s="58"/>
      <c r="G1520" s="59"/>
      <c r="H1520" s="57"/>
      <c r="I1520" s="57"/>
      <c r="J1520" s="62" t="str">
        <f t="shared" si="119"/>
        <v/>
      </c>
      <c r="K1520" s="61"/>
      <c r="L1520" s="57"/>
      <c r="M1520" s="57" t="str">
        <f t="shared" si="120"/>
        <v/>
      </c>
      <c r="N1520" s="57"/>
      <c r="O1520" s="57"/>
      <c r="P1520" s="57"/>
      <c r="Q1520" s="65" t="str">
        <f t="shared" si="121"/>
        <v/>
      </c>
      <c r="R1520" s="55"/>
      <c r="S1520" s="67"/>
      <c r="T1520" s="17">
        <f>IF(AND(D1520&lt;&gt;"",RIGHT(D1520,3)&lt;&gt;""),IF(COUNTIF($D$6:D1520,D1520)=1,1,0),0)</f>
        <v>0</v>
      </c>
      <c r="U1520" s="17" t="str">
        <f t="shared" si="122"/>
        <v/>
      </c>
      <c r="V1520" s="17" t="str">
        <f t="shared" si="123"/>
        <v/>
      </c>
    </row>
    <row r="1521" s="9" customFormat="1" hidden="1" customHeight="1" spans="1:22">
      <c r="A1521" s="21"/>
      <c r="B1521" s="54"/>
      <c r="C1521" s="55"/>
      <c r="D1521" s="54"/>
      <c r="E1521" s="57"/>
      <c r="F1521" s="58"/>
      <c r="G1521" s="59"/>
      <c r="H1521" s="57"/>
      <c r="I1521" s="57"/>
      <c r="J1521" s="62" t="str">
        <f t="shared" si="119"/>
        <v/>
      </c>
      <c r="K1521" s="61"/>
      <c r="L1521" s="57"/>
      <c r="M1521" s="57" t="str">
        <f t="shared" si="120"/>
        <v/>
      </c>
      <c r="N1521" s="57"/>
      <c r="O1521" s="57"/>
      <c r="P1521" s="57"/>
      <c r="Q1521" s="65" t="str">
        <f t="shared" si="121"/>
        <v/>
      </c>
      <c r="R1521" s="55"/>
      <c r="S1521" s="67"/>
      <c r="T1521" s="17">
        <f>IF(AND(D1521&lt;&gt;"",RIGHT(D1521,3)&lt;&gt;""),IF(COUNTIF($D$6:D1521,D1521)=1,1,0),0)</f>
        <v>0</v>
      </c>
      <c r="U1521" s="17" t="str">
        <f t="shared" si="122"/>
        <v/>
      </c>
      <c r="V1521" s="17" t="str">
        <f t="shared" si="123"/>
        <v/>
      </c>
    </row>
    <row r="1522" s="9" customFormat="1" hidden="1" customHeight="1" spans="1:22">
      <c r="A1522" s="21"/>
      <c r="B1522" s="54"/>
      <c r="C1522" s="55"/>
      <c r="D1522" s="54"/>
      <c r="E1522" s="57"/>
      <c r="F1522" s="58"/>
      <c r="G1522" s="59"/>
      <c r="H1522" s="57"/>
      <c r="I1522" s="57"/>
      <c r="J1522" s="62" t="str">
        <f t="shared" si="119"/>
        <v/>
      </c>
      <c r="K1522" s="61"/>
      <c r="L1522" s="57"/>
      <c r="M1522" s="57" t="str">
        <f t="shared" si="120"/>
        <v/>
      </c>
      <c r="N1522" s="57"/>
      <c r="O1522" s="57"/>
      <c r="P1522" s="57"/>
      <c r="Q1522" s="65" t="str">
        <f t="shared" si="121"/>
        <v/>
      </c>
      <c r="R1522" s="55"/>
      <c r="S1522" s="67"/>
      <c r="T1522" s="17">
        <f>IF(AND(D1522&lt;&gt;"",RIGHT(D1522,3)&lt;&gt;""),IF(COUNTIF($D$6:D1522,D1522)=1,1,0),0)</f>
        <v>0</v>
      </c>
      <c r="U1522" s="17" t="str">
        <f t="shared" si="122"/>
        <v/>
      </c>
      <c r="V1522" s="17" t="str">
        <f t="shared" si="123"/>
        <v/>
      </c>
    </row>
    <row r="1523" s="9" customFormat="1" hidden="1" customHeight="1" spans="1:22">
      <c r="A1523" s="21"/>
      <c r="B1523" s="54"/>
      <c r="C1523" s="55"/>
      <c r="D1523" s="54"/>
      <c r="E1523" s="57"/>
      <c r="F1523" s="58"/>
      <c r="G1523" s="59"/>
      <c r="H1523" s="57"/>
      <c r="I1523" s="57"/>
      <c r="J1523" s="62" t="str">
        <f t="shared" si="119"/>
        <v/>
      </c>
      <c r="K1523" s="61"/>
      <c r="L1523" s="57"/>
      <c r="M1523" s="57" t="str">
        <f t="shared" si="120"/>
        <v/>
      </c>
      <c r="N1523" s="57"/>
      <c r="O1523" s="57"/>
      <c r="P1523" s="57"/>
      <c r="Q1523" s="65" t="str">
        <f t="shared" si="121"/>
        <v/>
      </c>
      <c r="R1523" s="55"/>
      <c r="S1523" s="67"/>
      <c r="T1523" s="17">
        <f>IF(AND(D1523&lt;&gt;"",RIGHT(D1523,3)&lt;&gt;""),IF(COUNTIF($D$6:D1523,D1523)=1,1,0),0)</f>
        <v>0</v>
      </c>
      <c r="U1523" s="17" t="str">
        <f t="shared" si="122"/>
        <v/>
      </c>
      <c r="V1523" s="17" t="str">
        <f t="shared" si="123"/>
        <v/>
      </c>
    </row>
    <row r="1524" s="9" customFormat="1" hidden="1" customHeight="1" spans="1:22">
      <c r="A1524" s="21"/>
      <c r="B1524" s="54"/>
      <c r="C1524" s="55"/>
      <c r="D1524" s="54"/>
      <c r="E1524" s="57"/>
      <c r="F1524" s="58"/>
      <c r="G1524" s="59"/>
      <c r="H1524" s="57"/>
      <c r="I1524" s="57"/>
      <c r="J1524" s="62" t="str">
        <f t="shared" si="119"/>
        <v/>
      </c>
      <c r="K1524" s="61"/>
      <c r="L1524" s="57"/>
      <c r="M1524" s="57" t="str">
        <f t="shared" si="120"/>
        <v/>
      </c>
      <c r="N1524" s="57"/>
      <c r="O1524" s="57"/>
      <c r="P1524" s="57"/>
      <c r="Q1524" s="65" t="str">
        <f t="shared" si="121"/>
        <v/>
      </c>
      <c r="R1524" s="55"/>
      <c r="S1524" s="67"/>
      <c r="T1524" s="17">
        <f>IF(AND(D1524&lt;&gt;"",RIGHT(D1524,3)&lt;&gt;""),IF(COUNTIF($D$6:D1524,D1524)=1,1,0),0)</f>
        <v>0</v>
      </c>
      <c r="U1524" s="17" t="str">
        <f t="shared" si="122"/>
        <v/>
      </c>
      <c r="V1524" s="17" t="str">
        <f t="shared" si="123"/>
        <v/>
      </c>
    </row>
    <row r="1525" s="9" customFormat="1" hidden="1" customHeight="1" spans="1:22">
      <c r="A1525" s="21"/>
      <c r="B1525" s="54"/>
      <c r="C1525" s="55"/>
      <c r="D1525" s="54"/>
      <c r="E1525" s="57"/>
      <c r="F1525" s="58"/>
      <c r="G1525" s="59"/>
      <c r="H1525" s="57"/>
      <c r="I1525" s="57"/>
      <c r="J1525" s="62" t="str">
        <f t="shared" si="119"/>
        <v/>
      </c>
      <c r="K1525" s="61"/>
      <c r="L1525" s="57"/>
      <c r="M1525" s="57" t="str">
        <f t="shared" si="120"/>
        <v/>
      </c>
      <c r="N1525" s="57"/>
      <c r="O1525" s="57"/>
      <c r="P1525" s="57"/>
      <c r="Q1525" s="65" t="str">
        <f t="shared" si="121"/>
        <v/>
      </c>
      <c r="R1525" s="55"/>
      <c r="S1525" s="67"/>
      <c r="T1525" s="17">
        <f>IF(AND(D1525&lt;&gt;"",RIGHT(D1525,3)&lt;&gt;""),IF(COUNTIF($D$6:D1525,D1525)=1,1,0),0)</f>
        <v>0</v>
      </c>
      <c r="U1525" s="17" t="str">
        <f t="shared" si="122"/>
        <v/>
      </c>
      <c r="V1525" s="17" t="str">
        <f t="shared" si="123"/>
        <v/>
      </c>
    </row>
    <row r="1526" s="9" customFormat="1" hidden="1" customHeight="1" spans="1:22">
      <c r="A1526" s="21"/>
      <c r="B1526" s="54"/>
      <c r="C1526" s="55"/>
      <c r="D1526" s="54"/>
      <c r="E1526" s="57"/>
      <c r="F1526" s="58"/>
      <c r="G1526" s="59"/>
      <c r="H1526" s="57"/>
      <c r="I1526" s="57"/>
      <c r="J1526" s="62" t="str">
        <f t="shared" si="119"/>
        <v/>
      </c>
      <c r="K1526" s="61"/>
      <c r="L1526" s="57"/>
      <c r="M1526" s="57" t="str">
        <f t="shared" si="120"/>
        <v/>
      </c>
      <c r="N1526" s="57"/>
      <c r="O1526" s="57"/>
      <c r="P1526" s="57"/>
      <c r="Q1526" s="65" t="str">
        <f t="shared" si="121"/>
        <v/>
      </c>
      <c r="R1526" s="55"/>
      <c r="S1526" s="67"/>
      <c r="T1526" s="17">
        <f>IF(AND(D1526&lt;&gt;"",RIGHT(D1526,3)&lt;&gt;""),IF(COUNTIF($D$6:D1526,D1526)=1,1,0),0)</f>
        <v>0</v>
      </c>
      <c r="U1526" s="17" t="str">
        <f t="shared" si="122"/>
        <v/>
      </c>
      <c r="V1526" s="17" t="str">
        <f t="shared" si="123"/>
        <v/>
      </c>
    </row>
    <row r="1527" s="9" customFormat="1" hidden="1" customHeight="1" spans="1:22">
      <c r="A1527" s="21"/>
      <c r="B1527" s="54"/>
      <c r="C1527" s="55"/>
      <c r="D1527" s="54"/>
      <c r="E1527" s="57"/>
      <c r="F1527" s="58"/>
      <c r="G1527" s="59"/>
      <c r="H1527" s="57"/>
      <c r="I1527" s="57"/>
      <c r="J1527" s="62" t="str">
        <f t="shared" si="119"/>
        <v/>
      </c>
      <c r="K1527" s="61"/>
      <c r="L1527" s="57"/>
      <c r="M1527" s="57" t="str">
        <f t="shared" si="120"/>
        <v/>
      </c>
      <c r="N1527" s="57"/>
      <c r="O1527" s="57"/>
      <c r="P1527" s="57"/>
      <c r="Q1527" s="65" t="str">
        <f t="shared" si="121"/>
        <v/>
      </c>
      <c r="R1527" s="55"/>
      <c r="S1527" s="67"/>
      <c r="T1527" s="17">
        <f>IF(AND(D1527&lt;&gt;"",RIGHT(D1527,3)&lt;&gt;""),IF(COUNTIF($D$6:D1527,D1527)=1,1,0),0)</f>
        <v>0</v>
      </c>
      <c r="U1527" s="17" t="str">
        <f t="shared" si="122"/>
        <v/>
      </c>
      <c r="V1527" s="17" t="str">
        <f t="shared" si="123"/>
        <v/>
      </c>
    </row>
    <row r="1528" s="9" customFormat="1" hidden="1" customHeight="1" spans="1:22">
      <c r="A1528" s="21"/>
      <c r="B1528" s="54"/>
      <c r="C1528" s="55"/>
      <c r="D1528" s="54"/>
      <c r="E1528" s="57"/>
      <c r="F1528" s="58"/>
      <c r="G1528" s="59"/>
      <c r="H1528" s="57"/>
      <c r="I1528" s="57"/>
      <c r="J1528" s="62" t="str">
        <f t="shared" si="119"/>
        <v/>
      </c>
      <c r="K1528" s="61"/>
      <c r="L1528" s="57"/>
      <c r="M1528" s="57" t="str">
        <f t="shared" si="120"/>
        <v/>
      </c>
      <c r="N1528" s="57"/>
      <c r="O1528" s="57"/>
      <c r="P1528" s="57"/>
      <c r="Q1528" s="65" t="str">
        <f t="shared" si="121"/>
        <v/>
      </c>
      <c r="R1528" s="55"/>
      <c r="S1528" s="67"/>
      <c r="T1528" s="17">
        <f>IF(AND(D1528&lt;&gt;"",RIGHT(D1528,3)&lt;&gt;""),IF(COUNTIF($D$6:D1528,D1528)=1,1,0),0)</f>
        <v>0</v>
      </c>
      <c r="U1528" s="17" t="str">
        <f t="shared" si="122"/>
        <v/>
      </c>
      <c r="V1528" s="17" t="str">
        <f t="shared" si="123"/>
        <v/>
      </c>
    </row>
    <row r="1529" s="9" customFormat="1" hidden="1" customHeight="1" spans="1:22">
      <c r="A1529" s="21"/>
      <c r="B1529" s="54"/>
      <c r="C1529" s="55"/>
      <c r="D1529" s="54"/>
      <c r="E1529" s="57"/>
      <c r="F1529" s="58"/>
      <c r="G1529" s="59"/>
      <c r="H1529" s="57"/>
      <c r="I1529" s="57"/>
      <c r="J1529" s="62" t="str">
        <f t="shared" si="119"/>
        <v/>
      </c>
      <c r="K1529" s="61"/>
      <c r="L1529" s="57"/>
      <c r="M1529" s="57" t="str">
        <f t="shared" si="120"/>
        <v/>
      </c>
      <c r="N1529" s="57"/>
      <c r="O1529" s="57"/>
      <c r="P1529" s="57"/>
      <c r="Q1529" s="65" t="str">
        <f t="shared" si="121"/>
        <v/>
      </c>
      <c r="R1529" s="55"/>
      <c r="S1529" s="67"/>
      <c r="T1529" s="17">
        <f>IF(AND(D1529&lt;&gt;"",RIGHT(D1529,3)&lt;&gt;""),IF(COUNTIF($D$6:D1529,D1529)=1,1,0),0)</f>
        <v>0</v>
      </c>
      <c r="U1529" s="17" t="str">
        <f t="shared" si="122"/>
        <v/>
      </c>
      <c r="V1529" s="17" t="str">
        <f t="shared" si="123"/>
        <v/>
      </c>
    </row>
    <row r="1530" s="9" customFormat="1" hidden="1" customHeight="1" spans="1:22">
      <c r="A1530" s="21"/>
      <c r="B1530" s="54"/>
      <c r="C1530" s="55"/>
      <c r="D1530" s="54"/>
      <c r="E1530" s="57"/>
      <c r="F1530" s="58"/>
      <c r="G1530" s="59"/>
      <c r="H1530" s="57"/>
      <c r="I1530" s="57"/>
      <c r="J1530" s="62" t="str">
        <f t="shared" si="119"/>
        <v/>
      </c>
      <c r="K1530" s="61"/>
      <c r="L1530" s="57"/>
      <c r="M1530" s="57" t="str">
        <f t="shared" si="120"/>
        <v/>
      </c>
      <c r="N1530" s="57"/>
      <c r="O1530" s="57"/>
      <c r="P1530" s="57"/>
      <c r="Q1530" s="65" t="str">
        <f t="shared" si="121"/>
        <v/>
      </c>
      <c r="R1530" s="55"/>
      <c r="S1530" s="67"/>
      <c r="T1530" s="17">
        <f>IF(AND(D1530&lt;&gt;"",RIGHT(D1530,3)&lt;&gt;""),IF(COUNTIF($D$6:D1530,D1530)=1,1,0),0)</f>
        <v>0</v>
      </c>
      <c r="U1530" s="17" t="str">
        <f t="shared" si="122"/>
        <v/>
      </c>
      <c r="V1530" s="17" t="str">
        <f t="shared" si="123"/>
        <v/>
      </c>
    </row>
    <row r="1531" s="9" customFormat="1" hidden="1" customHeight="1" spans="1:22">
      <c r="A1531" s="21"/>
      <c r="B1531" s="54"/>
      <c r="C1531" s="55"/>
      <c r="D1531" s="54"/>
      <c r="E1531" s="57"/>
      <c r="F1531" s="58"/>
      <c r="G1531" s="59"/>
      <c r="H1531" s="57"/>
      <c r="I1531" s="57"/>
      <c r="J1531" s="62" t="str">
        <f t="shared" si="119"/>
        <v/>
      </c>
      <c r="K1531" s="61"/>
      <c r="L1531" s="57"/>
      <c r="M1531" s="57" t="str">
        <f t="shared" si="120"/>
        <v/>
      </c>
      <c r="N1531" s="57"/>
      <c r="O1531" s="57"/>
      <c r="P1531" s="57"/>
      <c r="Q1531" s="65" t="str">
        <f t="shared" si="121"/>
        <v/>
      </c>
      <c r="R1531" s="55"/>
      <c r="S1531" s="67"/>
      <c r="T1531" s="17">
        <f>IF(AND(D1531&lt;&gt;"",RIGHT(D1531,3)&lt;&gt;""),IF(COUNTIF($D$6:D1531,D1531)=1,1,0),0)</f>
        <v>0</v>
      </c>
      <c r="U1531" s="17" t="str">
        <f t="shared" si="122"/>
        <v/>
      </c>
      <c r="V1531" s="17" t="str">
        <f t="shared" si="123"/>
        <v/>
      </c>
    </row>
    <row r="1532" s="9" customFormat="1" hidden="1" customHeight="1" spans="1:22">
      <c r="A1532" s="21"/>
      <c r="B1532" s="54"/>
      <c r="C1532" s="55"/>
      <c r="D1532" s="54"/>
      <c r="E1532" s="57"/>
      <c r="F1532" s="58"/>
      <c r="G1532" s="59"/>
      <c r="H1532" s="57"/>
      <c r="I1532" s="57"/>
      <c r="J1532" s="62" t="str">
        <f t="shared" si="119"/>
        <v/>
      </c>
      <c r="K1532" s="61"/>
      <c r="L1532" s="57"/>
      <c r="M1532" s="57" t="str">
        <f t="shared" si="120"/>
        <v/>
      </c>
      <c r="N1532" s="57"/>
      <c r="O1532" s="57"/>
      <c r="P1532" s="57"/>
      <c r="Q1532" s="65" t="str">
        <f t="shared" si="121"/>
        <v/>
      </c>
      <c r="R1532" s="55"/>
      <c r="S1532" s="67"/>
      <c r="T1532" s="17">
        <f>IF(AND(D1532&lt;&gt;"",RIGHT(D1532,3)&lt;&gt;""),IF(COUNTIF($D$6:D1532,D1532)=1,1,0),0)</f>
        <v>0</v>
      </c>
      <c r="U1532" s="17" t="str">
        <f t="shared" si="122"/>
        <v/>
      </c>
      <c r="V1532" s="17" t="str">
        <f t="shared" si="123"/>
        <v/>
      </c>
    </row>
    <row r="1533" s="9" customFormat="1" hidden="1" customHeight="1" spans="1:22">
      <c r="A1533" s="21"/>
      <c r="B1533" s="54"/>
      <c r="C1533" s="55"/>
      <c r="D1533" s="54"/>
      <c r="E1533" s="57"/>
      <c r="F1533" s="58"/>
      <c r="G1533" s="59"/>
      <c r="H1533" s="57"/>
      <c r="I1533" s="57"/>
      <c r="J1533" s="62" t="str">
        <f t="shared" si="119"/>
        <v/>
      </c>
      <c r="K1533" s="61"/>
      <c r="L1533" s="57"/>
      <c r="M1533" s="57" t="str">
        <f t="shared" si="120"/>
        <v/>
      </c>
      <c r="N1533" s="57"/>
      <c r="O1533" s="57"/>
      <c r="P1533" s="57"/>
      <c r="Q1533" s="65" t="str">
        <f t="shared" si="121"/>
        <v/>
      </c>
      <c r="R1533" s="55"/>
      <c r="S1533" s="67"/>
      <c r="T1533" s="17">
        <f>IF(AND(D1533&lt;&gt;"",RIGHT(D1533,3)&lt;&gt;""),IF(COUNTIF($D$6:D1533,D1533)=1,1,0),0)</f>
        <v>0</v>
      </c>
      <c r="U1533" s="17" t="str">
        <f t="shared" si="122"/>
        <v/>
      </c>
      <c r="V1533" s="17" t="str">
        <f t="shared" si="123"/>
        <v/>
      </c>
    </row>
    <row r="1534" s="9" customFormat="1" hidden="1" customHeight="1" spans="1:22">
      <c r="A1534" s="21"/>
      <c r="B1534" s="54"/>
      <c r="C1534" s="55"/>
      <c r="D1534" s="54"/>
      <c r="E1534" s="57"/>
      <c r="F1534" s="58"/>
      <c r="G1534" s="59"/>
      <c r="H1534" s="57"/>
      <c r="I1534" s="57"/>
      <c r="J1534" s="62" t="str">
        <f t="shared" si="119"/>
        <v/>
      </c>
      <c r="K1534" s="61"/>
      <c r="L1534" s="57"/>
      <c r="M1534" s="57" t="str">
        <f t="shared" si="120"/>
        <v/>
      </c>
      <c r="N1534" s="57"/>
      <c r="O1534" s="57"/>
      <c r="P1534" s="57"/>
      <c r="Q1534" s="65" t="str">
        <f t="shared" si="121"/>
        <v/>
      </c>
      <c r="R1534" s="55"/>
      <c r="S1534" s="67"/>
      <c r="T1534" s="17">
        <f>IF(AND(D1534&lt;&gt;"",RIGHT(D1534,3)&lt;&gt;""),IF(COUNTIF($D$6:D1534,D1534)=1,1,0),0)</f>
        <v>0</v>
      </c>
      <c r="U1534" s="17" t="str">
        <f t="shared" si="122"/>
        <v/>
      </c>
      <c r="V1534" s="17" t="str">
        <f t="shared" si="123"/>
        <v/>
      </c>
    </row>
    <row r="1535" s="9" customFormat="1" hidden="1" customHeight="1" spans="1:22">
      <c r="A1535" s="21"/>
      <c r="B1535" s="54"/>
      <c r="C1535" s="55"/>
      <c r="D1535" s="54"/>
      <c r="E1535" s="57"/>
      <c r="F1535" s="58"/>
      <c r="G1535" s="59"/>
      <c r="H1535" s="57"/>
      <c r="I1535" s="57"/>
      <c r="J1535" s="62" t="str">
        <f t="shared" si="119"/>
        <v/>
      </c>
      <c r="K1535" s="61"/>
      <c r="L1535" s="57"/>
      <c r="M1535" s="57" t="str">
        <f t="shared" si="120"/>
        <v/>
      </c>
      <c r="N1535" s="57"/>
      <c r="O1535" s="57"/>
      <c r="P1535" s="57"/>
      <c r="Q1535" s="65" t="str">
        <f t="shared" si="121"/>
        <v/>
      </c>
      <c r="R1535" s="55"/>
      <c r="S1535" s="67"/>
      <c r="T1535" s="17">
        <f>IF(AND(D1535&lt;&gt;"",RIGHT(D1535,3)&lt;&gt;""),IF(COUNTIF($D$6:D1535,D1535)=1,1,0),0)</f>
        <v>0</v>
      </c>
      <c r="U1535" s="17" t="str">
        <f t="shared" si="122"/>
        <v/>
      </c>
      <c r="V1535" s="17" t="str">
        <f t="shared" si="123"/>
        <v/>
      </c>
    </row>
    <row r="1536" s="9" customFormat="1" hidden="1" customHeight="1" spans="1:22">
      <c r="A1536" s="21"/>
      <c r="B1536" s="54"/>
      <c r="C1536" s="55"/>
      <c r="D1536" s="54"/>
      <c r="E1536" s="57"/>
      <c r="F1536" s="58"/>
      <c r="G1536" s="59"/>
      <c r="H1536" s="57"/>
      <c r="I1536" s="57"/>
      <c r="J1536" s="62" t="str">
        <f t="shared" si="119"/>
        <v/>
      </c>
      <c r="K1536" s="61"/>
      <c r="L1536" s="57"/>
      <c r="M1536" s="57" t="str">
        <f t="shared" si="120"/>
        <v/>
      </c>
      <c r="N1536" s="57"/>
      <c r="O1536" s="57"/>
      <c r="P1536" s="57"/>
      <c r="Q1536" s="65" t="str">
        <f t="shared" si="121"/>
        <v/>
      </c>
      <c r="R1536" s="55"/>
      <c r="S1536" s="67"/>
      <c r="T1536" s="17">
        <f>IF(AND(D1536&lt;&gt;"",RIGHT(D1536,3)&lt;&gt;""),IF(COUNTIF($D$6:D1536,D1536)=1,1,0),0)</f>
        <v>0</v>
      </c>
      <c r="U1536" s="17" t="str">
        <f t="shared" si="122"/>
        <v/>
      </c>
      <c r="V1536" s="17" t="str">
        <f t="shared" si="123"/>
        <v/>
      </c>
    </row>
    <row r="1537" s="9" customFormat="1" hidden="1" customHeight="1" spans="1:22">
      <c r="A1537" s="21"/>
      <c r="B1537" s="54"/>
      <c r="C1537" s="55"/>
      <c r="D1537" s="54"/>
      <c r="E1537" s="57"/>
      <c r="F1537" s="58"/>
      <c r="G1537" s="59"/>
      <c r="H1537" s="57"/>
      <c r="I1537" s="57"/>
      <c r="J1537" s="62" t="str">
        <f t="shared" si="119"/>
        <v/>
      </c>
      <c r="K1537" s="61"/>
      <c r="L1537" s="57"/>
      <c r="M1537" s="57" t="str">
        <f t="shared" si="120"/>
        <v/>
      </c>
      <c r="N1537" s="57"/>
      <c r="O1537" s="57"/>
      <c r="P1537" s="57"/>
      <c r="Q1537" s="65" t="str">
        <f t="shared" si="121"/>
        <v/>
      </c>
      <c r="R1537" s="55"/>
      <c r="S1537" s="67"/>
      <c r="T1537" s="17">
        <f>IF(AND(D1537&lt;&gt;"",RIGHT(D1537,3)&lt;&gt;""),IF(COUNTIF($D$6:D1537,D1537)=1,1,0),0)</f>
        <v>0</v>
      </c>
      <c r="U1537" s="17" t="str">
        <f t="shared" si="122"/>
        <v/>
      </c>
      <c r="V1537" s="17" t="str">
        <f t="shared" si="123"/>
        <v/>
      </c>
    </row>
    <row r="1538" s="9" customFormat="1" hidden="1" customHeight="1" spans="1:22">
      <c r="A1538" s="21"/>
      <c r="B1538" s="54"/>
      <c r="C1538" s="55"/>
      <c r="D1538" s="54"/>
      <c r="E1538" s="57"/>
      <c r="F1538" s="58"/>
      <c r="G1538" s="59"/>
      <c r="H1538" s="57"/>
      <c r="I1538" s="57"/>
      <c r="J1538" s="62" t="str">
        <f t="shared" si="119"/>
        <v/>
      </c>
      <c r="K1538" s="61"/>
      <c r="L1538" s="57"/>
      <c r="M1538" s="57" t="str">
        <f t="shared" si="120"/>
        <v/>
      </c>
      <c r="N1538" s="57"/>
      <c r="O1538" s="57"/>
      <c r="P1538" s="57"/>
      <c r="Q1538" s="65" t="str">
        <f t="shared" si="121"/>
        <v/>
      </c>
      <c r="R1538" s="55"/>
      <c r="S1538" s="67"/>
      <c r="T1538" s="17">
        <f>IF(AND(D1538&lt;&gt;"",RIGHT(D1538,3)&lt;&gt;""),IF(COUNTIF($D$6:D1538,D1538)=1,1,0),0)</f>
        <v>0</v>
      </c>
      <c r="U1538" s="17" t="str">
        <f t="shared" si="122"/>
        <v/>
      </c>
      <c r="V1538" s="17" t="str">
        <f t="shared" si="123"/>
        <v/>
      </c>
    </row>
    <row r="1539" s="9" customFormat="1" hidden="1" customHeight="1" spans="1:22">
      <c r="A1539" s="21"/>
      <c r="B1539" s="54"/>
      <c r="C1539" s="55"/>
      <c r="D1539" s="54"/>
      <c r="E1539" s="57"/>
      <c r="F1539" s="58"/>
      <c r="G1539" s="59"/>
      <c r="H1539" s="57"/>
      <c r="I1539" s="57"/>
      <c r="J1539" s="62" t="str">
        <f t="shared" si="119"/>
        <v/>
      </c>
      <c r="K1539" s="61"/>
      <c r="L1539" s="57"/>
      <c r="M1539" s="57" t="str">
        <f t="shared" si="120"/>
        <v/>
      </c>
      <c r="N1539" s="57"/>
      <c r="O1539" s="57"/>
      <c r="P1539" s="57"/>
      <c r="Q1539" s="65" t="str">
        <f t="shared" si="121"/>
        <v/>
      </c>
      <c r="R1539" s="55"/>
      <c r="S1539" s="67"/>
      <c r="T1539" s="17">
        <f>IF(AND(D1539&lt;&gt;"",RIGHT(D1539,3)&lt;&gt;""),IF(COUNTIF($D$6:D1539,D1539)=1,1,0),0)</f>
        <v>0</v>
      </c>
      <c r="U1539" s="17" t="str">
        <f t="shared" si="122"/>
        <v/>
      </c>
      <c r="V1539" s="17" t="str">
        <f t="shared" si="123"/>
        <v/>
      </c>
    </row>
    <row r="1540" s="9" customFormat="1" hidden="1" customHeight="1" spans="1:22">
      <c r="A1540" s="21"/>
      <c r="B1540" s="54"/>
      <c r="C1540" s="55"/>
      <c r="D1540" s="54"/>
      <c r="E1540" s="57"/>
      <c r="F1540" s="58"/>
      <c r="G1540" s="59"/>
      <c r="H1540" s="57"/>
      <c r="I1540" s="57"/>
      <c r="J1540" s="62" t="str">
        <f t="shared" si="119"/>
        <v/>
      </c>
      <c r="K1540" s="61"/>
      <c r="L1540" s="57"/>
      <c r="M1540" s="57" t="str">
        <f t="shared" si="120"/>
        <v/>
      </c>
      <c r="N1540" s="57"/>
      <c r="O1540" s="57"/>
      <c r="P1540" s="57"/>
      <c r="Q1540" s="65" t="str">
        <f t="shared" si="121"/>
        <v/>
      </c>
      <c r="R1540" s="55"/>
      <c r="S1540" s="67"/>
      <c r="T1540" s="17">
        <f>IF(AND(D1540&lt;&gt;"",RIGHT(D1540,3)&lt;&gt;""),IF(COUNTIF($D$6:D1540,D1540)=1,1,0),0)</f>
        <v>0</v>
      </c>
      <c r="U1540" s="17" t="str">
        <f t="shared" si="122"/>
        <v/>
      </c>
      <c r="V1540" s="17" t="str">
        <f t="shared" si="123"/>
        <v/>
      </c>
    </row>
    <row r="1541" s="9" customFormat="1" hidden="1" customHeight="1" spans="1:22">
      <c r="A1541" s="21"/>
      <c r="B1541" s="54"/>
      <c r="C1541" s="55"/>
      <c r="D1541" s="54"/>
      <c r="E1541" s="57"/>
      <c r="F1541" s="58"/>
      <c r="G1541" s="59"/>
      <c r="H1541" s="57"/>
      <c r="I1541" s="57"/>
      <c r="J1541" s="62" t="str">
        <f t="shared" si="119"/>
        <v/>
      </c>
      <c r="K1541" s="61"/>
      <c r="L1541" s="57"/>
      <c r="M1541" s="57" t="str">
        <f t="shared" si="120"/>
        <v/>
      </c>
      <c r="N1541" s="57"/>
      <c r="O1541" s="57"/>
      <c r="P1541" s="57"/>
      <c r="Q1541" s="65" t="str">
        <f t="shared" si="121"/>
        <v/>
      </c>
      <c r="R1541" s="55"/>
      <c r="S1541" s="67"/>
      <c r="T1541" s="17">
        <f>IF(AND(D1541&lt;&gt;"",RIGHT(D1541,3)&lt;&gt;""),IF(COUNTIF($D$6:D1541,D1541)=1,1,0),0)</f>
        <v>0</v>
      </c>
      <c r="U1541" s="17" t="str">
        <f t="shared" si="122"/>
        <v/>
      </c>
      <c r="V1541" s="17" t="str">
        <f t="shared" si="123"/>
        <v/>
      </c>
    </row>
    <row r="1542" s="9" customFormat="1" hidden="1" customHeight="1" spans="1:22">
      <c r="A1542" s="21"/>
      <c r="B1542" s="54"/>
      <c r="C1542" s="55"/>
      <c r="D1542" s="54"/>
      <c r="E1542" s="57"/>
      <c r="F1542" s="58"/>
      <c r="G1542" s="59"/>
      <c r="H1542" s="57"/>
      <c r="I1542" s="57"/>
      <c r="J1542" s="62" t="str">
        <f t="shared" ref="J1542:J1605" si="124">IF(H1542&lt;&gt;"",HYPERLINK(_xlfn.CONCAT($H$4,H1542,I1542),"Open File"),"")</f>
        <v/>
      </c>
      <c r="K1542" s="61"/>
      <c r="L1542" s="57"/>
      <c r="M1542" s="57" t="str">
        <f t="shared" ref="M1542:M1605" si="125">IF(AND(N1542&lt;&gt;"",Q1542&lt;&gt;"",R1542&lt;&gt;""),"COMPLETED",IF(N1542&lt;&gt;"","ON-GOING",IF(L1542&lt;&gt;"","REQUESTED","")))</f>
        <v/>
      </c>
      <c r="N1542" s="57"/>
      <c r="O1542" s="57"/>
      <c r="P1542" s="57"/>
      <c r="Q1542" s="65" t="str">
        <f t="shared" ref="Q1542:Q1605" si="126">IF(O1542&lt;&gt;"",HYPERLINK(_xlfn.CONCAT($O$4,O1542,P1542),"Open File"),"")</f>
        <v/>
      </c>
      <c r="R1542" s="55"/>
      <c r="S1542" s="67"/>
      <c r="T1542" s="17">
        <f>IF(AND(D1542&lt;&gt;"",RIGHT(D1542,3)&lt;&gt;""),IF(COUNTIF($D$6:D1542,D1542)=1,1,0),0)</f>
        <v>0</v>
      </c>
      <c r="U1542" s="17" t="str">
        <f t="shared" ref="U1542:U1605" si="127">IF(AND(D1542&lt;&gt;"",E1542&lt;&gt;""),_xlfn.CONCAT(SUBSTITUTE(D1542,"/","."),"_",E1542,"_Before"),"")</f>
        <v/>
      </c>
      <c r="V1542" s="17" t="str">
        <f t="shared" ref="V1542:V1605" si="128">IF(AND(D1542&lt;&gt;"",E1542&lt;&gt;""),_xlfn.CONCAT(SUBSTITUTE(D1542,"/","."),"_",E1542,"_After"),"")</f>
        <v/>
      </c>
    </row>
    <row r="1543" s="9" customFormat="1" hidden="1" customHeight="1" spans="1:22">
      <c r="A1543" s="21"/>
      <c r="B1543" s="54"/>
      <c r="C1543" s="55"/>
      <c r="D1543" s="54"/>
      <c r="E1543" s="57"/>
      <c r="F1543" s="58"/>
      <c r="G1543" s="59"/>
      <c r="H1543" s="57"/>
      <c r="I1543" s="57"/>
      <c r="J1543" s="62" t="str">
        <f t="shared" si="124"/>
        <v/>
      </c>
      <c r="K1543" s="61"/>
      <c r="L1543" s="57"/>
      <c r="M1543" s="57" t="str">
        <f t="shared" si="125"/>
        <v/>
      </c>
      <c r="N1543" s="57"/>
      <c r="O1543" s="57"/>
      <c r="P1543" s="57"/>
      <c r="Q1543" s="65" t="str">
        <f t="shared" si="126"/>
        <v/>
      </c>
      <c r="R1543" s="55"/>
      <c r="S1543" s="67"/>
      <c r="T1543" s="17">
        <f>IF(AND(D1543&lt;&gt;"",RIGHT(D1543,3)&lt;&gt;""),IF(COUNTIF($D$6:D1543,D1543)=1,1,0),0)</f>
        <v>0</v>
      </c>
      <c r="U1543" s="17" t="str">
        <f t="shared" si="127"/>
        <v/>
      </c>
      <c r="V1543" s="17" t="str">
        <f t="shared" si="128"/>
        <v/>
      </c>
    </row>
    <row r="1544" s="9" customFormat="1" hidden="1" customHeight="1" spans="1:22">
      <c r="A1544" s="21"/>
      <c r="B1544" s="54"/>
      <c r="C1544" s="55"/>
      <c r="D1544" s="54"/>
      <c r="E1544" s="57"/>
      <c r="F1544" s="58"/>
      <c r="G1544" s="59"/>
      <c r="H1544" s="57"/>
      <c r="I1544" s="57"/>
      <c r="J1544" s="62" t="str">
        <f t="shared" si="124"/>
        <v/>
      </c>
      <c r="K1544" s="61"/>
      <c r="L1544" s="57"/>
      <c r="M1544" s="57" t="str">
        <f t="shared" si="125"/>
        <v/>
      </c>
      <c r="N1544" s="57"/>
      <c r="O1544" s="57"/>
      <c r="P1544" s="57"/>
      <c r="Q1544" s="65" t="str">
        <f t="shared" si="126"/>
        <v/>
      </c>
      <c r="R1544" s="55"/>
      <c r="S1544" s="67"/>
      <c r="T1544" s="17">
        <f>IF(AND(D1544&lt;&gt;"",RIGHT(D1544,3)&lt;&gt;""),IF(COUNTIF($D$6:D1544,D1544)=1,1,0),0)</f>
        <v>0</v>
      </c>
      <c r="U1544" s="17" t="str">
        <f t="shared" si="127"/>
        <v/>
      </c>
      <c r="V1544" s="17" t="str">
        <f t="shared" si="128"/>
        <v/>
      </c>
    </row>
    <row r="1545" s="9" customFormat="1" hidden="1" customHeight="1" spans="1:22">
      <c r="A1545" s="21"/>
      <c r="B1545" s="54"/>
      <c r="C1545" s="55"/>
      <c r="D1545" s="54"/>
      <c r="E1545" s="57"/>
      <c r="F1545" s="58"/>
      <c r="G1545" s="59"/>
      <c r="H1545" s="57"/>
      <c r="I1545" s="57"/>
      <c r="J1545" s="62" t="str">
        <f t="shared" si="124"/>
        <v/>
      </c>
      <c r="K1545" s="61"/>
      <c r="L1545" s="57"/>
      <c r="M1545" s="57" t="str">
        <f t="shared" si="125"/>
        <v/>
      </c>
      <c r="N1545" s="57"/>
      <c r="O1545" s="57"/>
      <c r="P1545" s="57"/>
      <c r="Q1545" s="65" t="str">
        <f t="shared" si="126"/>
        <v/>
      </c>
      <c r="R1545" s="55"/>
      <c r="S1545" s="67"/>
      <c r="T1545" s="17">
        <f>IF(AND(D1545&lt;&gt;"",RIGHT(D1545,3)&lt;&gt;""),IF(COUNTIF($D$6:D1545,D1545)=1,1,0),0)</f>
        <v>0</v>
      </c>
      <c r="U1545" s="17" t="str">
        <f t="shared" si="127"/>
        <v/>
      </c>
      <c r="V1545" s="17" t="str">
        <f t="shared" si="128"/>
        <v/>
      </c>
    </row>
    <row r="1546" s="9" customFormat="1" hidden="1" customHeight="1" spans="1:22">
      <c r="A1546" s="21"/>
      <c r="B1546" s="54"/>
      <c r="C1546" s="55"/>
      <c r="D1546" s="54"/>
      <c r="E1546" s="57"/>
      <c r="F1546" s="58"/>
      <c r="G1546" s="59"/>
      <c r="H1546" s="57"/>
      <c r="I1546" s="57"/>
      <c r="J1546" s="62" t="str">
        <f t="shared" si="124"/>
        <v/>
      </c>
      <c r="K1546" s="61"/>
      <c r="L1546" s="57"/>
      <c r="M1546" s="57" t="str">
        <f t="shared" si="125"/>
        <v/>
      </c>
      <c r="N1546" s="57"/>
      <c r="O1546" s="57"/>
      <c r="P1546" s="57"/>
      <c r="Q1546" s="65" t="str">
        <f t="shared" si="126"/>
        <v/>
      </c>
      <c r="R1546" s="55"/>
      <c r="S1546" s="67"/>
      <c r="T1546" s="17">
        <f>IF(AND(D1546&lt;&gt;"",RIGHT(D1546,3)&lt;&gt;""),IF(COUNTIF($D$6:D1546,D1546)=1,1,0),0)</f>
        <v>0</v>
      </c>
      <c r="U1546" s="17" t="str">
        <f t="shared" si="127"/>
        <v/>
      </c>
      <c r="V1546" s="17" t="str">
        <f t="shared" si="128"/>
        <v/>
      </c>
    </row>
    <row r="1547" s="9" customFormat="1" hidden="1" customHeight="1" spans="1:22">
      <c r="A1547" s="21"/>
      <c r="B1547" s="54"/>
      <c r="C1547" s="55"/>
      <c r="D1547" s="54"/>
      <c r="E1547" s="57"/>
      <c r="F1547" s="58"/>
      <c r="G1547" s="59"/>
      <c r="H1547" s="57"/>
      <c r="I1547" s="57"/>
      <c r="J1547" s="62" t="str">
        <f t="shared" si="124"/>
        <v/>
      </c>
      <c r="K1547" s="61"/>
      <c r="L1547" s="57"/>
      <c r="M1547" s="57" t="str">
        <f t="shared" si="125"/>
        <v/>
      </c>
      <c r="N1547" s="57"/>
      <c r="O1547" s="57"/>
      <c r="P1547" s="57"/>
      <c r="Q1547" s="65" t="str">
        <f t="shared" si="126"/>
        <v/>
      </c>
      <c r="R1547" s="55"/>
      <c r="S1547" s="67"/>
      <c r="T1547" s="17">
        <f>IF(AND(D1547&lt;&gt;"",RIGHT(D1547,3)&lt;&gt;""),IF(COUNTIF($D$6:D1547,D1547)=1,1,0),0)</f>
        <v>0</v>
      </c>
      <c r="U1547" s="17" t="str">
        <f t="shared" si="127"/>
        <v/>
      </c>
      <c r="V1547" s="17" t="str">
        <f t="shared" si="128"/>
        <v/>
      </c>
    </row>
    <row r="1548" s="9" customFormat="1" hidden="1" customHeight="1" spans="1:22">
      <c r="A1548" s="21"/>
      <c r="B1548" s="54"/>
      <c r="C1548" s="55"/>
      <c r="D1548" s="54"/>
      <c r="E1548" s="57"/>
      <c r="F1548" s="58"/>
      <c r="G1548" s="59"/>
      <c r="H1548" s="57"/>
      <c r="I1548" s="57"/>
      <c r="J1548" s="62" t="str">
        <f t="shared" si="124"/>
        <v/>
      </c>
      <c r="K1548" s="61"/>
      <c r="L1548" s="57"/>
      <c r="M1548" s="57" t="str">
        <f t="shared" si="125"/>
        <v/>
      </c>
      <c r="N1548" s="57"/>
      <c r="O1548" s="57"/>
      <c r="P1548" s="57"/>
      <c r="Q1548" s="65" t="str">
        <f t="shared" si="126"/>
        <v/>
      </c>
      <c r="R1548" s="55"/>
      <c r="S1548" s="67"/>
      <c r="T1548" s="17">
        <f>IF(AND(D1548&lt;&gt;"",RIGHT(D1548,3)&lt;&gt;""),IF(COUNTIF($D$6:D1548,D1548)=1,1,0),0)</f>
        <v>0</v>
      </c>
      <c r="U1548" s="17" t="str">
        <f t="shared" si="127"/>
        <v/>
      </c>
      <c r="V1548" s="17" t="str">
        <f t="shared" si="128"/>
        <v/>
      </c>
    </row>
    <row r="1549" s="9" customFormat="1" hidden="1" customHeight="1" spans="1:22">
      <c r="A1549" s="21"/>
      <c r="B1549" s="54"/>
      <c r="C1549" s="55"/>
      <c r="D1549" s="54"/>
      <c r="E1549" s="57"/>
      <c r="F1549" s="58"/>
      <c r="G1549" s="59"/>
      <c r="H1549" s="57"/>
      <c r="I1549" s="57"/>
      <c r="J1549" s="62" t="str">
        <f t="shared" si="124"/>
        <v/>
      </c>
      <c r="K1549" s="61"/>
      <c r="L1549" s="57"/>
      <c r="M1549" s="57" t="str">
        <f t="shared" si="125"/>
        <v/>
      </c>
      <c r="N1549" s="57"/>
      <c r="O1549" s="57"/>
      <c r="P1549" s="57"/>
      <c r="Q1549" s="65" t="str">
        <f t="shared" si="126"/>
        <v/>
      </c>
      <c r="R1549" s="55"/>
      <c r="S1549" s="67"/>
      <c r="T1549" s="17">
        <f>IF(AND(D1549&lt;&gt;"",RIGHT(D1549,3)&lt;&gt;""),IF(COUNTIF($D$6:D1549,D1549)=1,1,0),0)</f>
        <v>0</v>
      </c>
      <c r="U1549" s="17" t="str">
        <f t="shared" si="127"/>
        <v/>
      </c>
      <c r="V1549" s="17" t="str">
        <f t="shared" si="128"/>
        <v/>
      </c>
    </row>
    <row r="1550" s="9" customFormat="1" hidden="1" customHeight="1" spans="1:22">
      <c r="A1550" s="21"/>
      <c r="B1550" s="54"/>
      <c r="C1550" s="55"/>
      <c r="D1550" s="54"/>
      <c r="E1550" s="57"/>
      <c r="F1550" s="58"/>
      <c r="G1550" s="59"/>
      <c r="H1550" s="57"/>
      <c r="I1550" s="57"/>
      <c r="J1550" s="62" t="str">
        <f t="shared" si="124"/>
        <v/>
      </c>
      <c r="K1550" s="61"/>
      <c r="L1550" s="57"/>
      <c r="M1550" s="57" t="str">
        <f t="shared" si="125"/>
        <v/>
      </c>
      <c r="N1550" s="57"/>
      <c r="O1550" s="57"/>
      <c r="P1550" s="57"/>
      <c r="Q1550" s="65" t="str">
        <f t="shared" si="126"/>
        <v/>
      </c>
      <c r="R1550" s="55"/>
      <c r="S1550" s="67"/>
      <c r="T1550" s="17">
        <f>IF(AND(D1550&lt;&gt;"",RIGHT(D1550,3)&lt;&gt;""),IF(COUNTIF($D$6:D1550,D1550)=1,1,0),0)</f>
        <v>0</v>
      </c>
      <c r="U1550" s="17" t="str">
        <f t="shared" si="127"/>
        <v/>
      </c>
      <c r="V1550" s="17" t="str">
        <f t="shared" si="128"/>
        <v/>
      </c>
    </row>
    <row r="1551" s="9" customFormat="1" hidden="1" customHeight="1" spans="1:22">
      <c r="A1551" s="21"/>
      <c r="B1551" s="54"/>
      <c r="C1551" s="55"/>
      <c r="D1551" s="54"/>
      <c r="E1551" s="57"/>
      <c r="F1551" s="58"/>
      <c r="G1551" s="59"/>
      <c r="H1551" s="57"/>
      <c r="I1551" s="57"/>
      <c r="J1551" s="62" t="str">
        <f t="shared" si="124"/>
        <v/>
      </c>
      <c r="K1551" s="61"/>
      <c r="L1551" s="57"/>
      <c r="M1551" s="57" t="str">
        <f t="shared" si="125"/>
        <v/>
      </c>
      <c r="N1551" s="57"/>
      <c r="O1551" s="57"/>
      <c r="P1551" s="57"/>
      <c r="Q1551" s="65" t="str">
        <f t="shared" si="126"/>
        <v/>
      </c>
      <c r="R1551" s="55"/>
      <c r="S1551" s="67"/>
      <c r="T1551" s="17">
        <f>IF(AND(D1551&lt;&gt;"",RIGHT(D1551,3)&lt;&gt;""),IF(COUNTIF($D$6:D1551,D1551)=1,1,0),0)</f>
        <v>0</v>
      </c>
      <c r="U1551" s="17" t="str">
        <f t="shared" si="127"/>
        <v/>
      </c>
      <c r="V1551" s="17" t="str">
        <f t="shared" si="128"/>
        <v/>
      </c>
    </row>
    <row r="1552" s="9" customFormat="1" hidden="1" customHeight="1" spans="1:22">
      <c r="A1552" s="21"/>
      <c r="B1552" s="54"/>
      <c r="C1552" s="55"/>
      <c r="D1552" s="54"/>
      <c r="E1552" s="57"/>
      <c r="F1552" s="58"/>
      <c r="G1552" s="59"/>
      <c r="H1552" s="57"/>
      <c r="I1552" s="57"/>
      <c r="J1552" s="62" t="str">
        <f t="shared" si="124"/>
        <v/>
      </c>
      <c r="K1552" s="61"/>
      <c r="L1552" s="57"/>
      <c r="M1552" s="57" t="str">
        <f t="shared" si="125"/>
        <v/>
      </c>
      <c r="N1552" s="57"/>
      <c r="O1552" s="57"/>
      <c r="P1552" s="57"/>
      <c r="Q1552" s="65" t="str">
        <f t="shared" si="126"/>
        <v/>
      </c>
      <c r="R1552" s="55"/>
      <c r="S1552" s="67"/>
      <c r="T1552" s="17">
        <f>IF(AND(D1552&lt;&gt;"",RIGHT(D1552,3)&lt;&gt;""),IF(COUNTIF($D$6:D1552,D1552)=1,1,0),0)</f>
        <v>0</v>
      </c>
      <c r="U1552" s="17" t="str">
        <f t="shared" si="127"/>
        <v/>
      </c>
      <c r="V1552" s="17" t="str">
        <f t="shared" si="128"/>
        <v/>
      </c>
    </row>
    <row r="1553" s="9" customFormat="1" hidden="1" customHeight="1" spans="1:22">
      <c r="A1553" s="21"/>
      <c r="B1553" s="54"/>
      <c r="C1553" s="55"/>
      <c r="D1553" s="54"/>
      <c r="E1553" s="57"/>
      <c r="F1553" s="58"/>
      <c r="G1553" s="59"/>
      <c r="H1553" s="57"/>
      <c r="I1553" s="57"/>
      <c r="J1553" s="62" t="str">
        <f t="shared" si="124"/>
        <v/>
      </c>
      <c r="K1553" s="61"/>
      <c r="L1553" s="57"/>
      <c r="M1553" s="57" t="str">
        <f t="shared" si="125"/>
        <v/>
      </c>
      <c r="N1553" s="57"/>
      <c r="O1553" s="57"/>
      <c r="P1553" s="57"/>
      <c r="Q1553" s="65" t="str">
        <f t="shared" si="126"/>
        <v/>
      </c>
      <c r="R1553" s="55"/>
      <c r="S1553" s="67"/>
      <c r="T1553" s="17">
        <f>IF(AND(D1553&lt;&gt;"",RIGHT(D1553,3)&lt;&gt;""),IF(COUNTIF($D$6:D1553,D1553)=1,1,0),0)</f>
        <v>0</v>
      </c>
      <c r="U1553" s="17" t="str">
        <f t="shared" si="127"/>
        <v/>
      </c>
      <c r="V1553" s="17" t="str">
        <f t="shared" si="128"/>
        <v/>
      </c>
    </row>
    <row r="1554" s="9" customFormat="1" hidden="1" customHeight="1" spans="1:22">
      <c r="A1554" s="21"/>
      <c r="B1554" s="54"/>
      <c r="C1554" s="55"/>
      <c r="D1554" s="54"/>
      <c r="E1554" s="57"/>
      <c r="F1554" s="58"/>
      <c r="G1554" s="59"/>
      <c r="H1554" s="57"/>
      <c r="I1554" s="57"/>
      <c r="J1554" s="62" t="str">
        <f t="shared" si="124"/>
        <v/>
      </c>
      <c r="K1554" s="61"/>
      <c r="L1554" s="57"/>
      <c r="M1554" s="57" t="str">
        <f t="shared" si="125"/>
        <v/>
      </c>
      <c r="N1554" s="57"/>
      <c r="O1554" s="57"/>
      <c r="P1554" s="57"/>
      <c r="Q1554" s="65" t="str">
        <f t="shared" si="126"/>
        <v/>
      </c>
      <c r="R1554" s="55"/>
      <c r="S1554" s="67"/>
      <c r="T1554" s="17">
        <f>IF(AND(D1554&lt;&gt;"",RIGHT(D1554,3)&lt;&gt;""),IF(COUNTIF($D$6:D1554,D1554)=1,1,0),0)</f>
        <v>0</v>
      </c>
      <c r="U1554" s="17" t="str">
        <f t="shared" si="127"/>
        <v/>
      </c>
      <c r="V1554" s="17" t="str">
        <f t="shared" si="128"/>
        <v/>
      </c>
    </row>
    <row r="1555" s="9" customFormat="1" hidden="1" customHeight="1" spans="1:22">
      <c r="A1555" s="21"/>
      <c r="B1555" s="54"/>
      <c r="C1555" s="55"/>
      <c r="D1555" s="54"/>
      <c r="E1555" s="57"/>
      <c r="F1555" s="58"/>
      <c r="G1555" s="59"/>
      <c r="H1555" s="57"/>
      <c r="I1555" s="57"/>
      <c r="J1555" s="62" t="str">
        <f t="shared" si="124"/>
        <v/>
      </c>
      <c r="K1555" s="61"/>
      <c r="L1555" s="57"/>
      <c r="M1555" s="57" t="str">
        <f t="shared" si="125"/>
        <v/>
      </c>
      <c r="N1555" s="57"/>
      <c r="O1555" s="57"/>
      <c r="P1555" s="57"/>
      <c r="Q1555" s="65" t="str">
        <f t="shared" si="126"/>
        <v/>
      </c>
      <c r="R1555" s="55"/>
      <c r="S1555" s="67"/>
      <c r="T1555" s="17">
        <f>IF(AND(D1555&lt;&gt;"",RIGHT(D1555,3)&lt;&gt;""),IF(COUNTIF($D$6:D1555,D1555)=1,1,0),0)</f>
        <v>0</v>
      </c>
      <c r="U1555" s="17" t="str">
        <f t="shared" si="127"/>
        <v/>
      </c>
      <c r="V1555" s="17" t="str">
        <f t="shared" si="128"/>
        <v/>
      </c>
    </row>
    <row r="1556" s="9" customFormat="1" hidden="1" customHeight="1" spans="1:22">
      <c r="A1556" s="21"/>
      <c r="B1556" s="54"/>
      <c r="C1556" s="55"/>
      <c r="D1556" s="54"/>
      <c r="E1556" s="57"/>
      <c r="F1556" s="58"/>
      <c r="G1556" s="59"/>
      <c r="H1556" s="57"/>
      <c r="I1556" s="57"/>
      <c r="J1556" s="62" t="str">
        <f t="shared" si="124"/>
        <v/>
      </c>
      <c r="K1556" s="61"/>
      <c r="L1556" s="57"/>
      <c r="M1556" s="57" t="str">
        <f t="shared" si="125"/>
        <v/>
      </c>
      <c r="N1556" s="57"/>
      <c r="O1556" s="57"/>
      <c r="P1556" s="57"/>
      <c r="Q1556" s="65" t="str">
        <f t="shared" si="126"/>
        <v/>
      </c>
      <c r="R1556" s="55"/>
      <c r="S1556" s="67"/>
      <c r="T1556" s="17">
        <f>IF(AND(D1556&lt;&gt;"",RIGHT(D1556,3)&lt;&gt;""),IF(COUNTIF($D$6:D1556,D1556)=1,1,0),0)</f>
        <v>0</v>
      </c>
      <c r="U1556" s="17" t="str">
        <f t="shared" si="127"/>
        <v/>
      </c>
      <c r="V1556" s="17" t="str">
        <f t="shared" si="128"/>
        <v/>
      </c>
    </row>
    <row r="1557" s="9" customFormat="1" hidden="1" customHeight="1" spans="1:22">
      <c r="A1557" s="21"/>
      <c r="B1557" s="54"/>
      <c r="C1557" s="55"/>
      <c r="D1557" s="54"/>
      <c r="E1557" s="57"/>
      <c r="F1557" s="58"/>
      <c r="G1557" s="59"/>
      <c r="H1557" s="57"/>
      <c r="I1557" s="57"/>
      <c r="J1557" s="62" t="str">
        <f t="shared" si="124"/>
        <v/>
      </c>
      <c r="K1557" s="61"/>
      <c r="L1557" s="57"/>
      <c r="M1557" s="57" t="str">
        <f t="shared" si="125"/>
        <v/>
      </c>
      <c r="N1557" s="57"/>
      <c r="O1557" s="57"/>
      <c r="P1557" s="57"/>
      <c r="Q1557" s="65" t="str">
        <f t="shared" si="126"/>
        <v/>
      </c>
      <c r="R1557" s="55"/>
      <c r="S1557" s="67"/>
      <c r="T1557" s="17">
        <f>IF(AND(D1557&lt;&gt;"",RIGHT(D1557,3)&lt;&gt;""),IF(COUNTIF($D$6:D1557,D1557)=1,1,0),0)</f>
        <v>0</v>
      </c>
      <c r="U1557" s="17" t="str">
        <f t="shared" si="127"/>
        <v/>
      </c>
      <c r="V1557" s="17" t="str">
        <f t="shared" si="128"/>
        <v/>
      </c>
    </row>
    <row r="1558" s="9" customFormat="1" hidden="1" customHeight="1" spans="1:22">
      <c r="A1558" s="21"/>
      <c r="B1558" s="54"/>
      <c r="C1558" s="55"/>
      <c r="D1558" s="54"/>
      <c r="E1558" s="57"/>
      <c r="F1558" s="58"/>
      <c r="G1558" s="59"/>
      <c r="H1558" s="57"/>
      <c r="I1558" s="57"/>
      <c r="J1558" s="62" t="str">
        <f t="shared" si="124"/>
        <v/>
      </c>
      <c r="K1558" s="61"/>
      <c r="L1558" s="57"/>
      <c r="M1558" s="57" t="str">
        <f t="shared" si="125"/>
        <v/>
      </c>
      <c r="N1558" s="57"/>
      <c r="O1558" s="57"/>
      <c r="P1558" s="57"/>
      <c r="Q1558" s="65" t="str">
        <f t="shared" si="126"/>
        <v/>
      </c>
      <c r="R1558" s="55"/>
      <c r="S1558" s="67"/>
      <c r="T1558" s="17">
        <f>IF(AND(D1558&lt;&gt;"",RIGHT(D1558,3)&lt;&gt;""),IF(COUNTIF($D$6:D1558,D1558)=1,1,0),0)</f>
        <v>0</v>
      </c>
      <c r="U1558" s="17" t="str">
        <f t="shared" si="127"/>
        <v/>
      </c>
      <c r="V1558" s="17" t="str">
        <f t="shared" si="128"/>
        <v/>
      </c>
    </row>
    <row r="1559" s="9" customFormat="1" hidden="1" customHeight="1" spans="1:22">
      <c r="A1559" s="21"/>
      <c r="B1559" s="54"/>
      <c r="C1559" s="55"/>
      <c r="D1559" s="54"/>
      <c r="E1559" s="57"/>
      <c r="F1559" s="58"/>
      <c r="G1559" s="59"/>
      <c r="H1559" s="57"/>
      <c r="I1559" s="57"/>
      <c r="J1559" s="62" t="str">
        <f t="shared" si="124"/>
        <v/>
      </c>
      <c r="K1559" s="61"/>
      <c r="L1559" s="57"/>
      <c r="M1559" s="57" t="str">
        <f t="shared" si="125"/>
        <v/>
      </c>
      <c r="N1559" s="57"/>
      <c r="O1559" s="57"/>
      <c r="P1559" s="57"/>
      <c r="Q1559" s="65" t="str">
        <f t="shared" si="126"/>
        <v/>
      </c>
      <c r="R1559" s="55"/>
      <c r="S1559" s="67"/>
      <c r="T1559" s="17">
        <f>IF(AND(D1559&lt;&gt;"",RIGHT(D1559,3)&lt;&gt;""),IF(COUNTIF($D$6:D1559,D1559)=1,1,0),0)</f>
        <v>0</v>
      </c>
      <c r="U1559" s="17" t="str">
        <f t="shared" si="127"/>
        <v/>
      </c>
      <c r="V1559" s="17" t="str">
        <f t="shared" si="128"/>
        <v/>
      </c>
    </row>
    <row r="1560" s="9" customFormat="1" hidden="1" customHeight="1" spans="1:22">
      <c r="A1560" s="21"/>
      <c r="B1560" s="54"/>
      <c r="C1560" s="55"/>
      <c r="D1560" s="54"/>
      <c r="E1560" s="57"/>
      <c r="F1560" s="58"/>
      <c r="G1560" s="59"/>
      <c r="H1560" s="57"/>
      <c r="I1560" s="57"/>
      <c r="J1560" s="62" t="str">
        <f t="shared" si="124"/>
        <v/>
      </c>
      <c r="K1560" s="61"/>
      <c r="L1560" s="57"/>
      <c r="M1560" s="57" t="str">
        <f t="shared" si="125"/>
        <v/>
      </c>
      <c r="N1560" s="57"/>
      <c r="O1560" s="57"/>
      <c r="P1560" s="57"/>
      <c r="Q1560" s="65" t="str">
        <f t="shared" si="126"/>
        <v/>
      </c>
      <c r="R1560" s="55"/>
      <c r="S1560" s="67"/>
      <c r="T1560" s="17">
        <f>IF(AND(D1560&lt;&gt;"",RIGHT(D1560,3)&lt;&gt;""),IF(COUNTIF($D$6:D1560,D1560)=1,1,0),0)</f>
        <v>0</v>
      </c>
      <c r="U1560" s="17" t="str">
        <f t="shared" si="127"/>
        <v/>
      </c>
      <c r="V1560" s="17" t="str">
        <f t="shared" si="128"/>
        <v/>
      </c>
    </row>
    <row r="1561" s="9" customFormat="1" hidden="1" customHeight="1" spans="1:22">
      <c r="A1561" s="21"/>
      <c r="B1561" s="54"/>
      <c r="C1561" s="55"/>
      <c r="D1561" s="54"/>
      <c r="E1561" s="57"/>
      <c r="F1561" s="58"/>
      <c r="G1561" s="59"/>
      <c r="H1561" s="57"/>
      <c r="I1561" s="57"/>
      <c r="J1561" s="62" t="str">
        <f t="shared" si="124"/>
        <v/>
      </c>
      <c r="K1561" s="61"/>
      <c r="L1561" s="57"/>
      <c r="M1561" s="57" t="str">
        <f t="shared" si="125"/>
        <v/>
      </c>
      <c r="N1561" s="57"/>
      <c r="O1561" s="57"/>
      <c r="P1561" s="57"/>
      <c r="Q1561" s="65" t="str">
        <f t="shared" si="126"/>
        <v/>
      </c>
      <c r="R1561" s="55"/>
      <c r="S1561" s="67"/>
      <c r="T1561" s="17">
        <f>IF(AND(D1561&lt;&gt;"",RIGHT(D1561,3)&lt;&gt;""),IF(COUNTIF($D$6:D1561,D1561)=1,1,0),0)</f>
        <v>0</v>
      </c>
      <c r="U1561" s="17" t="str">
        <f t="shared" si="127"/>
        <v/>
      </c>
      <c r="V1561" s="17" t="str">
        <f t="shared" si="128"/>
        <v/>
      </c>
    </row>
    <row r="1562" s="9" customFormat="1" hidden="1" customHeight="1" spans="1:22">
      <c r="A1562" s="21"/>
      <c r="B1562" s="54"/>
      <c r="C1562" s="55"/>
      <c r="D1562" s="54"/>
      <c r="E1562" s="57"/>
      <c r="F1562" s="58"/>
      <c r="G1562" s="59"/>
      <c r="H1562" s="57"/>
      <c r="I1562" s="57"/>
      <c r="J1562" s="62" t="str">
        <f t="shared" si="124"/>
        <v/>
      </c>
      <c r="K1562" s="61"/>
      <c r="L1562" s="57"/>
      <c r="M1562" s="57" t="str">
        <f t="shared" si="125"/>
        <v/>
      </c>
      <c r="N1562" s="57"/>
      <c r="O1562" s="57"/>
      <c r="P1562" s="57"/>
      <c r="Q1562" s="65" t="str">
        <f t="shared" si="126"/>
        <v/>
      </c>
      <c r="R1562" s="55"/>
      <c r="S1562" s="67"/>
      <c r="T1562" s="17">
        <f>IF(AND(D1562&lt;&gt;"",RIGHT(D1562,3)&lt;&gt;""),IF(COUNTIF($D$6:D1562,D1562)=1,1,0),0)</f>
        <v>0</v>
      </c>
      <c r="U1562" s="17" t="str">
        <f t="shared" si="127"/>
        <v/>
      </c>
      <c r="V1562" s="17" t="str">
        <f t="shared" si="128"/>
        <v/>
      </c>
    </row>
    <row r="1563" s="9" customFormat="1" hidden="1" customHeight="1" spans="1:22">
      <c r="A1563" s="21"/>
      <c r="B1563" s="54"/>
      <c r="C1563" s="55"/>
      <c r="D1563" s="54"/>
      <c r="E1563" s="57"/>
      <c r="F1563" s="58"/>
      <c r="G1563" s="59"/>
      <c r="H1563" s="57"/>
      <c r="I1563" s="57"/>
      <c r="J1563" s="62" t="str">
        <f t="shared" si="124"/>
        <v/>
      </c>
      <c r="K1563" s="61"/>
      <c r="L1563" s="57"/>
      <c r="M1563" s="57" t="str">
        <f t="shared" si="125"/>
        <v/>
      </c>
      <c r="N1563" s="57"/>
      <c r="O1563" s="57"/>
      <c r="P1563" s="57"/>
      <c r="Q1563" s="65" t="str">
        <f t="shared" si="126"/>
        <v/>
      </c>
      <c r="R1563" s="55"/>
      <c r="S1563" s="67"/>
      <c r="T1563" s="17">
        <f>IF(AND(D1563&lt;&gt;"",RIGHT(D1563,3)&lt;&gt;""),IF(COUNTIF($D$6:D1563,D1563)=1,1,0),0)</f>
        <v>0</v>
      </c>
      <c r="U1563" s="17" t="str">
        <f t="shared" si="127"/>
        <v/>
      </c>
      <c r="V1563" s="17" t="str">
        <f t="shared" si="128"/>
        <v/>
      </c>
    </row>
    <row r="1564" s="9" customFormat="1" hidden="1" customHeight="1" spans="1:22">
      <c r="A1564" s="21"/>
      <c r="B1564" s="54"/>
      <c r="C1564" s="55"/>
      <c r="D1564" s="54"/>
      <c r="E1564" s="57"/>
      <c r="F1564" s="58"/>
      <c r="G1564" s="59"/>
      <c r="H1564" s="57"/>
      <c r="I1564" s="57"/>
      <c r="J1564" s="62" t="str">
        <f t="shared" si="124"/>
        <v/>
      </c>
      <c r="K1564" s="61"/>
      <c r="L1564" s="57"/>
      <c r="M1564" s="57" t="str">
        <f t="shared" si="125"/>
        <v/>
      </c>
      <c r="N1564" s="57"/>
      <c r="O1564" s="57"/>
      <c r="P1564" s="57"/>
      <c r="Q1564" s="65" t="str">
        <f t="shared" si="126"/>
        <v/>
      </c>
      <c r="R1564" s="55"/>
      <c r="S1564" s="67"/>
      <c r="T1564" s="17">
        <f>IF(AND(D1564&lt;&gt;"",RIGHT(D1564,3)&lt;&gt;""),IF(COUNTIF($D$6:D1564,D1564)=1,1,0),0)</f>
        <v>0</v>
      </c>
      <c r="U1564" s="17" t="str">
        <f t="shared" si="127"/>
        <v/>
      </c>
      <c r="V1564" s="17" t="str">
        <f t="shared" si="128"/>
        <v/>
      </c>
    </row>
    <row r="1565" s="9" customFormat="1" hidden="1" customHeight="1" spans="1:22">
      <c r="A1565" s="21"/>
      <c r="B1565" s="54"/>
      <c r="C1565" s="55"/>
      <c r="D1565" s="54"/>
      <c r="E1565" s="57"/>
      <c r="F1565" s="58"/>
      <c r="G1565" s="59"/>
      <c r="H1565" s="57"/>
      <c r="I1565" s="57"/>
      <c r="J1565" s="62" t="str">
        <f t="shared" si="124"/>
        <v/>
      </c>
      <c r="K1565" s="61"/>
      <c r="L1565" s="57"/>
      <c r="M1565" s="57" t="str">
        <f t="shared" si="125"/>
        <v/>
      </c>
      <c r="N1565" s="57"/>
      <c r="O1565" s="57"/>
      <c r="P1565" s="57"/>
      <c r="Q1565" s="65" t="str">
        <f t="shared" si="126"/>
        <v/>
      </c>
      <c r="R1565" s="55"/>
      <c r="S1565" s="67"/>
      <c r="T1565" s="17">
        <f>IF(AND(D1565&lt;&gt;"",RIGHT(D1565,3)&lt;&gt;""),IF(COUNTIF($D$6:D1565,D1565)=1,1,0),0)</f>
        <v>0</v>
      </c>
      <c r="U1565" s="17" t="str">
        <f t="shared" si="127"/>
        <v/>
      </c>
      <c r="V1565" s="17" t="str">
        <f t="shared" si="128"/>
        <v/>
      </c>
    </row>
    <row r="1566" s="9" customFormat="1" hidden="1" customHeight="1" spans="1:22">
      <c r="A1566" s="21"/>
      <c r="B1566" s="54"/>
      <c r="C1566" s="55"/>
      <c r="D1566" s="54"/>
      <c r="E1566" s="57"/>
      <c r="F1566" s="58"/>
      <c r="G1566" s="59"/>
      <c r="H1566" s="57"/>
      <c r="I1566" s="57"/>
      <c r="J1566" s="62" t="str">
        <f t="shared" si="124"/>
        <v/>
      </c>
      <c r="K1566" s="61"/>
      <c r="L1566" s="57"/>
      <c r="M1566" s="57" t="str">
        <f t="shared" si="125"/>
        <v/>
      </c>
      <c r="N1566" s="57"/>
      <c r="O1566" s="57"/>
      <c r="P1566" s="57"/>
      <c r="Q1566" s="65" t="str">
        <f t="shared" si="126"/>
        <v/>
      </c>
      <c r="R1566" s="55"/>
      <c r="S1566" s="67"/>
      <c r="T1566" s="17">
        <f>IF(AND(D1566&lt;&gt;"",RIGHT(D1566,3)&lt;&gt;""),IF(COUNTIF($D$6:D1566,D1566)=1,1,0),0)</f>
        <v>0</v>
      </c>
      <c r="U1566" s="17" t="str">
        <f t="shared" si="127"/>
        <v/>
      </c>
      <c r="V1566" s="17" t="str">
        <f t="shared" si="128"/>
        <v/>
      </c>
    </row>
    <row r="1567" s="9" customFormat="1" hidden="1" customHeight="1" spans="1:22">
      <c r="A1567" s="21"/>
      <c r="B1567" s="54"/>
      <c r="C1567" s="55"/>
      <c r="D1567" s="54"/>
      <c r="E1567" s="57"/>
      <c r="F1567" s="58"/>
      <c r="G1567" s="59"/>
      <c r="H1567" s="57"/>
      <c r="I1567" s="57"/>
      <c r="J1567" s="62" t="str">
        <f t="shared" si="124"/>
        <v/>
      </c>
      <c r="K1567" s="61"/>
      <c r="L1567" s="57"/>
      <c r="M1567" s="57" t="str">
        <f t="shared" si="125"/>
        <v/>
      </c>
      <c r="N1567" s="57"/>
      <c r="O1567" s="57"/>
      <c r="P1567" s="57"/>
      <c r="Q1567" s="65" t="str">
        <f t="shared" si="126"/>
        <v/>
      </c>
      <c r="R1567" s="55"/>
      <c r="S1567" s="67"/>
      <c r="T1567" s="17">
        <f>IF(AND(D1567&lt;&gt;"",RIGHT(D1567,3)&lt;&gt;""),IF(COUNTIF($D$6:D1567,D1567)=1,1,0),0)</f>
        <v>0</v>
      </c>
      <c r="U1567" s="17" t="str">
        <f t="shared" si="127"/>
        <v/>
      </c>
      <c r="V1567" s="17" t="str">
        <f t="shared" si="128"/>
        <v/>
      </c>
    </row>
    <row r="1568" s="9" customFormat="1" hidden="1" customHeight="1" spans="1:22">
      <c r="A1568" s="21"/>
      <c r="B1568" s="54"/>
      <c r="C1568" s="55"/>
      <c r="D1568" s="54"/>
      <c r="E1568" s="57"/>
      <c r="F1568" s="58"/>
      <c r="G1568" s="59"/>
      <c r="H1568" s="57"/>
      <c r="I1568" s="57"/>
      <c r="J1568" s="62" t="str">
        <f t="shared" si="124"/>
        <v/>
      </c>
      <c r="K1568" s="61"/>
      <c r="L1568" s="57"/>
      <c r="M1568" s="57" t="str">
        <f t="shared" si="125"/>
        <v/>
      </c>
      <c r="N1568" s="57"/>
      <c r="O1568" s="57"/>
      <c r="P1568" s="57"/>
      <c r="Q1568" s="65" t="str">
        <f t="shared" si="126"/>
        <v/>
      </c>
      <c r="R1568" s="55"/>
      <c r="S1568" s="67"/>
      <c r="T1568" s="17">
        <f>IF(AND(D1568&lt;&gt;"",RIGHT(D1568,3)&lt;&gt;""),IF(COUNTIF($D$6:D1568,D1568)=1,1,0),0)</f>
        <v>0</v>
      </c>
      <c r="U1568" s="17" t="str">
        <f t="shared" si="127"/>
        <v/>
      </c>
      <c r="V1568" s="17" t="str">
        <f t="shared" si="128"/>
        <v/>
      </c>
    </row>
    <row r="1569" s="9" customFormat="1" hidden="1" customHeight="1" spans="1:22">
      <c r="A1569" s="21"/>
      <c r="B1569" s="54"/>
      <c r="C1569" s="55"/>
      <c r="D1569" s="54"/>
      <c r="E1569" s="57"/>
      <c r="F1569" s="58"/>
      <c r="G1569" s="59"/>
      <c r="H1569" s="57"/>
      <c r="I1569" s="57"/>
      <c r="J1569" s="62" t="str">
        <f t="shared" si="124"/>
        <v/>
      </c>
      <c r="K1569" s="61"/>
      <c r="L1569" s="57"/>
      <c r="M1569" s="57" t="str">
        <f t="shared" si="125"/>
        <v/>
      </c>
      <c r="N1569" s="57"/>
      <c r="O1569" s="57"/>
      <c r="P1569" s="57"/>
      <c r="Q1569" s="65" t="str">
        <f t="shared" si="126"/>
        <v/>
      </c>
      <c r="R1569" s="55"/>
      <c r="S1569" s="67"/>
      <c r="T1569" s="17">
        <f>IF(AND(D1569&lt;&gt;"",RIGHT(D1569,3)&lt;&gt;""),IF(COUNTIF($D$6:D1569,D1569)=1,1,0),0)</f>
        <v>0</v>
      </c>
      <c r="U1569" s="17" t="str">
        <f t="shared" si="127"/>
        <v/>
      </c>
      <c r="V1569" s="17" t="str">
        <f t="shared" si="128"/>
        <v/>
      </c>
    </row>
    <row r="1570" s="9" customFormat="1" hidden="1" customHeight="1" spans="1:22">
      <c r="A1570" s="21"/>
      <c r="B1570" s="54"/>
      <c r="C1570" s="55"/>
      <c r="D1570" s="54"/>
      <c r="E1570" s="57"/>
      <c r="F1570" s="58"/>
      <c r="G1570" s="59"/>
      <c r="H1570" s="57"/>
      <c r="I1570" s="57"/>
      <c r="J1570" s="62" t="str">
        <f t="shared" si="124"/>
        <v/>
      </c>
      <c r="K1570" s="61"/>
      <c r="L1570" s="57"/>
      <c r="M1570" s="57" t="str">
        <f t="shared" si="125"/>
        <v/>
      </c>
      <c r="N1570" s="57"/>
      <c r="O1570" s="57"/>
      <c r="P1570" s="57"/>
      <c r="Q1570" s="65" t="str">
        <f t="shared" si="126"/>
        <v/>
      </c>
      <c r="R1570" s="55"/>
      <c r="S1570" s="67"/>
      <c r="T1570" s="17">
        <f>IF(AND(D1570&lt;&gt;"",RIGHT(D1570,3)&lt;&gt;""),IF(COUNTIF($D$6:D1570,D1570)=1,1,0),0)</f>
        <v>0</v>
      </c>
      <c r="U1570" s="17" t="str">
        <f t="shared" si="127"/>
        <v/>
      </c>
      <c r="V1570" s="17" t="str">
        <f t="shared" si="128"/>
        <v/>
      </c>
    </row>
    <row r="1571" s="9" customFormat="1" hidden="1" customHeight="1" spans="1:22">
      <c r="A1571" s="21"/>
      <c r="B1571" s="54"/>
      <c r="C1571" s="55"/>
      <c r="D1571" s="54"/>
      <c r="E1571" s="57"/>
      <c r="F1571" s="58"/>
      <c r="G1571" s="59"/>
      <c r="H1571" s="57"/>
      <c r="I1571" s="57"/>
      <c r="J1571" s="62" t="str">
        <f t="shared" si="124"/>
        <v/>
      </c>
      <c r="K1571" s="61"/>
      <c r="L1571" s="57"/>
      <c r="M1571" s="57" t="str">
        <f t="shared" si="125"/>
        <v/>
      </c>
      <c r="N1571" s="57"/>
      <c r="O1571" s="57"/>
      <c r="P1571" s="57"/>
      <c r="Q1571" s="65" t="str">
        <f t="shared" si="126"/>
        <v/>
      </c>
      <c r="R1571" s="55"/>
      <c r="S1571" s="67"/>
      <c r="T1571" s="17">
        <f>IF(AND(D1571&lt;&gt;"",RIGHT(D1571,3)&lt;&gt;""),IF(COUNTIF($D$6:D1571,D1571)=1,1,0),0)</f>
        <v>0</v>
      </c>
      <c r="U1571" s="17" t="str">
        <f t="shared" si="127"/>
        <v/>
      </c>
      <c r="V1571" s="17" t="str">
        <f t="shared" si="128"/>
        <v/>
      </c>
    </row>
    <row r="1572" s="9" customFormat="1" hidden="1" customHeight="1" spans="1:22">
      <c r="A1572" s="21"/>
      <c r="B1572" s="54"/>
      <c r="C1572" s="55"/>
      <c r="D1572" s="54"/>
      <c r="E1572" s="57"/>
      <c r="F1572" s="58"/>
      <c r="G1572" s="59"/>
      <c r="H1572" s="57"/>
      <c r="I1572" s="57"/>
      <c r="J1572" s="62" t="str">
        <f t="shared" si="124"/>
        <v/>
      </c>
      <c r="K1572" s="61"/>
      <c r="L1572" s="57"/>
      <c r="M1572" s="57" t="str">
        <f t="shared" si="125"/>
        <v/>
      </c>
      <c r="N1572" s="57"/>
      <c r="O1572" s="57"/>
      <c r="P1572" s="57"/>
      <c r="Q1572" s="65" t="str">
        <f t="shared" si="126"/>
        <v/>
      </c>
      <c r="R1572" s="55"/>
      <c r="S1572" s="67"/>
      <c r="T1572" s="17">
        <f>IF(AND(D1572&lt;&gt;"",RIGHT(D1572,3)&lt;&gt;""),IF(COUNTIF($D$6:D1572,D1572)=1,1,0),0)</f>
        <v>0</v>
      </c>
      <c r="U1572" s="17" t="str">
        <f t="shared" si="127"/>
        <v/>
      </c>
      <c r="V1572" s="17" t="str">
        <f t="shared" si="128"/>
        <v/>
      </c>
    </row>
    <row r="1573" s="9" customFormat="1" hidden="1" customHeight="1" spans="1:22">
      <c r="A1573" s="21"/>
      <c r="B1573" s="54"/>
      <c r="C1573" s="55"/>
      <c r="D1573" s="54"/>
      <c r="E1573" s="57"/>
      <c r="F1573" s="58"/>
      <c r="G1573" s="59"/>
      <c r="H1573" s="57"/>
      <c r="I1573" s="57"/>
      <c r="J1573" s="62" t="str">
        <f t="shared" si="124"/>
        <v/>
      </c>
      <c r="K1573" s="61"/>
      <c r="L1573" s="57"/>
      <c r="M1573" s="57" t="str">
        <f t="shared" si="125"/>
        <v/>
      </c>
      <c r="N1573" s="57"/>
      <c r="O1573" s="57"/>
      <c r="P1573" s="57"/>
      <c r="Q1573" s="65" t="str">
        <f t="shared" si="126"/>
        <v/>
      </c>
      <c r="R1573" s="55"/>
      <c r="S1573" s="67"/>
      <c r="T1573" s="17">
        <f>IF(AND(D1573&lt;&gt;"",RIGHT(D1573,3)&lt;&gt;""),IF(COUNTIF($D$6:D1573,D1573)=1,1,0),0)</f>
        <v>0</v>
      </c>
      <c r="U1573" s="17" t="str">
        <f t="shared" si="127"/>
        <v/>
      </c>
      <c r="V1573" s="17" t="str">
        <f t="shared" si="128"/>
        <v/>
      </c>
    </row>
    <row r="1574" s="9" customFormat="1" hidden="1" customHeight="1" spans="1:22">
      <c r="A1574" s="21"/>
      <c r="B1574" s="54"/>
      <c r="C1574" s="55"/>
      <c r="D1574" s="54"/>
      <c r="E1574" s="57"/>
      <c r="F1574" s="58"/>
      <c r="G1574" s="59"/>
      <c r="H1574" s="57"/>
      <c r="I1574" s="57"/>
      <c r="J1574" s="62" t="str">
        <f t="shared" si="124"/>
        <v/>
      </c>
      <c r="K1574" s="61"/>
      <c r="L1574" s="57"/>
      <c r="M1574" s="57" t="str">
        <f t="shared" si="125"/>
        <v/>
      </c>
      <c r="N1574" s="57"/>
      <c r="O1574" s="57"/>
      <c r="P1574" s="57"/>
      <c r="Q1574" s="65" t="str">
        <f t="shared" si="126"/>
        <v/>
      </c>
      <c r="R1574" s="55"/>
      <c r="S1574" s="67"/>
      <c r="T1574" s="17">
        <f>IF(AND(D1574&lt;&gt;"",RIGHT(D1574,3)&lt;&gt;""),IF(COUNTIF($D$6:D1574,D1574)=1,1,0),0)</f>
        <v>0</v>
      </c>
      <c r="U1574" s="17" t="str">
        <f t="shared" si="127"/>
        <v/>
      </c>
      <c r="V1574" s="17" t="str">
        <f t="shared" si="128"/>
        <v/>
      </c>
    </row>
    <row r="1575" s="9" customFormat="1" hidden="1" customHeight="1" spans="1:22">
      <c r="A1575" s="21"/>
      <c r="B1575" s="54"/>
      <c r="C1575" s="55"/>
      <c r="D1575" s="54"/>
      <c r="E1575" s="57"/>
      <c r="F1575" s="58"/>
      <c r="G1575" s="59"/>
      <c r="H1575" s="57"/>
      <c r="I1575" s="57"/>
      <c r="J1575" s="62" t="str">
        <f t="shared" si="124"/>
        <v/>
      </c>
      <c r="K1575" s="61"/>
      <c r="L1575" s="57"/>
      <c r="M1575" s="57" t="str">
        <f t="shared" si="125"/>
        <v/>
      </c>
      <c r="N1575" s="57"/>
      <c r="O1575" s="57"/>
      <c r="P1575" s="57"/>
      <c r="Q1575" s="65" t="str">
        <f t="shared" si="126"/>
        <v/>
      </c>
      <c r="R1575" s="55"/>
      <c r="S1575" s="67"/>
      <c r="T1575" s="17">
        <f>IF(AND(D1575&lt;&gt;"",RIGHT(D1575,3)&lt;&gt;""),IF(COUNTIF($D$6:D1575,D1575)=1,1,0),0)</f>
        <v>0</v>
      </c>
      <c r="U1575" s="17" t="str">
        <f t="shared" si="127"/>
        <v/>
      </c>
      <c r="V1575" s="17" t="str">
        <f t="shared" si="128"/>
        <v/>
      </c>
    </row>
    <row r="1576" s="9" customFormat="1" hidden="1" customHeight="1" spans="1:22">
      <c r="A1576" s="21"/>
      <c r="B1576" s="54"/>
      <c r="C1576" s="55"/>
      <c r="D1576" s="54"/>
      <c r="E1576" s="57"/>
      <c r="F1576" s="58"/>
      <c r="G1576" s="59"/>
      <c r="H1576" s="57"/>
      <c r="I1576" s="57"/>
      <c r="J1576" s="62" t="str">
        <f t="shared" si="124"/>
        <v/>
      </c>
      <c r="K1576" s="61"/>
      <c r="L1576" s="57"/>
      <c r="M1576" s="57" t="str">
        <f t="shared" si="125"/>
        <v/>
      </c>
      <c r="N1576" s="57"/>
      <c r="O1576" s="57"/>
      <c r="P1576" s="57"/>
      <c r="Q1576" s="65" t="str">
        <f t="shared" si="126"/>
        <v/>
      </c>
      <c r="R1576" s="55"/>
      <c r="S1576" s="67"/>
      <c r="T1576" s="17">
        <f>IF(AND(D1576&lt;&gt;"",RIGHT(D1576,3)&lt;&gt;""),IF(COUNTIF($D$6:D1576,D1576)=1,1,0),0)</f>
        <v>0</v>
      </c>
      <c r="U1576" s="17" t="str">
        <f t="shared" si="127"/>
        <v/>
      </c>
      <c r="V1576" s="17" t="str">
        <f t="shared" si="128"/>
        <v/>
      </c>
    </row>
    <row r="1577" s="9" customFormat="1" hidden="1" customHeight="1" spans="1:22">
      <c r="A1577" s="21"/>
      <c r="B1577" s="54"/>
      <c r="C1577" s="55"/>
      <c r="D1577" s="54"/>
      <c r="E1577" s="57"/>
      <c r="F1577" s="58"/>
      <c r="G1577" s="59"/>
      <c r="H1577" s="57"/>
      <c r="I1577" s="57"/>
      <c r="J1577" s="62" t="str">
        <f t="shared" si="124"/>
        <v/>
      </c>
      <c r="K1577" s="61"/>
      <c r="L1577" s="57"/>
      <c r="M1577" s="57" t="str">
        <f t="shared" si="125"/>
        <v/>
      </c>
      <c r="N1577" s="57"/>
      <c r="O1577" s="57"/>
      <c r="P1577" s="57"/>
      <c r="Q1577" s="65" t="str">
        <f t="shared" si="126"/>
        <v/>
      </c>
      <c r="R1577" s="55"/>
      <c r="S1577" s="67"/>
      <c r="T1577" s="17">
        <f>IF(AND(D1577&lt;&gt;"",RIGHT(D1577,3)&lt;&gt;""),IF(COUNTIF($D$6:D1577,D1577)=1,1,0),0)</f>
        <v>0</v>
      </c>
      <c r="U1577" s="17" t="str">
        <f t="shared" si="127"/>
        <v/>
      </c>
      <c r="V1577" s="17" t="str">
        <f t="shared" si="128"/>
        <v/>
      </c>
    </row>
    <row r="1578" s="9" customFormat="1" hidden="1" customHeight="1" spans="1:22">
      <c r="A1578" s="21"/>
      <c r="B1578" s="54"/>
      <c r="C1578" s="55"/>
      <c r="D1578" s="54"/>
      <c r="E1578" s="57"/>
      <c r="F1578" s="58"/>
      <c r="G1578" s="59"/>
      <c r="H1578" s="57"/>
      <c r="I1578" s="57"/>
      <c r="J1578" s="62" t="str">
        <f t="shared" si="124"/>
        <v/>
      </c>
      <c r="K1578" s="61"/>
      <c r="L1578" s="57"/>
      <c r="M1578" s="57" t="str">
        <f t="shared" si="125"/>
        <v/>
      </c>
      <c r="N1578" s="57"/>
      <c r="O1578" s="57"/>
      <c r="P1578" s="57"/>
      <c r="Q1578" s="65" t="str">
        <f t="shared" si="126"/>
        <v/>
      </c>
      <c r="R1578" s="55"/>
      <c r="S1578" s="67"/>
      <c r="T1578" s="17">
        <f>IF(AND(D1578&lt;&gt;"",RIGHT(D1578,3)&lt;&gt;""),IF(COUNTIF($D$6:D1578,D1578)=1,1,0),0)</f>
        <v>0</v>
      </c>
      <c r="U1578" s="17" t="str">
        <f t="shared" si="127"/>
        <v/>
      </c>
      <c r="V1578" s="17" t="str">
        <f t="shared" si="128"/>
        <v/>
      </c>
    </row>
    <row r="1579" s="9" customFormat="1" hidden="1" customHeight="1" spans="1:22">
      <c r="A1579" s="21"/>
      <c r="B1579" s="54"/>
      <c r="C1579" s="55"/>
      <c r="D1579" s="54"/>
      <c r="E1579" s="57"/>
      <c r="F1579" s="58"/>
      <c r="G1579" s="59"/>
      <c r="H1579" s="57"/>
      <c r="I1579" s="57"/>
      <c r="J1579" s="62" t="str">
        <f t="shared" si="124"/>
        <v/>
      </c>
      <c r="K1579" s="61"/>
      <c r="L1579" s="57"/>
      <c r="M1579" s="57" t="str">
        <f t="shared" si="125"/>
        <v/>
      </c>
      <c r="N1579" s="57"/>
      <c r="O1579" s="57"/>
      <c r="P1579" s="57"/>
      <c r="Q1579" s="65" t="str">
        <f t="shared" si="126"/>
        <v/>
      </c>
      <c r="R1579" s="55"/>
      <c r="S1579" s="67"/>
      <c r="T1579" s="17">
        <f>IF(AND(D1579&lt;&gt;"",RIGHT(D1579,3)&lt;&gt;""),IF(COUNTIF($D$6:D1579,D1579)=1,1,0),0)</f>
        <v>0</v>
      </c>
      <c r="U1579" s="17" t="str">
        <f t="shared" si="127"/>
        <v/>
      </c>
      <c r="V1579" s="17" t="str">
        <f t="shared" si="128"/>
        <v/>
      </c>
    </row>
    <row r="1580" s="9" customFormat="1" hidden="1" customHeight="1" spans="1:22">
      <c r="A1580" s="21"/>
      <c r="B1580" s="54"/>
      <c r="C1580" s="55"/>
      <c r="D1580" s="54"/>
      <c r="E1580" s="57"/>
      <c r="F1580" s="58"/>
      <c r="G1580" s="59"/>
      <c r="H1580" s="57"/>
      <c r="I1580" s="57"/>
      <c r="J1580" s="62" t="str">
        <f t="shared" si="124"/>
        <v/>
      </c>
      <c r="K1580" s="61"/>
      <c r="L1580" s="57"/>
      <c r="M1580" s="57" t="str">
        <f t="shared" si="125"/>
        <v/>
      </c>
      <c r="N1580" s="57"/>
      <c r="O1580" s="57"/>
      <c r="P1580" s="57"/>
      <c r="Q1580" s="65" t="str">
        <f t="shared" si="126"/>
        <v/>
      </c>
      <c r="R1580" s="55"/>
      <c r="S1580" s="67"/>
      <c r="T1580" s="17">
        <f>IF(AND(D1580&lt;&gt;"",RIGHT(D1580,3)&lt;&gt;""),IF(COUNTIF($D$6:D1580,D1580)=1,1,0),0)</f>
        <v>0</v>
      </c>
      <c r="U1580" s="17" t="str">
        <f t="shared" si="127"/>
        <v/>
      </c>
      <c r="V1580" s="17" t="str">
        <f t="shared" si="128"/>
        <v/>
      </c>
    </row>
    <row r="1581" s="9" customFormat="1" hidden="1" customHeight="1" spans="1:22">
      <c r="A1581" s="21"/>
      <c r="B1581" s="54"/>
      <c r="C1581" s="55"/>
      <c r="D1581" s="54"/>
      <c r="E1581" s="57"/>
      <c r="F1581" s="58"/>
      <c r="G1581" s="59"/>
      <c r="H1581" s="57"/>
      <c r="I1581" s="57"/>
      <c r="J1581" s="62" t="str">
        <f t="shared" si="124"/>
        <v/>
      </c>
      <c r="K1581" s="61"/>
      <c r="L1581" s="57"/>
      <c r="M1581" s="57" t="str">
        <f t="shared" si="125"/>
        <v/>
      </c>
      <c r="N1581" s="57"/>
      <c r="O1581" s="57"/>
      <c r="P1581" s="57"/>
      <c r="Q1581" s="65" t="str">
        <f t="shared" si="126"/>
        <v/>
      </c>
      <c r="R1581" s="55"/>
      <c r="S1581" s="67"/>
      <c r="T1581" s="17">
        <f>IF(AND(D1581&lt;&gt;"",RIGHT(D1581,3)&lt;&gt;""),IF(COUNTIF($D$6:D1581,D1581)=1,1,0),0)</f>
        <v>0</v>
      </c>
      <c r="U1581" s="17" t="str">
        <f t="shared" si="127"/>
        <v/>
      </c>
      <c r="V1581" s="17" t="str">
        <f t="shared" si="128"/>
        <v/>
      </c>
    </row>
    <row r="1582" s="9" customFormat="1" hidden="1" customHeight="1" spans="1:22">
      <c r="A1582" s="21"/>
      <c r="B1582" s="54"/>
      <c r="C1582" s="55"/>
      <c r="D1582" s="54"/>
      <c r="E1582" s="57"/>
      <c r="F1582" s="58"/>
      <c r="G1582" s="59"/>
      <c r="H1582" s="57"/>
      <c r="I1582" s="57"/>
      <c r="J1582" s="62" t="str">
        <f t="shared" si="124"/>
        <v/>
      </c>
      <c r="K1582" s="61"/>
      <c r="L1582" s="57"/>
      <c r="M1582" s="57" t="str">
        <f t="shared" si="125"/>
        <v/>
      </c>
      <c r="N1582" s="57"/>
      <c r="O1582" s="57"/>
      <c r="P1582" s="57"/>
      <c r="Q1582" s="65" t="str">
        <f t="shared" si="126"/>
        <v/>
      </c>
      <c r="R1582" s="55"/>
      <c r="S1582" s="67"/>
      <c r="T1582" s="17">
        <f>IF(AND(D1582&lt;&gt;"",RIGHT(D1582,3)&lt;&gt;""),IF(COUNTIF($D$6:D1582,D1582)=1,1,0),0)</f>
        <v>0</v>
      </c>
      <c r="U1582" s="17" t="str">
        <f t="shared" si="127"/>
        <v/>
      </c>
      <c r="V1582" s="17" t="str">
        <f t="shared" si="128"/>
        <v/>
      </c>
    </row>
    <row r="1583" s="9" customFormat="1" hidden="1" customHeight="1" spans="1:22">
      <c r="A1583" s="21"/>
      <c r="B1583" s="54"/>
      <c r="C1583" s="55"/>
      <c r="D1583" s="54"/>
      <c r="E1583" s="57"/>
      <c r="F1583" s="58"/>
      <c r="G1583" s="59"/>
      <c r="H1583" s="57"/>
      <c r="I1583" s="57"/>
      <c r="J1583" s="62" t="str">
        <f t="shared" si="124"/>
        <v/>
      </c>
      <c r="K1583" s="61"/>
      <c r="L1583" s="57"/>
      <c r="M1583" s="57" t="str">
        <f t="shared" si="125"/>
        <v/>
      </c>
      <c r="N1583" s="57"/>
      <c r="O1583" s="57"/>
      <c r="P1583" s="57"/>
      <c r="Q1583" s="65" t="str">
        <f t="shared" si="126"/>
        <v/>
      </c>
      <c r="R1583" s="55"/>
      <c r="S1583" s="67"/>
      <c r="T1583" s="17">
        <f>IF(AND(D1583&lt;&gt;"",RIGHT(D1583,3)&lt;&gt;""),IF(COUNTIF($D$6:D1583,D1583)=1,1,0),0)</f>
        <v>0</v>
      </c>
      <c r="U1583" s="17" t="str">
        <f t="shared" si="127"/>
        <v/>
      </c>
      <c r="V1583" s="17" t="str">
        <f t="shared" si="128"/>
        <v/>
      </c>
    </row>
    <row r="1584" s="9" customFormat="1" hidden="1" customHeight="1" spans="1:22">
      <c r="A1584" s="21"/>
      <c r="B1584" s="54"/>
      <c r="C1584" s="55"/>
      <c r="D1584" s="54"/>
      <c r="E1584" s="57"/>
      <c r="F1584" s="58"/>
      <c r="G1584" s="59"/>
      <c r="H1584" s="57"/>
      <c r="I1584" s="57"/>
      <c r="J1584" s="62" t="str">
        <f t="shared" si="124"/>
        <v/>
      </c>
      <c r="K1584" s="61"/>
      <c r="L1584" s="57"/>
      <c r="M1584" s="57" t="str">
        <f t="shared" si="125"/>
        <v/>
      </c>
      <c r="N1584" s="57"/>
      <c r="O1584" s="57"/>
      <c r="P1584" s="57"/>
      <c r="Q1584" s="65" t="str">
        <f t="shared" si="126"/>
        <v/>
      </c>
      <c r="R1584" s="55"/>
      <c r="S1584" s="67"/>
      <c r="T1584" s="17">
        <f>IF(AND(D1584&lt;&gt;"",RIGHT(D1584,3)&lt;&gt;""),IF(COUNTIF($D$6:D1584,D1584)=1,1,0),0)</f>
        <v>0</v>
      </c>
      <c r="U1584" s="17" t="str">
        <f t="shared" si="127"/>
        <v/>
      </c>
      <c r="V1584" s="17" t="str">
        <f t="shared" si="128"/>
        <v/>
      </c>
    </row>
    <row r="1585" s="9" customFormat="1" hidden="1" customHeight="1" spans="1:22">
      <c r="A1585" s="21"/>
      <c r="B1585" s="54"/>
      <c r="C1585" s="55"/>
      <c r="D1585" s="54"/>
      <c r="E1585" s="57"/>
      <c r="F1585" s="58"/>
      <c r="G1585" s="59"/>
      <c r="H1585" s="57"/>
      <c r="I1585" s="57"/>
      <c r="J1585" s="62" t="str">
        <f t="shared" si="124"/>
        <v/>
      </c>
      <c r="K1585" s="61"/>
      <c r="L1585" s="57"/>
      <c r="M1585" s="57" t="str">
        <f t="shared" si="125"/>
        <v/>
      </c>
      <c r="N1585" s="57"/>
      <c r="O1585" s="57"/>
      <c r="P1585" s="57"/>
      <c r="Q1585" s="65" t="str">
        <f t="shared" si="126"/>
        <v/>
      </c>
      <c r="R1585" s="55"/>
      <c r="S1585" s="67"/>
      <c r="T1585" s="17">
        <f>IF(AND(D1585&lt;&gt;"",RIGHT(D1585,3)&lt;&gt;""),IF(COUNTIF($D$6:D1585,D1585)=1,1,0),0)</f>
        <v>0</v>
      </c>
      <c r="U1585" s="17" t="str">
        <f t="shared" si="127"/>
        <v/>
      </c>
      <c r="V1585" s="17" t="str">
        <f t="shared" si="128"/>
        <v/>
      </c>
    </row>
    <row r="1586" s="9" customFormat="1" hidden="1" customHeight="1" spans="1:22">
      <c r="A1586" s="21"/>
      <c r="B1586" s="54"/>
      <c r="C1586" s="55"/>
      <c r="D1586" s="54"/>
      <c r="E1586" s="57"/>
      <c r="F1586" s="58"/>
      <c r="G1586" s="59"/>
      <c r="H1586" s="57"/>
      <c r="I1586" s="57"/>
      <c r="J1586" s="62" t="str">
        <f t="shared" si="124"/>
        <v/>
      </c>
      <c r="K1586" s="61"/>
      <c r="L1586" s="57"/>
      <c r="M1586" s="57" t="str">
        <f t="shared" si="125"/>
        <v/>
      </c>
      <c r="N1586" s="57"/>
      <c r="O1586" s="57"/>
      <c r="P1586" s="57"/>
      <c r="Q1586" s="65" t="str">
        <f t="shared" si="126"/>
        <v/>
      </c>
      <c r="R1586" s="55"/>
      <c r="S1586" s="67"/>
      <c r="T1586" s="17">
        <f>IF(AND(D1586&lt;&gt;"",RIGHT(D1586,3)&lt;&gt;""),IF(COUNTIF($D$6:D1586,D1586)=1,1,0),0)</f>
        <v>0</v>
      </c>
      <c r="U1586" s="17" t="str">
        <f t="shared" si="127"/>
        <v/>
      </c>
      <c r="V1586" s="17" t="str">
        <f t="shared" si="128"/>
        <v/>
      </c>
    </row>
    <row r="1587" s="9" customFormat="1" hidden="1" customHeight="1" spans="1:22">
      <c r="A1587" s="21"/>
      <c r="B1587" s="54"/>
      <c r="C1587" s="55"/>
      <c r="D1587" s="54"/>
      <c r="E1587" s="57"/>
      <c r="F1587" s="58"/>
      <c r="G1587" s="59"/>
      <c r="H1587" s="57"/>
      <c r="I1587" s="57"/>
      <c r="J1587" s="62" t="str">
        <f t="shared" si="124"/>
        <v/>
      </c>
      <c r="K1587" s="61"/>
      <c r="L1587" s="57"/>
      <c r="M1587" s="57" t="str">
        <f t="shared" si="125"/>
        <v/>
      </c>
      <c r="N1587" s="57"/>
      <c r="O1587" s="57"/>
      <c r="P1587" s="57"/>
      <c r="Q1587" s="65" t="str">
        <f t="shared" si="126"/>
        <v/>
      </c>
      <c r="R1587" s="55"/>
      <c r="S1587" s="67"/>
      <c r="T1587" s="17">
        <f>IF(AND(D1587&lt;&gt;"",RIGHT(D1587,3)&lt;&gt;""),IF(COUNTIF($D$6:D1587,D1587)=1,1,0),0)</f>
        <v>0</v>
      </c>
      <c r="U1587" s="17" t="str">
        <f t="shared" si="127"/>
        <v/>
      </c>
      <c r="V1587" s="17" t="str">
        <f t="shared" si="128"/>
        <v/>
      </c>
    </row>
    <row r="1588" s="9" customFormat="1" hidden="1" customHeight="1" spans="1:22">
      <c r="A1588" s="21"/>
      <c r="B1588" s="54"/>
      <c r="C1588" s="55"/>
      <c r="D1588" s="54"/>
      <c r="E1588" s="57"/>
      <c r="F1588" s="58"/>
      <c r="G1588" s="59"/>
      <c r="H1588" s="57"/>
      <c r="I1588" s="57"/>
      <c r="J1588" s="62" t="str">
        <f t="shared" si="124"/>
        <v/>
      </c>
      <c r="K1588" s="61"/>
      <c r="L1588" s="57"/>
      <c r="M1588" s="57" t="str">
        <f t="shared" si="125"/>
        <v/>
      </c>
      <c r="N1588" s="57"/>
      <c r="O1588" s="57"/>
      <c r="P1588" s="57"/>
      <c r="Q1588" s="65" t="str">
        <f t="shared" si="126"/>
        <v/>
      </c>
      <c r="R1588" s="55"/>
      <c r="S1588" s="67"/>
      <c r="T1588" s="17">
        <f>IF(AND(D1588&lt;&gt;"",RIGHT(D1588,3)&lt;&gt;""),IF(COUNTIF($D$6:D1588,D1588)=1,1,0),0)</f>
        <v>0</v>
      </c>
      <c r="U1588" s="17" t="str">
        <f t="shared" si="127"/>
        <v/>
      </c>
      <c r="V1588" s="17" t="str">
        <f t="shared" si="128"/>
        <v/>
      </c>
    </row>
    <row r="1589" s="9" customFormat="1" hidden="1" customHeight="1" spans="1:22">
      <c r="A1589" s="21"/>
      <c r="B1589" s="54"/>
      <c r="C1589" s="55"/>
      <c r="D1589" s="54"/>
      <c r="E1589" s="57"/>
      <c r="F1589" s="58"/>
      <c r="G1589" s="59"/>
      <c r="H1589" s="57"/>
      <c r="I1589" s="57"/>
      <c r="J1589" s="62" t="str">
        <f t="shared" si="124"/>
        <v/>
      </c>
      <c r="K1589" s="61"/>
      <c r="L1589" s="57"/>
      <c r="M1589" s="57" t="str">
        <f t="shared" si="125"/>
        <v/>
      </c>
      <c r="N1589" s="57"/>
      <c r="O1589" s="57"/>
      <c r="P1589" s="57"/>
      <c r="Q1589" s="65" t="str">
        <f t="shared" si="126"/>
        <v/>
      </c>
      <c r="R1589" s="55"/>
      <c r="S1589" s="67"/>
      <c r="T1589" s="17">
        <f>IF(AND(D1589&lt;&gt;"",RIGHT(D1589,3)&lt;&gt;""),IF(COUNTIF($D$6:D1589,D1589)=1,1,0),0)</f>
        <v>0</v>
      </c>
      <c r="U1589" s="17" t="str">
        <f t="shared" si="127"/>
        <v/>
      </c>
      <c r="V1589" s="17" t="str">
        <f t="shared" si="128"/>
        <v/>
      </c>
    </row>
    <row r="1590" s="9" customFormat="1" hidden="1" customHeight="1" spans="1:22">
      <c r="A1590" s="21"/>
      <c r="B1590" s="54"/>
      <c r="C1590" s="55"/>
      <c r="D1590" s="54"/>
      <c r="E1590" s="57"/>
      <c r="F1590" s="58"/>
      <c r="G1590" s="59"/>
      <c r="H1590" s="57"/>
      <c r="I1590" s="57"/>
      <c r="J1590" s="62" t="str">
        <f t="shared" si="124"/>
        <v/>
      </c>
      <c r="K1590" s="61"/>
      <c r="L1590" s="57"/>
      <c r="M1590" s="57" t="str">
        <f t="shared" si="125"/>
        <v/>
      </c>
      <c r="N1590" s="57"/>
      <c r="O1590" s="57"/>
      <c r="P1590" s="57"/>
      <c r="Q1590" s="65" t="str">
        <f t="shared" si="126"/>
        <v/>
      </c>
      <c r="R1590" s="55"/>
      <c r="S1590" s="67"/>
      <c r="T1590" s="17">
        <f>IF(AND(D1590&lt;&gt;"",RIGHT(D1590,3)&lt;&gt;""),IF(COUNTIF($D$6:D1590,D1590)=1,1,0),0)</f>
        <v>0</v>
      </c>
      <c r="U1590" s="17" t="str">
        <f t="shared" si="127"/>
        <v/>
      </c>
      <c r="V1590" s="17" t="str">
        <f t="shared" si="128"/>
        <v/>
      </c>
    </row>
    <row r="1591" s="9" customFormat="1" hidden="1" customHeight="1" spans="1:22">
      <c r="A1591" s="21"/>
      <c r="B1591" s="54"/>
      <c r="C1591" s="55"/>
      <c r="D1591" s="54"/>
      <c r="E1591" s="57"/>
      <c r="F1591" s="58"/>
      <c r="G1591" s="59"/>
      <c r="H1591" s="57"/>
      <c r="I1591" s="57"/>
      <c r="J1591" s="62" t="str">
        <f t="shared" si="124"/>
        <v/>
      </c>
      <c r="K1591" s="61"/>
      <c r="L1591" s="57"/>
      <c r="M1591" s="57" t="str">
        <f t="shared" si="125"/>
        <v/>
      </c>
      <c r="N1591" s="57"/>
      <c r="O1591" s="57"/>
      <c r="P1591" s="57"/>
      <c r="Q1591" s="65" t="str">
        <f t="shared" si="126"/>
        <v/>
      </c>
      <c r="R1591" s="55"/>
      <c r="S1591" s="67"/>
      <c r="T1591" s="17">
        <f>IF(AND(D1591&lt;&gt;"",RIGHT(D1591,3)&lt;&gt;""),IF(COUNTIF($D$6:D1591,D1591)=1,1,0),0)</f>
        <v>0</v>
      </c>
      <c r="U1591" s="17" t="str">
        <f t="shared" si="127"/>
        <v/>
      </c>
      <c r="V1591" s="17" t="str">
        <f t="shared" si="128"/>
        <v/>
      </c>
    </row>
    <row r="1592" s="9" customFormat="1" hidden="1" customHeight="1" spans="1:22">
      <c r="A1592" s="21"/>
      <c r="B1592" s="54"/>
      <c r="C1592" s="55"/>
      <c r="D1592" s="54"/>
      <c r="E1592" s="57"/>
      <c r="F1592" s="58"/>
      <c r="G1592" s="59"/>
      <c r="H1592" s="57"/>
      <c r="I1592" s="57"/>
      <c r="J1592" s="62" t="str">
        <f t="shared" si="124"/>
        <v/>
      </c>
      <c r="K1592" s="61"/>
      <c r="L1592" s="57"/>
      <c r="M1592" s="57" t="str">
        <f t="shared" si="125"/>
        <v/>
      </c>
      <c r="N1592" s="57"/>
      <c r="O1592" s="57"/>
      <c r="P1592" s="57"/>
      <c r="Q1592" s="65" t="str">
        <f t="shared" si="126"/>
        <v/>
      </c>
      <c r="R1592" s="55"/>
      <c r="S1592" s="67"/>
      <c r="T1592" s="17">
        <f>IF(AND(D1592&lt;&gt;"",RIGHT(D1592,3)&lt;&gt;""),IF(COUNTIF($D$6:D1592,D1592)=1,1,0),0)</f>
        <v>0</v>
      </c>
      <c r="U1592" s="17" t="str">
        <f t="shared" si="127"/>
        <v/>
      </c>
      <c r="V1592" s="17" t="str">
        <f t="shared" si="128"/>
        <v/>
      </c>
    </row>
    <row r="1593" s="9" customFormat="1" hidden="1" customHeight="1" spans="1:22">
      <c r="A1593" s="21"/>
      <c r="B1593" s="54"/>
      <c r="C1593" s="55"/>
      <c r="D1593" s="54"/>
      <c r="E1593" s="57"/>
      <c r="F1593" s="58"/>
      <c r="G1593" s="59"/>
      <c r="H1593" s="57"/>
      <c r="I1593" s="57"/>
      <c r="J1593" s="62" t="str">
        <f t="shared" si="124"/>
        <v/>
      </c>
      <c r="K1593" s="61"/>
      <c r="L1593" s="57"/>
      <c r="M1593" s="57" t="str">
        <f t="shared" si="125"/>
        <v/>
      </c>
      <c r="N1593" s="57"/>
      <c r="O1593" s="57"/>
      <c r="P1593" s="57"/>
      <c r="Q1593" s="65" t="str">
        <f t="shared" si="126"/>
        <v/>
      </c>
      <c r="R1593" s="55"/>
      <c r="S1593" s="67"/>
      <c r="T1593" s="17">
        <f>IF(AND(D1593&lt;&gt;"",RIGHT(D1593,3)&lt;&gt;""),IF(COUNTIF($D$6:D1593,D1593)=1,1,0),0)</f>
        <v>0</v>
      </c>
      <c r="U1593" s="17" t="str">
        <f t="shared" si="127"/>
        <v/>
      </c>
      <c r="V1593" s="17" t="str">
        <f t="shared" si="128"/>
        <v/>
      </c>
    </row>
    <row r="1594" s="9" customFormat="1" hidden="1" customHeight="1" spans="1:22">
      <c r="A1594" s="21"/>
      <c r="B1594" s="54"/>
      <c r="C1594" s="55"/>
      <c r="D1594" s="54"/>
      <c r="E1594" s="57"/>
      <c r="F1594" s="58"/>
      <c r="G1594" s="59"/>
      <c r="H1594" s="57"/>
      <c r="I1594" s="57"/>
      <c r="J1594" s="62" t="str">
        <f t="shared" si="124"/>
        <v/>
      </c>
      <c r="K1594" s="61"/>
      <c r="L1594" s="57"/>
      <c r="M1594" s="57" t="str">
        <f t="shared" si="125"/>
        <v/>
      </c>
      <c r="N1594" s="57"/>
      <c r="O1594" s="57"/>
      <c r="P1594" s="57"/>
      <c r="Q1594" s="65" t="str">
        <f t="shared" si="126"/>
        <v/>
      </c>
      <c r="R1594" s="55"/>
      <c r="S1594" s="67"/>
      <c r="T1594" s="17">
        <f>IF(AND(D1594&lt;&gt;"",RIGHT(D1594,3)&lt;&gt;""),IF(COUNTIF($D$6:D1594,D1594)=1,1,0),0)</f>
        <v>0</v>
      </c>
      <c r="U1594" s="17" t="str">
        <f t="shared" si="127"/>
        <v/>
      </c>
      <c r="V1594" s="17" t="str">
        <f t="shared" si="128"/>
        <v/>
      </c>
    </row>
    <row r="1595" s="9" customFormat="1" hidden="1" customHeight="1" spans="1:22">
      <c r="A1595" s="21"/>
      <c r="B1595" s="54"/>
      <c r="C1595" s="55"/>
      <c r="D1595" s="54"/>
      <c r="E1595" s="57"/>
      <c r="F1595" s="58"/>
      <c r="G1595" s="59"/>
      <c r="H1595" s="57"/>
      <c r="I1595" s="57"/>
      <c r="J1595" s="62" t="str">
        <f t="shared" si="124"/>
        <v/>
      </c>
      <c r="K1595" s="61"/>
      <c r="L1595" s="57"/>
      <c r="M1595" s="57" t="str">
        <f t="shared" si="125"/>
        <v/>
      </c>
      <c r="N1595" s="57"/>
      <c r="O1595" s="57"/>
      <c r="P1595" s="57"/>
      <c r="Q1595" s="65" t="str">
        <f t="shared" si="126"/>
        <v/>
      </c>
      <c r="R1595" s="55"/>
      <c r="S1595" s="67"/>
      <c r="T1595" s="17">
        <f>IF(AND(D1595&lt;&gt;"",RIGHT(D1595,3)&lt;&gt;""),IF(COUNTIF($D$6:D1595,D1595)=1,1,0),0)</f>
        <v>0</v>
      </c>
      <c r="U1595" s="17" t="str">
        <f t="shared" si="127"/>
        <v/>
      </c>
      <c r="V1595" s="17" t="str">
        <f t="shared" si="128"/>
        <v/>
      </c>
    </row>
    <row r="1596" s="9" customFormat="1" hidden="1" customHeight="1" spans="1:22">
      <c r="A1596" s="21"/>
      <c r="B1596" s="54"/>
      <c r="C1596" s="55"/>
      <c r="D1596" s="54"/>
      <c r="E1596" s="57"/>
      <c r="F1596" s="58"/>
      <c r="G1596" s="59"/>
      <c r="H1596" s="57"/>
      <c r="I1596" s="57"/>
      <c r="J1596" s="62" t="str">
        <f t="shared" si="124"/>
        <v/>
      </c>
      <c r="K1596" s="61"/>
      <c r="L1596" s="57"/>
      <c r="M1596" s="57" t="str">
        <f t="shared" si="125"/>
        <v/>
      </c>
      <c r="N1596" s="57"/>
      <c r="O1596" s="57"/>
      <c r="P1596" s="57"/>
      <c r="Q1596" s="65" t="str">
        <f t="shared" si="126"/>
        <v/>
      </c>
      <c r="R1596" s="55"/>
      <c r="S1596" s="67"/>
      <c r="T1596" s="17">
        <f>IF(AND(D1596&lt;&gt;"",RIGHT(D1596,3)&lt;&gt;""),IF(COUNTIF($D$6:D1596,D1596)=1,1,0),0)</f>
        <v>0</v>
      </c>
      <c r="U1596" s="17" t="str">
        <f t="shared" si="127"/>
        <v/>
      </c>
      <c r="V1596" s="17" t="str">
        <f t="shared" si="128"/>
        <v/>
      </c>
    </row>
    <row r="1597" s="9" customFormat="1" hidden="1" customHeight="1" spans="1:22">
      <c r="A1597" s="21"/>
      <c r="B1597" s="54"/>
      <c r="C1597" s="55"/>
      <c r="D1597" s="54"/>
      <c r="E1597" s="57"/>
      <c r="F1597" s="58"/>
      <c r="G1597" s="59"/>
      <c r="H1597" s="57"/>
      <c r="I1597" s="57"/>
      <c r="J1597" s="62" t="str">
        <f t="shared" si="124"/>
        <v/>
      </c>
      <c r="K1597" s="61"/>
      <c r="L1597" s="57"/>
      <c r="M1597" s="57" t="str">
        <f t="shared" si="125"/>
        <v/>
      </c>
      <c r="N1597" s="57"/>
      <c r="O1597" s="57"/>
      <c r="P1597" s="57"/>
      <c r="Q1597" s="65" t="str">
        <f t="shared" si="126"/>
        <v/>
      </c>
      <c r="R1597" s="55"/>
      <c r="S1597" s="67"/>
      <c r="T1597" s="17">
        <f>IF(AND(D1597&lt;&gt;"",RIGHT(D1597,3)&lt;&gt;""),IF(COUNTIF($D$6:D1597,D1597)=1,1,0),0)</f>
        <v>0</v>
      </c>
      <c r="U1597" s="17" t="str">
        <f t="shared" si="127"/>
        <v/>
      </c>
      <c r="V1597" s="17" t="str">
        <f t="shared" si="128"/>
        <v/>
      </c>
    </row>
    <row r="1598" s="9" customFormat="1" hidden="1" customHeight="1" spans="1:22">
      <c r="A1598" s="21"/>
      <c r="B1598" s="54"/>
      <c r="C1598" s="55"/>
      <c r="D1598" s="54"/>
      <c r="E1598" s="57"/>
      <c r="F1598" s="58"/>
      <c r="G1598" s="59"/>
      <c r="H1598" s="57"/>
      <c r="I1598" s="57"/>
      <c r="J1598" s="62" t="str">
        <f t="shared" si="124"/>
        <v/>
      </c>
      <c r="K1598" s="61"/>
      <c r="L1598" s="57"/>
      <c r="M1598" s="57" t="str">
        <f t="shared" si="125"/>
        <v/>
      </c>
      <c r="N1598" s="57"/>
      <c r="O1598" s="57"/>
      <c r="P1598" s="57"/>
      <c r="Q1598" s="65" t="str">
        <f t="shared" si="126"/>
        <v/>
      </c>
      <c r="R1598" s="55"/>
      <c r="S1598" s="67"/>
      <c r="T1598" s="17">
        <f>IF(AND(D1598&lt;&gt;"",RIGHT(D1598,3)&lt;&gt;""),IF(COUNTIF($D$6:D1598,D1598)=1,1,0),0)</f>
        <v>0</v>
      </c>
      <c r="U1598" s="17" t="str">
        <f t="shared" si="127"/>
        <v/>
      </c>
      <c r="V1598" s="17" t="str">
        <f t="shared" si="128"/>
        <v/>
      </c>
    </row>
    <row r="1599" s="9" customFormat="1" hidden="1" customHeight="1" spans="1:22">
      <c r="A1599" s="21"/>
      <c r="B1599" s="54"/>
      <c r="C1599" s="55"/>
      <c r="D1599" s="54"/>
      <c r="E1599" s="57"/>
      <c r="F1599" s="58"/>
      <c r="G1599" s="59"/>
      <c r="H1599" s="57"/>
      <c r="I1599" s="57"/>
      <c r="J1599" s="62" t="str">
        <f t="shared" si="124"/>
        <v/>
      </c>
      <c r="K1599" s="61"/>
      <c r="L1599" s="57"/>
      <c r="M1599" s="57" t="str">
        <f t="shared" si="125"/>
        <v/>
      </c>
      <c r="N1599" s="57"/>
      <c r="O1599" s="57"/>
      <c r="P1599" s="57"/>
      <c r="Q1599" s="65" t="str">
        <f t="shared" si="126"/>
        <v/>
      </c>
      <c r="R1599" s="55"/>
      <c r="S1599" s="67"/>
      <c r="T1599" s="17">
        <f>IF(AND(D1599&lt;&gt;"",RIGHT(D1599,3)&lt;&gt;""),IF(COUNTIF($D$6:D1599,D1599)=1,1,0),0)</f>
        <v>0</v>
      </c>
      <c r="U1599" s="17" t="str">
        <f t="shared" si="127"/>
        <v/>
      </c>
      <c r="V1599" s="17" t="str">
        <f t="shared" si="128"/>
        <v/>
      </c>
    </row>
    <row r="1600" s="9" customFormat="1" hidden="1" customHeight="1" spans="1:22">
      <c r="A1600" s="21"/>
      <c r="B1600" s="54"/>
      <c r="C1600" s="55"/>
      <c r="D1600" s="54"/>
      <c r="E1600" s="57"/>
      <c r="F1600" s="58"/>
      <c r="G1600" s="59"/>
      <c r="H1600" s="57"/>
      <c r="I1600" s="57"/>
      <c r="J1600" s="62" t="str">
        <f t="shared" si="124"/>
        <v/>
      </c>
      <c r="K1600" s="61"/>
      <c r="L1600" s="57"/>
      <c r="M1600" s="57" t="str">
        <f t="shared" si="125"/>
        <v/>
      </c>
      <c r="N1600" s="57"/>
      <c r="O1600" s="57"/>
      <c r="P1600" s="57"/>
      <c r="Q1600" s="65" t="str">
        <f t="shared" si="126"/>
        <v/>
      </c>
      <c r="R1600" s="55"/>
      <c r="S1600" s="67"/>
      <c r="T1600" s="17">
        <f>IF(AND(D1600&lt;&gt;"",RIGHT(D1600,3)&lt;&gt;""),IF(COUNTIF($D$6:D1600,D1600)=1,1,0),0)</f>
        <v>0</v>
      </c>
      <c r="U1600" s="17" t="str">
        <f t="shared" si="127"/>
        <v/>
      </c>
      <c r="V1600" s="17" t="str">
        <f t="shared" si="128"/>
        <v/>
      </c>
    </row>
    <row r="1601" s="9" customFormat="1" hidden="1" customHeight="1" spans="1:22">
      <c r="A1601" s="21"/>
      <c r="B1601" s="54"/>
      <c r="C1601" s="55"/>
      <c r="D1601" s="54"/>
      <c r="E1601" s="57"/>
      <c r="F1601" s="58"/>
      <c r="G1601" s="59"/>
      <c r="H1601" s="57"/>
      <c r="I1601" s="57"/>
      <c r="J1601" s="62" t="str">
        <f t="shared" si="124"/>
        <v/>
      </c>
      <c r="K1601" s="61"/>
      <c r="L1601" s="57"/>
      <c r="M1601" s="57" t="str">
        <f t="shared" si="125"/>
        <v/>
      </c>
      <c r="N1601" s="57"/>
      <c r="O1601" s="57"/>
      <c r="P1601" s="57"/>
      <c r="Q1601" s="65" t="str">
        <f t="shared" si="126"/>
        <v/>
      </c>
      <c r="R1601" s="55"/>
      <c r="S1601" s="67"/>
      <c r="T1601" s="17">
        <f>IF(AND(D1601&lt;&gt;"",RIGHT(D1601,3)&lt;&gt;""),IF(COUNTIF($D$6:D1601,D1601)=1,1,0),0)</f>
        <v>0</v>
      </c>
      <c r="U1601" s="17" t="str">
        <f t="shared" si="127"/>
        <v/>
      </c>
      <c r="V1601" s="17" t="str">
        <f t="shared" si="128"/>
        <v/>
      </c>
    </row>
    <row r="1602" s="9" customFormat="1" hidden="1" customHeight="1" spans="1:22">
      <c r="A1602" s="21"/>
      <c r="B1602" s="54"/>
      <c r="C1602" s="55"/>
      <c r="D1602" s="54"/>
      <c r="E1602" s="57"/>
      <c r="F1602" s="58"/>
      <c r="G1602" s="59"/>
      <c r="H1602" s="57"/>
      <c r="I1602" s="57"/>
      <c r="J1602" s="62" t="str">
        <f t="shared" si="124"/>
        <v/>
      </c>
      <c r="K1602" s="61"/>
      <c r="L1602" s="57"/>
      <c r="M1602" s="57" t="str">
        <f t="shared" si="125"/>
        <v/>
      </c>
      <c r="N1602" s="57"/>
      <c r="O1602" s="57"/>
      <c r="P1602" s="57"/>
      <c r="Q1602" s="65" t="str">
        <f t="shared" si="126"/>
        <v/>
      </c>
      <c r="R1602" s="55"/>
      <c r="S1602" s="67"/>
      <c r="T1602" s="17">
        <f>IF(AND(D1602&lt;&gt;"",RIGHT(D1602,3)&lt;&gt;""),IF(COUNTIF($D$6:D1602,D1602)=1,1,0),0)</f>
        <v>0</v>
      </c>
      <c r="U1602" s="17" t="str">
        <f t="shared" si="127"/>
        <v/>
      </c>
      <c r="V1602" s="17" t="str">
        <f t="shared" si="128"/>
        <v/>
      </c>
    </row>
    <row r="1603" s="9" customFormat="1" hidden="1" customHeight="1" spans="1:22">
      <c r="A1603" s="21"/>
      <c r="B1603" s="54"/>
      <c r="C1603" s="55"/>
      <c r="D1603" s="54"/>
      <c r="E1603" s="57"/>
      <c r="F1603" s="58"/>
      <c r="G1603" s="59"/>
      <c r="H1603" s="57"/>
      <c r="I1603" s="57"/>
      <c r="J1603" s="62" t="str">
        <f t="shared" si="124"/>
        <v/>
      </c>
      <c r="K1603" s="61"/>
      <c r="L1603" s="57"/>
      <c r="M1603" s="57" t="str">
        <f t="shared" si="125"/>
        <v/>
      </c>
      <c r="N1603" s="57"/>
      <c r="O1603" s="57"/>
      <c r="P1603" s="57"/>
      <c r="Q1603" s="65" t="str">
        <f t="shared" si="126"/>
        <v/>
      </c>
      <c r="R1603" s="55"/>
      <c r="S1603" s="67"/>
      <c r="T1603" s="17">
        <f>IF(AND(D1603&lt;&gt;"",RIGHT(D1603,3)&lt;&gt;""),IF(COUNTIF($D$6:D1603,D1603)=1,1,0),0)</f>
        <v>0</v>
      </c>
      <c r="U1603" s="17" t="str">
        <f t="shared" si="127"/>
        <v/>
      </c>
      <c r="V1603" s="17" t="str">
        <f t="shared" si="128"/>
        <v/>
      </c>
    </row>
    <row r="1604" s="9" customFormat="1" hidden="1" customHeight="1" spans="1:22">
      <c r="A1604" s="21"/>
      <c r="B1604" s="54"/>
      <c r="C1604" s="55"/>
      <c r="D1604" s="54"/>
      <c r="E1604" s="57"/>
      <c r="F1604" s="58"/>
      <c r="G1604" s="59"/>
      <c r="H1604" s="57"/>
      <c r="I1604" s="57"/>
      <c r="J1604" s="62" t="str">
        <f t="shared" si="124"/>
        <v/>
      </c>
      <c r="K1604" s="61"/>
      <c r="L1604" s="57"/>
      <c r="M1604" s="57" t="str">
        <f t="shared" si="125"/>
        <v/>
      </c>
      <c r="N1604" s="57"/>
      <c r="O1604" s="57"/>
      <c r="P1604" s="57"/>
      <c r="Q1604" s="65" t="str">
        <f t="shared" si="126"/>
        <v/>
      </c>
      <c r="R1604" s="55"/>
      <c r="S1604" s="67"/>
      <c r="T1604" s="17">
        <f>IF(AND(D1604&lt;&gt;"",RIGHT(D1604,3)&lt;&gt;""),IF(COUNTIF($D$6:D1604,D1604)=1,1,0),0)</f>
        <v>0</v>
      </c>
      <c r="U1604" s="17" t="str">
        <f t="shared" si="127"/>
        <v/>
      </c>
      <c r="V1604" s="17" t="str">
        <f t="shared" si="128"/>
        <v/>
      </c>
    </row>
    <row r="1605" s="9" customFormat="1" hidden="1" customHeight="1" spans="1:22">
      <c r="A1605" s="21"/>
      <c r="B1605" s="54"/>
      <c r="C1605" s="55"/>
      <c r="D1605" s="54"/>
      <c r="E1605" s="57"/>
      <c r="F1605" s="58"/>
      <c r="G1605" s="59"/>
      <c r="H1605" s="57"/>
      <c r="I1605" s="57"/>
      <c r="J1605" s="62" t="str">
        <f t="shared" si="124"/>
        <v/>
      </c>
      <c r="K1605" s="61"/>
      <c r="L1605" s="57"/>
      <c r="M1605" s="57" t="str">
        <f t="shared" si="125"/>
        <v/>
      </c>
      <c r="N1605" s="57"/>
      <c r="O1605" s="57"/>
      <c r="P1605" s="57"/>
      <c r="Q1605" s="65" t="str">
        <f t="shared" si="126"/>
        <v/>
      </c>
      <c r="R1605" s="55"/>
      <c r="S1605" s="67"/>
      <c r="T1605" s="17">
        <f>IF(AND(D1605&lt;&gt;"",RIGHT(D1605,3)&lt;&gt;""),IF(COUNTIF($D$6:D1605,D1605)=1,1,0),0)</f>
        <v>0</v>
      </c>
      <c r="U1605" s="17" t="str">
        <f t="shared" si="127"/>
        <v/>
      </c>
      <c r="V1605" s="17" t="str">
        <f t="shared" si="128"/>
        <v/>
      </c>
    </row>
    <row r="1606" s="9" customFormat="1" hidden="1" customHeight="1" spans="1:22">
      <c r="A1606" s="21"/>
      <c r="B1606" s="54"/>
      <c r="C1606" s="55"/>
      <c r="D1606" s="54"/>
      <c r="E1606" s="57"/>
      <c r="F1606" s="58"/>
      <c r="G1606" s="59"/>
      <c r="H1606" s="57"/>
      <c r="I1606" s="57"/>
      <c r="J1606" s="62" t="str">
        <f t="shared" ref="J1606:J1669" si="129">IF(H1606&lt;&gt;"",HYPERLINK(_xlfn.CONCAT($H$4,H1606,I1606),"Open File"),"")</f>
        <v/>
      </c>
      <c r="K1606" s="61"/>
      <c r="L1606" s="57"/>
      <c r="M1606" s="57" t="str">
        <f t="shared" ref="M1606:M1669" si="130">IF(AND(N1606&lt;&gt;"",Q1606&lt;&gt;"",R1606&lt;&gt;""),"COMPLETED",IF(N1606&lt;&gt;"","ON-GOING",IF(L1606&lt;&gt;"","REQUESTED","")))</f>
        <v/>
      </c>
      <c r="N1606" s="57"/>
      <c r="O1606" s="57"/>
      <c r="P1606" s="57"/>
      <c r="Q1606" s="65" t="str">
        <f t="shared" ref="Q1606:Q1669" si="131">IF(O1606&lt;&gt;"",HYPERLINK(_xlfn.CONCAT($O$4,O1606,P1606),"Open File"),"")</f>
        <v/>
      </c>
      <c r="R1606" s="55"/>
      <c r="S1606" s="67"/>
      <c r="T1606" s="17">
        <f>IF(AND(D1606&lt;&gt;"",RIGHT(D1606,3)&lt;&gt;""),IF(COUNTIF($D$6:D1606,D1606)=1,1,0),0)</f>
        <v>0</v>
      </c>
      <c r="U1606" s="17" t="str">
        <f t="shared" ref="U1606:U1669" si="132">IF(AND(D1606&lt;&gt;"",E1606&lt;&gt;""),_xlfn.CONCAT(SUBSTITUTE(D1606,"/","."),"_",E1606,"_Before"),"")</f>
        <v/>
      </c>
      <c r="V1606" s="17" t="str">
        <f t="shared" ref="V1606:V1669" si="133">IF(AND(D1606&lt;&gt;"",E1606&lt;&gt;""),_xlfn.CONCAT(SUBSTITUTE(D1606,"/","."),"_",E1606,"_After"),"")</f>
        <v/>
      </c>
    </row>
    <row r="1607" s="9" customFormat="1" hidden="1" customHeight="1" spans="1:22">
      <c r="A1607" s="21"/>
      <c r="B1607" s="54"/>
      <c r="C1607" s="55"/>
      <c r="D1607" s="54"/>
      <c r="E1607" s="57"/>
      <c r="F1607" s="58"/>
      <c r="G1607" s="59"/>
      <c r="H1607" s="57"/>
      <c r="I1607" s="57"/>
      <c r="J1607" s="62" t="str">
        <f t="shared" si="129"/>
        <v/>
      </c>
      <c r="K1607" s="61"/>
      <c r="L1607" s="57"/>
      <c r="M1607" s="57" t="str">
        <f t="shared" si="130"/>
        <v/>
      </c>
      <c r="N1607" s="57"/>
      <c r="O1607" s="57"/>
      <c r="P1607" s="57"/>
      <c r="Q1607" s="65" t="str">
        <f t="shared" si="131"/>
        <v/>
      </c>
      <c r="R1607" s="55"/>
      <c r="S1607" s="67"/>
      <c r="T1607" s="17">
        <f>IF(AND(D1607&lt;&gt;"",RIGHT(D1607,3)&lt;&gt;""),IF(COUNTIF($D$6:D1607,D1607)=1,1,0),0)</f>
        <v>0</v>
      </c>
      <c r="U1607" s="17" t="str">
        <f t="shared" si="132"/>
        <v/>
      </c>
      <c r="V1607" s="17" t="str">
        <f t="shared" si="133"/>
        <v/>
      </c>
    </row>
    <row r="1608" s="9" customFormat="1" hidden="1" customHeight="1" spans="1:22">
      <c r="A1608" s="21"/>
      <c r="B1608" s="54"/>
      <c r="C1608" s="55"/>
      <c r="D1608" s="54"/>
      <c r="E1608" s="57"/>
      <c r="F1608" s="58"/>
      <c r="G1608" s="59"/>
      <c r="H1608" s="57"/>
      <c r="I1608" s="57"/>
      <c r="J1608" s="62" t="str">
        <f t="shared" si="129"/>
        <v/>
      </c>
      <c r="K1608" s="61"/>
      <c r="L1608" s="57"/>
      <c r="M1608" s="57" t="str">
        <f t="shared" si="130"/>
        <v/>
      </c>
      <c r="N1608" s="57"/>
      <c r="O1608" s="57"/>
      <c r="P1608" s="57"/>
      <c r="Q1608" s="65" t="str">
        <f t="shared" si="131"/>
        <v/>
      </c>
      <c r="R1608" s="55"/>
      <c r="S1608" s="67"/>
      <c r="T1608" s="17">
        <f>IF(AND(D1608&lt;&gt;"",RIGHT(D1608,3)&lt;&gt;""),IF(COUNTIF($D$6:D1608,D1608)=1,1,0),0)</f>
        <v>0</v>
      </c>
      <c r="U1608" s="17" t="str">
        <f t="shared" si="132"/>
        <v/>
      </c>
      <c r="V1608" s="17" t="str">
        <f t="shared" si="133"/>
        <v/>
      </c>
    </row>
    <row r="1609" s="9" customFormat="1" hidden="1" customHeight="1" spans="1:22">
      <c r="A1609" s="21"/>
      <c r="B1609" s="54"/>
      <c r="C1609" s="55"/>
      <c r="D1609" s="54"/>
      <c r="E1609" s="57"/>
      <c r="F1609" s="58"/>
      <c r="G1609" s="59"/>
      <c r="H1609" s="57"/>
      <c r="I1609" s="57"/>
      <c r="J1609" s="62" t="str">
        <f t="shared" si="129"/>
        <v/>
      </c>
      <c r="K1609" s="61"/>
      <c r="L1609" s="57"/>
      <c r="M1609" s="57" t="str">
        <f t="shared" si="130"/>
        <v/>
      </c>
      <c r="N1609" s="57"/>
      <c r="O1609" s="57"/>
      <c r="P1609" s="57"/>
      <c r="Q1609" s="65" t="str">
        <f t="shared" si="131"/>
        <v/>
      </c>
      <c r="R1609" s="55"/>
      <c r="S1609" s="67"/>
      <c r="T1609" s="17">
        <f>IF(AND(D1609&lt;&gt;"",RIGHT(D1609,3)&lt;&gt;""),IF(COUNTIF($D$6:D1609,D1609)=1,1,0),0)</f>
        <v>0</v>
      </c>
      <c r="U1609" s="17" t="str">
        <f t="shared" si="132"/>
        <v/>
      </c>
      <c r="V1609" s="17" t="str">
        <f t="shared" si="133"/>
        <v/>
      </c>
    </row>
    <row r="1610" s="9" customFormat="1" hidden="1" customHeight="1" spans="1:22">
      <c r="A1610" s="21"/>
      <c r="B1610" s="54"/>
      <c r="C1610" s="55"/>
      <c r="D1610" s="54"/>
      <c r="E1610" s="57"/>
      <c r="F1610" s="58"/>
      <c r="G1610" s="59"/>
      <c r="H1610" s="57"/>
      <c r="I1610" s="57"/>
      <c r="J1610" s="62" t="str">
        <f t="shared" si="129"/>
        <v/>
      </c>
      <c r="K1610" s="61"/>
      <c r="L1610" s="57"/>
      <c r="M1610" s="57" t="str">
        <f t="shared" si="130"/>
        <v/>
      </c>
      <c r="N1610" s="57"/>
      <c r="O1610" s="57"/>
      <c r="P1610" s="57"/>
      <c r="Q1610" s="65" t="str">
        <f t="shared" si="131"/>
        <v/>
      </c>
      <c r="R1610" s="55"/>
      <c r="S1610" s="67"/>
      <c r="T1610" s="17">
        <f>IF(AND(D1610&lt;&gt;"",RIGHT(D1610,3)&lt;&gt;""),IF(COUNTIF($D$6:D1610,D1610)=1,1,0),0)</f>
        <v>0</v>
      </c>
      <c r="U1610" s="17" t="str">
        <f t="shared" si="132"/>
        <v/>
      </c>
      <c r="V1610" s="17" t="str">
        <f t="shared" si="133"/>
        <v/>
      </c>
    </row>
    <row r="1611" s="9" customFormat="1" hidden="1" customHeight="1" spans="1:22">
      <c r="A1611" s="21"/>
      <c r="B1611" s="54"/>
      <c r="C1611" s="55"/>
      <c r="D1611" s="54"/>
      <c r="E1611" s="57"/>
      <c r="F1611" s="58"/>
      <c r="G1611" s="59"/>
      <c r="H1611" s="57"/>
      <c r="I1611" s="57"/>
      <c r="J1611" s="62" t="str">
        <f t="shared" si="129"/>
        <v/>
      </c>
      <c r="K1611" s="61"/>
      <c r="L1611" s="57"/>
      <c r="M1611" s="57" t="str">
        <f t="shared" si="130"/>
        <v/>
      </c>
      <c r="N1611" s="57"/>
      <c r="O1611" s="57"/>
      <c r="P1611" s="57"/>
      <c r="Q1611" s="65" t="str">
        <f t="shared" si="131"/>
        <v/>
      </c>
      <c r="R1611" s="55"/>
      <c r="S1611" s="67"/>
      <c r="T1611" s="17">
        <f>IF(AND(D1611&lt;&gt;"",RIGHT(D1611,3)&lt;&gt;""),IF(COUNTIF($D$6:D1611,D1611)=1,1,0),0)</f>
        <v>0</v>
      </c>
      <c r="U1611" s="17" t="str">
        <f t="shared" si="132"/>
        <v/>
      </c>
      <c r="V1611" s="17" t="str">
        <f t="shared" si="133"/>
        <v/>
      </c>
    </row>
    <row r="1612" s="9" customFormat="1" hidden="1" customHeight="1" spans="1:22">
      <c r="A1612" s="21"/>
      <c r="B1612" s="54"/>
      <c r="C1612" s="55"/>
      <c r="D1612" s="54"/>
      <c r="E1612" s="57"/>
      <c r="F1612" s="58"/>
      <c r="G1612" s="59"/>
      <c r="H1612" s="57"/>
      <c r="I1612" s="57"/>
      <c r="J1612" s="62" t="str">
        <f t="shared" si="129"/>
        <v/>
      </c>
      <c r="K1612" s="61"/>
      <c r="L1612" s="57"/>
      <c r="M1612" s="57" t="str">
        <f t="shared" si="130"/>
        <v/>
      </c>
      <c r="N1612" s="57"/>
      <c r="O1612" s="57"/>
      <c r="P1612" s="57"/>
      <c r="Q1612" s="65" t="str">
        <f t="shared" si="131"/>
        <v/>
      </c>
      <c r="R1612" s="55"/>
      <c r="S1612" s="67"/>
      <c r="T1612" s="17">
        <f>IF(AND(D1612&lt;&gt;"",RIGHT(D1612,3)&lt;&gt;""),IF(COUNTIF($D$6:D1612,D1612)=1,1,0),0)</f>
        <v>0</v>
      </c>
      <c r="U1612" s="17" t="str">
        <f t="shared" si="132"/>
        <v/>
      </c>
      <c r="V1612" s="17" t="str">
        <f t="shared" si="133"/>
        <v/>
      </c>
    </row>
    <row r="1613" s="9" customFormat="1" hidden="1" customHeight="1" spans="1:22">
      <c r="A1613" s="21"/>
      <c r="B1613" s="54"/>
      <c r="C1613" s="55"/>
      <c r="D1613" s="54"/>
      <c r="E1613" s="57"/>
      <c r="F1613" s="58"/>
      <c r="G1613" s="59"/>
      <c r="H1613" s="57"/>
      <c r="I1613" s="57"/>
      <c r="J1613" s="62" t="str">
        <f t="shared" si="129"/>
        <v/>
      </c>
      <c r="K1613" s="61"/>
      <c r="L1613" s="57"/>
      <c r="M1613" s="57" t="str">
        <f t="shared" si="130"/>
        <v/>
      </c>
      <c r="N1613" s="57"/>
      <c r="O1613" s="57"/>
      <c r="P1613" s="57"/>
      <c r="Q1613" s="65" t="str">
        <f t="shared" si="131"/>
        <v/>
      </c>
      <c r="R1613" s="55"/>
      <c r="S1613" s="67"/>
      <c r="T1613" s="17">
        <f>IF(AND(D1613&lt;&gt;"",RIGHT(D1613,3)&lt;&gt;""),IF(COUNTIF($D$6:D1613,D1613)=1,1,0),0)</f>
        <v>0</v>
      </c>
      <c r="U1613" s="17" t="str">
        <f t="shared" si="132"/>
        <v/>
      </c>
      <c r="V1613" s="17" t="str">
        <f t="shared" si="133"/>
        <v/>
      </c>
    </row>
    <row r="1614" s="9" customFormat="1" hidden="1" customHeight="1" spans="1:22">
      <c r="A1614" s="21"/>
      <c r="B1614" s="54"/>
      <c r="C1614" s="55"/>
      <c r="D1614" s="54"/>
      <c r="E1614" s="57"/>
      <c r="F1614" s="58"/>
      <c r="G1614" s="59"/>
      <c r="H1614" s="57"/>
      <c r="I1614" s="57"/>
      <c r="J1614" s="62" t="str">
        <f t="shared" si="129"/>
        <v/>
      </c>
      <c r="K1614" s="61"/>
      <c r="L1614" s="57"/>
      <c r="M1614" s="57" t="str">
        <f t="shared" si="130"/>
        <v/>
      </c>
      <c r="N1614" s="57"/>
      <c r="O1614" s="57"/>
      <c r="P1614" s="57"/>
      <c r="Q1614" s="65" t="str">
        <f t="shared" si="131"/>
        <v/>
      </c>
      <c r="R1614" s="55"/>
      <c r="S1614" s="67"/>
      <c r="T1614" s="17">
        <f>IF(AND(D1614&lt;&gt;"",RIGHT(D1614,3)&lt;&gt;""),IF(COUNTIF($D$6:D1614,D1614)=1,1,0),0)</f>
        <v>0</v>
      </c>
      <c r="U1614" s="17" t="str">
        <f t="shared" si="132"/>
        <v/>
      </c>
      <c r="V1614" s="17" t="str">
        <f t="shared" si="133"/>
        <v/>
      </c>
    </row>
    <row r="1615" s="9" customFormat="1" hidden="1" customHeight="1" spans="1:22">
      <c r="A1615" s="21"/>
      <c r="B1615" s="54"/>
      <c r="C1615" s="55"/>
      <c r="D1615" s="54"/>
      <c r="E1615" s="57"/>
      <c r="F1615" s="58"/>
      <c r="G1615" s="59"/>
      <c r="H1615" s="57"/>
      <c r="I1615" s="57"/>
      <c r="J1615" s="62" t="str">
        <f t="shared" si="129"/>
        <v/>
      </c>
      <c r="K1615" s="61"/>
      <c r="L1615" s="57"/>
      <c r="M1615" s="57" t="str">
        <f t="shared" si="130"/>
        <v/>
      </c>
      <c r="N1615" s="57"/>
      <c r="O1615" s="57"/>
      <c r="P1615" s="57"/>
      <c r="Q1615" s="65" t="str">
        <f t="shared" si="131"/>
        <v/>
      </c>
      <c r="R1615" s="55"/>
      <c r="S1615" s="67"/>
      <c r="T1615" s="17">
        <f>IF(AND(D1615&lt;&gt;"",RIGHT(D1615,3)&lt;&gt;""),IF(COUNTIF($D$6:D1615,D1615)=1,1,0),0)</f>
        <v>0</v>
      </c>
      <c r="U1615" s="17" t="str">
        <f t="shared" si="132"/>
        <v/>
      </c>
      <c r="V1615" s="17" t="str">
        <f t="shared" si="133"/>
        <v/>
      </c>
    </row>
    <row r="1616" s="9" customFormat="1" hidden="1" customHeight="1" spans="1:22">
      <c r="A1616" s="21"/>
      <c r="B1616" s="54"/>
      <c r="C1616" s="55"/>
      <c r="D1616" s="54"/>
      <c r="E1616" s="57"/>
      <c r="F1616" s="58"/>
      <c r="G1616" s="59"/>
      <c r="H1616" s="57"/>
      <c r="I1616" s="57"/>
      <c r="J1616" s="62" t="str">
        <f t="shared" si="129"/>
        <v/>
      </c>
      <c r="K1616" s="61"/>
      <c r="L1616" s="57"/>
      <c r="M1616" s="57" t="str">
        <f t="shared" si="130"/>
        <v/>
      </c>
      <c r="N1616" s="57"/>
      <c r="O1616" s="57"/>
      <c r="P1616" s="57"/>
      <c r="Q1616" s="65" t="str">
        <f t="shared" si="131"/>
        <v/>
      </c>
      <c r="R1616" s="55"/>
      <c r="S1616" s="67"/>
      <c r="T1616" s="17">
        <f>IF(AND(D1616&lt;&gt;"",RIGHT(D1616,3)&lt;&gt;""),IF(COUNTIF($D$6:D1616,D1616)=1,1,0),0)</f>
        <v>0</v>
      </c>
      <c r="U1616" s="17" t="str">
        <f t="shared" si="132"/>
        <v/>
      </c>
      <c r="V1616" s="17" t="str">
        <f t="shared" si="133"/>
        <v/>
      </c>
    </row>
    <row r="1617" s="9" customFormat="1" hidden="1" customHeight="1" spans="1:22">
      <c r="A1617" s="21"/>
      <c r="B1617" s="54"/>
      <c r="C1617" s="55"/>
      <c r="D1617" s="54"/>
      <c r="E1617" s="57"/>
      <c r="F1617" s="58"/>
      <c r="G1617" s="59"/>
      <c r="H1617" s="57"/>
      <c r="I1617" s="57"/>
      <c r="J1617" s="62" t="str">
        <f t="shared" si="129"/>
        <v/>
      </c>
      <c r="K1617" s="61"/>
      <c r="L1617" s="57"/>
      <c r="M1617" s="57" t="str">
        <f t="shared" si="130"/>
        <v/>
      </c>
      <c r="N1617" s="57"/>
      <c r="O1617" s="57"/>
      <c r="P1617" s="57"/>
      <c r="Q1617" s="65" t="str">
        <f t="shared" si="131"/>
        <v/>
      </c>
      <c r="R1617" s="55"/>
      <c r="S1617" s="67"/>
      <c r="T1617" s="17">
        <f>IF(AND(D1617&lt;&gt;"",RIGHT(D1617,3)&lt;&gt;""),IF(COUNTIF($D$6:D1617,D1617)=1,1,0),0)</f>
        <v>0</v>
      </c>
      <c r="U1617" s="17" t="str">
        <f t="shared" si="132"/>
        <v/>
      </c>
      <c r="V1617" s="17" t="str">
        <f t="shared" si="133"/>
        <v/>
      </c>
    </row>
    <row r="1618" s="9" customFormat="1" hidden="1" customHeight="1" spans="1:22">
      <c r="A1618" s="21"/>
      <c r="B1618" s="54"/>
      <c r="C1618" s="55"/>
      <c r="D1618" s="54"/>
      <c r="E1618" s="57"/>
      <c r="F1618" s="58"/>
      <c r="G1618" s="59"/>
      <c r="H1618" s="57"/>
      <c r="I1618" s="57"/>
      <c r="J1618" s="62" t="str">
        <f t="shared" si="129"/>
        <v/>
      </c>
      <c r="K1618" s="61"/>
      <c r="L1618" s="57"/>
      <c r="M1618" s="57" t="str">
        <f t="shared" si="130"/>
        <v/>
      </c>
      <c r="N1618" s="57"/>
      <c r="O1618" s="57"/>
      <c r="P1618" s="57"/>
      <c r="Q1618" s="65" t="str">
        <f t="shared" si="131"/>
        <v/>
      </c>
      <c r="R1618" s="55"/>
      <c r="S1618" s="67"/>
      <c r="T1618" s="17">
        <f>IF(AND(D1618&lt;&gt;"",RIGHT(D1618,3)&lt;&gt;""),IF(COUNTIF($D$6:D1618,D1618)=1,1,0),0)</f>
        <v>0</v>
      </c>
      <c r="U1618" s="17" t="str">
        <f t="shared" si="132"/>
        <v/>
      </c>
      <c r="V1618" s="17" t="str">
        <f t="shared" si="133"/>
        <v/>
      </c>
    </row>
    <row r="1619" s="9" customFormat="1" hidden="1" customHeight="1" spans="1:22">
      <c r="A1619" s="21"/>
      <c r="B1619" s="54"/>
      <c r="C1619" s="55"/>
      <c r="D1619" s="54"/>
      <c r="E1619" s="57"/>
      <c r="F1619" s="58"/>
      <c r="G1619" s="59"/>
      <c r="H1619" s="57"/>
      <c r="I1619" s="57"/>
      <c r="J1619" s="62" t="str">
        <f t="shared" si="129"/>
        <v/>
      </c>
      <c r="K1619" s="61"/>
      <c r="L1619" s="57"/>
      <c r="M1619" s="57" t="str">
        <f t="shared" si="130"/>
        <v/>
      </c>
      <c r="N1619" s="57"/>
      <c r="O1619" s="57"/>
      <c r="P1619" s="57"/>
      <c r="Q1619" s="65" t="str">
        <f t="shared" si="131"/>
        <v/>
      </c>
      <c r="R1619" s="55"/>
      <c r="S1619" s="67"/>
      <c r="T1619" s="17">
        <f>IF(AND(D1619&lt;&gt;"",RIGHT(D1619,3)&lt;&gt;""),IF(COUNTIF($D$6:D1619,D1619)=1,1,0),0)</f>
        <v>0</v>
      </c>
      <c r="U1619" s="17" t="str">
        <f t="shared" si="132"/>
        <v/>
      </c>
      <c r="V1619" s="17" t="str">
        <f t="shared" si="133"/>
        <v/>
      </c>
    </row>
    <row r="1620" s="9" customFormat="1" hidden="1" customHeight="1" spans="1:22">
      <c r="A1620" s="21"/>
      <c r="B1620" s="54"/>
      <c r="C1620" s="55"/>
      <c r="D1620" s="54"/>
      <c r="E1620" s="57"/>
      <c r="F1620" s="58"/>
      <c r="G1620" s="59"/>
      <c r="H1620" s="57"/>
      <c r="I1620" s="57"/>
      <c r="J1620" s="62" t="str">
        <f t="shared" si="129"/>
        <v/>
      </c>
      <c r="K1620" s="61"/>
      <c r="L1620" s="57"/>
      <c r="M1620" s="57" t="str">
        <f t="shared" si="130"/>
        <v/>
      </c>
      <c r="N1620" s="57"/>
      <c r="O1620" s="57"/>
      <c r="P1620" s="57"/>
      <c r="Q1620" s="65" t="str">
        <f t="shared" si="131"/>
        <v/>
      </c>
      <c r="R1620" s="55"/>
      <c r="S1620" s="67"/>
      <c r="T1620" s="17">
        <f>IF(AND(D1620&lt;&gt;"",RIGHT(D1620,3)&lt;&gt;""),IF(COUNTIF($D$6:D1620,D1620)=1,1,0),0)</f>
        <v>0</v>
      </c>
      <c r="U1620" s="17" t="str">
        <f t="shared" si="132"/>
        <v/>
      </c>
      <c r="V1620" s="17" t="str">
        <f t="shared" si="133"/>
        <v/>
      </c>
    </row>
    <row r="1621" s="9" customFormat="1" hidden="1" customHeight="1" spans="1:22">
      <c r="A1621" s="21"/>
      <c r="B1621" s="54"/>
      <c r="C1621" s="55"/>
      <c r="D1621" s="54"/>
      <c r="E1621" s="57"/>
      <c r="F1621" s="58"/>
      <c r="G1621" s="59"/>
      <c r="H1621" s="57"/>
      <c r="I1621" s="57"/>
      <c r="J1621" s="62" t="str">
        <f t="shared" si="129"/>
        <v/>
      </c>
      <c r="K1621" s="61"/>
      <c r="L1621" s="57"/>
      <c r="M1621" s="57" t="str">
        <f t="shared" si="130"/>
        <v/>
      </c>
      <c r="N1621" s="57"/>
      <c r="O1621" s="57"/>
      <c r="P1621" s="57"/>
      <c r="Q1621" s="65" t="str">
        <f t="shared" si="131"/>
        <v/>
      </c>
      <c r="R1621" s="55"/>
      <c r="S1621" s="67"/>
      <c r="T1621" s="17">
        <f>IF(AND(D1621&lt;&gt;"",RIGHT(D1621,3)&lt;&gt;""),IF(COUNTIF($D$6:D1621,D1621)=1,1,0),0)</f>
        <v>0</v>
      </c>
      <c r="U1621" s="17" t="str">
        <f t="shared" si="132"/>
        <v/>
      </c>
      <c r="V1621" s="17" t="str">
        <f t="shared" si="133"/>
        <v/>
      </c>
    </row>
    <row r="1622" s="9" customFormat="1" hidden="1" customHeight="1" spans="1:22">
      <c r="A1622" s="21"/>
      <c r="B1622" s="54"/>
      <c r="C1622" s="55"/>
      <c r="D1622" s="54"/>
      <c r="E1622" s="57"/>
      <c r="F1622" s="58"/>
      <c r="G1622" s="59"/>
      <c r="H1622" s="57"/>
      <c r="I1622" s="57"/>
      <c r="J1622" s="62" t="str">
        <f t="shared" si="129"/>
        <v/>
      </c>
      <c r="K1622" s="61"/>
      <c r="L1622" s="57"/>
      <c r="M1622" s="57" t="str">
        <f t="shared" si="130"/>
        <v/>
      </c>
      <c r="N1622" s="57"/>
      <c r="O1622" s="57"/>
      <c r="P1622" s="57"/>
      <c r="Q1622" s="65" t="str">
        <f t="shared" si="131"/>
        <v/>
      </c>
      <c r="R1622" s="55"/>
      <c r="S1622" s="67"/>
      <c r="T1622" s="17">
        <f>IF(AND(D1622&lt;&gt;"",RIGHT(D1622,3)&lt;&gt;""),IF(COUNTIF($D$6:D1622,D1622)=1,1,0),0)</f>
        <v>0</v>
      </c>
      <c r="U1622" s="17" t="str">
        <f t="shared" si="132"/>
        <v/>
      </c>
      <c r="V1622" s="17" t="str">
        <f t="shared" si="133"/>
        <v/>
      </c>
    </row>
    <row r="1623" s="9" customFormat="1" hidden="1" customHeight="1" spans="1:22">
      <c r="A1623" s="21"/>
      <c r="B1623" s="54"/>
      <c r="C1623" s="55"/>
      <c r="D1623" s="54"/>
      <c r="E1623" s="57"/>
      <c r="F1623" s="58"/>
      <c r="G1623" s="59"/>
      <c r="H1623" s="57"/>
      <c r="I1623" s="57"/>
      <c r="J1623" s="62" t="str">
        <f t="shared" si="129"/>
        <v/>
      </c>
      <c r="K1623" s="61"/>
      <c r="L1623" s="57"/>
      <c r="M1623" s="57" t="str">
        <f t="shared" si="130"/>
        <v/>
      </c>
      <c r="N1623" s="57"/>
      <c r="O1623" s="57"/>
      <c r="P1623" s="57"/>
      <c r="Q1623" s="65" t="str">
        <f t="shared" si="131"/>
        <v/>
      </c>
      <c r="R1623" s="55"/>
      <c r="S1623" s="67"/>
      <c r="T1623" s="17">
        <f>IF(AND(D1623&lt;&gt;"",RIGHT(D1623,3)&lt;&gt;""),IF(COUNTIF($D$6:D1623,D1623)=1,1,0),0)</f>
        <v>0</v>
      </c>
      <c r="U1623" s="17" t="str">
        <f t="shared" si="132"/>
        <v/>
      </c>
      <c r="V1623" s="17" t="str">
        <f t="shared" si="133"/>
        <v/>
      </c>
    </row>
    <row r="1624" s="9" customFormat="1" hidden="1" customHeight="1" spans="1:22">
      <c r="A1624" s="21"/>
      <c r="B1624" s="54"/>
      <c r="C1624" s="55"/>
      <c r="D1624" s="54"/>
      <c r="E1624" s="57"/>
      <c r="F1624" s="58"/>
      <c r="G1624" s="59"/>
      <c r="H1624" s="57"/>
      <c r="I1624" s="57"/>
      <c r="J1624" s="62" t="str">
        <f t="shared" si="129"/>
        <v/>
      </c>
      <c r="K1624" s="61"/>
      <c r="L1624" s="57"/>
      <c r="M1624" s="57" t="str">
        <f t="shared" si="130"/>
        <v/>
      </c>
      <c r="N1624" s="57"/>
      <c r="O1624" s="57"/>
      <c r="P1624" s="57"/>
      <c r="Q1624" s="65" t="str">
        <f t="shared" si="131"/>
        <v/>
      </c>
      <c r="R1624" s="55"/>
      <c r="S1624" s="67"/>
      <c r="T1624" s="17">
        <f>IF(AND(D1624&lt;&gt;"",RIGHT(D1624,3)&lt;&gt;""),IF(COUNTIF($D$6:D1624,D1624)=1,1,0),0)</f>
        <v>0</v>
      </c>
      <c r="U1624" s="17" t="str">
        <f t="shared" si="132"/>
        <v/>
      </c>
      <c r="V1624" s="17" t="str">
        <f t="shared" si="133"/>
        <v/>
      </c>
    </row>
    <row r="1625" s="9" customFormat="1" hidden="1" customHeight="1" spans="1:22">
      <c r="A1625" s="21"/>
      <c r="B1625" s="54"/>
      <c r="C1625" s="55"/>
      <c r="D1625" s="54"/>
      <c r="E1625" s="57"/>
      <c r="F1625" s="58"/>
      <c r="G1625" s="59"/>
      <c r="H1625" s="57"/>
      <c r="I1625" s="57"/>
      <c r="J1625" s="62" t="str">
        <f t="shared" si="129"/>
        <v/>
      </c>
      <c r="K1625" s="61"/>
      <c r="L1625" s="57"/>
      <c r="M1625" s="57" t="str">
        <f t="shared" si="130"/>
        <v/>
      </c>
      <c r="N1625" s="57"/>
      <c r="O1625" s="57"/>
      <c r="P1625" s="57"/>
      <c r="Q1625" s="65" t="str">
        <f t="shared" si="131"/>
        <v/>
      </c>
      <c r="R1625" s="55"/>
      <c r="S1625" s="67"/>
      <c r="T1625" s="17">
        <f>IF(AND(D1625&lt;&gt;"",RIGHT(D1625,3)&lt;&gt;""),IF(COUNTIF($D$6:D1625,D1625)=1,1,0),0)</f>
        <v>0</v>
      </c>
      <c r="U1625" s="17" t="str">
        <f t="shared" si="132"/>
        <v/>
      </c>
      <c r="V1625" s="17" t="str">
        <f t="shared" si="133"/>
        <v/>
      </c>
    </row>
    <row r="1626" s="9" customFormat="1" hidden="1" customHeight="1" spans="1:22">
      <c r="A1626" s="21"/>
      <c r="B1626" s="54"/>
      <c r="C1626" s="55"/>
      <c r="D1626" s="54"/>
      <c r="E1626" s="57"/>
      <c r="F1626" s="58"/>
      <c r="G1626" s="59"/>
      <c r="H1626" s="57"/>
      <c r="I1626" s="57"/>
      <c r="J1626" s="62" t="str">
        <f t="shared" si="129"/>
        <v/>
      </c>
      <c r="K1626" s="61"/>
      <c r="L1626" s="57"/>
      <c r="M1626" s="57" t="str">
        <f t="shared" si="130"/>
        <v/>
      </c>
      <c r="N1626" s="57"/>
      <c r="O1626" s="57"/>
      <c r="P1626" s="57"/>
      <c r="Q1626" s="65" t="str">
        <f t="shared" si="131"/>
        <v/>
      </c>
      <c r="R1626" s="55"/>
      <c r="S1626" s="67"/>
      <c r="T1626" s="17">
        <f>IF(AND(D1626&lt;&gt;"",RIGHT(D1626,3)&lt;&gt;""),IF(COUNTIF($D$6:D1626,D1626)=1,1,0),0)</f>
        <v>0</v>
      </c>
      <c r="U1626" s="17" t="str">
        <f t="shared" si="132"/>
        <v/>
      </c>
      <c r="V1626" s="17" t="str">
        <f t="shared" si="133"/>
        <v/>
      </c>
    </row>
    <row r="1627" s="9" customFormat="1" hidden="1" customHeight="1" spans="1:22">
      <c r="A1627" s="21"/>
      <c r="B1627" s="54"/>
      <c r="C1627" s="55"/>
      <c r="D1627" s="54"/>
      <c r="E1627" s="57"/>
      <c r="F1627" s="58"/>
      <c r="G1627" s="59"/>
      <c r="H1627" s="57"/>
      <c r="I1627" s="57"/>
      <c r="J1627" s="62" t="str">
        <f t="shared" si="129"/>
        <v/>
      </c>
      <c r="K1627" s="61"/>
      <c r="L1627" s="57"/>
      <c r="M1627" s="57" t="str">
        <f t="shared" si="130"/>
        <v/>
      </c>
      <c r="N1627" s="57"/>
      <c r="O1627" s="57"/>
      <c r="P1627" s="57"/>
      <c r="Q1627" s="65" t="str">
        <f t="shared" si="131"/>
        <v/>
      </c>
      <c r="R1627" s="55"/>
      <c r="S1627" s="67"/>
      <c r="T1627" s="17">
        <f>IF(AND(D1627&lt;&gt;"",RIGHT(D1627,3)&lt;&gt;""),IF(COUNTIF($D$6:D1627,D1627)=1,1,0),0)</f>
        <v>0</v>
      </c>
      <c r="U1627" s="17" t="str">
        <f t="shared" si="132"/>
        <v/>
      </c>
      <c r="V1627" s="17" t="str">
        <f t="shared" si="133"/>
        <v/>
      </c>
    </row>
    <row r="1628" s="9" customFormat="1" hidden="1" customHeight="1" spans="1:22">
      <c r="A1628" s="21"/>
      <c r="B1628" s="54"/>
      <c r="C1628" s="55"/>
      <c r="D1628" s="54"/>
      <c r="E1628" s="57"/>
      <c r="F1628" s="58"/>
      <c r="G1628" s="59"/>
      <c r="H1628" s="57"/>
      <c r="I1628" s="57"/>
      <c r="J1628" s="62" t="str">
        <f t="shared" si="129"/>
        <v/>
      </c>
      <c r="K1628" s="61"/>
      <c r="L1628" s="57"/>
      <c r="M1628" s="57" t="str">
        <f t="shared" si="130"/>
        <v/>
      </c>
      <c r="N1628" s="57"/>
      <c r="O1628" s="57"/>
      <c r="P1628" s="57"/>
      <c r="Q1628" s="65" t="str">
        <f t="shared" si="131"/>
        <v/>
      </c>
      <c r="R1628" s="55"/>
      <c r="S1628" s="67"/>
      <c r="T1628" s="17">
        <f>IF(AND(D1628&lt;&gt;"",RIGHT(D1628,3)&lt;&gt;""),IF(COUNTIF($D$6:D1628,D1628)=1,1,0),0)</f>
        <v>0</v>
      </c>
      <c r="U1628" s="17" t="str">
        <f t="shared" si="132"/>
        <v/>
      </c>
      <c r="V1628" s="17" t="str">
        <f t="shared" si="133"/>
        <v/>
      </c>
    </row>
    <row r="1629" s="9" customFormat="1" hidden="1" customHeight="1" spans="1:22">
      <c r="A1629" s="21"/>
      <c r="B1629" s="54"/>
      <c r="C1629" s="55"/>
      <c r="D1629" s="54"/>
      <c r="E1629" s="57"/>
      <c r="F1629" s="58"/>
      <c r="G1629" s="59"/>
      <c r="H1629" s="57"/>
      <c r="I1629" s="57"/>
      <c r="J1629" s="62" t="str">
        <f t="shared" si="129"/>
        <v/>
      </c>
      <c r="K1629" s="61"/>
      <c r="L1629" s="57"/>
      <c r="M1629" s="57" t="str">
        <f t="shared" si="130"/>
        <v/>
      </c>
      <c r="N1629" s="57"/>
      <c r="O1629" s="57"/>
      <c r="P1629" s="57"/>
      <c r="Q1629" s="65" t="str">
        <f t="shared" si="131"/>
        <v/>
      </c>
      <c r="R1629" s="55"/>
      <c r="S1629" s="67"/>
      <c r="T1629" s="17">
        <f>IF(AND(D1629&lt;&gt;"",RIGHT(D1629,3)&lt;&gt;""),IF(COUNTIF($D$6:D1629,D1629)=1,1,0),0)</f>
        <v>0</v>
      </c>
      <c r="U1629" s="17" t="str">
        <f t="shared" si="132"/>
        <v/>
      </c>
      <c r="V1629" s="17" t="str">
        <f t="shared" si="133"/>
        <v/>
      </c>
    </row>
    <row r="1630" s="9" customFormat="1" hidden="1" customHeight="1" spans="1:22">
      <c r="A1630" s="21"/>
      <c r="B1630" s="54"/>
      <c r="C1630" s="55"/>
      <c r="D1630" s="54"/>
      <c r="E1630" s="57"/>
      <c r="F1630" s="58"/>
      <c r="G1630" s="59"/>
      <c r="H1630" s="57"/>
      <c r="I1630" s="57"/>
      <c r="J1630" s="62" t="str">
        <f t="shared" si="129"/>
        <v/>
      </c>
      <c r="K1630" s="61"/>
      <c r="L1630" s="57"/>
      <c r="M1630" s="57" t="str">
        <f t="shared" si="130"/>
        <v/>
      </c>
      <c r="N1630" s="57"/>
      <c r="O1630" s="57"/>
      <c r="P1630" s="57"/>
      <c r="Q1630" s="65" t="str">
        <f t="shared" si="131"/>
        <v/>
      </c>
      <c r="R1630" s="55"/>
      <c r="S1630" s="67"/>
      <c r="T1630" s="17">
        <f>IF(AND(D1630&lt;&gt;"",RIGHT(D1630,3)&lt;&gt;""),IF(COUNTIF($D$6:D1630,D1630)=1,1,0),0)</f>
        <v>0</v>
      </c>
      <c r="U1630" s="17" t="str">
        <f t="shared" si="132"/>
        <v/>
      </c>
      <c r="V1630" s="17" t="str">
        <f t="shared" si="133"/>
        <v/>
      </c>
    </row>
    <row r="1631" s="9" customFormat="1" hidden="1" customHeight="1" spans="1:22">
      <c r="A1631" s="21"/>
      <c r="B1631" s="54"/>
      <c r="C1631" s="55"/>
      <c r="D1631" s="54"/>
      <c r="E1631" s="57"/>
      <c r="F1631" s="58"/>
      <c r="G1631" s="59"/>
      <c r="H1631" s="57"/>
      <c r="I1631" s="57"/>
      <c r="J1631" s="62" t="str">
        <f t="shared" si="129"/>
        <v/>
      </c>
      <c r="K1631" s="61"/>
      <c r="L1631" s="57"/>
      <c r="M1631" s="57" t="str">
        <f t="shared" si="130"/>
        <v/>
      </c>
      <c r="N1631" s="57"/>
      <c r="O1631" s="57"/>
      <c r="P1631" s="57"/>
      <c r="Q1631" s="65" t="str">
        <f t="shared" si="131"/>
        <v/>
      </c>
      <c r="R1631" s="55"/>
      <c r="S1631" s="67"/>
      <c r="T1631" s="17">
        <f>IF(AND(D1631&lt;&gt;"",RIGHT(D1631,3)&lt;&gt;""),IF(COUNTIF($D$6:D1631,D1631)=1,1,0),0)</f>
        <v>0</v>
      </c>
      <c r="U1631" s="17" t="str">
        <f t="shared" si="132"/>
        <v/>
      </c>
      <c r="V1631" s="17" t="str">
        <f t="shared" si="133"/>
        <v/>
      </c>
    </row>
    <row r="1632" s="9" customFormat="1" hidden="1" customHeight="1" spans="1:22">
      <c r="A1632" s="21"/>
      <c r="B1632" s="54"/>
      <c r="C1632" s="55"/>
      <c r="D1632" s="54"/>
      <c r="E1632" s="57"/>
      <c r="F1632" s="58"/>
      <c r="G1632" s="59"/>
      <c r="H1632" s="57"/>
      <c r="I1632" s="57"/>
      <c r="J1632" s="62" t="str">
        <f t="shared" si="129"/>
        <v/>
      </c>
      <c r="K1632" s="61"/>
      <c r="L1632" s="57"/>
      <c r="M1632" s="57" t="str">
        <f t="shared" si="130"/>
        <v/>
      </c>
      <c r="N1632" s="57"/>
      <c r="O1632" s="57"/>
      <c r="P1632" s="57"/>
      <c r="Q1632" s="65" t="str">
        <f t="shared" si="131"/>
        <v/>
      </c>
      <c r="R1632" s="55"/>
      <c r="S1632" s="67"/>
      <c r="T1632" s="17">
        <f>IF(AND(D1632&lt;&gt;"",RIGHT(D1632,3)&lt;&gt;""),IF(COUNTIF($D$6:D1632,D1632)=1,1,0),0)</f>
        <v>0</v>
      </c>
      <c r="U1632" s="17" t="str">
        <f t="shared" si="132"/>
        <v/>
      </c>
      <c r="V1632" s="17" t="str">
        <f t="shared" si="133"/>
        <v/>
      </c>
    </row>
    <row r="1633" s="9" customFormat="1" hidden="1" customHeight="1" spans="1:22">
      <c r="A1633" s="21"/>
      <c r="B1633" s="54"/>
      <c r="C1633" s="55"/>
      <c r="D1633" s="54"/>
      <c r="E1633" s="57"/>
      <c r="F1633" s="58"/>
      <c r="G1633" s="59"/>
      <c r="H1633" s="57"/>
      <c r="I1633" s="57"/>
      <c r="J1633" s="62" t="str">
        <f t="shared" si="129"/>
        <v/>
      </c>
      <c r="K1633" s="61"/>
      <c r="L1633" s="57"/>
      <c r="M1633" s="57" t="str">
        <f t="shared" si="130"/>
        <v/>
      </c>
      <c r="N1633" s="57"/>
      <c r="O1633" s="57"/>
      <c r="P1633" s="57"/>
      <c r="Q1633" s="65" t="str">
        <f t="shared" si="131"/>
        <v/>
      </c>
      <c r="R1633" s="55"/>
      <c r="S1633" s="67"/>
      <c r="T1633" s="17">
        <f>IF(AND(D1633&lt;&gt;"",RIGHT(D1633,3)&lt;&gt;""),IF(COUNTIF($D$6:D1633,D1633)=1,1,0),0)</f>
        <v>0</v>
      </c>
      <c r="U1633" s="17" t="str">
        <f t="shared" si="132"/>
        <v/>
      </c>
      <c r="V1633" s="17" t="str">
        <f t="shared" si="133"/>
        <v/>
      </c>
    </row>
    <row r="1634" s="9" customFormat="1" hidden="1" customHeight="1" spans="1:22">
      <c r="A1634" s="21"/>
      <c r="B1634" s="54"/>
      <c r="C1634" s="55"/>
      <c r="D1634" s="54"/>
      <c r="E1634" s="57"/>
      <c r="F1634" s="58"/>
      <c r="G1634" s="59"/>
      <c r="H1634" s="57"/>
      <c r="I1634" s="57"/>
      <c r="J1634" s="62" t="str">
        <f t="shared" si="129"/>
        <v/>
      </c>
      <c r="K1634" s="61"/>
      <c r="L1634" s="57"/>
      <c r="M1634" s="57" t="str">
        <f t="shared" si="130"/>
        <v/>
      </c>
      <c r="N1634" s="57"/>
      <c r="O1634" s="57"/>
      <c r="P1634" s="57"/>
      <c r="Q1634" s="65" t="str">
        <f t="shared" si="131"/>
        <v/>
      </c>
      <c r="R1634" s="55"/>
      <c r="S1634" s="67"/>
      <c r="T1634" s="17">
        <f>IF(AND(D1634&lt;&gt;"",RIGHT(D1634,3)&lt;&gt;""),IF(COUNTIF($D$6:D1634,D1634)=1,1,0),0)</f>
        <v>0</v>
      </c>
      <c r="U1634" s="17" t="str">
        <f t="shared" si="132"/>
        <v/>
      </c>
      <c r="V1634" s="17" t="str">
        <f t="shared" si="133"/>
        <v/>
      </c>
    </row>
    <row r="1635" s="9" customFormat="1" hidden="1" customHeight="1" spans="1:22">
      <c r="A1635" s="21"/>
      <c r="B1635" s="54"/>
      <c r="C1635" s="55"/>
      <c r="D1635" s="54"/>
      <c r="E1635" s="57"/>
      <c r="F1635" s="58"/>
      <c r="G1635" s="59"/>
      <c r="H1635" s="57"/>
      <c r="I1635" s="57"/>
      <c r="J1635" s="62" t="str">
        <f t="shared" si="129"/>
        <v/>
      </c>
      <c r="K1635" s="61"/>
      <c r="L1635" s="57"/>
      <c r="M1635" s="57" t="str">
        <f t="shared" si="130"/>
        <v/>
      </c>
      <c r="N1635" s="57"/>
      <c r="O1635" s="57"/>
      <c r="P1635" s="57"/>
      <c r="Q1635" s="65" t="str">
        <f t="shared" si="131"/>
        <v/>
      </c>
      <c r="R1635" s="55"/>
      <c r="S1635" s="67"/>
      <c r="T1635" s="17">
        <f>IF(AND(D1635&lt;&gt;"",RIGHT(D1635,3)&lt;&gt;""),IF(COUNTIF($D$6:D1635,D1635)=1,1,0),0)</f>
        <v>0</v>
      </c>
      <c r="U1635" s="17" t="str">
        <f t="shared" si="132"/>
        <v/>
      </c>
      <c r="V1635" s="17" t="str">
        <f t="shared" si="133"/>
        <v/>
      </c>
    </row>
    <row r="1636" s="9" customFormat="1" hidden="1" customHeight="1" spans="1:22">
      <c r="A1636" s="21"/>
      <c r="B1636" s="54"/>
      <c r="C1636" s="55"/>
      <c r="D1636" s="54"/>
      <c r="E1636" s="57"/>
      <c r="F1636" s="58"/>
      <c r="G1636" s="59"/>
      <c r="H1636" s="57"/>
      <c r="I1636" s="57"/>
      <c r="J1636" s="62" t="str">
        <f t="shared" si="129"/>
        <v/>
      </c>
      <c r="K1636" s="61"/>
      <c r="L1636" s="57"/>
      <c r="M1636" s="57" t="str">
        <f t="shared" si="130"/>
        <v/>
      </c>
      <c r="N1636" s="57"/>
      <c r="O1636" s="57"/>
      <c r="P1636" s="57"/>
      <c r="Q1636" s="65" t="str">
        <f t="shared" si="131"/>
        <v/>
      </c>
      <c r="R1636" s="55"/>
      <c r="S1636" s="67"/>
      <c r="T1636" s="17">
        <f>IF(AND(D1636&lt;&gt;"",RIGHT(D1636,3)&lt;&gt;""),IF(COUNTIF($D$6:D1636,D1636)=1,1,0),0)</f>
        <v>0</v>
      </c>
      <c r="U1636" s="17" t="str">
        <f t="shared" si="132"/>
        <v/>
      </c>
      <c r="V1636" s="17" t="str">
        <f t="shared" si="133"/>
        <v/>
      </c>
    </row>
    <row r="1637" s="9" customFormat="1" hidden="1" customHeight="1" spans="1:22">
      <c r="A1637" s="21"/>
      <c r="B1637" s="54"/>
      <c r="C1637" s="55"/>
      <c r="D1637" s="54"/>
      <c r="E1637" s="57"/>
      <c r="F1637" s="58"/>
      <c r="G1637" s="59"/>
      <c r="H1637" s="57"/>
      <c r="I1637" s="57"/>
      <c r="J1637" s="62" t="str">
        <f t="shared" si="129"/>
        <v/>
      </c>
      <c r="K1637" s="61"/>
      <c r="L1637" s="57"/>
      <c r="M1637" s="57" t="str">
        <f t="shared" si="130"/>
        <v/>
      </c>
      <c r="N1637" s="57"/>
      <c r="O1637" s="57"/>
      <c r="P1637" s="57"/>
      <c r="Q1637" s="65" t="str">
        <f t="shared" si="131"/>
        <v/>
      </c>
      <c r="R1637" s="55"/>
      <c r="S1637" s="67"/>
      <c r="T1637" s="17">
        <f>IF(AND(D1637&lt;&gt;"",RIGHT(D1637,3)&lt;&gt;""),IF(COUNTIF($D$6:D1637,D1637)=1,1,0),0)</f>
        <v>0</v>
      </c>
      <c r="U1637" s="17" t="str">
        <f t="shared" si="132"/>
        <v/>
      </c>
      <c r="V1637" s="17" t="str">
        <f t="shared" si="133"/>
        <v/>
      </c>
    </row>
    <row r="1638" s="9" customFormat="1" hidden="1" customHeight="1" spans="1:22">
      <c r="A1638" s="21"/>
      <c r="B1638" s="54"/>
      <c r="C1638" s="55"/>
      <c r="D1638" s="54"/>
      <c r="E1638" s="57"/>
      <c r="F1638" s="58"/>
      <c r="G1638" s="59"/>
      <c r="H1638" s="57"/>
      <c r="I1638" s="57"/>
      <c r="J1638" s="62" t="str">
        <f t="shared" si="129"/>
        <v/>
      </c>
      <c r="K1638" s="61"/>
      <c r="L1638" s="57"/>
      <c r="M1638" s="57" t="str">
        <f t="shared" si="130"/>
        <v/>
      </c>
      <c r="N1638" s="57"/>
      <c r="O1638" s="57"/>
      <c r="P1638" s="57"/>
      <c r="Q1638" s="65" t="str">
        <f t="shared" si="131"/>
        <v/>
      </c>
      <c r="R1638" s="55"/>
      <c r="S1638" s="67"/>
      <c r="T1638" s="17">
        <f>IF(AND(D1638&lt;&gt;"",RIGHT(D1638,3)&lt;&gt;""),IF(COUNTIF($D$6:D1638,D1638)=1,1,0),0)</f>
        <v>0</v>
      </c>
      <c r="U1638" s="17" t="str">
        <f t="shared" si="132"/>
        <v/>
      </c>
      <c r="V1638" s="17" t="str">
        <f t="shared" si="133"/>
        <v/>
      </c>
    </row>
    <row r="1639" s="9" customFormat="1" hidden="1" customHeight="1" spans="1:22">
      <c r="A1639" s="21"/>
      <c r="B1639" s="54"/>
      <c r="C1639" s="55"/>
      <c r="D1639" s="54"/>
      <c r="E1639" s="57"/>
      <c r="F1639" s="58"/>
      <c r="G1639" s="59"/>
      <c r="H1639" s="57"/>
      <c r="I1639" s="57"/>
      <c r="J1639" s="62" t="str">
        <f t="shared" si="129"/>
        <v/>
      </c>
      <c r="K1639" s="61"/>
      <c r="L1639" s="57"/>
      <c r="M1639" s="57" t="str">
        <f t="shared" si="130"/>
        <v/>
      </c>
      <c r="N1639" s="57"/>
      <c r="O1639" s="57"/>
      <c r="P1639" s="57"/>
      <c r="Q1639" s="65" t="str">
        <f t="shared" si="131"/>
        <v/>
      </c>
      <c r="R1639" s="55"/>
      <c r="S1639" s="67"/>
      <c r="T1639" s="17">
        <f>IF(AND(D1639&lt;&gt;"",RIGHT(D1639,3)&lt;&gt;""),IF(COUNTIF($D$6:D1639,D1639)=1,1,0),0)</f>
        <v>0</v>
      </c>
      <c r="U1639" s="17" t="str">
        <f t="shared" si="132"/>
        <v/>
      </c>
      <c r="V1639" s="17" t="str">
        <f t="shared" si="133"/>
        <v/>
      </c>
    </row>
    <row r="1640" s="9" customFormat="1" hidden="1" customHeight="1" spans="1:22">
      <c r="A1640" s="21"/>
      <c r="B1640" s="54"/>
      <c r="C1640" s="55"/>
      <c r="D1640" s="54"/>
      <c r="E1640" s="57"/>
      <c r="F1640" s="58"/>
      <c r="G1640" s="59"/>
      <c r="H1640" s="57"/>
      <c r="I1640" s="57"/>
      <c r="J1640" s="62" t="str">
        <f t="shared" si="129"/>
        <v/>
      </c>
      <c r="K1640" s="61"/>
      <c r="L1640" s="57"/>
      <c r="M1640" s="57" t="str">
        <f t="shared" si="130"/>
        <v/>
      </c>
      <c r="N1640" s="57"/>
      <c r="O1640" s="57"/>
      <c r="P1640" s="57"/>
      <c r="Q1640" s="65" t="str">
        <f t="shared" si="131"/>
        <v/>
      </c>
      <c r="R1640" s="55"/>
      <c r="S1640" s="67"/>
      <c r="T1640" s="17">
        <f>IF(AND(D1640&lt;&gt;"",RIGHT(D1640,3)&lt;&gt;""),IF(COUNTIF($D$6:D1640,D1640)=1,1,0),0)</f>
        <v>0</v>
      </c>
      <c r="U1640" s="17" t="str">
        <f t="shared" si="132"/>
        <v/>
      </c>
      <c r="V1640" s="17" t="str">
        <f t="shared" si="133"/>
        <v/>
      </c>
    </row>
    <row r="1641" s="9" customFormat="1" hidden="1" customHeight="1" spans="1:22">
      <c r="A1641" s="21"/>
      <c r="B1641" s="54"/>
      <c r="C1641" s="55"/>
      <c r="D1641" s="54"/>
      <c r="E1641" s="57"/>
      <c r="F1641" s="58"/>
      <c r="G1641" s="59"/>
      <c r="H1641" s="57"/>
      <c r="I1641" s="57"/>
      <c r="J1641" s="62" t="str">
        <f t="shared" si="129"/>
        <v/>
      </c>
      <c r="K1641" s="61"/>
      <c r="L1641" s="57"/>
      <c r="M1641" s="57" t="str">
        <f t="shared" si="130"/>
        <v/>
      </c>
      <c r="N1641" s="57"/>
      <c r="O1641" s="57"/>
      <c r="P1641" s="57"/>
      <c r="Q1641" s="65" t="str">
        <f t="shared" si="131"/>
        <v/>
      </c>
      <c r="R1641" s="55"/>
      <c r="S1641" s="67"/>
      <c r="T1641" s="17">
        <f>IF(AND(D1641&lt;&gt;"",RIGHT(D1641,3)&lt;&gt;""),IF(COUNTIF($D$6:D1641,D1641)=1,1,0),0)</f>
        <v>0</v>
      </c>
      <c r="U1641" s="17" t="str">
        <f t="shared" si="132"/>
        <v/>
      </c>
      <c r="V1641" s="17" t="str">
        <f t="shared" si="133"/>
        <v/>
      </c>
    </row>
    <row r="1642" s="9" customFormat="1" hidden="1" customHeight="1" spans="1:22">
      <c r="A1642" s="21"/>
      <c r="B1642" s="54"/>
      <c r="C1642" s="55"/>
      <c r="D1642" s="54"/>
      <c r="E1642" s="57"/>
      <c r="F1642" s="58"/>
      <c r="G1642" s="59"/>
      <c r="H1642" s="57"/>
      <c r="I1642" s="57"/>
      <c r="J1642" s="62" t="str">
        <f t="shared" si="129"/>
        <v/>
      </c>
      <c r="K1642" s="61"/>
      <c r="L1642" s="57"/>
      <c r="M1642" s="57" t="str">
        <f t="shared" si="130"/>
        <v/>
      </c>
      <c r="N1642" s="57"/>
      <c r="O1642" s="57"/>
      <c r="P1642" s="57"/>
      <c r="Q1642" s="65" t="str">
        <f t="shared" si="131"/>
        <v/>
      </c>
      <c r="R1642" s="55"/>
      <c r="S1642" s="67"/>
      <c r="T1642" s="17">
        <f>IF(AND(D1642&lt;&gt;"",RIGHT(D1642,3)&lt;&gt;""),IF(COUNTIF($D$6:D1642,D1642)=1,1,0),0)</f>
        <v>0</v>
      </c>
      <c r="U1642" s="17" t="str">
        <f t="shared" si="132"/>
        <v/>
      </c>
      <c r="V1642" s="17" t="str">
        <f t="shared" si="133"/>
        <v/>
      </c>
    </row>
    <row r="1643" s="9" customFormat="1" hidden="1" customHeight="1" spans="1:22">
      <c r="A1643" s="21"/>
      <c r="B1643" s="54"/>
      <c r="C1643" s="55"/>
      <c r="D1643" s="54"/>
      <c r="E1643" s="57"/>
      <c r="F1643" s="58"/>
      <c r="G1643" s="59"/>
      <c r="H1643" s="57"/>
      <c r="I1643" s="57"/>
      <c r="J1643" s="62" t="str">
        <f t="shared" si="129"/>
        <v/>
      </c>
      <c r="K1643" s="61"/>
      <c r="L1643" s="57"/>
      <c r="M1643" s="57" t="str">
        <f t="shared" si="130"/>
        <v/>
      </c>
      <c r="N1643" s="57"/>
      <c r="O1643" s="57"/>
      <c r="P1643" s="57"/>
      <c r="Q1643" s="65" t="str">
        <f t="shared" si="131"/>
        <v/>
      </c>
      <c r="R1643" s="55"/>
      <c r="S1643" s="67"/>
      <c r="T1643" s="17">
        <f>IF(AND(D1643&lt;&gt;"",RIGHT(D1643,3)&lt;&gt;""),IF(COUNTIF($D$6:D1643,D1643)=1,1,0),0)</f>
        <v>0</v>
      </c>
      <c r="U1643" s="17" t="str">
        <f t="shared" si="132"/>
        <v/>
      </c>
      <c r="V1643" s="17" t="str">
        <f t="shared" si="133"/>
        <v/>
      </c>
    </row>
    <row r="1644" s="9" customFormat="1" hidden="1" customHeight="1" spans="1:22">
      <c r="A1644" s="21"/>
      <c r="B1644" s="54"/>
      <c r="C1644" s="55"/>
      <c r="D1644" s="54"/>
      <c r="E1644" s="57"/>
      <c r="F1644" s="58"/>
      <c r="G1644" s="59"/>
      <c r="H1644" s="57"/>
      <c r="I1644" s="57"/>
      <c r="J1644" s="62" t="str">
        <f t="shared" si="129"/>
        <v/>
      </c>
      <c r="K1644" s="61"/>
      <c r="L1644" s="57"/>
      <c r="M1644" s="57" t="str">
        <f t="shared" si="130"/>
        <v/>
      </c>
      <c r="N1644" s="57"/>
      <c r="O1644" s="57"/>
      <c r="P1644" s="57"/>
      <c r="Q1644" s="65" t="str">
        <f t="shared" si="131"/>
        <v/>
      </c>
      <c r="R1644" s="55"/>
      <c r="S1644" s="67"/>
      <c r="T1644" s="17">
        <f>IF(AND(D1644&lt;&gt;"",RIGHT(D1644,3)&lt;&gt;""),IF(COUNTIF($D$6:D1644,D1644)=1,1,0),0)</f>
        <v>0</v>
      </c>
      <c r="U1644" s="17" t="str">
        <f t="shared" si="132"/>
        <v/>
      </c>
      <c r="V1644" s="17" t="str">
        <f t="shared" si="133"/>
        <v/>
      </c>
    </row>
    <row r="1645" s="9" customFormat="1" hidden="1" customHeight="1" spans="1:22">
      <c r="A1645" s="21"/>
      <c r="B1645" s="54"/>
      <c r="C1645" s="55"/>
      <c r="D1645" s="54"/>
      <c r="E1645" s="57"/>
      <c r="F1645" s="58"/>
      <c r="G1645" s="59"/>
      <c r="H1645" s="57"/>
      <c r="I1645" s="57"/>
      <c r="J1645" s="62" t="str">
        <f t="shared" si="129"/>
        <v/>
      </c>
      <c r="K1645" s="61"/>
      <c r="L1645" s="57"/>
      <c r="M1645" s="57" t="str">
        <f t="shared" si="130"/>
        <v/>
      </c>
      <c r="N1645" s="57"/>
      <c r="O1645" s="57"/>
      <c r="P1645" s="57"/>
      <c r="Q1645" s="65" t="str">
        <f t="shared" si="131"/>
        <v/>
      </c>
      <c r="R1645" s="55"/>
      <c r="S1645" s="67"/>
      <c r="T1645" s="17">
        <f>IF(AND(D1645&lt;&gt;"",RIGHT(D1645,3)&lt;&gt;""),IF(COUNTIF($D$6:D1645,D1645)=1,1,0),0)</f>
        <v>0</v>
      </c>
      <c r="U1645" s="17" t="str">
        <f t="shared" si="132"/>
        <v/>
      </c>
      <c r="V1645" s="17" t="str">
        <f t="shared" si="133"/>
        <v/>
      </c>
    </row>
    <row r="1646" s="9" customFormat="1" hidden="1" customHeight="1" spans="1:22">
      <c r="A1646" s="21"/>
      <c r="B1646" s="54"/>
      <c r="C1646" s="55"/>
      <c r="D1646" s="54"/>
      <c r="E1646" s="57"/>
      <c r="F1646" s="58"/>
      <c r="G1646" s="59"/>
      <c r="H1646" s="57"/>
      <c r="I1646" s="57"/>
      <c r="J1646" s="62" t="str">
        <f t="shared" si="129"/>
        <v/>
      </c>
      <c r="K1646" s="61"/>
      <c r="L1646" s="57"/>
      <c r="M1646" s="57" t="str">
        <f t="shared" si="130"/>
        <v/>
      </c>
      <c r="N1646" s="57"/>
      <c r="O1646" s="57"/>
      <c r="P1646" s="57"/>
      <c r="Q1646" s="65" t="str">
        <f t="shared" si="131"/>
        <v/>
      </c>
      <c r="R1646" s="55"/>
      <c r="S1646" s="67"/>
      <c r="T1646" s="17">
        <f>IF(AND(D1646&lt;&gt;"",RIGHT(D1646,3)&lt;&gt;""),IF(COUNTIF($D$6:D1646,D1646)=1,1,0),0)</f>
        <v>0</v>
      </c>
      <c r="U1646" s="17" t="str">
        <f t="shared" si="132"/>
        <v/>
      </c>
      <c r="V1646" s="17" t="str">
        <f t="shared" si="133"/>
        <v/>
      </c>
    </row>
    <row r="1647" s="9" customFormat="1" hidden="1" customHeight="1" spans="1:22">
      <c r="A1647" s="21"/>
      <c r="B1647" s="54"/>
      <c r="C1647" s="55"/>
      <c r="D1647" s="54"/>
      <c r="E1647" s="57"/>
      <c r="F1647" s="58"/>
      <c r="G1647" s="59"/>
      <c r="H1647" s="57"/>
      <c r="I1647" s="57"/>
      <c r="J1647" s="62" t="str">
        <f t="shared" si="129"/>
        <v/>
      </c>
      <c r="K1647" s="61"/>
      <c r="L1647" s="57"/>
      <c r="M1647" s="57" t="str">
        <f t="shared" si="130"/>
        <v/>
      </c>
      <c r="N1647" s="57"/>
      <c r="O1647" s="57"/>
      <c r="P1647" s="57"/>
      <c r="Q1647" s="65" t="str">
        <f t="shared" si="131"/>
        <v/>
      </c>
      <c r="R1647" s="55"/>
      <c r="S1647" s="67"/>
      <c r="T1647" s="17">
        <f>IF(AND(D1647&lt;&gt;"",RIGHT(D1647,3)&lt;&gt;""),IF(COUNTIF($D$6:D1647,D1647)=1,1,0),0)</f>
        <v>0</v>
      </c>
      <c r="U1647" s="17" t="str">
        <f t="shared" si="132"/>
        <v/>
      </c>
      <c r="V1647" s="17" t="str">
        <f t="shared" si="133"/>
        <v/>
      </c>
    </row>
    <row r="1648" s="9" customFormat="1" hidden="1" customHeight="1" spans="1:22">
      <c r="A1648" s="21"/>
      <c r="B1648" s="54"/>
      <c r="C1648" s="55"/>
      <c r="D1648" s="54"/>
      <c r="E1648" s="57"/>
      <c r="F1648" s="58"/>
      <c r="G1648" s="59"/>
      <c r="H1648" s="57"/>
      <c r="I1648" s="57"/>
      <c r="J1648" s="62" t="str">
        <f t="shared" si="129"/>
        <v/>
      </c>
      <c r="K1648" s="61"/>
      <c r="L1648" s="57"/>
      <c r="M1648" s="57" t="str">
        <f t="shared" si="130"/>
        <v/>
      </c>
      <c r="N1648" s="57"/>
      <c r="O1648" s="57"/>
      <c r="P1648" s="57"/>
      <c r="Q1648" s="65" t="str">
        <f t="shared" si="131"/>
        <v/>
      </c>
      <c r="R1648" s="55"/>
      <c r="S1648" s="67"/>
      <c r="T1648" s="17">
        <f>IF(AND(D1648&lt;&gt;"",RIGHT(D1648,3)&lt;&gt;""),IF(COUNTIF($D$6:D1648,D1648)=1,1,0),0)</f>
        <v>0</v>
      </c>
      <c r="U1648" s="17" t="str">
        <f t="shared" si="132"/>
        <v/>
      </c>
      <c r="V1648" s="17" t="str">
        <f t="shared" si="133"/>
        <v/>
      </c>
    </row>
    <row r="1649" s="9" customFormat="1" hidden="1" customHeight="1" spans="1:22">
      <c r="A1649" s="21"/>
      <c r="B1649" s="54"/>
      <c r="C1649" s="55"/>
      <c r="D1649" s="54"/>
      <c r="E1649" s="57"/>
      <c r="F1649" s="58"/>
      <c r="G1649" s="59"/>
      <c r="H1649" s="57"/>
      <c r="I1649" s="57"/>
      <c r="J1649" s="62" t="str">
        <f t="shared" si="129"/>
        <v/>
      </c>
      <c r="K1649" s="61"/>
      <c r="L1649" s="57"/>
      <c r="M1649" s="57" t="str">
        <f t="shared" si="130"/>
        <v/>
      </c>
      <c r="N1649" s="57"/>
      <c r="O1649" s="57"/>
      <c r="P1649" s="57"/>
      <c r="Q1649" s="65" t="str">
        <f t="shared" si="131"/>
        <v/>
      </c>
      <c r="R1649" s="55"/>
      <c r="S1649" s="67"/>
      <c r="T1649" s="17">
        <f>IF(AND(D1649&lt;&gt;"",RIGHT(D1649,3)&lt;&gt;""),IF(COUNTIF($D$6:D1649,D1649)=1,1,0),0)</f>
        <v>0</v>
      </c>
      <c r="U1649" s="17" t="str">
        <f t="shared" si="132"/>
        <v/>
      </c>
      <c r="V1649" s="17" t="str">
        <f t="shared" si="133"/>
        <v/>
      </c>
    </row>
    <row r="1650" s="9" customFormat="1" hidden="1" customHeight="1" spans="1:22">
      <c r="A1650" s="21"/>
      <c r="B1650" s="54"/>
      <c r="C1650" s="55"/>
      <c r="D1650" s="54"/>
      <c r="E1650" s="57"/>
      <c r="F1650" s="58"/>
      <c r="G1650" s="59"/>
      <c r="H1650" s="57"/>
      <c r="I1650" s="57"/>
      <c r="J1650" s="62" t="str">
        <f t="shared" si="129"/>
        <v/>
      </c>
      <c r="K1650" s="61"/>
      <c r="L1650" s="57"/>
      <c r="M1650" s="57" t="str">
        <f t="shared" si="130"/>
        <v/>
      </c>
      <c r="N1650" s="57"/>
      <c r="O1650" s="57"/>
      <c r="P1650" s="57"/>
      <c r="Q1650" s="65" t="str">
        <f t="shared" si="131"/>
        <v/>
      </c>
      <c r="R1650" s="55"/>
      <c r="S1650" s="67"/>
      <c r="T1650" s="17">
        <f>IF(AND(D1650&lt;&gt;"",RIGHT(D1650,3)&lt;&gt;""),IF(COUNTIF($D$6:D1650,D1650)=1,1,0),0)</f>
        <v>0</v>
      </c>
      <c r="U1650" s="17" t="str">
        <f t="shared" si="132"/>
        <v/>
      </c>
      <c r="V1650" s="17" t="str">
        <f t="shared" si="133"/>
        <v/>
      </c>
    </row>
    <row r="1651" s="9" customFormat="1" hidden="1" customHeight="1" spans="1:22">
      <c r="A1651" s="21"/>
      <c r="B1651" s="54"/>
      <c r="C1651" s="55"/>
      <c r="D1651" s="54"/>
      <c r="E1651" s="57"/>
      <c r="F1651" s="58"/>
      <c r="G1651" s="59"/>
      <c r="H1651" s="57"/>
      <c r="I1651" s="57"/>
      <c r="J1651" s="62" t="str">
        <f t="shared" si="129"/>
        <v/>
      </c>
      <c r="K1651" s="61"/>
      <c r="L1651" s="57"/>
      <c r="M1651" s="57" t="str">
        <f t="shared" si="130"/>
        <v/>
      </c>
      <c r="N1651" s="57"/>
      <c r="O1651" s="57"/>
      <c r="P1651" s="57"/>
      <c r="Q1651" s="65" t="str">
        <f t="shared" si="131"/>
        <v/>
      </c>
      <c r="R1651" s="55"/>
      <c r="S1651" s="67"/>
      <c r="T1651" s="17">
        <f>IF(AND(D1651&lt;&gt;"",RIGHT(D1651,3)&lt;&gt;""),IF(COUNTIF($D$6:D1651,D1651)=1,1,0),0)</f>
        <v>0</v>
      </c>
      <c r="U1651" s="17" t="str">
        <f t="shared" si="132"/>
        <v/>
      </c>
      <c r="V1651" s="17" t="str">
        <f t="shared" si="133"/>
        <v/>
      </c>
    </row>
    <row r="1652" s="9" customFormat="1" hidden="1" customHeight="1" spans="1:22">
      <c r="A1652" s="21"/>
      <c r="B1652" s="54"/>
      <c r="C1652" s="55"/>
      <c r="D1652" s="54"/>
      <c r="E1652" s="57"/>
      <c r="F1652" s="58"/>
      <c r="G1652" s="59"/>
      <c r="H1652" s="57"/>
      <c r="I1652" s="57"/>
      <c r="J1652" s="62" t="str">
        <f t="shared" si="129"/>
        <v/>
      </c>
      <c r="K1652" s="61"/>
      <c r="L1652" s="57"/>
      <c r="M1652" s="57" t="str">
        <f t="shared" si="130"/>
        <v/>
      </c>
      <c r="N1652" s="57"/>
      <c r="O1652" s="57"/>
      <c r="P1652" s="57"/>
      <c r="Q1652" s="65" t="str">
        <f t="shared" si="131"/>
        <v/>
      </c>
      <c r="R1652" s="55"/>
      <c r="S1652" s="67"/>
      <c r="T1652" s="17">
        <f>IF(AND(D1652&lt;&gt;"",RIGHT(D1652,3)&lt;&gt;""),IF(COUNTIF($D$6:D1652,D1652)=1,1,0),0)</f>
        <v>0</v>
      </c>
      <c r="U1652" s="17" t="str">
        <f t="shared" si="132"/>
        <v/>
      </c>
      <c r="V1652" s="17" t="str">
        <f t="shared" si="133"/>
        <v/>
      </c>
    </row>
    <row r="1653" s="9" customFormat="1" hidden="1" customHeight="1" spans="1:22">
      <c r="A1653" s="21"/>
      <c r="B1653" s="54"/>
      <c r="C1653" s="55"/>
      <c r="D1653" s="54"/>
      <c r="E1653" s="57"/>
      <c r="F1653" s="58"/>
      <c r="G1653" s="59"/>
      <c r="H1653" s="57"/>
      <c r="I1653" s="57"/>
      <c r="J1653" s="62" t="str">
        <f t="shared" si="129"/>
        <v/>
      </c>
      <c r="K1653" s="61"/>
      <c r="L1653" s="57"/>
      <c r="M1653" s="57" t="str">
        <f t="shared" si="130"/>
        <v/>
      </c>
      <c r="N1653" s="57"/>
      <c r="O1653" s="57"/>
      <c r="P1653" s="57"/>
      <c r="Q1653" s="65" t="str">
        <f t="shared" si="131"/>
        <v/>
      </c>
      <c r="R1653" s="55"/>
      <c r="S1653" s="67"/>
      <c r="T1653" s="17">
        <f>IF(AND(D1653&lt;&gt;"",RIGHT(D1653,3)&lt;&gt;""),IF(COUNTIF($D$6:D1653,D1653)=1,1,0),0)</f>
        <v>0</v>
      </c>
      <c r="U1653" s="17" t="str">
        <f t="shared" si="132"/>
        <v/>
      </c>
      <c r="V1653" s="17" t="str">
        <f t="shared" si="133"/>
        <v/>
      </c>
    </row>
    <row r="1654" s="9" customFormat="1" hidden="1" customHeight="1" spans="1:22">
      <c r="A1654" s="21"/>
      <c r="B1654" s="54"/>
      <c r="C1654" s="55"/>
      <c r="D1654" s="54"/>
      <c r="E1654" s="57"/>
      <c r="F1654" s="58"/>
      <c r="G1654" s="59"/>
      <c r="H1654" s="57"/>
      <c r="I1654" s="57"/>
      <c r="J1654" s="62" t="str">
        <f t="shared" si="129"/>
        <v/>
      </c>
      <c r="K1654" s="61"/>
      <c r="L1654" s="57"/>
      <c r="M1654" s="57" t="str">
        <f t="shared" si="130"/>
        <v/>
      </c>
      <c r="N1654" s="57"/>
      <c r="O1654" s="57"/>
      <c r="P1654" s="57"/>
      <c r="Q1654" s="65" t="str">
        <f t="shared" si="131"/>
        <v/>
      </c>
      <c r="R1654" s="55"/>
      <c r="S1654" s="67"/>
      <c r="T1654" s="17">
        <f>IF(AND(D1654&lt;&gt;"",RIGHT(D1654,3)&lt;&gt;""),IF(COUNTIF($D$6:D1654,D1654)=1,1,0),0)</f>
        <v>0</v>
      </c>
      <c r="U1654" s="17" t="str">
        <f t="shared" si="132"/>
        <v/>
      </c>
      <c r="V1654" s="17" t="str">
        <f t="shared" si="133"/>
        <v/>
      </c>
    </row>
    <row r="1655" s="9" customFormat="1" hidden="1" customHeight="1" spans="1:22">
      <c r="A1655" s="21"/>
      <c r="B1655" s="54"/>
      <c r="C1655" s="55"/>
      <c r="D1655" s="54"/>
      <c r="E1655" s="57"/>
      <c r="F1655" s="58"/>
      <c r="G1655" s="59"/>
      <c r="H1655" s="57"/>
      <c r="I1655" s="57"/>
      <c r="J1655" s="62" t="str">
        <f t="shared" si="129"/>
        <v/>
      </c>
      <c r="K1655" s="61"/>
      <c r="L1655" s="57"/>
      <c r="M1655" s="57" t="str">
        <f t="shared" si="130"/>
        <v/>
      </c>
      <c r="N1655" s="57"/>
      <c r="O1655" s="57"/>
      <c r="P1655" s="57"/>
      <c r="Q1655" s="65" t="str">
        <f t="shared" si="131"/>
        <v/>
      </c>
      <c r="R1655" s="55"/>
      <c r="S1655" s="67"/>
      <c r="T1655" s="17">
        <f>IF(AND(D1655&lt;&gt;"",RIGHT(D1655,3)&lt;&gt;""),IF(COUNTIF($D$6:D1655,D1655)=1,1,0),0)</f>
        <v>0</v>
      </c>
      <c r="U1655" s="17" t="str">
        <f t="shared" si="132"/>
        <v/>
      </c>
      <c r="V1655" s="17" t="str">
        <f t="shared" si="133"/>
        <v/>
      </c>
    </row>
    <row r="1656" s="9" customFormat="1" hidden="1" customHeight="1" spans="1:22">
      <c r="A1656" s="21"/>
      <c r="B1656" s="54"/>
      <c r="C1656" s="55"/>
      <c r="D1656" s="54"/>
      <c r="E1656" s="57"/>
      <c r="F1656" s="58"/>
      <c r="G1656" s="59"/>
      <c r="H1656" s="57"/>
      <c r="I1656" s="57"/>
      <c r="J1656" s="62" t="str">
        <f t="shared" si="129"/>
        <v/>
      </c>
      <c r="K1656" s="61"/>
      <c r="L1656" s="57"/>
      <c r="M1656" s="57" t="str">
        <f t="shared" si="130"/>
        <v/>
      </c>
      <c r="N1656" s="57"/>
      <c r="O1656" s="57"/>
      <c r="P1656" s="57"/>
      <c r="Q1656" s="65" t="str">
        <f t="shared" si="131"/>
        <v/>
      </c>
      <c r="R1656" s="55"/>
      <c r="S1656" s="67"/>
      <c r="T1656" s="17">
        <f>IF(AND(D1656&lt;&gt;"",RIGHT(D1656,3)&lt;&gt;""),IF(COUNTIF($D$6:D1656,D1656)=1,1,0),0)</f>
        <v>0</v>
      </c>
      <c r="U1656" s="17" t="str">
        <f t="shared" si="132"/>
        <v/>
      </c>
      <c r="V1656" s="17" t="str">
        <f t="shared" si="133"/>
        <v/>
      </c>
    </row>
    <row r="1657" s="9" customFormat="1" hidden="1" customHeight="1" spans="1:22">
      <c r="A1657" s="21"/>
      <c r="B1657" s="54"/>
      <c r="C1657" s="55"/>
      <c r="D1657" s="54"/>
      <c r="E1657" s="57"/>
      <c r="F1657" s="58"/>
      <c r="G1657" s="59"/>
      <c r="H1657" s="57"/>
      <c r="I1657" s="57"/>
      <c r="J1657" s="62" t="str">
        <f t="shared" si="129"/>
        <v/>
      </c>
      <c r="K1657" s="61"/>
      <c r="L1657" s="57"/>
      <c r="M1657" s="57" t="str">
        <f t="shared" si="130"/>
        <v/>
      </c>
      <c r="N1657" s="57"/>
      <c r="O1657" s="57"/>
      <c r="P1657" s="57"/>
      <c r="Q1657" s="65" t="str">
        <f t="shared" si="131"/>
        <v/>
      </c>
      <c r="R1657" s="55"/>
      <c r="S1657" s="67"/>
      <c r="T1657" s="17">
        <f>IF(AND(D1657&lt;&gt;"",RIGHT(D1657,3)&lt;&gt;""),IF(COUNTIF($D$6:D1657,D1657)=1,1,0),0)</f>
        <v>0</v>
      </c>
      <c r="U1657" s="17" t="str">
        <f t="shared" si="132"/>
        <v/>
      </c>
      <c r="V1657" s="17" t="str">
        <f t="shared" si="133"/>
        <v/>
      </c>
    </row>
    <row r="1658" s="9" customFormat="1" hidden="1" customHeight="1" spans="1:22">
      <c r="A1658" s="21"/>
      <c r="B1658" s="54"/>
      <c r="C1658" s="55"/>
      <c r="D1658" s="54"/>
      <c r="E1658" s="57"/>
      <c r="F1658" s="58"/>
      <c r="G1658" s="59"/>
      <c r="H1658" s="57"/>
      <c r="I1658" s="57"/>
      <c r="J1658" s="62" t="str">
        <f t="shared" si="129"/>
        <v/>
      </c>
      <c r="K1658" s="61"/>
      <c r="L1658" s="57"/>
      <c r="M1658" s="57" t="str">
        <f t="shared" si="130"/>
        <v/>
      </c>
      <c r="N1658" s="57"/>
      <c r="O1658" s="57"/>
      <c r="P1658" s="57"/>
      <c r="Q1658" s="65" t="str">
        <f t="shared" si="131"/>
        <v/>
      </c>
      <c r="R1658" s="55"/>
      <c r="S1658" s="67"/>
      <c r="T1658" s="17">
        <f>IF(AND(D1658&lt;&gt;"",RIGHT(D1658,3)&lt;&gt;""),IF(COUNTIF($D$6:D1658,D1658)=1,1,0),0)</f>
        <v>0</v>
      </c>
      <c r="U1658" s="17" t="str">
        <f t="shared" si="132"/>
        <v/>
      </c>
      <c r="V1658" s="17" t="str">
        <f t="shared" si="133"/>
        <v/>
      </c>
    </row>
    <row r="1659" s="9" customFormat="1" hidden="1" customHeight="1" spans="1:22">
      <c r="A1659" s="21"/>
      <c r="B1659" s="54"/>
      <c r="C1659" s="55"/>
      <c r="D1659" s="54"/>
      <c r="E1659" s="57"/>
      <c r="F1659" s="58"/>
      <c r="G1659" s="59"/>
      <c r="H1659" s="57"/>
      <c r="I1659" s="57"/>
      <c r="J1659" s="62" t="str">
        <f t="shared" si="129"/>
        <v/>
      </c>
      <c r="K1659" s="61"/>
      <c r="L1659" s="57"/>
      <c r="M1659" s="57" t="str">
        <f t="shared" si="130"/>
        <v/>
      </c>
      <c r="N1659" s="57"/>
      <c r="O1659" s="57"/>
      <c r="P1659" s="57"/>
      <c r="Q1659" s="65" t="str">
        <f t="shared" si="131"/>
        <v/>
      </c>
      <c r="R1659" s="55"/>
      <c r="S1659" s="67"/>
      <c r="T1659" s="17">
        <f>IF(AND(D1659&lt;&gt;"",RIGHT(D1659,3)&lt;&gt;""),IF(COUNTIF($D$6:D1659,D1659)=1,1,0),0)</f>
        <v>0</v>
      </c>
      <c r="U1659" s="17" t="str">
        <f t="shared" si="132"/>
        <v/>
      </c>
      <c r="V1659" s="17" t="str">
        <f t="shared" si="133"/>
        <v/>
      </c>
    </row>
    <row r="1660" s="9" customFormat="1" hidden="1" customHeight="1" spans="1:22">
      <c r="A1660" s="21"/>
      <c r="B1660" s="54"/>
      <c r="C1660" s="55"/>
      <c r="D1660" s="54"/>
      <c r="E1660" s="57"/>
      <c r="F1660" s="58"/>
      <c r="G1660" s="59"/>
      <c r="H1660" s="57"/>
      <c r="I1660" s="57"/>
      <c r="J1660" s="62" t="str">
        <f t="shared" si="129"/>
        <v/>
      </c>
      <c r="K1660" s="61"/>
      <c r="L1660" s="57"/>
      <c r="M1660" s="57" t="str">
        <f t="shared" si="130"/>
        <v/>
      </c>
      <c r="N1660" s="57"/>
      <c r="O1660" s="57"/>
      <c r="P1660" s="57"/>
      <c r="Q1660" s="65" t="str">
        <f t="shared" si="131"/>
        <v/>
      </c>
      <c r="R1660" s="55"/>
      <c r="S1660" s="67"/>
      <c r="T1660" s="17">
        <f>IF(AND(D1660&lt;&gt;"",RIGHT(D1660,3)&lt;&gt;""),IF(COUNTIF($D$6:D1660,D1660)=1,1,0),0)</f>
        <v>0</v>
      </c>
      <c r="U1660" s="17" t="str">
        <f t="shared" si="132"/>
        <v/>
      </c>
      <c r="V1660" s="17" t="str">
        <f t="shared" si="133"/>
        <v/>
      </c>
    </row>
    <row r="1661" s="9" customFormat="1" hidden="1" customHeight="1" spans="1:22">
      <c r="A1661" s="21"/>
      <c r="B1661" s="54"/>
      <c r="C1661" s="55"/>
      <c r="D1661" s="54"/>
      <c r="E1661" s="57"/>
      <c r="F1661" s="58"/>
      <c r="G1661" s="59"/>
      <c r="H1661" s="57"/>
      <c r="I1661" s="57"/>
      <c r="J1661" s="62" t="str">
        <f t="shared" si="129"/>
        <v/>
      </c>
      <c r="K1661" s="61"/>
      <c r="L1661" s="57"/>
      <c r="M1661" s="57" t="str">
        <f t="shared" si="130"/>
        <v/>
      </c>
      <c r="N1661" s="57"/>
      <c r="O1661" s="57"/>
      <c r="P1661" s="57"/>
      <c r="Q1661" s="65" t="str">
        <f t="shared" si="131"/>
        <v/>
      </c>
      <c r="R1661" s="55"/>
      <c r="S1661" s="67"/>
      <c r="T1661" s="17">
        <f>IF(AND(D1661&lt;&gt;"",RIGHT(D1661,3)&lt;&gt;""),IF(COUNTIF($D$6:D1661,D1661)=1,1,0),0)</f>
        <v>0</v>
      </c>
      <c r="U1661" s="17" t="str">
        <f t="shared" si="132"/>
        <v/>
      </c>
      <c r="V1661" s="17" t="str">
        <f t="shared" si="133"/>
        <v/>
      </c>
    </row>
    <row r="1662" s="9" customFormat="1" hidden="1" customHeight="1" spans="1:22">
      <c r="A1662" s="21"/>
      <c r="B1662" s="54"/>
      <c r="C1662" s="55"/>
      <c r="D1662" s="54"/>
      <c r="E1662" s="57"/>
      <c r="F1662" s="58"/>
      <c r="G1662" s="59"/>
      <c r="H1662" s="57"/>
      <c r="I1662" s="57"/>
      <c r="J1662" s="62" t="str">
        <f t="shared" si="129"/>
        <v/>
      </c>
      <c r="K1662" s="61"/>
      <c r="L1662" s="57"/>
      <c r="M1662" s="57" t="str">
        <f t="shared" si="130"/>
        <v/>
      </c>
      <c r="N1662" s="57"/>
      <c r="O1662" s="57"/>
      <c r="P1662" s="57"/>
      <c r="Q1662" s="65" t="str">
        <f t="shared" si="131"/>
        <v/>
      </c>
      <c r="R1662" s="55"/>
      <c r="S1662" s="67"/>
      <c r="T1662" s="17">
        <f>IF(AND(D1662&lt;&gt;"",RIGHT(D1662,3)&lt;&gt;""),IF(COUNTIF($D$6:D1662,D1662)=1,1,0),0)</f>
        <v>0</v>
      </c>
      <c r="U1662" s="17" t="str">
        <f t="shared" si="132"/>
        <v/>
      </c>
      <c r="V1662" s="17" t="str">
        <f t="shared" si="133"/>
        <v/>
      </c>
    </row>
    <row r="1663" s="9" customFormat="1" hidden="1" customHeight="1" spans="1:22">
      <c r="A1663" s="21"/>
      <c r="B1663" s="54"/>
      <c r="C1663" s="55"/>
      <c r="D1663" s="54"/>
      <c r="E1663" s="57"/>
      <c r="F1663" s="58"/>
      <c r="G1663" s="59"/>
      <c r="H1663" s="57"/>
      <c r="I1663" s="57"/>
      <c r="J1663" s="62" t="str">
        <f t="shared" si="129"/>
        <v/>
      </c>
      <c r="K1663" s="61"/>
      <c r="L1663" s="57"/>
      <c r="M1663" s="57" t="str">
        <f t="shared" si="130"/>
        <v/>
      </c>
      <c r="N1663" s="57"/>
      <c r="O1663" s="57"/>
      <c r="P1663" s="57"/>
      <c r="Q1663" s="65" t="str">
        <f t="shared" si="131"/>
        <v/>
      </c>
      <c r="R1663" s="55"/>
      <c r="S1663" s="67"/>
      <c r="T1663" s="17">
        <f>IF(AND(D1663&lt;&gt;"",RIGHT(D1663,3)&lt;&gt;""),IF(COUNTIF($D$6:D1663,D1663)=1,1,0),0)</f>
        <v>0</v>
      </c>
      <c r="U1663" s="17" t="str">
        <f t="shared" si="132"/>
        <v/>
      </c>
      <c r="V1663" s="17" t="str">
        <f t="shared" si="133"/>
        <v/>
      </c>
    </row>
    <row r="1664" s="9" customFormat="1" hidden="1" customHeight="1" spans="1:22">
      <c r="A1664" s="21"/>
      <c r="B1664" s="54"/>
      <c r="C1664" s="55"/>
      <c r="D1664" s="54"/>
      <c r="E1664" s="57"/>
      <c r="F1664" s="58"/>
      <c r="G1664" s="59"/>
      <c r="H1664" s="57"/>
      <c r="I1664" s="57"/>
      <c r="J1664" s="62" t="str">
        <f t="shared" si="129"/>
        <v/>
      </c>
      <c r="K1664" s="61"/>
      <c r="L1664" s="57"/>
      <c r="M1664" s="57" t="str">
        <f t="shared" si="130"/>
        <v/>
      </c>
      <c r="N1664" s="57"/>
      <c r="O1664" s="57"/>
      <c r="P1664" s="57"/>
      <c r="Q1664" s="65" t="str">
        <f t="shared" si="131"/>
        <v/>
      </c>
      <c r="R1664" s="55"/>
      <c r="S1664" s="67"/>
      <c r="T1664" s="17">
        <f>IF(AND(D1664&lt;&gt;"",RIGHT(D1664,3)&lt;&gt;""),IF(COUNTIF($D$6:D1664,D1664)=1,1,0),0)</f>
        <v>0</v>
      </c>
      <c r="U1664" s="17" t="str">
        <f t="shared" si="132"/>
        <v/>
      </c>
      <c r="V1664" s="17" t="str">
        <f t="shared" si="133"/>
        <v/>
      </c>
    </row>
    <row r="1665" s="9" customFormat="1" hidden="1" customHeight="1" spans="1:22">
      <c r="A1665" s="21"/>
      <c r="B1665" s="54"/>
      <c r="C1665" s="55"/>
      <c r="D1665" s="54"/>
      <c r="E1665" s="57"/>
      <c r="F1665" s="58"/>
      <c r="G1665" s="59"/>
      <c r="H1665" s="57"/>
      <c r="I1665" s="57"/>
      <c r="J1665" s="62" t="str">
        <f t="shared" si="129"/>
        <v/>
      </c>
      <c r="K1665" s="61"/>
      <c r="L1665" s="57"/>
      <c r="M1665" s="57" t="str">
        <f t="shared" si="130"/>
        <v/>
      </c>
      <c r="N1665" s="57"/>
      <c r="O1665" s="57"/>
      <c r="P1665" s="57"/>
      <c r="Q1665" s="65" t="str">
        <f t="shared" si="131"/>
        <v/>
      </c>
      <c r="R1665" s="55"/>
      <c r="S1665" s="67"/>
      <c r="T1665" s="17">
        <f>IF(AND(D1665&lt;&gt;"",RIGHT(D1665,3)&lt;&gt;""),IF(COUNTIF($D$6:D1665,D1665)=1,1,0),0)</f>
        <v>0</v>
      </c>
      <c r="U1665" s="17" t="str">
        <f t="shared" si="132"/>
        <v/>
      </c>
      <c r="V1665" s="17" t="str">
        <f t="shared" si="133"/>
        <v/>
      </c>
    </row>
    <row r="1666" s="9" customFormat="1" hidden="1" customHeight="1" spans="1:22">
      <c r="A1666" s="21"/>
      <c r="B1666" s="54"/>
      <c r="C1666" s="55"/>
      <c r="D1666" s="54"/>
      <c r="E1666" s="57"/>
      <c r="F1666" s="58"/>
      <c r="G1666" s="59"/>
      <c r="H1666" s="57"/>
      <c r="I1666" s="57"/>
      <c r="J1666" s="62" t="str">
        <f t="shared" si="129"/>
        <v/>
      </c>
      <c r="K1666" s="61"/>
      <c r="L1666" s="57"/>
      <c r="M1666" s="57" t="str">
        <f t="shared" si="130"/>
        <v/>
      </c>
      <c r="N1666" s="57"/>
      <c r="O1666" s="57"/>
      <c r="P1666" s="57"/>
      <c r="Q1666" s="65" t="str">
        <f t="shared" si="131"/>
        <v/>
      </c>
      <c r="R1666" s="55"/>
      <c r="S1666" s="67"/>
      <c r="T1666" s="17">
        <f>IF(AND(D1666&lt;&gt;"",RIGHT(D1666,3)&lt;&gt;""),IF(COUNTIF($D$6:D1666,D1666)=1,1,0),0)</f>
        <v>0</v>
      </c>
      <c r="U1666" s="17" t="str">
        <f t="shared" si="132"/>
        <v/>
      </c>
      <c r="V1666" s="17" t="str">
        <f t="shared" si="133"/>
        <v/>
      </c>
    </row>
    <row r="1667" s="9" customFormat="1" hidden="1" customHeight="1" spans="1:22">
      <c r="A1667" s="21"/>
      <c r="B1667" s="54"/>
      <c r="C1667" s="55"/>
      <c r="D1667" s="54"/>
      <c r="E1667" s="57"/>
      <c r="F1667" s="58"/>
      <c r="G1667" s="59"/>
      <c r="H1667" s="57"/>
      <c r="I1667" s="57"/>
      <c r="J1667" s="62" t="str">
        <f t="shared" si="129"/>
        <v/>
      </c>
      <c r="K1667" s="61"/>
      <c r="L1667" s="57"/>
      <c r="M1667" s="57" t="str">
        <f t="shared" si="130"/>
        <v/>
      </c>
      <c r="N1667" s="57"/>
      <c r="O1667" s="57"/>
      <c r="P1667" s="57"/>
      <c r="Q1667" s="65" t="str">
        <f t="shared" si="131"/>
        <v/>
      </c>
      <c r="R1667" s="55"/>
      <c r="S1667" s="67"/>
      <c r="T1667" s="17">
        <f>IF(AND(D1667&lt;&gt;"",RIGHT(D1667,3)&lt;&gt;""),IF(COUNTIF($D$6:D1667,D1667)=1,1,0),0)</f>
        <v>0</v>
      </c>
      <c r="U1667" s="17" t="str">
        <f t="shared" si="132"/>
        <v/>
      </c>
      <c r="V1667" s="17" t="str">
        <f t="shared" si="133"/>
        <v/>
      </c>
    </row>
    <row r="1668" s="9" customFormat="1" hidden="1" customHeight="1" spans="1:22">
      <c r="A1668" s="21"/>
      <c r="B1668" s="54"/>
      <c r="C1668" s="55"/>
      <c r="D1668" s="54"/>
      <c r="E1668" s="57"/>
      <c r="F1668" s="58"/>
      <c r="G1668" s="59"/>
      <c r="H1668" s="57"/>
      <c r="I1668" s="57"/>
      <c r="J1668" s="62" t="str">
        <f t="shared" si="129"/>
        <v/>
      </c>
      <c r="K1668" s="61"/>
      <c r="L1668" s="57"/>
      <c r="M1668" s="57" t="str">
        <f t="shared" si="130"/>
        <v/>
      </c>
      <c r="N1668" s="57"/>
      <c r="O1668" s="57"/>
      <c r="P1668" s="57"/>
      <c r="Q1668" s="65" t="str">
        <f t="shared" si="131"/>
        <v/>
      </c>
      <c r="R1668" s="55"/>
      <c r="S1668" s="67"/>
      <c r="T1668" s="17">
        <f>IF(AND(D1668&lt;&gt;"",RIGHT(D1668,3)&lt;&gt;""),IF(COUNTIF($D$6:D1668,D1668)=1,1,0),0)</f>
        <v>0</v>
      </c>
      <c r="U1668" s="17" t="str">
        <f t="shared" si="132"/>
        <v/>
      </c>
      <c r="V1668" s="17" t="str">
        <f t="shared" si="133"/>
        <v/>
      </c>
    </row>
    <row r="1669" s="9" customFormat="1" hidden="1" customHeight="1" spans="1:22">
      <c r="A1669" s="21"/>
      <c r="B1669" s="54"/>
      <c r="C1669" s="55"/>
      <c r="D1669" s="54"/>
      <c r="E1669" s="57"/>
      <c r="F1669" s="58"/>
      <c r="G1669" s="59"/>
      <c r="H1669" s="57"/>
      <c r="I1669" s="57"/>
      <c r="J1669" s="62" t="str">
        <f t="shared" si="129"/>
        <v/>
      </c>
      <c r="K1669" s="61"/>
      <c r="L1669" s="57"/>
      <c r="M1669" s="57" t="str">
        <f t="shared" si="130"/>
        <v/>
      </c>
      <c r="N1669" s="57"/>
      <c r="O1669" s="57"/>
      <c r="P1669" s="57"/>
      <c r="Q1669" s="65" t="str">
        <f t="shared" si="131"/>
        <v/>
      </c>
      <c r="R1669" s="55"/>
      <c r="S1669" s="67"/>
      <c r="T1669" s="17">
        <f>IF(AND(D1669&lt;&gt;"",RIGHT(D1669,3)&lt;&gt;""),IF(COUNTIF($D$6:D1669,D1669)=1,1,0),0)</f>
        <v>0</v>
      </c>
      <c r="U1669" s="17" t="str">
        <f t="shared" si="132"/>
        <v/>
      </c>
      <c r="V1669" s="17" t="str">
        <f t="shared" si="133"/>
        <v/>
      </c>
    </row>
    <row r="1670" s="9" customFormat="1" hidden="1" customHeight="1" spans="1:22">
      <c r="A1670" s="21"/>
      <c r="B1670" s="54"/>
      <c r="C1670" s="55"/>
      <c r="D1670" s="54"/>
      <c r="E1670" s="57"/>
      <c r="F1670" s="58"/>
      <c r="G1670" s="59"/>
      <c r="H1670" s="57"/>
      <c r="I1670" s="57"/>
      <c r="J1670" s="62" t="str">
        <f t="shared" ref="J1670:J1733" si="134">IF(H1670&lt;&gt;"",HYPERLINK(_xlfn.CONCAT($H$4,H1670,I1670),"Open File"),"")</f>
        <v/>
      </c>
      <c r="K1670" s="61"/>
      <c r="L1670" s="57"/>
      <c r="M1670" s="57" t="str">
        <f t="shared" ref="M1670:M1733" si="135">IF(AND(N1670&lt;&gt;"",Q1670&lt;&gt;"",R1670&lt;&gt;""),"COMPLETED",IF(N1670&lt;&gt;"","ON-GOING",IF(L1670&lt;&gt;"","REQUESTED","")))</f>
        <v/>
      </c>
      <c r="N1670" s="57"/>
      <c r="O1670" s="57"/>
      <c r="P1670" s="57"/>
      <c r="Q1670" s="65" t="str">
        <f t="shared" ref="Q1670:Q1733" si="136">IF(O1670&lt;&gt;"",HYPERLINK(_xlfn.CONCAT($O$4,O1670,P1670),"Open File"),"")</f>
        <v/>
      </c>
      <c r="R1670" s="55"/>
      <c r="S1670" s="67"/>
      <c r="T1670" s="17">
        <f>IF(AND(D1670&lt;&gt;"",RIGHT(D1670,3)&lt;&gt;""),IF(COUNTIF($D$6:D1670,D1670)=1,1,0),0)</f>
        <v>0</v>
      </c>
      <c r="U1670" s="17" t="str">
        <f t="shared" ref="U1670:U1733" si="137">IF(AND(D1670&lt;&gt;"",E1670&lt;&gt;""),_xlfn.CONCAT(SUBSTITUTE(D1670,"/","."),"_",E1670,"_Before"),"")</f>
        <v/>
      </c>
      <c r="V1670" s="17" t="str">
        <f t="shared" ref="V1670:V1733" si="138">IF(AND(D1670&lt;&gt;"",E1670&lt;&gt;""),_xlfn.CONCAT(SUBSTITUTE(D1670,"/","."),"_",E1670,"_After"),"")</f>
        <v/>
      </c>
    </row>
    <row r="1671" s="9" customFormat="1" hidden="1" customHeight="1" spans="1:22">
      <c r="A1671" s="21"/>
      <c r="B1671" s="54"/>
      <c r="C1671" s="55"/>
      <c r="D1671" s="54"/>
      <c r="E1671" s="57"/>
      <c r="F1671" s="58"/>
      <c r="G1671" s="59"/>
      <c r="H1671" s="57"/>
      <c r="I1671" s="57"/>
      <c r="J1671" s="62" t="str">
        <f t="shared" si="134"/>
        <v/>
      </c>
      <c r="K1671" s="61"/>
      <c r="L1671" s="57"/>
      <c r="M1671" s="57" t="str">
        <f t="shared" si="135"/>
        <v/>
      </c>
      <c r="N1671" s="57"/>
      <c r="O1671" s="57"/>
      <c r="P1671" s="57"/>
      <c r="Q1671" s="65" t="str">
        <f t="shared" si="136"/>
        <v/>
      </c>
      <c r="R1671" s="55"/>
      <c r="S1671" s="67"/>
      <c r="T1671" s="17">
        <f>IF(AND(D1671&lt;&gt;"",RIGHT(D1671,3)&lt;&gt;""),IF(COUNTIF($D$6:D1671,D1671)=1,1,0),0)</f>
        <v>0</v>
      </c>
      <c r="U1671" s="17" t="str">
        <f t="shared" si="137"/>
        <v/>
      </c>
      <c r="V1671" s="17" t="str">
        <f t="shared" si="138"/>
        <v/>
      </c>
    </row>
    <row r="1672" s="9" customFormat="1" hidden="1" customHeight="1" spans="1:22">
      <c r="A1672" s="21"/>
      <c r="B1672" s="54"/>
      <c r="C1672" s="55"/>
      <c r="D1672" s="54"/>
      <c r="E1672" s="57"/>
      <c r="F1672" s="58"/>
      <c r="G1672" s="59"/>
      <c r="H1672" s="57"/>
      <c r="I1672" s="57"/>
      <c r="J1672" s="62" t="str">
        <f t="shared" si="134"/>
        <v/>
      </c>
      <c r="K1672" s="61"/>
      <c r="L1672" s="57"/>
      <c r="M1672" s="57" t="str">
        <f t="shared" si="135"/>
        <v/>
      </c>
      <c r="N1672" s="57"/>
      <c r="O1672" s="57"/>
      <c r="P1672" s="57"/>
      <c r="Q1672" s="65" t="str">
        <f t="shared" si="136"/>
        <v/>
      </c>
      <c r="R1672" s="55"/>
      <c r="S1672" s="67"/>
      <c r="T1672" s="17">
        <f>IF(AND(D1672&lt;&gt;"",RIGHT(D1672,3)&lt;&gt;""),IF(COUNTIF($D$6:D1672,D1672)=1,1,0),0)</f>
        <v>0</v>
      </c>
      <c r="U1672" s="17" t="str">
        <f t="shared" si="137"/>
        <v/>
      </c>
      <c r="V1672" s="17" t="str">
        <f t="shared" si="138"/>
        <v/>
      </c>
    </row>
    <row r="1673" s="9" customFormat="1" hidden="1" customHeight="1" spans="1:22">
      <c r="A1673" s="21"/>
      <c r="B1673" s="54"/>
      <c r="C1673" s="55"/>
      <c r="D1673" s="54"/>
      <c r="E1673" s="57"/>
      <c r="F1673" s="58"/>
      <c r="G1673" s="59"/>
      <c r="H1673" s="57"/>
      <c r="I1673" s="57"/>
      <c r="J1673" s="62" t="str">
        <f t="shared" si="134"/>
        <v/>
      </c>
      <c r="K1673" s="61"/>
      <c r="L1673" s="57"/>
      <c r="M1673" s="57" t="str">
        <f t="shared" si="135"/>
        <v/>
      </c>
      <c r="N1673" s="57"/>
      <c r="O1673" s="57"/>
      <c r="P1673" s="57"/>
      <c r="Q1673" s="65" t="str">
        <f t="shared" si="136"/>
        <v/>
      </c>
      <c r="R1673" s="55"/>
      <c r="S1673" s="67"/>
      <c r="T1673" s="17">
        <f>IF(AND(D1673&lt;&gt;"",RIGHT(D1673,3)&lt;&gt;""),IF(COUNTIF($D$6:D1673,D1673)=1,1,0),0)</f>
        <v>0</v>
      </c>
      <c r="U1673" s="17" t="str">
        <f t="shared" si="137"/>
        <v/>
      </c>
      <c r="V1673" s="17" t="str">
        <f t="shared" si="138"/>
        <v/>
      </c>
    </row>
    <row r="1674" s="9" customFormat="1" hidden="1" customHeight="1" spans="1:22">
      <c r="A1674" s="21"/>
      <c r="B1674" s="54"/>
      <c r="C1674" s="55"/>
      <c r="D1674" s="54"/>
      <c r="E1674" s="57"/>
      <c r="F1674" s="58"/>
      <c r="G1674" s="59"/>
      <c r="H1674" s="57"/>
      <c r="I1674" s="57"/>
      <c r="J1674" s="62" t="str">
        <f t="shared" si="134"/>
        <v/>
      </c>
      <c r="K1674" s="61"/>
      <c r="L1674" s="57"/>
      <c r="M1674" s="57" t="str">
        <f t="shared" si="135"/>
        <v/>
      </c>
      <c r="N1674" s="57"/>
      <c r="O1674" s="57"/>
      <c r="P1674" s="57"/>
      <c r="Q1674" s="65" t="str">
        <f t="shared" si="136"/>
        <v/>
      </c>
      <c r="R1674" s="55"/>
      <c r="S1674" s="67"/>
      <c r="T1674" s="17">
        <f>IF(AND(D1674&lt;&gt;"",RIGHT(D1674,3)&lt;&gt;""),IF(COUNTIF($D$6:D1674,D1674)=1,1,0),0)</f>
        <v>0</v>
      </c>
      <c r="U1674" s="17" t="str">
        <f t="shared" si="137"/>
        <v/>
      </c>
      <c r="V1674" s="17" t="str">
        <f t="shared" si="138"/>
        <v/>
      </c>
    </row>
    <row r="1675" s="9" customFormat="1" hidden="1" customHeight="1" spans="1:22">
      <c r="A1675" s="21"/>
      <c r="B1675" s="54"/>
      <c r="C1675" s="55"/>
      <c r="D1675" s="54"/>
      <c r="E1675" s="57"/>
      <c r="F1675" s="58"/>
      <c r="G1675" s="59"/>
      <c r="H1675" s="57"/>
      <c r="I1675" s="57"/>
      <c r="J1675" s="62" t="str">
        <f t="shared" si="134"/>
        <v/>
      </c>
      <c r="K1675" s="61"/>
      <c r="L1675" s="57"/>
      <c r="M1675" s="57" t="str">
        <f t="shared" si="135"/>
        <v/>
      </c>
      <c r="N1675" s="57"/>
      <c r="O1675" s="57"/>
      <c r="P1675" s="57"/>
      <c r="Q1675" s="65" t="str">
        <f t="shared" si="136"/>
        <v/>
      </c>
      <c r="R1675" s="55"/>
      <c r="S1675" s="67"/>
      <c r="T1675" s="17">
        <f>IF(AND(D1675&lt;&gt;"",RIGHT(D1675,3)&lt;&gt;""),IF(COUNTIF($D$6:D1675,D1675)=1,1,0),0)</f>
        <v>0</v>
      </c>
      <c r="U1675" s="17" t="str">
        <f t="shared" si="137"/>
        <v/>
      </c>
      <c r="V1675" s="17" t="str">
        <f t="shared" si="138"/>
        <v/>
      </c>
    </row>
    <row r="1676" s="9" customFormat="1" hidden="1" customHeight="1" spans="1:22">
      <c r="A1676" s="21"/>
      <c r="B1676" s="54"/>
      <c r="C1676" s="55"/>
      <c r="D1676" s="54"/>
      <c r="E1676" s="57"/>
      <c r="F1676" s="58"/>
      <c r="G1676" s="59"/>
      <c r="H1676" s="57"/>
      <c r="I1676" s="57"/>
      <c r="J1676" s="62" t="str">
        <f t="shared" si="134"/>
        <v/>
      </c>
      <c r="K1676" s="61"/>
      <c r="L1676" s="57"/>
      <c r="M1676" s="57" t="str">
        <f t="shared" si="135"/>
        <v/>
      </c>
      <c r="N1676" s="57"/>
      <c r="O1676" s="57"/>
      <c r="P1676" s="57"/>
      <c r="Q1676" s="65" t="str">
        <f t="shared" si="136"/>
        <v/>
      </c>
      <c r="R1676" s="55"/>
      <c r="S1676" s="67"/>
      <c r="T1676" s="17">
        <f>IF(AND(D1676&lt;&gt;"",RIGHT(D1676,3)&lt;&gt;""),IF(COUNTIF($D$6:D1676,D1676)=1,1,0),0)</f>
        <v>0</v>
      </c>
      <c r="U1676" s="17" t="str">
        <f t="shared" si="137"/>
        <v/>
      </c>
      <c r="V1676" s="17" t="str">
        <f t="shared" si="138"/>
        <v/>
      </c>
    </row>
    <row r="1677" s="9" customFormat="1" hidden="1" customHeight="1" spans="1:22">
      <c r="A1677" s="21"/>
      <c r="B1677" s="54"/>
      <c r="C1677" s="55"/>
      <c r="D1677" s="54"/>
      <c r="E1677" s="57"/>
      <c r="F1677" s="58"/>
      <c r="G1677" s="59"/>
      <c r="H1677" s="57"/>
      <c r="I1677" s="57"/>
      <c r="J1677" s="62" t="str">
        <f t="shared" si="134"/>
        <v/>
      </c>
      <c r="K1677" s="61"/>
      <c r="L1677" s="57"/>
      <c r="M1677" s="57" t="str">
        <f t="shared" si="135"/>
        <v/>
      </c>
      <c r="N1677" s="57"/>
      <c r="O1677" s="57"/>
      <c r="P1677" s="57"/>
      <c r="Q1677" s="65" t="str">
        <f t="shared" si="136"/>
        <v/>
      </c>
      <c r="R1677" s="55"/>
      <c r="S1677" s="67"/>
      <c r="T1677" s="17">
        <f>IF(AND(D1677&lt;&gt;"",RIGHT(D1677,3)&lt;&gt;""),IF(COUNTIF($D$6:D1677,D1677)=1,1,0),0)</f>
        <v>0</v>
      </c>
      <c r="U1677" s="17" t="str">
        <f t="shared" si="137"/>
        <v/>
      </c>
      <c r="V1677" s="17" t="str">
        <f t="shared" si="138"/>
        <v/>
      </c>
    </row>
    <row r="1678" s="9" customFormat="1" hidden="1" customHeight="1" spans="1:22">
      <c r="A1678" s="21"/>
      <c r="B1678" s="54"/>
      <c r="C1678" s="55"/>
      <c r="D1678" s="54"/>
      <c r="E1678" s="57"/>
      <c r="F1678" s="58"/>
      <c r="G1678" s="59"/>
      <c r="H1678" s="57"/>
      <c r="I1678" s="57"/>
      <c r="J1678" s="62" t="str">
        <f t="shared" si="134"/>
        <v/>
      </c>
      <c r="K1678" s="61"/>
      <c r="L1678" s="57"/>
      <c r="M1678" s="57" t="str">
        <f t="shared" si="135"/>
        <v/>
      </c>
      <c r="N1678" s="57"/>
      <c r="O1678" s="57"/>
      <c r="P1678" s="57"/>
      <c r="Q1678" s="65" t="str">
        <f t="shared" si="136"/>
        <v/>
      </c>
      <c r="R1678" s="55"/>
      <c r="S1678" s="67"/>
      <c r="T1678" s="17">
        <f>IF(AND(D1678&lt;&gt;"",RIGHT(D1678,3)&lt;&gt;""),IF(COUNTIF($D$6:D1678,D1678)=1,1,0),0)</f>
        <v>0</v>
      </c>
      <c r="U1678" s="17" t="str">
        <f t="shared" si="137"/>
        <v/>
      </c>
      <c r="V1678" s="17" t="str">
        <f t="shared" si="138"/>
        <v/>
      </c>
    </row>
    <row r="1679" s="9" customFormat="1" hidden="1" customHeight="1" spans="1:22">
      <c r="A1679" s="21"/>
      <c r="B1679" s="54"/>
      <c r="C1679" s="55"/>
      <c r="D1679" s="54"/>
      <c r="E1679" s="57"/>
      <c r="F1679" s="58"/>
      <c r="G1679" s="59"/>
      <c r="H1679" s="57"/>
      <c r="I1679" s="57"/>
      <c r="J1679" s="62" t="str">
        <f t="shared" si="134"/>
        <v/>
      </c>
      <c r="K1679" s="61"/>
      <c r="L1679" s="57"/>
      <c r="M1679" s="57" t="str">
        <f t="shared" si="135"/>
        <v/>
      </c>
      <c r="N1679" s="57"/>
      <c r="O1679" s="57"/>
      <c r="P1679" s="57"/>
      <c r="Q1679" s="65" t="str">
        <f t="shared" si="136"/>
        <v/>
      </c>
      <c r="R1679" s="55"/>
      <c r="S1679" s="67"/>
      <c r="T1679" s="17">
        <f>IF(AND(D1679&lt;&gt;"",RIGHT(D1679,3)&lt;&gt;""),IF(COUNTIF($D$6:D1679,D1679)=1,1,0),0)</f>
        <v>0</v>
      </c>
      <c r="U1679" s="17" t="str">
        <f t="shared" si="137"/>
        <v/>
      </c>
      <c r="V1679" s="17" t="str">
        <f t="shared" si="138"/>
        <v/>
      </c>
    </row>
    <row r="1680" s="9" customFormat="1" hidden="1" customHeight="1" spans="1:22">
      <c r="A1680" s="21"/>
      <c r="B1680" s="54"/>
      <c r="C1680" s="55"/>
      <c r="D1680" s="54"/>
      <c r="E1680" s="57"/>
      <c r="F1680" s="58"/>
      <c r="G1680" s="59"/>
      <c r="H1680" s="57"/>
      <c r="I1680" s="57"/>
      <c r="J1680" s="62" t="str">
        <f t="shared" si="134"/>
        <v/>
      </c>
      <c r="K1680" s="61"/>
      <c r="L1680" s="57"/>
      <c r="M1680" s="57" t="str">
        <f t="shared" si="135"/>
        <v/>
      </c>
      <c r="N1680" s="57"/>
      <c r="O1680" s="57"/>
      <c r="P1680" s="57"/>
      <c r="Q1680" s="65" t="str">
        <f t="shared" si="136"/>
        <v/>
      </c>
      <c r="R1680" s="55"/>
      <c r="S1680" s="67"/>
      <c r="T1680" s="17">
        <f>IF(AND(D1680&lt;&gt;"",RIGHT(D1680,3)&lt;&gt;""),IF(COUNTIF($D$6:D1680,D1680)=1,1,0),0)</f>
        <v>0</v>
      </c>
      <c r="U1680" s="17" t="str">
        <f t="shared" si="137"/>
        <v/>
      </c>
      <c r="V1680" s="17" t="str">
        <f t="shared" si="138"/>
        <v/>
      </c>
    </row>
    <row r="1681" s="9" customFormat="1" hidden="1" customHeight="1" spans="1:22">
      <c r="A1681" s="21"/>
      <c r="B1681" s="54"/>
      <c r="C1681" s="55"/>
      <c r="D1681" s="54"/>
      <c r="E1681" s="57"/>
      <c r="F1681" s="58"/>
      <c r="G1681" s="59"/>
      <c r="H1681" s="57"/>
      <c r="I1681" s="57"/>
      <c r="J1681" s="62" t="str">
        <f t="shared" si="134"/>
        <v/>
      </c>
      <c r="K1681" s="61"/>
      <c r="L1681" s="57"/>
      <c r="M1681" s="57" t="str">
        <f t="shared" si="135"/>
        <v/>
      </c>
      <c r="N1681" s="57"/>
      <c r="O1681" s="57"/>
      <c r="P1681" s="57"/>
      <c r="Q1681" s="65" t="str">
        <f t="shared" si="136"/>
        <v/>
      </c>
      <c r="R1681" s="55"/>
      <c r="S1681" s="67"/>
      <c r="T1681" s="17">
        <f>IF(AND(D1681&lt;&gt;"",RIGHT(D1681,3)&lt;&gt;""),IF(COUNTIF($D$6:D1681,D1681)=1,1,0),0)</f>
        <v>0</v>
      </c>
      <c r="U1681" s="17" t="str">
        <f t="shared" si="137"/>
        <v/>
      </c>
      <c r="V1681" s="17" t="str">
        <f t="shared" si="138"/>
        <v/>
      </c>
    </row>
    <row r="1682" s="9" customFormat="1" hidden="1" customHeight="1" spans="1:22">
      <c r="A1682" s="21"/>
      <c r="B1682" s="54"/>
      <c r="C1682" s="55"/>
      <c r="D1682" s="54"/>
      <c r="E1682" s="57"/>
      <c r="F1682" s="58"/>
      <c r="G1682" s="59"/>
      <c r="H1682" s="57"/>
      <c r="I1682" s="57"/>
      <c r="J1682" s="62" t="str">
        <f t="shared" si="134"/>
        <v/>
      </c>
      <c r="K1682" s="61"/>
      <c r="L1682" s="57"/>
      <c r="M1682" s="57" t="str">
        <f t="shared" si="135"/>
        <v/>
      </c>
      <c r="N1682" s="57"/>
      <c r="O1682" s="57"/>
      <c r="P1682" s="57"/>
      <c r="Q1682" s="65" t="str">
        <f t="shared" si="136"/>
        <v/>
      </c>
      <c r="R1682" s="55"/>
      <c r="S1682" s="67"/>
      <c r="T1682" s="17">
        <f>IF(AND(D1682&lt;&gt;"",RIGHT(D1682,3)&lt;&gt;""),IF(COUNTIF($D$6:D1682,D1682)=1,1,0),0)</f>
        <v>0</v>
      </c>
      <c r="U1682" s="17" t="str">
        <f t="shared" si="137"/>
        <v/>
      </c>
      <c r="V1682" s="17" t="str">
        <f t="shared" si="138"/>
        <v/>
      </c>
    </row>
    <row r="1683" s="9" customFormat="1" hidden="1" customHeight="1" spans="1:22">
      <c r="A1683" s="21"/>
      <c r="B1683" s="54"/>
      <c r="C1683" s="55"/>
      <c r="D1683" s="54"/>
      <c r="E1683" s="57"/>
      <c r="F1683" s="58"/>
      <c r="G1683" s="59"/>
      <c r="H1683" s="57"/>
      <c r="I1683" s="57"/>
      <c r="J1683" s="62" t="str">
        <f t="shared" si="134"/>
        <v/>
      </c>
      <c r="K1683" s="61"/>
      <c r="L1683" s="57"/>
      <c r="M1683" s="57" t="str">
        <f t="shared" si="135"/>
        <v/>
      </c>
      <c r="N1683" s="57"/>
      <c r="O1683" s="57"/>
      <c r="P1683" s="57"/>
      <c r="Q1683" s="65" t="str">
        <f t="shared" si="136"/>
        <v/>
      </c>
      <c r="R1683" s="55"/>
      <c r="S1683" s="67"/>
      <c r="T1683" s="17">
        <f>IF(AND(D1683&lt;&gt;"",RIGHT(D1683,3)&lt;&gt;""),IF(COUNTIF($D$6:D1683,D1683)=1,1,0),0)</f>
        <v>0</v>
      </c>
      <c r="U1683" s="17" t="str">
        <f t="shared" si="137"/>
        <v/>
      </c>
      <c r="V1683" s="17" t="str">
        <f t="shared" si="138"/>
        <v/>
      </c>
    </row>
    <row r="1684" s="9" customFormat="1" hidden="1" customHeight="1" spans="1:22">
      <c r="A1684" s="21"/>
      <c r="B1684" s="54"/>
      <c r="C1684" s="55"/>
      <c r="D1684" s="54"/>
      <c r="E1684" s="57"/>
      <c r="F1684" s="58"/>
      <c r="G1684" s="59"/>
      <c r="H1684" s="57"/>
      <c r="I1684" s="57"/>
      <c r="J1684" s="62" t="str">
        <f t="shared" si="134"/>
        <v/>
      </c>
      <c r="K1684" s="61"/>
      <c r="L1684" s="57"/>
      <c r="M1684" s="57" t="str">
        <f t="shared" si="135"/>
        <v/>
      </c>
      <c r="N1684" s="57"/>
      <c r="O1684" s="57"/>
      <c r="P1684" s="57"/>
      <c r="Q1684" s="65" t="str">
        <f t="shared" si="136"/>
        <v/>
      </c>
      <c r="R1684" s="55"/>
      <c r="S1684" s="67"/>
      <c r="T1684" s="17">
        <f>IF(AND(D1684&lt;&gt;"",RIGHT(D1684,3)&lt;&gt;""),IF(COUNTIF($D$6:D1684,D1684)=1,1,0),0)</f>
        <v>0</v>
      </c>
      <c r="U1684" s="17" t="str">
        <f t="shared" si="137"/>
        <v/>
      </c>
      <c r="V1684" s="17" t="str">
        <f t="shared" si="138"/>
        <v/>
      </c>
    </row>
    <row r="1685" s="9" customFormat="1" hidden="1" customHeight="1" spans="1:22">
      <c r="A1685" s="21"/>
      <c r="B1685" s="54"/>
      <c r="C1685" s="55"/>
      <c r="D1685" s="54"/>
      <c r="E1685" s="57"/>
      <c r="F1685" s="58"/>
      <c r="G1685" s="59"/>
      <c r="H1685" s="57"/>
      <c r="I1685" s="57"/>
      <c r="J1685" s="62" t="str">
        <f t="shared" si="134"/>
        <v/>
      </c>
      <c r="K1685" s="61"/>
      <c r="L1685" s="57"/>
      <c r="M1685" s="57" t="str">
        <f t="shared" si="135"/>
        <v/>
      </c>
      <c r="N1685" s="57"/>
      <c r="O1685" s="57"/>
      <c r="P1685" s="57"/>
      <c r="Q1685" s="65" t="str">
        <f t="shared" si="136"/>
        <v/>
      </c>
      <c r="R1685" s="55"/>
      <c r="S1685" s="67"/>
      <c r="T1685" s="17">
        <f>IF(AND(D1685&lt;&gt;"",RIGHT(D1685,3)&lt;&gt;""),IF(COUNTIF($D$6:D1685,D1685)=1,1,0),0)</f>
        <v>0</v>
      </c>
      <c r="U1685" s="17" t="str">
        <f t="shared" si="137"/>
        <v/>
      </c>
      <c r="V1685" s="17" t="str">
        <f t="shared" si="138"/>
        <v/>
      </c>
    </row>
    <row r="1686" s="9" customFormat="1" hidden="1" customHeight="1" spans="1:22">
      <c r="A1686" s="21"/>
      <c r="B1686" s="54"/>
      <c r="C1686" s="55"/>
      <c r="D1686" s="54"/>
      <c r="E1686" s="57"/>
      <c r="F1686" s="58"/>
      <c r="G1686" s="59"/>
      <c r="H1686" s="57"/>
      <c r="I1686" s="57"/>
      <c r="J1686" s="62" t="str">
        <f t="shared" si="134"/>
        <v/>
      </c>
      <c r="K1686" s="61"/>
      <c r="L1686" s="57"/>
      <c r="M1686" s="57" t="str">
        <f t="shared" si="135"/>
        <v/>
      </c>
      <c r="N1686" s="57"/>
      <c r="O1686" s="57"/>
      <c r="P1686" s="57"/>
      <c r="Q1686" s="65" t="str">
        <f t="shared" si="136"/>
        <v/>
      </c>
      <c r="R1686" s="55"/>
      <c r="S1686" s="67"/>
      <c r="T1686" s="17">
        <f>IF(AND(D1686&lt;&gt;"",RIGHT(D1686,3)&lt;&gt;""),IF(COUNTIF($D$6:D1686,D1686)=1,1,0),0)</f>
        <v>0</v>
      </c>
      <c r="U1686" s="17" t="str">
        <f t="shared" si="137"/>
        <v/>
      </c>
      <c r="V1686" s="17" t="str">
        <f t="shared" si="138"/>
        <v/>
      </c>
    </row>
    <row r="1687" s="9" customFormat="1" hidden="1" customHeight="1" spans="1:22">
      <c r="A1687" s="21"/>
      <c r="B1687" s="54"/>
      <c r="C1687" s="55"/>
      <c r="D1687" s="54"/>
      <c r="E1687" s="57"/>
      <c r="F1687" s="58"/>
      <c r="G1687" s="59"/>
      <c r="H1687" s="57"/>
      <c r="I1687" s="57"/>
      <c r="J1687" s="62" t="str">
        <f t="shared" si="134"/>
        <v/>
      </c>
      <c r="K1687" s="61"/>
      <c r="L1687" s="57"/>
      <c r="M1687" s="57" t="str">
        <f t="shared" si="135"/>
        <v/>
      </c>
      <c r="N1687" s="57"/>
      <c r="O1687" s="57"/>
      <c r="P1687" s="57"/>
      <c r="Q1687" s="65" t="str">
        <f t="shared" si="136"/>
        <v/>
      </c>
      <c r="R1687" s="55"/>
      <c r="S1687" s="67"/>
      <c r="T1687" s="17">
        <f>IF(AND(D1687&lt;&gt;"",RIGHT(D1687,3)&lt;&gt;""),IF(COUNTIF($D$6:D1687,D1687)=1,1,0),0)</f>
        <v>0</v>
      </c>
      <c r="U1687" s="17" t="str">
        <f t="shared" si="137"/>
        <v/>
      </c>
      <c r="V1687" s="17" t="str">
        <f t="shared" si="138"/>
        <v/>
      </c>
    </row>
    <row r="1688" s="9" customFormat="1" hidden="1" customHeight="1" spans="1:22">
      <c r="A1688" s="21"/>
      <c r="B1688" s="54"/>
      <c r="C1688" s="55"/>
      <c r="D1688" s="54"/>
      <c r="E1688" s="57"/>
      <c r="F1688" s="58"/>
      <c r="G1688" s="59"/>
      <c r="H1688" s="57"/>
      <c r="I1688" s="57"/>
      <c r="J1688" s="62" t="str">
        <f t="shared" si="134"/>
        <v/>
      </c>
      <c r="K1688" s="61"/>
      <c r="L1688" s="57"/>
      <c r="M1688" s="57" t="str">
        <f t="shared" si="135"/>
        <v/>
      </c>
      <c r="N1688" s="57"/>
      <c r="O1688" s="57"/>
      <c r="P1688" s="57"/>
      <c r="Q1688" s="65" t="str">
        <f t="shared" si="136"/>
        <v/>
      </c>
      <c r="R1688" s="55"/>
      <c r="S1688" s="67"/>
      <c r="T1688" s="17">
        <f>IF(AND(D1688&lt;&gt;"",RIGHT(D1688,3)&lt;&gt;""),IF(COUNTIF($D$6:D1688,D1688)=1,1,0),0)</f>
        <v>0</v>
      </c>
      <c r="U1688" s="17" t="str">
        <f t="shared" si="137"/>
        <v/>
      </c>
      <c r="V1688" s="17" t="str">
        <f t="shared" si="138"/>
        <v/>
      </c>
    </row>
    <row r="1689" s="9" customFormat="1" hidden="1" customHeight="1" spans="1:22">
      <c r="A1689" s="21"/>
      <c r="B1689" s="54"/>
      <c r="C1689" s="55"/>
      <c r="D1689" s="54"/>
      <c r="E1689" s="57"/>
      <c r="F1689" s="58"/>
      <c r="G1689" s="59"/>
      <c r="H1689" s="57"/>
      <c r="I1689" s="57"/>
      <c r="J1689" s="62" t="str">
        <f t="shared" si="134"/>
        <v/>
      </c>
      <c r="K1689" s="61"/>
      <c r="L1689" s="57"/>
      <c r="M1689" s="57" t="str">
        <f t="shared" si="135"/>
        <v/>
      </c>
      <c r="N1689" s="57"/>
      <c r="O1689" s="57"/>
      <c r="P1689" s="57"/>
      <c r="Q1689" s="65" t="str">
        <f t="shared" si="136"/>
        <v/>
      </c>
      <c r="R1689" s="55"/>
      <c r="S1689" s="67"/>
      <c r="T1689" s="17">
        <f>IF(AND(D1689&lt;&gt;"",RIGHT(D1689,3)&lt;&gt;""),IF(COUNTIF($D$6:D1689,D1689)=1,1,0),0)</f>
        <v>0</v>
      </c>
      <c r="U1689" s="17" t="str">
        <f t="shared" si="137"/>
        <v/>
      </c>
      <c r="V1689" s="17" t="str">
        <f t="shared" si="138"/>
        <v/>
      </c>
    </row>
    <row r="1690" s="9" customFormat="1" hidden="1" customHeight="1" spans="1:22">
      <c r="A1690" s="21"/>
      <c r="B1690" s="54"/>
      <c r="C1690" s="55"/>
      <c r="D1690" s="54"/>
      <c r="E1690" s="57"/>
      <c r="F1690" s="58"/>
      <c r="G1690" s="59"/>
      <c r="H1690" s="57"/>
      <c r="I1690" s="57"/>
      <c r="J1690" s="62" t="str">
        <f t="shared" si="134"/>
        <v/>
      </c>
      <c r="K1690" s="61"/>
      <c r="L1690" s="57"/>
      <c r="M1690" s="57" t="str">
        <f t="shared" si="135"/>
        <v/>
      </c>
      <c r="N1690" s="57"/>
      <c r="O1690" s="57"/>
      <c r="P1690" s="57"/>
      <c r="Q1690" s="65" t="str">
        <f t="shared" si="136"/>
        <v/>
      </c>
      <c r="R1690" s="55"/>
      <c r="S1690" s="67"/>
      <c r="T1690" s="17">
        <f>IF(AND(D1690&lt;&gt;"",RIGHT(D1690,3)&lt;&gt;""),IF(COUNTIF($D$6:D1690,D1690)=1,1,0),0)</f>
        <v>0</v>
      </c>
      <c r="U1690" s="17" t="str">
        <f t="shared" si="137"/>
        <v/>
      </c>
      <c r="V1690" s="17" t="str">
        <f t="shared" si="138"/>
        <v/>
      </c>
    </row>
    <row r="1691" s="9" customFormat="1" hidden="1" customHeight="1" spans="1:22">
      <c r="A1691" s="21"/>
      <c r="B1691" s="54"/>
      <c r="C1691" s="55"/>
      <c r="D1691" s="54"/>
      <c r="E1691" s="57"/>
      <c r="F1691" s="58"/>
      <c r="G1691" s="59"/>
      <c r="H1691" s="57"/>
      <c r="I1691" s="57"/>
      <c r="J1691" s="62" t="str">
        <f t="shared" si="134"/>
        <v/>
      </c>
      <c r="K1691" s="61"/>
      <c r="L1691" s="57"/>
      <c r="M1691" s="57" t="str">
        <f t="shared" si="135"/>
        <v/>
      </c>
      <c r="N1691" s="57"/>
      <c r="O1691" s="57"/>
      <c r="P1691" s="57"/>
      <c r="Q1691" s="65" t="str">
        <f t="shared" si="136"/>
        <v/>
      </c>
      <c r="R1691" s="55"/>
      <c r="S1691" s="67"/>
      <c r="T1691" s="17">
        <f>IF(AND(D1691&lt;&gt;"",RIGHT(D1691,3)&lt;&gt;""),IF(COUNTIF($D$6:D1691,D1691)=1,1,0),0)</f>
        <v>0</v>
      </c>
      <c r="U1691" s="17" t="str">
        <f t="shared" si="137"/>
        <v/>
      </c>
      <c r="V1691" s="17" t="str">
        <f t="shared" si="138"/>
        <v/>
      </c>
    </row>
    <row r="1692" s="9" customFormat="1" hidden="1" customHeight="1" spans="1:22">
      <c r="A1692" s="21"/>
      <c r="B1692" s="54"/>
      <c r="C1692" s="55"/>
      <c r="D1692" s="54"/>
      <c r="E1692" s="57"/>
      <c r="F1692" s="58"/>
      <c r="G1692" s="59"/>
      <c r="H1692" s="57"/>
      <c r="I1692" s="57"/>
      <c r="J1692" s="62" t="str">
        <f t="shared" si="134"/>
        <v/>
      </c>
      <c r="K1692" s="61"/>
      <c r="L1692" s="57"/>
      <c r="M1692" s="57" t="str">
        <f t="shared" si="135"/>
        <v/>
      </c>
      <c r="N1692" s="57"/>
      <c r="O1692" s="57"/>
      <c r="P1692" s="57"/>
      <c r="Q1692" s="65" t="str">
        <f t="shared" si="136"/>
        <v/>
      </c>
      <c r="R1692" s="55"/>
      <c r="S1692" s="67"/>
      <c r="T1692" s="17">
        <f>IF(AND(D1692&lt;&gt;"",RIGHT(D1692,3)&lt;&gt;""),IF(COUNTIF($D$6:D1692,D1692)=1,1,0),0)</f>
        <v>0</v>
      </c>
      <c r="U1692" s="17" t="str">
        <f t="shared" si="137"/>
        <v/>
      </c>
      <c r="V1692" s="17" t="str">
        <f t="shared" si="138"/>
        <v/>
      </c>
    </row>
    <row r="1693" s="9" customFormat="1" hidden="1" customHeight="1" spans="1:22">
      <c r="A1693" s="21"/>
      <c r="B1693" s="54"/>
      <c r="C1693" s="55"/>
      <c r="D1693" s="54"/>
      <c r="E1693" s="57"/>
      <c r="F1693" s="58"/>
      <c r="G1693" s="59"/>
      <c r="H1693" s="57"/>
      <c r="I1693" s="57"/>
      <c r="J1693" s="62" t="str">
        <f t="shared" si="134"/>
        <v/>
      </c>
      <c r="K1693" s="61"/>
      <c r="L1693" s="57"/>
      <c r="M1693" s="57" t="str">
        <f t="shared" si="135"/>
        <v/>
      </c>
      <c r="N1693" s="57"/>
      <c r="O1693" s="57"/>
      <c r="P1693" s="57"/>
      <c r="Q1693" s="65" t="str">
        <f t="shared" si="136"/>
        <v/>
      </c>
      <c r="R1693" s="55"/>
      <c r="S1693" s="67"/>
      <c r="T1693" s="17">
        <f>IF(AND(D1693&lt;&gt;"",RIGHT(D1693,3)&lt;&gt;""),IF(COUNTIF($D$6:D1693,D1693)=1,1,0),0)</f>
        <v>0</v>
      </c>
      <c r="U1693" s="17" t="str">
        <f t="shared" si="137"/>
        <v/>
      </c>
      <c r="V1693" s="17" t="str">
        <f t="shared" si="138"/>
        <v/>
      </c>
    </row>
    <row r="1694" s="9" customFormat="1" hidden="1" customHeight="1" spans="1:22">
      <c r="A1694" s="21"/>
      <c r="B1694" s="54"/>
      <c r="C1694" s="55"/>
      <c r="D1694" s="54"/>
      <c r="E1694" s="57"/>
      <c r="F1694" s="58"/>
      <c r="G1694" s="59"/>
      <c r="H1694" s="57"/>
      <c r="I1694" s="57"/>
      <c r="J1694" s="62" t="str">
        <f t="shared" si="134"/>
        <v/>
      </c>
      <c r="K1694" s="61"/>
      <c r="L1694" s="57"/>
      <c r="M1694" s="57" t="str">
        <f t="shared" si="135"/>
        <v/>
      </c>
      <c r="N1694" s="57"/>
      <c r="O1694" s="57"/>
      <c r="P1694" s="57"/>
      <c r="Q1694" s="65" t="str">
        <f t="shared" si="136"/>
        <v/>
      </c>
      <c r="R1694" s="55"/>
      <c r="S1694" s="67"/>
      <c r="T1694" s="17">
        <f>IF(AND(D1694&lt;&gt;"",RIGHT(D1694,3)&lt;&gt;""),IF(COUNTIF($D$6:D1694,D1694)=1,1,0),0)</f>
        <v>0</v>
      </c>
      <c r="U1694" s="17" t="str">
        <f t="shared" si="137"/>
        <v/>
      </c>
      <c r="V1694" s="17" t="str">
        <f t="shared" si="138"/>
        <v/>
      </c>
    </row>
    <row r="1695" s="9" customFormat="1" hidden="1" customHeight="1" spans="1:22">
      <c r="A1695" s="21"/>
      <c r="B1695" s="54"/>
      <c r="C1695" s="55"/>
      <c r="D1695" s="54"/>
      <c r="E1695" s="57"/>
      <c r="F1695" s="58"/>
      <c r="G1695" s="59"/>
      <c r="H1695" s="57"/>
      <c r="I1695" s="57"/>
      <c r="J1695" s="62" t="str">
        <f t="shared" si="134"/>
        <v/>
      </c>
      <c r="K1695" s="61"/>
      <c r="L1695" s="57"/>
      <c r="M1695" s="57" t="str">
        <f t="shared" si="135"/>
        <v/>
      </c>
      <c r="N1695" s="57"/>
      <c r="O1695" s="57"/>
      <c r="P1695" s="57"/>
      <c r="Q1695" s="65" t="str">
        <f t="shared" si="136"/>
        <v/>
      </c>
      <c r="R1695" s="55"/>
      <c r="S1695" s="67"/>
      <c r="T1695" s="17">
        <f>IF(AND(D1695&lt;&gt;"",RIGHT(D1695,3)&lt;&gt;""),IF(COUNTIF($D$6:D1695,D1695)=1,1,0),0)</f>
        <v>0</v>
      </c>
      <c r="U1695" s="17" t="str">
        <f t="shared" si="137"/>
        <v/>
      </c>
      <c r="V1695" s="17" t="str">
        <f t="shared" si="138"/>
        <v/>
      </c>
    </row>
    <row r="1696" s="9" customFormat="1" hidden="1" customHeight="1" spans="1:22">
      <c r="A1696" s="21"/>
      <c r="B1696" s="54"/>
      <c r="C1696" s="55"/>
      <c r="D1696" s="54"/>
      <c r="E1696" s="57"/>
      <c r="F1696" s="58"/>
      <c r="G1696" s="59"/>
      <c r="H1696" s="57"/>
      <c r="I1696" s="57"/>
      <c r="J1696" s="62" t="str">
        <f t="shared" si="134"/>
        <v/>
      </c>
      <c r="K1696" s="61"/>
      <c r="L1696" s="57"/>
      <c r="M1696" s="57" t="str">
        <f t="shared" si="135"/>
        <v/>
      </c>
      <c r="N1696" s="57"/>
      <c r="O1696" s="57"/>
      <c r="P1696" s="57"/>
      <c r="Q1696" s="65" t="str">
        <f t="shared" si="136"/>
        <v/>
      </c>
      <c r="R1696" s="55"/>
      <c r="S1696" s="67"/>
      <c r="T1696" s="17">
        <f>IF(AND(D1696&lt;&gt;"",RIGHT(D1696,3)&lt;&gt;""),IF(COUNTIF($D$6:D1696,D1696)=1,1,0),0)</f>
        <v>0</v>
      </c>
      <c r="U1696" s="17" t="str">
        <f t="shared" si="137"/>
        <v/>
      </c>
      <c r="V1696" s="17" t="str">
        <f t="shared" si="138"/>
        <v/>
      </c>
    </row>
    <row r="1697" s="9" customFormat="1" hidden="1" customHeight="1" spans="1:22">
      <c r="A1697" s="21"/>
      <c r="B1697" s="54"/>
      <c r="C1697" s="55"/>
      <c r="D1697" s="54"/>
      <c r="E1697" s="57"/>
      <c r="F1697" s="58"/>
      <c r="G1697" s="59"/>
      <c r="H1697" s="57"/>
      <c r="I1697" s="57"/>
      <c r="J1697" s="62" t="str">
        <f t="shared" si="134"/>
        <v/>
      </c>
      <c r="K1697" s="61"/>
      <c r="L1697" s="57"/>
      <c r="M1697" s="57" t="str">
        <f t="shared" si="135"/>
        <v/>
      </c>
      <c r="N1697" s="57"/>
      <c r="O1697" s="57"/>
      <c r="P1697" s="57"/>
      <c r="Q1697" s="65" t="str">
        <f t="shared" si="136"/>
        <v/>
      </c>
      <c r="R1697" s="55"/>
      <c r="S1697" s="67"/>
      <c r="T1697" s="17">
        <f>IF(AND(D1697&lt;&gt;"",RIGHT(D1697,3)&lt;&gt;""),IF(COUNTIF($D$6:D1697,D1697)=1,1,0),0)</f>
        <v>0</v>
      </c>
      <c r="U1697" s="17" t="str">
        <f t="shared" si="137"/>
        <v/>
      </c>
      <c r="V1697" s="17" t="str">
        <f t="shared" si="138"/>
        <v/>
      </c>
    </row>
    <row r="1698" s="9" customFormat="1" hidden="1" customHeight="1" spans="1:22">
      <c r="A1698" s="21"/>
      <c r="B1698" s="54"/>
      <c r="C1698" s="55"/>
      <c r="D1698" s="54"/>
      <c r="E1698" s="57"/>
      <c r="F1698" s="58"/>
      <c r="G1698" s="59"/>
      <c r="H1698" s="57"/>
      <c r="I1698" s="57"/>
      <c r="J1698" s="62" t="str">
        <f t="shared" si="134"/>
        <v/>
      </c>
      <c r="K1698" s="61"/>
      <c r="L1698" s="57"/>
      <c r="M1698" s="57" t="str">
        <f t="shared" si="135"/>
        <v/>
      </c>
      <c r="N1698" s="57"/>
      <c r="O1698" s="57"/>
      <c r="P1698" s="57"/>
      <c r="Q1698" s="65" t="str">
        <f t="shared" si="136"/>
        <v/>
      </c>
      <c r="R1698" s="55"/>
      <c r="S1698" s="67"/>
      <c r="T1698" s="17">
        <f>IF(AND(D1698&lt;&gt;"",RIGHT(D1698,3)&lt;&gt;""),IF(COUNTIF($D$6:D1698,D1698)=1,1,0),0)</f>
        <v>0</v>
      </c>
      <c r="U1698" s="17" t="str">
        <f t="shared" si="137"/>
        <v/>
      </c>
      <c r="V1698" s="17" t="str">
        <f t="shared" si="138"/>
        <v/>
      </c>
    </row>
    <row r="1699" s="9" customFormat="1" hidden="1" customHeight="1" spans="1:22">
      <c r="A1699" s="21"/>
      <c r="B1699" s="54"/>
      <c r="C1699" s="55"/>
      <c r="D1699" s="54"/>
      <c r="E1699" s="57"/>
      <c r="F1699" s="58"/>
      <c r="G1699" s="59"/>
      <c r="H1699" s="57"/>
      <c r="I1699" s="57"/>
      <c r="J1699" s="62" t="str">
        <f t="shared" si="134"/>
        <v/>
      </c>
      <c r="K1699" s="61"/>
      <c r="L1699" s="57"/>
      <c r="M1699" s="57" t="str">
        <f t="shared" si="135"/>
        <v/>
      </c>
      <c r="N1699" s="57"/>
      <c r="O1699" s="57"/>
      <c r="P1699" s="57"/>
      <c r="Q1699" s="65" t="str">
        <f t="shared" si="136"/>
        <v/>
      </c>
      <c r="R1699" s="55"/>
      <c r="S1699" s="67"/>
      <c r="T1699" s="17">
        <f>IF(AND(D1699&lt;&gt;"",RIGHT(D1699,3)&lt;&gt;""),IF(COUNTIF($D$6:D1699,D1699)=1,1,0),0)</f>
        <v>0</v>
      </c>
      <c r="U1699" s="17" t="str">
        <f t="shared" si="137"/>
        <v/>
      </c>
      <c r="V1699" s="17" t="str">
        <f t="shared" si="138"/>
        <v/>
      </c>
    </row>
    <row r="1700" s="9" customFormat="1" hidden="1" customHeight="1" spans="1:22">
      <c r="A1700" s="21"/>
      <c r="B1700" s="54"/>
      <c r="C1700" s="55"/>
      <c r="D1700" s="54"/>
      <c r="E1700" s="57"/>
      <c r="F1700" s="58"/>
      <c r="G1700" s="59"/>
      <c r="H1700" s="57"/>
      <c r="I1700" s="57"/>
      <c r="J1700" s="62" t="str">
        <f t="shared" si="134"/>
        <v/>
      </c>
      <c r="K1700" s="61"/>
      <c r="L1700" s="57"/>
      <c r="M1700" s="57" t="str">
        <f t="shared" si="135"/>
        <v/>
      </c>
      <c r="N1700" s="57"/>
      <c r="O1700" s="57"/>
      <c r="P1700" s="57"/>
      <c r="Q1700" s="65" t="str">
        <f t="shared" si="136"/>
        <v/>
      </c>
      <c r="R1700" s="55"/>
      <c r="S1700" s="67"/>
      <c r="T1700" s="17">
        <f>IF(AND(D1700&lt;&gt;"",RIGHT(D1700,3)&lt;&gt;""),IF(COUNTIF($D$6:D1700,D1700)=1,1,0),0)</f>
        <v>0</v>
      </c>
      <c r="U1700" s="17" t="str">
        <f t="shared" si="137"/>
        <v/>
      </c>
      <c r="V1700" s="17" t="str">
        <f t="shared" si="138"/>
        <v/>
      </c>
    </row>
    <row r="1701" s="9" customFormat="1" hidden="1" customHeight="1" spans="1:22">
      <c r="A1701" s="21"/>
      <c r="B1701" s="54"/>
      <c r="C1701" s="55"/>
      <c r="D1701" s="54"/>
      <c r="E1701" s="57"/>
      <c r="F1701" s="58"/>
      <c r="G1701" s="59"/>
      <c r="H1701" s="57"/>
      <c r="I1701" s="57"/>
      <c r="J1701" s="62" t="str">
        <f t="shared" si="134"/>
        <v/>
      </c>
      <c r="K1701" s="61"/>
      <c r="L1701" s="57"/>
      <c r="M1701" s="57" t="str">
        <f t="shared" si="135"/>
        <v/>
      </c>
      <c r="N1701" s="57"/>
      <c r="O1701" s="57"/>
      <c r="P1701" s="57"/>
      <c r="Q1701" s="65" t="str">
        <f t="shared" si="136"/>
        <v/>
      </c>
      <c r="R1701" s="55"/>
      <c r="S1701" s="67"/>
      <c r="T1701" s="17">
        <f>IF(AND(D1701&lt;&gt;"",RIGHT(D1701,3)&lt;&gt;""),IF(COUNTIF($D$6:D1701,D1701)=1,1,0),0)</f>
        <v>0</v>
      </c>
      <c r="U1701" s="17" t="str">
        <f t="shared" si="137"/>
        <v/>
      </c>
      <c r="V1701" s="17" t="str">
        <f t="shared" si="138"/>
        <v/>
      </c>
    </row>
    <row r="1702" s="9" customFormat="1" hidden="1" customHeight="1" spans="1:22">
      <c r="A1702" s="21"/>
      <c r="B1702" s="54"/>
      <c r="C1702" s="55"/>
      <c r="D1702" s="54"/>
      <c r="E1702" s="57"/>
      <c r="F1702" s="58"/>
      <c r="G1702" s="59"/>
      <c r="H1702" s="57"/>
      <c r="I1702" s="57"/>
      <c r="J1702" s="62" t="str">
        <f t="shared" si="134"/>
        <v/>
      </c>
      <c r="K1702" s="61"/>
      <c r="L1702" s="57"/>
      <c r="M1702" s="57" t="str">
        <f t="shared" si="135"/>
        <v/>
      </c>
      <c r="N1702" s="57"/>
      <c r="O1702" s="57"/>
      <c r="P1702" s="57"/>
      <c r="Q1702" s="65" t="str">
        <f t="shared" si="136"/>
        <v/>
      </c>
      <c r="R1702" s="55"/>
      <c r="S1702" s="67"/>
      <c r="T1702" s="17">
        <f>IF(AND(D1702&lt;&gt;"",RIGHT(D1702,3)&lt;&gt;""),IF(COUNTIF($D$6:D1702,D1702)=1,1,0),0)</f>
        <v>0</v>
      </c>
      <c r="U1702" s="17" t="str">
        <f t="shared" si="137"/>
        <v/>
      </c>
      <c r="V1702" s="17" t="str">
        <f t="shared" si="138"/>
        <v/>
      </c>
    </row>
    <row r="1703" s="9" customFormat="1" hidden="1" customHeight="1" spans="1:22">
      <c r="A1703" s="21"/>
      <c r="B1703" s="54"/>
      <c r="C1703" s="55"/>
      <c r="D1703" s="54"/>
      <c r="E1703" s="57"/>
      <c r="F1703" s="58"/>
      <c r="G1703" s="59"/>
      <c r="H1703" s="57"/>
      <c r="I1703" s="57"/>
      <c r="J1703" s="62" t="str">
        <f t="shared" si="134"/>
        <v/>
      </c>
      <c r="K1703" s="61"/>
      <c r="L1703" s="57"/>
      <c r="M1703" s="57" t="str">
        <f t="shared" si="135"/>
        <v/>
      </c>
      <c r="N1703" s="57"/>
      <c r="O1703" s="57"/>
      <c r="P1703" s="57"/>
      <c r="Q1703" s="65" t="str">
        <f t="shared" si="136"/>
        <v/>
      </c>
      <c r="R1703" s="55"/>
      <c r="S1703" s="67"/>
      <c r="T1703" s="17">
        <f>IF(AND(D1703&lt;&gt;"",RIGHT(D1703,3)&lt;&gt;""),IF(COUNTIF($D$6:D1703,D1703)=1,1,0),0)</f>
        <v>0</v>
      </c>
      <c r="U1703" s="17" t="str">
        <f t="shared" si="137"/>
        <v/>
      </c>
      <c r="V1703" s="17" t="str">
        <f t="shared" si="138"/>
        <v/>
      </c>
    </row>
    <row r="1704" s="9" customFormat="1" hidden="1" customHeight="1" spans="1:22">
      <c r="A1704" s="21"/>
      <c r="B1704" s="54"/>
      <c r="C1704" s="55"/>
      <c r="D1704" s="54"/>
      <c r="E1704" s="57"/>
      <c r="F1704" s="58"/>
      <c r="G1704" s="59"/>
      <c r="H1704" s="57"/>
      <c r="I1704" s="57"/>
      <c r="J1704" s="62" t="str">
        <f t="shared" si="134"/>
        <v/>
      </c>
      <c r="K1704" s="61"/>
      <c r="L1704" s="57"/>
      <c r="M1704" s="57" t="str">
        <f t="shared" si="135"/>
        <v/>
      </c>
      <c r="N1704" s="57"/>
      <c r="O1704" s="57"/>
      <c r="P1704" s="57"/>
      <c r="Q1704" s="65" t="str">
        <f t="shared" si="136"/>
        <v/>
      </c>
      <c r="R1704" s="55"/>
      <c r="S1704" s="67"/>
      <c r="T1704" s="17">
        <f>IF(AND(D1704&lt;&gt;"",RIGHT(D1704,3)&lt;&gt;""),IF(COUNTIF($D$6:D1704,D1704)=1,1,0),0)</f>
        <v>0</v>
      </c>
      <c r="U1704" s="17" t="str">
        <f t="shared" si="137"/>
        <v/>
      </c>
      <c r="V1704" s="17" t="str">
        <f t="shared" si="138"/>
        <v/>
      </c>
    </row>
    <row r="1705" s="9" customFormat="1" hidden="1" customHeight="1" spans="1:22">
      <c r="A1705" s="21"/>
      <c r="B1705" s="54"/>
      <c r="C1705" s="55"/>
      <c r="D1705" s="54"/>
      <c r="E1705" s="57"/>
      <c r="F1705" s="58"/>
      <c r="G1705" s="59"/>
      <c r="H1705" s="57"/>
      <c r="I1705" s="57"/>
      <c r="J1705" s="62" t="str">
        <f t="shared" si="134"/>
        <v/>
      </c>
      <c r="K1705" s="61"/>
      <c r="L1705" s="57"/>
      <c r="M1705" s="57" t="str">
        <f t="shared" si="135"/>
        <v/>
      </c>
      <c r="N1705" s="57"/>
      <c r="O1705" s="57"/>
      <c r="P1705" s="57"/>
      <c r="Q1705" s="65" t="str">
        <f t="shared" si="136"/>
        <v/>
      </c>
      <c r="R1705" s="55"/>
      <c r="S1705" s="67"/>
      <c r="T1705" s="17">
        <f>IF(AND(D1705&lt;&gt;"",RIGHT(D1705,3)&lt;&gt;""),IF(COUNTIF($D$6:D1705,D1705)=1,1,0),0)</f>
        <v>0</v>
      </c>
      <c r="U1705" s="17" t="str">
        <f t="shared" si="137"/>
        <v/>
      </c>
      <c r="V1705" s="17" t="str">
        <f t="shared" si="138"/>
        <v/>
      </c>
    </row>
    <row r="1706" s="9" customFormat="1" hidden="1" customHeight="1" spans="1:22">
      <c r="A1706" s="21"/>
      <c r="B1706" s="54"/>
      <c r="C1706" s="55"/>
      <c r="D1706" s="54"/>
      <c r="E1706" s="57"/>
      <c r="F1706" s="58"/>
      <c r="G1706" s="59"/>
      <c r="H1706" s="57"/>
      <c r="I1706" s="57"/>
      <c r="J1706" s="62" t="str">
        <f t="shared" si="134"/>
        <v/>
      </c>
      <c r="K1706" s="61"/>
      <c r="L1706" s="57"/>
      <c r="M1706" s="57" t="str">
        <f t="shared" si="135"/>
        <v/>
      </c>
      <c r="N1706" s="57"/>
      <c r="O1706" s="57"/>
      <c r="P1706" s="57"/>
      <c r="Q1706" s="65" t="str">
        <f t="shared" si="136"/>
        <v/>
      </c>
      <c r="R1706" s="55"/>
      <c r="S1706" s="67"/>
      <c r="T1706" s="17">
        <f>IF(AND(D1706&lt;&gt;"",RIGHT(D1706,3)&lt;&gt;""),IF(COUNTIF($D$6:D1706,D1706)=1,1,0),0)</f>
        <v>0</v>
      </c>
      <c r="U1706" s="17" t="str">
        <f t="shared" si="137"/>
        <v/>
      </c>
      <c r="V1706" s="17" t="str">
        <f t="shared" si="138"/>
        <v/>
      </c>
    </row>
    <row r="1707" s="9" customFormat="1" hidden="1" customHeight="1" spans="1:22">
      <c r="A1707" s="21"/>
      <c r="B1707" s="54"/>
      <c r="C1707" s="55"/>
      <c r="D1707" s="54"/>
      <c r="E1707" s="57"/>
      <c r="F1707" s="58"/>
      <c r="G1707" s="59"/>
      <c r="H1707" s="57"/>
      <c r="I1707" s="57"/>
      <c r="J1707" s="62" t="str">
        <f t="shared" si="134"/>
        <v/>
      </c>
      <c r="K1707" s="61"/>
      <c r="L1707" s="57"/>
      <c r="M1707" s="57" t="str">
        <f t="shared" si="135"/>
        <v/>
      </c>
      <c r="N1707" s="57"/>
      <c r="O1707" s="57"/>
      <c r="P1707" s="57"/>
      <c r="Q1707" s="65" t="str">
        <f t="shared" si="136"/>
        <v/>
      </c>
      <c r="R1707" s="55"/>
      <c r="S1707" s="67"/>
      <c r="T1707" s="17">
        <f>IF(AND(D1707&lt;&gt;"",RIGHT(D1707,3)&lt;&gt;""),IF(COUNTIF($D$6:D1707,D1707)=1,1,0),0)</f>
        <v>0</v>
      </c>
      <c r="U1707" s="17" t="str">
        <f t="shared" si="137"/>
        <v/>
      </c>
      <c r="V1707" s="17" t="str">
        <f t="shared" si="138"/>
        <v/>
      </c>
    </row>
    <row r="1708" s="9" customFormat="1" hidden="1" customHeight="1" spans="1:22">
      <c r="A1708" s="21"/>
      <c r="B1708" s="54"/>
      <c r="C1708" s="55"/>
      <c r="D1708" s="54"/>
      <c r="E1708" s="57"/>
      <c r="F1708" s="58"/>
      <c r="G1708" s="59"/>
      <c r="H1708" s="57"/>
      <c r="I1708" s="57"/>
      <c r="J1708" s="62" t="str">
        <f t="shared" si="134"/>
        <v/>
      </c>
      <c r="K1708" s="61"/>
      <c r="L1708" s="57"/>
      <c r="M1708" s="57" t="str">
        <f t="shared" si="135"/>
        <v/>
      </c>
      <c r="N1708" s="57"/>
      <c r="O1708" s="57"/>
      <c r="P1708" s="57"/>
      <c r="Q1708" s="65" t="str">
        <f t="shared" si="136"/>
        <v/>
      </c>
      <c r="R1708" s="55"/>
      <c r="S1708" s="67"/>
      <c r="T1708" s="17">
        <f>IF(AND(D1708&lt;&gt;"",RIGHT(D1708,3)&lt;&gt;""),IF(COUNTIF($D$6:D1708,D1708)=1,1,0),0)</f>
        <v>0</v>
      </c>
      <c r="U1708" s="17" t="str">
        <f t="shared" si="137"/>
        <v/>
      </c>
      <c r="V1708" s="17" t="str">
        <f t="shared" si="138"/>
        <v/>
      </c>
    </row>
    <row r="1709" s="9" customFormat="1" hidden="1" customHeight="1" spans="1:22">
      <c r="A1709" s="21"/>
      <c r="B1709" s="54"/>
      <c r="C1709" s="55"/>
      <c r="D1709" s="54"/>
      <c r="E1709" s="57"/>
      <c r="F1709" s="58"/>
      <c r="G1709" s="59"/>
      <c r="H1709" s="57"/>
      <c r="I1709" s="57"/>
      <c r="J1709" s="62" t="str">
        <f t="shared" si="134"/>
        <v/>
      </c>
      <c r="K1709" s="61"/>
      <c r="L1709" s="57"/>
      <c r="M1709" s="57" t="str">
        <f t="shared" si="135"/>
        <v/>
      </c>
      <c r="N1709" s="57"/>
      <c r="O1709" s="57"/>
      <c r="P1709" s="57"/>
      <c r="Q1709" s="65" t="str">
        <f t="shared" si="136"/>
        <v/>
      </c>
      <c r="R1709" s="55"/>
      <c r="S1709" s="67"/>
      <c r="T1709" s="17">
        <f>IF(AND(D1709&lt;&gt;"",RIGHT(D1709,3)&lt;&gt;""),IF(COUNTIF($D$6:D1709,D1709)=1,1,0),0)</f>
        <v>0</v>
      </c>
      <c r="U1709" s="17" t="str">
        <f t="shared" si="137"/>
        <v/>
      </c>
      <c r="V1709" s="17" t="str">
        <f t="shared" si="138"/>
        <v/>
      </c>
    </row>
    <row r="1710" s="9" customFormat="1" hidden="1" customHeight="1" spans="1:22">
      <c r="A1710" s="21"/>
      <c r="B1710" s="54"/>
      <c r="C1710" s="55"/>
      <c r="D1710" s="54"/>
      <c r="E1710" s="57"/>
      <c r="F1710" s="58"/>
      <c r="G1710" s="59"/>
      <c r="H1710" s="57"/>
      <c r="I1710" s="57"/>
      <c r="J1710" s="62" t="str">
        <f t="shared" si="134"/>
        <v/>
      </c>
      <c r="K1710" s="61"/>
      <c r="L1710" s="57"/>
      <c r="M1710" s="57" t="str">
        <f t="shared" si="135"/>
        <v/>
      </c>
      <c r="N1710" s="57"/>
      <c r="O1710" s="57"/>
      <c r="P1710" s="57"/>
      <c r="Q1710" s="65" t="str">
        <f t="shared" si="136"/>
        <v/>
      </c>
      <c r="R1710" s="55"/>
      <c r="S1710" s="67"/>
      <c r="T1710" s="17">
        <f>IF(AND(D1710&lt;&gt;"",RIGHT(D1710,3)&lt;&gt;""),IF(COUNTIF($D$6:D1710,D1710)=1,1,0),0)</f>
        <v>0</v>
      </c>
      <c r="U1710" s="17" t="str">
        <f t="shared" si="137"/>
        <v/>
      </c>
      <c r="V1710" s="17" t="str">
        <f t="shared" si="138"/>
        <v/>
      </c>
    </row>
    <row r="1711" s="9" customFormat="1" hidden="1" customHeight="1" spans="1:22">
      <c r="A1711" s="21"/>
      <c r="B1711" s="54"/>
      <c r="C1711" s="55"/>
      <c r="D1711" s="54"/>
      <c r="E1711" s="57"/>
      <c r="F1711" s="58"/>
      <c r="G1711" s="59"/>
      <c r="H1711" s="57"/>
      <c r="I1711" s="57"/>
      <c r="J1711" s="62" t="str">
        <f t="shared" si="134"/>
        <v/>
      </c>
      <c r="K1711" s="61"/>
      <c r="L1711" s="57"/>
      <c r="M1711" s="57" t="str">
        <f t="shared" si="135"/>
        <v/>
      </c>
      <c r="N1711" s="57"/>
      <c r="O1711" s="57"/>
      <c r="P1711" s="57"/>
      <c r="Q1711" s="65" t="str">
        <f t="shared" si="136"/>
        <v/>
      </c>
      <c r="R1711" s="55"/>
      <c r="S1711" s="67"/>
      <c r="T1711" s="17">
        <f>IF(AND(D1711&lt;&gt;"",RIGHT(D1711,3)&lt;&gt;""),IF(COUNTIF($D$6:D1711,D1711)=1,1,0),0)</f>
        <v>0</v>
      </c>
      <c r="U1711" s="17" t="str">
        <f t="shared" si="137"/>
        <v/>
      </c>
      <c r="V1711" s="17" t="str">
        <f t="shared" si="138"/>
        <v/>
      </c>
    </row>
    <row r="1712" s="9" customFormat="1" hidden="1" customHeight="1" spans="1:22">
      <c r="A1712" s="21"/>
      <c r="B1712" s="54"/>
      <c r="C1712" s="55"/>
      <c r="D1712" s="54"/>
      <c r="E1712" s="57"/>
      <c r="F1712" s="58"/>
      <c r="G1712" s="59"/>
      <c r="H1712" s="57"/>
      <c r="I1712" s="57"/>
      <c r="J1712" s="62" t="str">
        <f t="shared" si="134"/>
        <v/>
      </c>
      <c r="K1712" s="61"/>
      <c r="L1712" s="57"/>
      <c r="M1712" s="57" t="str">
        <f t="shared" si="135"/>
        <v/>
      </c>
      <c r="N1712" s="57"/>
      <c r="O1712" s="57"/>
      <c r="P1712" s="57"/>
      <c r="Q1712" s="65" t="str">
        <f t="shared" si="136"/>
        <v/>
      </c>
      <c r="R1712" s="55"/>
      <c r="S1712" s="67"/>
      <c r="T1712" s="17">
        <f>IF(AND(D1712&lt;&gt;"",RIGHT(D1712,3)&lt;&gt;""),IF(COUNTIF($D$6:D1712,D1712)=1,1,0),0)</f>
        <v>0</v>
      </c>
      <c r="U1712" s="17" t="str">
        <f t="shared" si="137"/>
        <v/>
      </c>
      <c r="V1712" s="17" t="str">
        <f t="shared" si="138"/>
        <v/>
      </c>
    </row>
    <row r="1713" s="9" customFormat="1" hidden="1" customHeight="1" spans="1:22">
      <c r="A1713" s="21"/>
      <c r="B1713" s="54"/>
      <c r="C1713" s="55"/>
      <c r="D1713" s="54"/>
      <c r="E1713" s="57"/>
      <c r="F1713" s="58"/>
      <c r="G1713" s="59"/>
      <c r="H1713" s="57"/>
      <c r="I1713" s="57"/>
      <c r="J1713" s="62" t="str">
        <f t="shared" si="134"/>
        <v/>
      </c>
      <c r="K1713" s="61"/>
      <c r="L1713" s="57"/>
      <c r="M1713" s="57" t="str">
        <f t="shared" si="135"/>
        <v/>
      </c>
      <c r="N1713" s="57"/>
      <c r="O1713" s="57"/>
      <c r="P1713" s="57"/>
      <c r="Q1713" s="65" t="str">
        <f t="shared" si="136"/>
        <v/>
      </c>
      <c r="R1713" s="55"/>
      <c r="S1713" s="67"/>
      <c r="T1713" s="17">
        <f>IF(AND(D1713&lt;&gt;"",RIGHT(D1713,3)&lt;&gt;""),IF(COUNTIF($D$6:D1713,D1713)=1,1,0),0)</f>
        <v>0</v>
      </c>
      <c r="U1713" s="17" t="str">
        <f t="shared" si="137"/>
        <v/>
      </c>
      <c r="V1713" s="17" t="str">
        <f t="shared" si="138"/>
        <v/>
      </c>
    </row>
    <row r="1714" s="9" customFormat="1" hidden="1" customHeight="1" spans="1:22">
      <c r="A1714" s="21"/>
      <c r="B1714" s="54"/>
      <c r="C1714" s="55"/>
      <c r="D1714" s="54"/>
      <c r="E1714" s="57"/>
      <c r="F1714" s="58"/>
      <c r="G1714" s="59"/>
      <c r="H1714" s="57"/>
      <c r="I1714" s="57"/>
      <c r="J1714" s="62" t="str">
        <f t="shared" si="134"/>
        <v/>
      </c>
      <c r="K1714" s="61"/>
      <c r="L1714" s="57"/>
      <c r="M1714" s="57" t="str">
        <f t="shared" si="135"/>
        <v/>
      </c>
      <c r="N1714" s="57"/>
      <c r="O1714" s="57"/>
      <c r="P1714" s="57"/>
      <c r="Q1714" s="65" t="str">
        <f t="shared" si="136"/>
        <v/>
      </c>
      <c r="R1714" s="55"/>
      <c r="S1714" s="67"/>
      <c r="T1714" s="17">
        <f>IF(AND(D1714&lt;&gt;"",RIGHT(D1714,3)&lt;&gt;""),IF(COUNTIF($D$6:D1714,D1714)=1,1,0),0)</f>
        <v>0</v>
      </c>
      <c r="U1714" s="17" t="str">
        <f t="shared" si="137"/>
        <v/>
      </c>
      <c r="V1714" s="17" t="str">
        <f t="shared" si="138"/>
        <v/>
      </c>
    </row>
    <row r="1715" s="9" customFormat="1" hidden="1" customHeight="1" spans="1:22">
      <c r="A1715" s="21"/>
      <c r="B1715" s="54"/>
      <c r="C1715" s="55"/>
      <c r="D1715" s="54"/>
      <c r="E1715" s="57"/>
      <c r="F1715" s="58"/>
      <c r="G1715" s="59"/>
      <c r="H1715" s="57"/>
      <c r="I1715" s="57"/>
      <c r="J1715" s="62" t="str">
        <f t="shared" si="134"/>
        <v/>
      </c>
      <c r="K1715" s="61"/>
      <c r="L1715" s="57"/>
      <c r="M1715" s="57" t="str">
        <f t="shared" si="135"/>
        <v/>
      </c>
      <c r="N1715" s="57"/>
      <c r="O1715" s="57"/>
      <c r="P1715" s="57"/>
      <c r="Q1715" s="65" t="str">
        <f t="shared" si="136"/>
        <v/>
      </c>
      <c r="R1715" s="55"/>
      <c r="S1715" s="67"/>
      <c r="T1715" s="17">
        <f>IF(AND(D1715&lt;&gt;"",RIGHT(D1715,3)&lt;&gt;""),IF(COUNTIF($D$6:D1715,D1715)=1,1,0),0)</f>
        <v>0</v>
      </c>
      <c r="U1715" s="17" t="str">
        <f t="shared" si="137"/>
        <v/>
      </c>
      <c r="V1715" s="17" t="str">
        <f t="shared" si="138"/>
        <v/>
      </c>
    </row>
    <row r="1716" s="9" customFormat="1" hidden="1" customHeight="1" spans="1:22">
      <c r="A1716" s="21"/>
      <c r="B1716" s="54"/>
      <c r="C1716" s="55"/>
      <c r="D1716" s="54"/>
      <c r="E1716" s="57"/>
      <c r="F1716" s="58"/>
      <c r="G1716" s="59"/>
      <c r="H1716" s="57"/>
      <c r="I1716" s="57"/>
      <c r="J1716" s="62" t="str">
        <f t="shared" si="134"/>
        <v/>
      </c>
      <c r="K1716" s="61"/>
      <c r="L1716" s="57"/>
      <c r="M1716" s="57" t="str">
        <f t="shared" si="135"/>
        <v/>
      </c>
      <c r="N1716" s="57"/>
      <c r="O1716" s="57"/>
      <c r="P1716" s="57"/>
      <c r="Q1716" s="65" t="str">
        <f t="shared" si="136"/>
        <v/>
      </c>
      <c r="R1716" s="55"/>
      <c r="S1716" s="67"/>
      <c r="T1716" s="17">
        <f>IF(AND(D1716&lt;&gt;"",RIGHT(D1716,3)&lt;&gt;""),IF(COUNTIF($D$6:D1716,D1716)=1,1,0),0)</f>
        <v>0</v>
      </c>
      <c r="U1716" s="17" t="str">
        <f t="shared" si="137"/>
        <v/>
      </c>
      <c r="V1716" s="17" t="str">
        <f t="shared" si="138"/>
        <v/>
      </c>
    </row>
    <row r="1717" s="9" customFormat="1" hidden="1" customHeight="1" spans="1:22">
      <c r="A1717" s="21"/>
      <c r="B1717" s="54"/>
      <c r="C1717" s="55"/>
      <c r="D1717" s="54"/>
      <c r="E1717" s="57"/>
      <c r="F1717" s="58"/>
      <c r="G1717" s="59"/>
      <c r="H1717" s="57"/>
      <c r="I1717" s="57"/>
      <c r="J1717" s="62" t="str">
        <f t="shared" si="134"/>
        <v/>
      </c>
      <c r="K1717" s="61"/>
      <c r="L1717" s="57"/>
      <c r="M1717" s="57" t="str">
        <f t="shared" si="135"/>
        <v/>
      </c>
      <c r="N1717" s="57"/>
      <c r="O1717" s="57"/>
      <c r="P1717" s="57"/>
      <c r="Q1717" s="65" t="str">
        <f t="shared" si="136"/>
        <v/>
      </c>
      <c r="R1717" s="55"/>
      <c r="S1717" s="67"/>
      <c r="T1717" s="17">
        <f>IF(AND(D1717&lt;&gt;"",RIGHT(D1717,3)&lt;&gt;""),IF(COUNTIF($D$6:D1717,D1717)=1,1,0),0)</f>
        <v>0</v>
      </c>
      <c r="U1717" s="17" t="str">
        <f t="shared" si="137"/>
        <v/>
      </c>
      <c r="V1717" s="17" t="str">
        <f t="shared" si="138"/>
        <v/>
      </c>
    </row>
    <row r="1718" s="9" customFormat="1" hidden="1" customHeight="1" spans="1:22">
      <c r="A1718" s="21"/>
      <c r="B1718" s="54"/>
      <c r="C1718" s="55"/>
      <c r="D1718" s="54"/>
      <c r="E1718" s="57"/>
      <c r="F1718" s="58"/>
      <c r="G1718" s="59"/>
      <c r="H1718" s="57"/>
      <c r="I1718" s="57"/>
      <c r="J1718" s="62" t="str">
        <f t="shared" si="134"/>
        <v/>
      </c>
      <c r="K1718" s="61"/>
      <c r="L1718" s="57"/>
      <c r="M1718" s="57" t="str">
        <f t="shared" si="135"/>
        <v/>
      </c>
      <c r="N1718" s="57"/>
      <c r="O1718" s="57"/>
      <c r="P1718" s="57"/>
      <c r="Q1718" s="65" t="str">
        <f t="shared" si="136"/>
        <v/>
      </c>
      <c r="R1718" s="55"/>
      <c r="S1718" s="67"/>
      <c r="T1718" s="17">
        <f>IF(AND(D1718&lt;&gt;"",RIGHT(D1718,3)&lt;&gt;""),IF(COUNTIF($D$6:D1718,D1718)=1,1,0),0)</f>
        <v>0</v>
      </c>
      <c r="U1718" s="17" t="str">
        <f t="shared" si="137"/>
        <v/>
      </c>
      <c r="V1718" s="17" t="str">
        <f t="shared" si="138"/>
        <v/>
      </c>
    </row>
    <row r="1719" s="9" customFormat="1" hidden="1" customHeight="1" spans="1:22">
      <c r="A1719" s="21"/>
      <c r="B1719" s="54"/>
      <c r="C1719" s="55"/>
      <c r="D1719" s="54"/>
      <c r="E1719" s="57"/>
      <c r="F1719" s="58"/>
      <c r="G1719" s="59"/>
      <c r="H1719" s="57"/>
      <c r="I1719" s="57"/>
      <c r="J1719" s="62" t="str">
        <f t="shared" si="134"/>
        <v/>
      </c>
      <c r="K1719" s="61"/>
      <c r="L1719" s="57"/>
      <c r="M1719" s="57" t="str">
        <f t="shared" si="135"/>
        <v/>
      </c>
      <c r="N1719" s="57"/>
      <c r="O1719" s="57"/>
      <c r="P1719" s="57"/>
      <c r="Q1719" s="65" t="str">
        <f t="shared" si="136"/>
        <v/>
      </c>
      <c r="R1719" s="55"/>
      <c r="S1719" s="67"/>
      <c r="T1719" s="17">
        <f>IF(AND(D1719&lt;&gt;"",RIGHT(D1719,3)&lt;&gt;""),IF(COUNTIF($D$6:D1719,D1719)=1,1,0),0)</f>
        <v>0</v>
      </c>
      <c r="U1719" s="17" t="str">
        <f t="shared" si="137"/>
        <v/>
      </c>
      <c r="V1719" s="17" t="str">
        <f t="shared" si="138"/>
        <v/>
      </c>
    </row>
    <row r="1720" s="9" customFormat="1" hidden="1" customHeight="1" spans="1:22">
      <c r="A1720" s="21"/>
      <c r="B1720" s="54"/>
      <c r="C1720" s="55"/>
      <c r="D1720" s="54"/>
      <c r="E1720" s="57"/>
      <c r="F1720" s="58"/>
      <c r="G1720" s="59"/>
      <c r="H1720" s="57"/>
      <c r="I1720" s="57"/>
      <c r="J1720" s="62" t="str">
        <f t="shared" si="134"/>
        <v/>
      </c>
      <c r="K1720" s="61"/>
      <c r="L1720" s="57"/>
      <c r="M1720" s="57" t="str">
        <f t="shared" si="135"/>
        <v/>
      </c>
      <c r="N1720" s="57"/>
      <c r="O1720" s="57"/>
      <c r="P1720" s="57"/>
      <c r="Q1720" s="65" t="str">
        <f t="shared" si="136"/>
        <v/>
      </c>
      <c r="R1720" s="55"/>
      <c r="S1720" s="67"/>
      <c r="T1720" s="17">
        <f>IF(AND(D1720&lt;&gt;"",RIGHT(D1720,3)&lt;&gt;""),IF(COUNTIF($D$6:D1720,D1720)=1,1,0),0)</f>
        <v>0</v>
      </c>
      <c r="U1720" s="17" t="str">
        <f t="shared" si="137"/>
        <v/>
      </c>
      <c r="V1720" s="17" t="str">
        <f t="shared" si="138"/>
        <v/>
      </c>
    </row>
    <row r="1721" s="9" customFormat="1" hidden="1" customHeight="1" spans="1:22">
      <c r="A1721" s="21"/>
      <c r="B1721" s="54"/>
      <c r="C1721" s="55"/>
      <c r="D1721" s="54"/>
      <c r="E1721" s="57"/>
      <c r="F1721" s="58"/>
      <c r="G1721" s="59"/>
      <c r="H1721" s="57"/>
      <c r="I1721" s="57"/>
      <c r="J1721" s="62" t="str">
        <f t="shared" si="134"/>
        <v/>
      </c>
      <c r="K1721" s="61"/>
      <c r="L1721" s="57"/>
      <c r="M1721" s="57" t="str">
        <f t="shared" si="135"/>
        <v/>
      </c>
      <c r="N1721" s="57"/>
      <c r="O1721" s="57"/>
      <c r="P1721" s="57"/>
      <c r="Q1721" s="65" t="str">
        <f t="shared" si="136"/>
        <v/>
      </c>
      <c r="R1721" s="55"/>
      <c r="S1721" s="67"/>
      <c r="T1721" s="17">
        <f>IF(AND(D1721&lt;&gt;"",RIGHT(D1721,3)&lt;&gt;""),IF(COUNTIF($D$6:D1721,D1721)=1,1,0),0)</f>
        <v>0</v>
      </c>
      <c r="U1721" s="17" t="str">
        <f t="shared" si="137"/>
        <v/>
      </c>
      <c r="V1721" s="17" t="str">
        <f t="shared" si="138"/>
        <v/>
      </c>
    </row>
    <row r="1722" s="9" customFormat="1" hidden="1" customHeight="1" spans="1:22">
      <c r="A1722" s="21"/>
      <c r="B1722" s="54"/>
      <c r="C1722" s="55"/>
      <c r="D1722" s="54"/>
      <c r="E1722" s="57"/>
      <c r="F1722" s="58"/>
      <c r="G1722" s="59"/>
      <c r="H1722" s="57"/>
      <c r="I1722" s="57"/>
      <c r="J1722" s="62" t="str">
        <f t="shared" si="134"/>
        <v/>
      </c>
      <c r="K1722" s="61"/>
      <c r="L1722" s="57"/>
      <c r="M1722" s="57" t="str">
        <f t="shared" si="135"/>
        <v/>
      </c>
      <c r="N1722" s="57"/>
      <c r="O1722" s="57"/>
      <c r="P1722" s="57"/>
      <c r="Q1722" s="65" t="str">
        <f t="shared" si="136"/>
        <v/>
      </c>
      <c r="R1722" s="55"/>
      <c r="S1722" s="67"/>
      <c r="T1722" s="17">
        <f>IF(AND(D1722&lt;&gt;"",RIGHT(D1722,3)&lt;&gt;""),IF(COUNTIF($D$6:D1722,D1722)=1,1,0),0)</f>
        <v>0</v>
      </c>
      <c r="U1722" s="17" t="str">
        <f t="shared" si="137"/>
        <v/>
      </c>
      <c r="V1722" s="17" t="str">
        <f t="shared" si="138"/>
        <v/>
      </c>
    </row>
    <row r="1723" s="9" customFormat="1" hidden="1" customHeight="1" spans="1:22">
      <c r="A1723" s="21"/>
      <c r="B1723" s="54"/>
      <c r="C1723" s="55"/>
      <c r="D1723" s="54"/>
      <c r="E1723" s="57"/>
      <c r="F1723" s="58"/>
      <c r="G1723" s="59"/>
      <c r="H1723" s="57"/>
      <c r="I1723" s="57"/>
      <c r="J1723" s="62" t="str">
        <f t="shared" si="134"/>
        <v/>
      </c>
      <c r="K1723" s="61"/>
      <c r="L1723" s="57"/>
      <c r="M1723" s="57" t="str">
        <f t="shared" si="135"/>
        <v/>
      </c>
      <c r="N1723" s="57"/>
      <c r="O1723" s="57"/>
      <c r="P1723" s="57"/>
      <c r="Q1723" s="65" t="str">
        <f t="shared" si="136"/>
        <v/>
      </c>
      <c r="R1723" s="55"/>
      <c r="S1723" s="67"/>
      <c r="T1723" s="17">
        <f>IF(AND(D1723&lt;&gt;"",RIGHT(D1723,3)&lt;&gt;""),IF(COUNTIF($D$6:D1723,D1723)=1,1,0),0)</f>
        <v>0</v>
      </c>
      <c r="U1723" s="17" t="str">
        <f t="shared" si="137"/>
        <v/>
      </c>
      <c r="V1723" s="17" t="str">
        <f t="shared" si="138"/>
        <v/>
      </c>
    </row>
    <row r="1724" s="9" customFormat="1" hidden="1" customHeight="1" spans="1:22">
      <c r="A1724" s="21"/>
      <c r="B1724" s="54"/>
      <c r="C1724" s="55"/>
      <c r="D1724" s="54"/>
      <c r="E1724" s="57"/>
      <c r="F1724" s="58"/>
      <c r="G1724" s="59"/>
      <c r="H1724" s="57"/>
      <c r="I1724" s="57"/>
      <c r="J1724" s="62" t="str">
        <f t="shared" si="134"/>
        <v/>
      </c>
      <c r="K1724" s="61"/>
      <c r="L1724" s="57"/>
      <c r="M1724" s="57" t="str">
        <f t="shared" si="135"/>
        <v/>
      </c>
      <c r="N1724" s="57"/>
      <c r="O1724" s="57"/>
      <c r="P1724" s="57"/>
      <c r="Q1724" s="65" t="str">
        <f t="shared" si="136"/>
        <v/>
      </c>
      <c r="R1724" s="55"/>
      <c r="S1724" s="67"/>
      <c r="T1724" s="17">
        <f>IF(AND(D1724&lt;&gt;"",RIGHT(D1724,3)&lt;&gt;""),IF(COUNTIF($D$6:D1724,D1724)=1,1,0),0)</f>
        <v>0</v>
      </c>
      <c r="U1724" s="17" t="str">
        <f t="shared" si="137"/>
        <v/>
      </c>
      <c r="V1724" s="17" t="str">
        <f t="shared" si="138"/>
        <v/>
      </c>
    </row>
    <row r="1725" s="9" customFormat="1" hidden="1" customHeight="1" spans="1:22">
      <c r="A1725" s="21"/>
      <c r="B1725" s="54"/>
      <c r="C1725" s="55"/>
      <c r="D1725" s="54"/>
      <c r="E1725" s="57"/>
      <c r="F1725" s="58"/>
      <c r="G1725" s="59"/>
      <c r="H1725" s="57"/>
      <c r="I1725" s="57"/>
      <c r="J1725" s="62" t="str">
        <f t="shared" si="134"/>
        <v/>
      </c>
      <c r="K1725" s="61"/>
      <c r="L1725" s="57"/>
      <c r="M1725" s="57" t="str">
        <f t="shared" si="135"/>
        <v/>
      </c>
      <c r="N1725" s="57"/>
      <c r="O1725" s="57"/>
      <c r="P1725" s="57"/>
      <c r="Q1725" s="65" t="str">
        <f t="shared" si="136"/>
        <v/>
      </c>
      <c r="R1725" s="55"/>
      <c r="S1725" s="67"/>
      <c r="T1725" s="17">
        <f>IF(AND(D1725&lt;&gt;"",RIGHT(D1725,3)&lt;&gt;""),IF(COUNTIF($D$6:D1725,D1725)=1,1,0),0)</f>
        <v>0</v>
      </c>
      <c r="U1725" s="17" t="str">
        <f t="shared" si="137"/>
        <v/>
      </c>
      <c r="V1725" s="17" t="str">
        <f t="shared" si="138"/>
        <v/>
      </c>
    </row>
    <row r="1726" s="9" customFormat="1" hidden="1" customHeight="1" spans="1:22">
      <c r="A1726" s="21"/>
      <c r="B1726" s="54"/>
      <c r="C1726" s="55"/>
      <c r="D1726" s="54"/>
      <c r="E1726" s="57"/>
      <c r="F1726" s="58"/>
      <c r="G1726" s="59"/>
      <c r="H1726" s="57"/>
      <c r="I1726" s="57"/>
      <c r="J1726" s="62" t="str">
        <f t="shared" si="134"/>
        <v/>
      </c>
      <c r="K1726" s="61"/>
      <c r="L1726" s="57"/>
      <c r="M1726" s="57" t="str">
        <f t="shared" si="135"/>
        <v/>
      </c>
      <c r="N1726" s="57"/>
      <c r="O1726" s="57"/>
      <c r="P1726" s="57"/>
      <c r="Q1726" s="65" t="str">
        <f t="shared" si="136"/>
        <v/>
      </c>
      <c r="R1726" s="55"/>
      <c r="S1726" s="67"/>
      <c r="T1726" s="17">
        <f>IF(AND(D1726&lt;&gt;"",RIGHT(D1726,3)&lt;&gt;""),IF(COUNTIF($D$6:D1726,D1726)=1,1,0),0)</f>
        <v>0</v>
      </c>
      <c r="U1726" s="17" t="str">
        <f t="shared" si="137"/>
        <v/>
      </c>
      <c r="V1726" s="17" t="str">
        <f t="shared" si="138"/>
        <v/>
      </c>
    </row>
    <row r="1727" s="9" customFormat="1" hidden="1" customHeight="1" spans="1:22">
      <c r="A1727" s="21"/>
      <c r="B1727" s="54"/>
      <c r="C1727" s="55"/>
      <c r="D1727" s="54"/>
      <c r="E1727" s="57"/>
      <c r="F1727" s="58"/>
      <c r="G1727" s="59"/>
      <c r="H1727" s="57"/>
      <c r="I1727" s="57"/>
      <c r="J1727" s="62" t="str">
        <f t="shared" si="134"/>
        <v/>
      </c>
      <c r="K1727" s="61"/>
      <c r="L1727" s="57"/>
      <c r="M1727" s="57" t="str">
        <f t="shared" si="135"/>
        <v/>
      </c>
      <c r="N1727" s="57"/>
      <c r="O1727" s="57"/>
      <c r="P1727" s="57"/>
      <c r="Q1727" s="65" t="str">
        <f t="shared" si="136"/>
        <v/>
      </c>
      <c r="R1727" s="55"/>
      <c r="S1727" s="67"/>
      <c r="T1727" s="17">
        <f>IF(AND(D1727&lt;&gt;"",RIGHT(D1727,3)&lt;&gt;""),IF(COUNTIF($D$6:D1727,D1727)=1,1,0),0)</f>
        <v>0</v>
      </c>
      <c r="U1727" s="17" t="str">
        <f t="shared" si="137"/>
        <v/>
      </c>
      <c r="V1727" s="17" t="str">
        <f t="shared" si="138"/>
        <v/>
      </c>
    </row>
    <row r="1728" s="9" customFormat="1" hidden="1" customHeight="1" spans="1:22">
      <c r="A1728" s="21"/>
      <c r="B1728" s="54"/>
      <c r="C1728" s="55"/>
      <c r="D1728" s="54"/>
      <c r="E1728" s="57"/>
      <c r="F1728" s="58"/>
      <c r="G1728" s="59"/>
      <c r="H1728" s="57"/>
      <c r="I1728" s="57"/>
      <c r="J1728" s="62" t="str">
        <f t="shared" si="134"/>
        <v/>
      </c>
      <c r="K1728" s="61"/>
      <c r="L1728" s="57"/>
      <c r="M1728" s="57" t="str">
        <f t="shared" si="135"/>
        <v/>
      </c>
      <c r="N1728" s="57"/>
      <c r="O1728" s="57"/>
      <c r="P1728" s="57"/>
      <c r="Q1728" s="65" t="str">
        <f t="shared" si="136"/>
        <v/>
      </c>
      <c r="R1728" s="55"/>
      <c r="S1728" s="67"/>
      <c r="T1728" s="17">
        <f>IF(AND(D1728&lt;&gt;"",RIGHT(D1728,3)&lt;&gt;""),IF(COUNTIF($D$6:D1728,D1728)=1,1,0),0)</f>
        <v>0</v>
      </c>
      <c r="U1728" s="17" t="str">
        <f t="shared" si="137"/>
        <v/>
      </c>
      <c r="V1728" s="17" t="str">
        <f t="shared" si="138"/>
        <v/>
      </c>
    </row>
    <row r="1729" s="9" customFormat="1" hidden="1" customHeight="1" spans="1:22">
      <c r="A1729" s="21"/>
      <c r="B1729" s="54"/>
      <c r="C1729" s="55"/>
      <c r="D1729" s="54"/>
      <c r="E1729" s="57"/>
      <c r="F1729" s="58"/>
      <c r="G1729" s="59"/>
      <c r="H1729" s="57"/>
      <c r="I1729" s="57"/>
      <c r="J1729" s="62" t="str">
        <f t="shared" si="134"/>
        <v/>
      </c>
      <c r="K1729" s="61"/>
      <c r="L1729" s="57"/>
      <c r="M1729" s="57" t="str">
        <f t="shared" si="135"/>
        <v/>
      </c>
      <c r="N1729" s="57"/>
      <c r="O1729" s="57"/>
      <c r="P1729" s="57"/>
      <c r="Q1729" s="65" t="str">
        <f t="shared" si="136"/>
        <v/>
      </c>
      <c r="R1729" s="55"/>
      <c r="S1729" s="67"/>
      <c r="T1729" s="17">
        <f>IF(AND(D1729&lt;&gt;"",RIGHT(D1729,3)&lt;&gt;""),IF(COUNTIF($D$6:D1729,D1729)=1,1,0),0)</f>
        <v>0</v>
      </c>
      <c r="U1729" s="17" t="str">
        <f t="shared" si="137"/>
        <v/>
      </c>
      <c r="V1729" s="17" t="str">
        <f t="shared" si="138"/>
        <v/>
      </c>
    </row>
    <row r="1730" s="9" customFormat="1" hidden="1" customHeight="1" spans="1:22">
      <c r="A1730" s="21"/>
      <c r="B1730" s="54"/>
      <c r="C1730" s="55"/>
      <c r="D1730" s="54"/>
      <c r="E1730" s="57"/>
      <c r="F1730" s="58"/>
      <c r="G1730" s="59"/>
      <c r="H1730" s="57"/>
      <c r="I1730" s="57"/>
      <c r="J1730" s="62" t="str">
        <f t="shared" si="134"/>
        <v/>
      </c>
      <c r="K1730" s="61"/>
      <c r="L1730" s="57"/>
      <c r="M1730" s="57" t="str">
        <f t="shared" si="135"/>
        <v/>
      </c>
      <c r="N1730" s="57"/>
      <c r="O1730" s="57"/>
      <c r="P1730" s="57"/>
      <c r="Q1730" s="65" t="str">
        <f t="shared" si="136"/>
        <v/>
      </c>
      <c r="R1730" s="55"/>
      <c r="S1730" s="67"/>
      <c r="T1730" s="17">
        <f>IF(AND(D1730&lt;&gt;"",RIGHT(D1730,3)&lt;&gt;""),IF(COUNTIF($D$6:D1730,D1730)=1,1,0),0)</f>
        <v>0</v>
      </c>
      <c r="U1730" s="17" t="str">
        <f t="shared" si="137"/>
        <v/>
      </c>
      <c r="V1730" s="17" t="str">
        <f t="shared" si="138"/>
        <v/>
      </c>
    </row>
    <row r="1731" s="9" customFormat="1" hidden="1" customHeight="1" spans="1:22">
      <c r="A1731" s="21"/>
      <c r="B1731" s="54"/>
      <c r="C1731" s="55"/>
      <c r="D1731" s="54"/>
      <c r="E1731" s="57"/>
      <c r="F1731" s="58"/>
      <c r="G1731" s="59"/>
      <c r="H1731" s="57"/>
      <c r="I1731" s="57"/>
      <c r="J1731" s="62" t="str">
        <f t="shared" si="134"/>
        <v/>
      </c>
      <c r="K1731" s="61"/>
      <c r="L1731" s="57"/>
      <c r="M1731" s="57" t="str">
        <f t="shared" si="135"/>
        <v/>
      </c>
      <c r="N1731" s="57"/>
      <c r="O1731" s="57"/>
      <c r="P1731" s="57"/>
      <c r="Q1731" s="65" t="str">
        <f t="shared" si="136"/>
        <v/>
      </c>
      <c r="R1731" s="55"/>
      <c r="S1731" s="67"/>
      <c r="T1731" s="17">
        <f>IF(AND(D1731&lt;&gt;"",RIGHT(D1731,3)&lt;&gt;""),IF(COUNTIF($D$6:D1731,D1731)=1,1,0),0)</f>
        <v>0</v>
      </c>
      <c r="U1731" s="17" t="str">
        <f t="shared" si="137"/>
        <v/>
      </c>
      <c r="V1731" s="17" t="str">
        <f t="shared" si="138"/>
        <v/>
      </c>
    </row>
    <row r="1732" s="9" customFormat="1" hidden="1" customHeight="1" spans="1:22">
      <c r="A1732" s="21"/>
      <c r="B1732" s="54"/>
      <c r="C1732" s="55"/>
      <c r="D1732" s="54"/>
      <c r="E1732" s="57"/>
      <c r="F1732" s="58"/>
      <c r="G1732" s="59"/>
      <c r="H1732" s="57"/>
      <c r="I1732" s="57"/>
      <c r="J1732" s="62" t="str">
        <f t="shared" si="134"/>
        <v/>
      </c>
      <c r="K1732" s="61"/>
      <c r="L1732" s="57"/>
      <c r="M1732" s="57" t="str">
        <f t="shared" si="135"/>
        <v/>
      </c>
      <c r="N1732" s="57"/>
      <c r="O1732" s="57"/>
      <c r="P1732" s="57"/>
      <c r="Q1732" s="65" t="str">
        <f t="shared" si="136"/>
        <v/>
      </c>
      <c r="R1732" s="55"/>
      <c r="S1732" s="67"/>
      <c r="T1732" s="17">
        <f>IF(AND(D1732&lt;&gt;"",RIGHT(D1732,3)&lt;&gt;""),IF(COUNTIF($D$6:D1732,D1732)=1,1,0),0)</f>
        <v>0</v>
      </c>
      <c r="U1732" s="17" t="str">
        <f t="shared" si="137"/>
        <v/>
      </c>
      <c r="V1732" s="17" t="str">
        <f t="shared" si="138"/>
        <v/>
      </c>
    </row>
    <row r="1733" s="9" customFormat="1" hidden="1" customHeight="1" spans="1:22">
      <c r="A1733" s="21"/>
      <c r="B1733" s="54"/>
      <c r="C1733" s="55"/>
      <c r="D1733" s="54"/>
      <c r="E1733" s="57"/>
      <c r="F1733" s="58"/>
      <c r="G1733" s="59"/>
      <c r="H1733" s="57"/>
      <c r="I1733" s="57"/>
      <c r="J1733" s="62" t="str">
        <f t="shared" si="134"/>
        <v/>
      </c>
      <c r="K1733" s="61"/>
      <c r="L1733" s="57"/>
      <c r="M1733" s="57" t="str">
        <f t="shared" si="135"/>
        <v/>
      </c>
      <c r="N1733" s="57"/>
      <c r="O1733" s="57"/>
      <c r="P1733" s="57"/>
      <c r="Q1733" s="65" t="str">
        <f t="shared" si="136"/>
        <v/>
      </c>
      <c r="R1733" s="55"/>
      <c r="S1733" s="67"/>
      <c r="T1733" s="17">
        <f>IF(AND(D1733&lt;&gt;"",RIGHT(D1733,3)&lt;&gt;""),IF(COUNTIF($D$6:D1733,D1733)=1,1,0),0)</f>
        <v>0</v>
      </c>
      <c r="U1733" s="17" t="str">
        <f t="shared" si="137"/>
        <v/>
      </c>
      <c r="V1733" s="17" t="str">
        <f t="shared" si="138"/>
        <v/>
      </c>
    </row>
    <row r="1734" s="9" customFormat="1" hidden="1" customHeight="1" spans="1:22">
      <c r="A1734" s="21"/>
      <c r="B1734" s="54"/>
      <c r="C1734" s="55"/>
      <c r="D1734" s="54"/>
      <c r="E1734" s="57"/>
      <c r="F1734" s="58"/>
      <c r="G1734" s="59"/>
      <c r="H1734" s="57"/>
      <c r="I1734" s="57"/>
      <c r="J1734" s="62" t="str">
        <f t="shared" ref="J1734:J1797" si="139">IF(H1734&lt;&gt;"",HYPERLINK(_xlfn.CONCAT($H$4,H1734,I1734),"Open File"),"")</f>
        <v/>
      </c>
      <c r="K1734" s="61"/>
      <c r="L1734" s="57"/>
      <c r="M1734" s="57" t="str">
        <f t="shared" ref="M1734:M1797" si="140">IF(AND(N1734&lt;&gt;"",Q1734&lt;&gt;"",R1734&lt;&gt;""),"COMPLETED",IF(N1734&lt;&gt;"","ON-GOING",IF(L1734&lt;&gt;"","REQUESTED","")))</f>
        <v/>
      </c>
      <c r="N1734" s="57"/>
      <c r="O1734" s="57"/>
      <c r="P1734" s="57"/>
      <c r="Q1734" s="65" t="str">
        <f t="shared" ref="Q1734:Q1797" si="141">IF(O1734&lt;&gt;"",HYPERLINK(_xlfn.CONCAT($O$4,O1734,P1734),"Open File"),"")</f>
        <v/>
      </c>
      <c r="R1734" s="55"/>
      <c r="S1734" s="67"/>
      <c r="T1734" s="17">
        <f>IF(AND(D1734&lt;&gt;"",RIGHT(D1734,3)&lt;&gt;""),IF(COUNTIF($D$6:D1734,D1734)=1,1,0),0)</f>
        <v>0</v>
      </c>
      <c r="U1734" s="17" t="str">
        <f t="shared" ref="U1734:U1797" si="142">IF(AND(D1734&lt;&gt;"",E1734&lt;&gt;""),_xlfn.CONCAT(SUBSTITUTE(D1734,"/","."),"_",E1734,"_Before"),"")</f>
        <v/>
      </c>
      <c r="V1734" s="17" t="str">
        <f t="shared" ref="V1734:V1797" si="143">IF(AND(D1734&lt;&gt;"",E1734&lt;&gt;""),_xlfn.CONCAT(SUBSTITUTE(D1734,"/","."),"_",E1734,"_After"),"")</f>
        <v/>
      </c>
    </row>
    <row r="1735" s="9" customFormat="1" hidden="1" customHeight="1" spans="1:22">
      <c r="A1735" s="21"/>
      <c r="B1735" s="54"/>
      <c r="C1735" s="55"/>
      <c r="D1735" s="54"/>
      <c r="E1735" s="57"/>
      <c r="F1735" s="58"/>
      <c r="G1735" s="59"/>
      <c r="H1735" s="57"/>
      <c r="I1735" s="57"/>
      <c r="J1735" s="62" t="str">
        <f t="shared" si="139"/>
        <v/>
      </c>
      <c r="K1735" s="61"/>
      <c r="L1735" s="57"/>
      <c r="M1735" s="57" t="str">
        <f t="shared" si="140"/>
        <v/>
      </c>
      <c r="N1735" s="57"/>
      <c r="O1735" s="57"/>
      <c r="P1735" s="57"/>
      <c r="Q1735" s="65" t="str">
        <f t="shared" si="141"/>
        <v/>
      </c>
      <c r="R1735" s="55"/>
      <c r="S1735" s="67"/>
      <c r="T1735" s="17">
        <f>IF(AND(D1735&lt;&gt;"",RIGHT(D1735,3)&lt;&gt;""),IF(COUNTIF($D$6:D1735,D1735)=1,1,0),0)</f>
        <v>0</v>
      </c>
      <c r="U1735" s="17" t="str">
        <f t="shared" si="142"/>
        <v/>
      </c>
      <c r="V1735" s="17" t="str">
        <f t="shared" si="143"/>
        <v/>
      </c>
    </row>
    <row r="1736" s="9" customFormat="1" hidden="1" customHeight="1" spans="1:22">
      <c r="A1736" s="21"/>
      <c r="B1736" s="54"/>
      <c r="C1736" s="55"/>
      <c r="D1736" s="54"/>
      <c r="E1736" s="57"/>
      <c r="F1736" s="58"/>
      <c r="G1736" s="59"/>
      <c r="H1736" s="57"/>
      <c r="I1736" s="57"/>
      <c r="J1736" s="62" t="str">
        <f t="shared" si="139"/>
        <v/>
      </c>
      <c r="K1736" s="61"/>
      <c r="L1736" s="57"/>
      <c r="M1736" s="57" t="str">
        <f t="shared" si="140"/>
        <v/>
      </c>
      <c r="N1736" s="57"/>
      <c r="O1736" s="57"/>
      <c r="P1736" s="57"/>
      <c r="Q1736" s="65" t="str">
        <f t="shared" si="141"/>
        <v/>
      </c>
      <c r="R1736" s="55"/>
      <c r="S1736" s="67"/>
      <c r="T1736" s="17">
        <f>IF(AND(D1736&lt;&gt;"",RIGHT(D1736,3)&lt;&gt;""),IF(COUNTIF($D$6:D1736,D1736)=1,1,0),0)</f>
        <v>0</v>
      </c>
      <c r="U1736" s="17" t="str">
        <f t="shared" si="142"/>
        <v/>
      </c>
      <c r="V1736" s="17" t="str">
        <f t="shared" si="143"/>
        <v/>
      </c>
    </row>
    <row r="1737" s="9" customFormat="1" hidden="1" customHeight="1" spans="1:22">
      <c r="A1737" s="21"/>
      <c r="B1737" s="54"/>
      <c r="C1737" s="55"/>
      <c r="D1737" s="54"/>
      <c r="E1737" s="57"/>
      <c r="F1737" s="58"/>
      <c r="G1737" s="59"/>
      <c r="H1737" s="57"/>
      <c r="I1737" s="57"/>
      <c r="J1737" s="62" t="str">
        <f t="shared" si="139"/>
        <v/>
      </c>
      <c r="K1737" s="61"/>
      <c r="L1737" s="57"/>
      <c r="M1737" s="57" t="str">
        <f t="shared" si="140"/>
        <v/>
      </c>
      <c r="N1737" s="57"/>
      <c r="O1737" s="57"/>
      <c r="P1737" s="57"/>
      <c r="Q1737" s="65" t="str">
        <f t="shared" si="141"/>
        <v/>
      </c>
      <c r="R1737" s="55"/>
      <c r="S1737" s="67"/>
      <c r="T1737" s="17">
        <f>IF(AND(D1737&lt;&gt;"",RIGHT(D1737,3)&lt;&gt;""),IF(COUNTIF($D$6:D1737,D1737)=1,1,0),0)</f>
        <v>0</v>
      </c>
      <c r="U1737" s="17" t="str">
        <f t="shared" si="142"/>
        <v/>
      </c>
      <c r="V1737" s="17" t="str">
        <f t="shared" si="143"/>
        <v/>
      </c>
    </row>
    <row r="1738" s="9" customFormat="1" hidden="1" customHeight="1" spans="1:22">
      <c r="A1738" s="21"/>
      <c r="B1738" s="54"/>
      <c r="C1738" s="55"/>
      <c r="D1738" s="54"/>
      <c r="E1738" s="57"/>
      <c r="F1738" s="58"/>
      <c r="G1738" s="59"/>
      <c r="H1738" s="57"/>
      <c r="I1738" s="57"/>
      <c r="J1738" s="62" t="str">
        <f t="shared" si="139"/>
        <v/>
      </c>
      <c r="K1738" s="61"/>
      <c r="L1738" s="57"/>
      <c r="M1738" s="57" t="str">
        <f t="shared" si="140"/>
        <v/>
      </c>
      <c r="N1738" s="57"/>
      <c r="O1738" s="57"/>
      <c r="P1738" s="57"/>
      <c r="Q1738" s="65" t="str">
        <f t="shared" si="141"/>
        <v/>
      </c>
      <c r="R1738" s="55"/>
      <c r="S1738" s="67"/>
      <c r="T1738" s="17">
        <f>IF(AND(D1738&lt;&gt;"",RIGHT(D1738,3)&lt;&gt;""),IF(COUNTIF($D$6:D1738,D1738)=1,1,0),0)</f>
        <v>0</v>
      </c>
      <c r="U1738" s="17" t="str">
        <f t="shared" si="142"/>
        <v/>
      </c>
      <c r="V1738" s="17" t="str">
        <f t="shared" si="143"/>
        <v/>
      </c>
    </row>
    <row r="1739" s="9" customFormat="1" hidden="1" customHeight="1" spans="1:22">
      <c r="A1739" s="21"/>
      <c r="B1739" s="54"/>
      <c r="C1739" s="55"/>
      <c r="D1739" s="54"/>
      <c r="E1739" s="57"/>
      <c r="F1739" s="58"/>
      <c r="G1739" s="59"/>
      <c r="H1739" s="57"/>
      <c r="I1739" s="57"/>
      <c r="J1739" s="62" t="str">
        <f t="shared" si="139"/>
        <v/>
      </c>
      <c r="K1739" s="61"/>
      <c r="L1739" s="57"/>
      <c r="M1739" s="57" t="str">
        <f t="shared" si="140"/>
        <v/>
      </c>
      <c r="N1739" s="57"/>
      <c r="O1739" s="57"/>
      <c r="P1739" s="57"/>
      <c r="Q1739" s="65" t="str">
        <f t="shared" si="141"/>
        <v/>
      </c>
      <c r="R1739" s="55"/>
      <c r="S1739" s="67"/>
      <c r="T1739" s="17">
        <f>IF(AND(D1739&lt;&gt;"",RIGHT(D1739,3)&lt;&gt;""),IF(COUNTIF($D$6:D1739,D1739)=1,1,0),0)</f>
        <v>0</v>
      </c>
      <c r="U1739" s="17" t="str">
        <f t="shared" si="142"/>
        <v/>
      </c>
      <c r="V1739" s="17" t="str">
        <f t="shared" si="143"/>
        <v/>
      </c>
    </row>
    <row r="1740" s="9" customFormat="1" hidden="1" customHeight="1" spans="1:22">
      <c r="A1740" s="21"/>
      <c r="B1740" s="54"/>
      <c r="C1740" s="55"/>
      <c r="D1740" s="54"/>
      <c r="E1740" s="57"/>
      <c r="F1740" s="58"/>
      <c r="G1740" s="59"/>
      <c r="H1740" s="57"/>
      <c r="I1740" s="57"/>
      <c r="J1740" s="62" t="str">
        <f t="shared" si="139"/>
        <v/>
      </c>
      <c r="K1740" s="61"/>
      <c r="L1740" s="57"/>
      <c r="M1740" s="57" t="str">
        <f t="shared" si="140"/>
        <v/>
      </c>
      <c r="N1740" s="57"/>
      <c r="O1740" s="57"/>
      <c r="P1740" s="57"/>
      <c r="Q1740" s="65" t="str">
        <f t="shared" si="141"/>
        <v/>
      </c>
      <c r="R1740" s="55"/>
      <c r="S1740" s="67"/>
      <c r="T1740" s="17">
        <f>IF(AND(D1740&lt;&gt;"",RIGHT(D1740,3)&lt;&gt;""),IF(COUNTIF($D$6:D1740,D1740)=1,1,0),0)</f>
        <v>0</v>
      </c>
      <c r="U1740" s="17" t="str">
        <f t="shared" si="142"/>
        <v/>
      </c>
      <c r="V1740" s="17" t="str">
        <f t="shared" si="143"/>
        <v/>
      </c>
    </row>
    <row r="1741" s="9" customFormat="1" hidden="1" customHeight="1" spans="1:22">
      <c r="A1741" s="21"/>
      <c r="B1741" s="54"/>
      <c r="C1741" s="55"/>
      <c r="D1741" s="54"/>
      <c r="E1741" s="57"/>
      <c r="F1741" s="58"/>
      <c r="G1741" s="59"/>
      <c r="H1741" s="57"/>
      <c r="I1741" s="57"/>
      <c r="J1741" s="62" t="str">
        <f t="shared" si="139"/>
        <v/>
      </c>
      <c r="K1741" s="61"/>
      <c r="L1741" s="57"/>
      <c r="M1741" s="57" t="str">
        <f t="shared" si="140"/>
        <v/>
      </c>
      <c r="N1741" s="57"/>
      <c r="O1741" s="57"/>
      <c r="P1741" s="57"/>
      <c r="Q1741" s="65" t="str">
        <f t="shared" si="141"/>
        <v/>
      </c>
      <c r="R1741" s="55"/>
      <c r="S1741" s="67"/>
      <c r="T1741" s="17">
        <f>IF(AND(D1741&lt;&gt;"",RIGHT(D1741,3)&lt;&gt;""),IF(COUNTIF($D$6:D1741,D1741)=1,1,0),0)</f>
        <v>0</v>
      </c>
      <c r="U1741" s="17" t="str">
        <f t="shared" si="142"/>
        <v/>
      </c>
      <c r="V1741" s="17" t="str">
        <f t="shared" si="143"/>
        <v/>
      </c>
    </row>
    <row r="1742" s="9" customFormat="1" hidden="1" customHeight="1" spans="1:22">
      <c r="A1742" s="21"/>
      <c r="B1742" s="54"/>
      <c r="C1742" s="55"/>
      <c r="D1742" s="54"/>
      <c r="E1742" s="57"/>
      <c r="F1742" s="58"/>
      <c r="G1742" s="59"/>
      <c r="H1742" s="57"/>
      <c r="I1742" s="57"/>
      <c r="J1742" s="62" t="str">
        <f t="shared" si="139"/>
        <v/>
      </c>
      <c r="K1742" s="61"/>
      <c r="L1742" s="57"/>
      <c r="M1742" s="57" t="str">
        <f t="shared" si="140"/>
        <v/>
      </c>
      <c r="N1742" s="57"/>
      <c r="O1742" s="57"/>
      <c r="P1742" s="57"/>
      <c r="Q1742" s="65" t="str">
        <f t="shared" si="141"/>
        <v/>
      </c>
      <c r="R1742" s="55"/>
      <c r="S1742" s="67"/>
      <c r="T1742" s="17">
        <f>IF(AND(D1742&lt;&gt;"",RIGHT(D1742,3)&lt;&gt;""),IF(COUNTIF($D$6:D1742,D1742)=1,1,0),0)</f>
        <v>0</v>
      </c>
      <c r="U1742" s="17" t="str">
        <f t="shared" si="142"/>
        <v/>
      </c>
      <c r="V1742" s="17" t="str">
        <f t="shared" si="143"/>
        <v/>
      </c>
    </row>
    <row r="1743" s="9" customFormat="1" hidden="1" customHeight="1" spans="1:22">
      <c r="A1743" s="21"/>
      <c r="B1743" s="54"/>
      <c r="C1743" s="55"/>
      <c r="D1743" s="54"/>
      <c r="E1743" s="57"/>
      <c r="F1743" s="58"/>
      <c r="G1743" s="59"/>
      <c r="H1743" s="57"/>
      <c r="I1743" s="57"/>
      <c r="J1743" s="62" t="str">
        <f t="shared" si="139"/>
        <v/>
      </c>
      <c r="K1743" s="61"/>
      <c r="L1743" s="57"/>
      <c r="M1743" s="57" t="str">
        <f t="shared" si="140"/>
        <v/>
      </c>
      <c r="N1743" s="57"/>
      <c r="O1743" s="57"/>
      <c r="P1743" s="57"/>
      <c r="Q1743" s="65" t="str">
        <f t="shared" si="141"/>
        <v/>
      </c>
      <c r="R1743" s="55"/>
      <c r="S1743" s="67"/>
      <c r="T1743" s="17">
        <f>IF(AND(D1743&lt;&gt;"",RIGHT(D1743,3)&lt;&gt;""),IF(COUNTIF($D$6:D1743,D1743)=1,1,0),0)</f>
        <v>0</v>
      </c>
      <c r="U1743" s="17" t="str">
        <f t="shared" si="142"/>
        <v/>
      </c>
      <c r="V1743" s="17" t="str">
        <f t="shared" si="143"/>
        <v/>
      </c>
    </row>
    <row r="1744" s="9" customFormat="1" hidden="1" customHeight="1" spans="1:22">
      <c r="A1744" s="21"/>
      <c r="B1744" s="54"/>
      <c r="C1744" s="55"/>
      <c r="D1744" s="54"/>
      <c r="E1744" s="57"/>
      <c r="F1744" s="58"/>
      <c r="G1744" s="59"/>
      <c r="H1744" s="57"/>
      <c r="I1744" s="57"/>
      <c r="J1744" s="62" t="str">
        <f t="shared" si="139"/>
        <v/>
      </c>
      <c r="K1744" s="61"/>
      <c r="L1744" s="57"/>
      <c r="M1744" s="57" t="str">
        <f t="shared" si="140"/>
        <v/>
      </c>
      <c r="N1744" s="57"/>
      <c r="O1744" s="57"/>
      <c r="P1744" s="57"/>
      <c r="Q1744" s="65" t="str">
        <f t="shared" si="141"/>
        <v/>
      </c>
      <c r="R1744" s="55"/>
      <c r="S1744" s="67"/>
      <c r="T1744" s="17">
        <f>IF(AND(D1744&lt;&gt;"",RIGHT(D1744,3)&lt;&gt;""),IF(COUNTIF($D$6:D1744,D1744)=1,1,0),0)</f>
        <v>0</v>
      </c>
      <c r="U1744" s="17" t="str">
        <f t="shared" si="142"/>
        <v/>
      </c>
      <c r="V1744" s="17" t="str">
        <f t="shared" si="143"/>
        <v/>
      </c>
    </row>
    <row r="1745" s="9" customFormat="1" hidden="1" customHeight="1" spans="1:22">
      <c r="A1745" s="21"/>
      <c r="B1745" s="54"/>
      <c r="C1745" s="55"/>
      <c r="D1745" s="54"/>
      <c r="E1745" s="57"/>
      <c r="F1745" s="58"/>
      <c r="G1745" s="59"/>
      <c r="H1745" s="57"/>
      <c r="I1745" s="57"/>
      <c r="J1745" s="62" t="str">
        <f t="shared" si="139"/>
        <v/>
      </c>
      <c r="K1745" s="61"/>
      <c r="L1745" s="57"/>
      <c r="M1745" s="57" t="str">
        <f t="shared" si="140"/>
        <v/>
      </c>
      <c r="N1745" s="57"/>
      <c r="O1745" s="57"/>
      <c r="P1745" s="57"/>
      <c r="Q1745" s="65" t="str">
        <f t="shared" si="141"/>
        <v/>
      </c>
      <c r="R1745" s="55"/>
      <c r="S1745" s="67"/>
      <c r="T1745" s="17">
        <f>IF(AND(D1745&lt;&gt;"",RIGHT(D1745,3)&lt;&gt;""),IF(COUNTIF($D$6:D1745,D1745)=1,1,0),0)</f>
        <v>0</v>
      </c>
      <c r="U1745" s="17" t="str">
        <f t="shared" si="142"/>
        <v/>
      </c>
      <c r="V1745" s="17" t="str">
        <f t="shared" si="143"/>
        <v/>
      </c>
    </row>
    <row r="1746" s="9" customFormat="1" hidden="1" customHeight="1" spans="1:22">
      <c r="A1746" s="21"/>
      <c r="B1746" s="54"/>
      <c r="C1746" s="55"/>
      <c r="D1746" s="54"/>
      <c r="E1746" s="57"/>
      <c r="F1746" s="58"/>
      <c r="G1746" s="59"/>
      <c r="H1746" s="57"/>
      <c r="I1746" s="57"/>
      <c r="J1746" s="62" t="str">
        <f t="shared" si="139"/>
        <v/>
      </c>
      <c r="K1746" s="61"/>
      <c r="L1746" s="57"/>
      <c r="M1746" s="57" t="str">
        <f t="shared" si="140"/>
        <v/>
      </c>
      <c r="N1746" s="57"/>
      <c r="O1746" s="57"/>
      <c r="P1746" s="57"/>
      <c r="Q1746" s="65" t="str">
        <f t="shared" si="141"/>
        <v/>
      </c>
      <c r="R1746" s="55"/>
      <c r="S1746" s="67"/>
      <c r="T1746" s="17">
        <f>IF(AND(D1746&lt;&gt;"",RIGHT(D1746,3)&lt;&gt;""),IF(COUNTIF($D$6:D1746,D1746)=1,1,0),0)</f>
        <v>0</v>
      </c>
      <c r="U1746" s="17" t="str">
        <f t="shared" si="142"/>
        <v/>
      </c>
      <c r="V1746" s="17" t="str">
        <f t="shared" si="143"/>
        <v/>
      </c>
    </row>
    <row r="1747" s="9" customFormat="1" hidden="1" customHeight="1" spans="1:22">
      <c r="A1747" s="21"/>
      <c r="B1747" s="54"/>
      <c r="C1747" s="55"/>
      <c r="D1747" s="54"/>
      <c r="E1747" s="57"/>
      <c r="F1747" s="58"/>
      <c r="G1747" s="59"/>
      <c r="H1747" s="57"/>
      <c r="I1747" s="57"/>
      <c r="J1747" s="62" t="str">
        <f t="shared" si="139"/>
        <v/>
      </c>
      <c r="K1747" s="61"/>
      <c r="L1747" s="57"/>
      <c r="M1747" s="57" t="str">
        <f t="shared" si="140"/>
        <v/>
      </c>
      <c r="N1747" s="57"/>
      <c r="O1747" s="57"/>
      <c r="P1747" s="57"/>
      <c r="Q1747" s="65" t="str">
        <f t="shared" si="141"/>
        <v/>
      </c>
      <c r="R1747" s="55"/>
      <c r="S1747" s="67"/>
      <c r="T1747" s="17">
        <f>IF(AND(D1747&lt;&gt;"",RIGHT(D1747,3)&lt;&gt;""),IF(COUNTIF($D$6:D1747,D1747)=1,1,0),0)</f>
        <v>0</v>
      </c>
      <c r="U1747" s="17" t="str">
        <f t="shared" si="142"/>
        <v/>
      </c>
      <c r="V1747" s="17" t="str">
        <f t="shared" si="143"/>
        <v/>
      </c>
    </row>
    <row r="1748" s="9" customFormat="1" hidden="1" customHeight="1" spans="1:22">
      <c r="A1748" s="21"/>
      <c r="B1748" s="54"/>
      <c r="C1748" s="55"/>
      <c r="D1748" s="54"/>
      <c r="E1748" s="57"/>
      <c r="F1748" s="58"/>
      <c r="G1748" s="59"/>
      <c r="H1748" s="57"/>
      <c r="I1748" s="57"/>
      <c r="J1748" s="62" t="str">
        <f t="shared" si="139"/>
        <v/>
      </c>
      <c r="K1748" s="61"/>
      <c r="L1748" s="57"/>
      <c r="M1748" s="57" t="str">
        <f t="shared" si="140"/>
        <v/>
      </c>
      <c r="N1748" s="57"/>
      <c r="O1748" s="57"/>
      <c r="P1748" s="57"/>
      <c r="Q1748" s="65" t="str">
        <f t="shared" si="141"/>
        <v/>
      </c>
      <c r="R1748" s="55"/>
      <c r="S1748" s="67"/>
      <c r="T1748" s="17">
        <f>IF(AND(D1748&lt;&gt;"",RIGHT(D1748,3)&lt;&gt;""),IF(COUNTIF($D$6:D1748,D1748)=1,1,0),0)</f>
        <v>0</v>
      </c>
      <c r="U1748" s="17" t="str">
        <f t="shared" si="142"/>
        <v/>
      </c>
      <c r="V1748" s="17" t="str">
        <f t="shared" si="143"/>
        <v/>
      </c>
    </row>
    <row r="1749" s="9" customFormat="1" hidden="1" customHeight="1" spans="1:22">
      <c r="A1749" s="21"/>
      <c r="B1749" s="54"/>
      <c r="C1749" s="55"/>
      <c r="D1749" s="54"/>
      <c r="E1749" s="57"/>
      <c r="F1749" s="58"/>
      <c r="G1749" s="59"/>
      <c r="H1749" s="57"/>
      <c r="I1749" s="57"/>
      <c r="J1749" s="62" t="str">
        <f t="shared" si="139"/>
        <v/>
      </c>
      <c r="K1749" s="61"/>
      <c r="L1749" s="57"/>
      <c r="M1749" s="57" t="str">
        <f t="shared" si="140"/>
        <v/>
      </c>
      <c r="N1749" s="57"/>
      <c r="O1749" s="57"/>
      <c r="P1749" s="57"/>
      <c r="Q1749" s="65" t="str">
        <f t="shared" si="141"/>
        <v/>
      </c>
      <c r="R1749" s="55"/>
      <c r="S1749" s="67"/>
      <c r="T1749" s="17">
        <f>IF(AND(D1749&lt;&gt;"",RIGHT(D1749,3)&lt;&gt;""),IF(COUNTIF($D$6:D1749,D1749)=1,1,0),0)</f>
        <v>0</v>
      </c>
      <c r="U1749" s="17" t="str">
        <f t="shared" si="142"/>
        <v/>
      </c>
      <c r="V1749" s="17" t="str">
        <f t="shared" si="143"/>
        <v/>
      </c>
    </row>
    <row r="1750" s="9" customFormat="1" hidden="1" customHeight="1" spans="1:22">
      <c r="A1750" s="21"/>
      <c r="B1750" s="54"/>
      <c r="C1750" s="55"/>
      <c r="D1750" s="54"/>
      <c r="E1750" s="57"/>
      <c r="F1750" s="58"/>
      <c r="G1750" s="59"/>
      <c r="H1750" s="57"/>
      <c r="I1750" s="57"/>
      <c r="J1750" s="62" t="str">
        <f t="shared" si="139"/>
        <v/>
      </c>
      <c r="K1750" s="61"/>
      <c r="L1750" s="57"/>
      <c r="M1750" s="57" t="str">
        <f t="shared" si="140"/>
        <v/>
      </c>
      <c r="N1750" s="57"/>
      <c r="O1750" s="57"/>
      <c r="P1750" s="57"/>
      <c r="Q1750" s="65" t="str">
        <f t="shared" si="141"/>
        <v/>
      </c>
      <c r="R1750" s="55"/>
      <c r="S1750" s="67"/>
      <c r="T1750" s="17">
        <f>IF(AND(D1750&lt;&gt;"",RIGHT(D1750,3)&lt;&gt;""),IF(COUNTIF($D$6:D1750,D1750)=1,1,0),0)</f>
        <v>0</v>
      </c>
      <c r="U1750" s="17" t="str">
        <f t="shared" si="142"/>
        <v/>
      </c>
      <c r="V1750" s="17" t="str">
        <f t="shared" si="143"/>
        <v/>
      </c>
    </row>
    <row r="1751" s="9" customFormat="1" hidden="1" customHeight="1" spans="1:22">
      <c r="A1751" s="21"/>
      <c r="B1751" s="54"/>
      <c r="C1751" s="55"/>
      <c r="D1751" s="54"/>
      <c r="E1751" s="57"/>
      <c r="F1751" s="58"/>
      <c r="G1751" s="59"/>
      <c r="H1751" s="57"/>
      <c r="I1751" s="57"/>
      <c r="J1751" s="62" t="str">
        <f t="shared" si="139"/>
        <v/>
      </c>
      <c r="K1751" s="61"/>
      <c r="L1751" s="57"/>
      <c r="M1751" s="57" t="str">
        <f t="shared" si="140"/>
        <v/>
      </c>
      <c r="N1751" s="57"/>
      <c r="O1751" s="57"/>
      <c r="P1751" s="57"/>
      <c r="Q1751" s="65" t="str">
        <f t="shared" si="141"/>
        <v/>
      </c>
      <c r="R1751" s="55"/>
      <c r="S1751" s="67"/>
      <c r="T1751" s="17">
        <f>IF(AND(D1751&lt;&gt;"",RIGHT(D1751,3)&lt;&gt;""),IF(COUNTIF($D$6:D1751,D1751)=1,1,0),0)</f>
        <v>0</v>
      </c>
      <c r="U1751" s="17" t="str">
        <f t="shared" si="142"/>
        <v/>
      </c>
      <c r="V1751" s="17" t="str">
        <f t="shared" si="143"/>
        <v/>
      </c>
    </row>
    <row r="1752" s="9" customFormat="1" hidden="1" customHeight="1" spans="1:22">
      <c r="A1752" s="21"/>
      <c r="B1752" s="54"/>
      <c r="C1752" s="55"/>
      <c r="D1752" s="54"/>
      <c r="E1752" s="57"/>
      <c r="F1752" s="58"/>
      <c r="G1752" s="59"/>
      <c r="H1752" s="57"/>
      <c r="I1752" s="57"/>
      <c r="J1752" s="62" t="str">
        <f t="shared" si="139"/>
        <v/>
      </c>
      <c r="K1752" s="61"/>
      <c r="L1752" s="57"/>
      <c r="M1752" s="57" t="str">
        <f t="shared" si="140"/>
        <v/>
      </c>
      <c r="N1752" s="57"/>
      <c r="O1752" s="57"/>
      <c r="P1752" s="57"/>
      <c r="Q1752" s="65" t="str">
        <f t="shared" si="141"/>
        <v/>
      </c>
      <c r="R1752" s="55"/>
      <c r="S1752" s="67"/>
      <c r="T1752" s="17">
        <f>IF(AND(D1752&lt;&gt;"",RIGHT(D1752,3)&lt;&gt;""),IF(COUNTIF($D$6:D1752,D1752)=1,1,0),0)</f>
        <v>0</v>
      </c>
      <c r="U1752" s="17" t="str">
        <f t="shared" si="142"/>
        <v/>
      </c>
      <c r="V1752" s="17" t="str">
        <f t="shared" si="143"/>
        <v/>
      </c>
    </row>
    <row r="1753" s="9" customFormat="1" hidden="1" customHeight="1" spans="1:22">
      <c r="A1753" s="21"/>
      <c r="B1753" s="54"/>
      <c r="C1753" s="55"/>
      <c r="D1753" s="54"/>
      <c r="E1753" s="57"/>
      <c r="F1753" s="58"/>
      <c r="G1753" s="59"/>
      <c r="H1753" s="57"/>
      <c r="I1753" s="57"/>
      <c r="J1753" s="62" t="str">
        <f t="shared" si="139"/>
        <v/>
      </c>
      <c r="K1753" s="61"/>
      <c r="L1753" s="57"/>
      <c r="M1753" s="57" t="str">
        <f t="shared" si="140"/>
        <v/>
      </c>
      <c r="N1753" s="57"/>
      <c r="O1753" s="57"/>
      <c r="P1753" s="57"/>
      <c r="Q1753" s="65" t="str">
        <f t="shared" si="141"/>
        <v/>
      </c>
      <c r="R1753" s="55"/>
      <c r="S1753" s="67"/>
      <c r="T1753" s="17">
        <f>IF(AND(D1753&lt;&gt;"",RIGHT(D1753,3)&lt;&gt;""),IF(COUNTIF($D$6:D1753,D1753)=1,1,0),0)</f>
        <v>0</v>
      </c>
      <c r="U1753" s="17" t="str">
        <f t="shared" si="142"/>
        <v/>
      </c>
      <c r="V1753" s="17" t="str">
        <f t="shared" si="143"/>
        <v/>
      </c>
    </row>
    <row r="1754" s="9" customFormat="1" hidden="1" customHeight="1" spans="1:22">
      <c r="A1754" s="21"/>
      <c r="B1754" s="54"/>
      <c r="C1754" s="55"/>
      <c r="D1754" s="54"/>
      <c r="E1754" s="57"/>
      <c r="F1754" s="58"/>
      <c r="G1754" s="59"/>
      <c r="H1754" s="57"/>
      <c r="I1754" s="57"/>
      <c r="J1754" s="62" t="str">
        <f t="shared" si="139"/>
        <v/>
      </c>
      <c r="K1754" s="61"/>
      <c r="L1754" s="57"/>
      <c r="M1754" s="57" t="str">
        <f t="shared" si="140"/>
        <v/>
      </c>
      <c r="N1754" s="57"/>
      <c r="O1754" s="57"/>
      <c r="P1754" s="57"/>
      <c r="Q1754" s="65" t="str">
        <f t="shared" si="141"/>
        <v/>
      </c>
      <c r="R1754" s="55"/>
      <c r="S1754" s="67"/>
      <c r="T1754" s="17">
        <f>IF(AND(D1754&lt;&gt;"",RIGHT(D1754,3)&lt;&gt;""),IF(COUNTIF($D$6:D1754,D1754)=1,1,0),0)</f>
        <v>0</v>
      </c>
      <c r="U1754" s="17" t="str">
        <f t="shared" si="142"/>
        <v/>
      </c>
      <c r="V1754" s="17" t="str">
        <f t="shared" si="143"/>
        <v/>
      </c>
    </row>
    <row r="1755" s="9" customFormat="1" hidden="1" customHeight="1" spans="1:22">
      <c r="A1755" s="21"/>
      <c r="B1755" s="54"/>
      <c r="C1755" s="55"/>
      <c r="D1755" s="54"/>
      <c r="E1755" s="57"/>
      <c r="F1755" s="58"/>
      <c r="G1755" s="59"/>
      <c r="H1755" s="57"/>
      <c r="I1755" s="57"/>
      <c r="J1755" s="62" t="str">
        <f t="shared" si="139"/>
        <v/>
      </c>
      <c r="K1755" s="61"/>
      <c r="L1755" s="57"/>
      <c r="M1755" s="57" t="str">
        <f t="shared" si="140"/>
        <v/>
      </c>
      <c r="N1755" s="57"/>
      <c r="O1755" s="57"/>
      <c r="P1755" s="57"/>
      <c r="Q1755" s="65" t="str">
        <f t="shared" si="141"/>
        <v/>
      </c>
      <c r="R1755" s="55"/>
      <c r="S1755" s="67"/>
      <c r="T1755" s="17">
        <f>IF(AND(D1755&lt;&gt;"",RIGHT(D1755,3)&lt;&gt;""),IF(COUNTIF($D$6:D1755,D1755)=1,1,0),0)</f>
        <v>0</v>
      </c>
      <c r="U1755" s="17" t="str">
        <f t="shared" si="142"/>
        <v/>
      </c>
      <c r="V1755" s="17" t="str">
        <f t="shared" si="143"/>
        <v/>
      </c>
    </row>
    <row r="1756" s="9" customFormat="1" hidden="1" customHeight="1" spans="1:22">
      <c r="A1756" s="21"/>
      <c r="B1756" s="54"/>
      <c r="C1756" s="55"/>
      <c r="D1756" s="54"/>
      <c r="E1756" s="57"/>
      <c r="F1756" s="58"/>
      <c r="G1756" s="59"/>
      <c r="H1756" s="57"/>
      <c r="I1756" s="57"/>
      <c r="J1756" s="62" t="str">
        <f t="shared" si="139"/>
        <v/>
      </c>
      <c r="K1756" s="61"/>
      <c r="L1756" s="57"/>
      <c r="M1756" s="57" t="str">
        <f t="shared" si="140"/>
        <v/>
      </c>
      <c r="N1756" s="57"/>
      <c r="O1756" s="57"/>
      <c r="P1756" s="57"/>
      <c r="Q1756" s="65" t="str">
        <f t="shared" si="141"/>
        <v/>
      </c>
      <c r="R1756" s="55"/>
      <c r="S1756" s="67"/>
      <c r="T1756" s="17">
        <f>IF(AND(D1756&lt;&gt;"",RIGHT(D1756,3)&lt;&gt;""),IF(COUNTIF($D$6:D1756,D1756)=1,1,0),0)</f>
        <v>0</v>
      </c>
      <c r="U1756" s="17" t="str">
        <f t="shared" si="142"/>
        <v/>
      </c>
      <c r="V1756" s="17" t="str">
        <f t="shared" si="143"/>
        <v/>
      </c>
    </row>
    <row r="1757" s="9" customFormat="1" hidden="1" customHeight="1" spans="1:22">
      <c r="A1757" s="21"/>
      <c r="B1757" s="54"/>
      <c r="C1757" s="55"/>
      <c r="D1757" s="54"/>
      <c r="E1757" s="57"/>
      <c r="F1757" s="58"/>
      <c r="G1757" s="59"/>
      <c r="H1757" s="57"/>
      <c r="I1757" s="57"/>
      <c r="J1757" s="62" t="str">
        <f t="shared" si="139"/>
        <v/>
      </c>
      <c r="K1757" s="61"/>
      <c r="L1757" s="57"/>
      <c r="M1757" s="57" t="str">
        <f t="shared" si="140"/>
        <v/>
      </c>
      <c r="N1757" s="57"/>
      <c r="O1757" s="57"/>
      <c r="P1757" s="57"/>
      <c r="Q1757" s="65" t="str">
        <f t="shared" si="141"/>
        <v/>
      </c>
      <c r="R1757" s="55"/>
      <c r="S1757" s="67"/>
      <c r="T1757" s="17">
        <f>IF(AND(D1757&lt;&gt;"",RIGHT(D1757,3)&lt;&gt;""),IF(COUNTIF($D$6:D1757,D1757)=1,1,0),0)</f>
        <v>0</v>
      </c>
      <c r="U1757" s="17" t="str">
        <f t="shared" si="142"/>
        <v/>
      </c>
      <c r="V1757" s="17" t="str">
        <f t="shared" si="143"/>
        <v/>
      </c>
    </row>
    <row r="1758" s="9" customFormat="1" hidden="1" customHeight="1" spans="1:22">
      <c r="A1758" s="21"/>
      <c r="B1758" s="54"/>
      <c r="C1758" s="55"/>
      <c r="D1758" s="54"/>
      <c r="E1758" s="57"/>
      <c r="F1758" s="58"/>
      <c r="G1758" s="59"/>
      <c r="H1758" s="57"/>
      <c r="I1758" s="57"/>
      <c r="J1758" s="62" t="str">
        <f t="shared" si="139"/>
        <v/>
      </c>
      <c r="K1758" s="61"/>
      <c r="L1758" s="57"/>
      <c r="M1758" s="57" t="str">
        <f t="shared" si="140"/>
        <v/>
      </c>
      <c r="N1758" s="57"/>
      <c r="O1758" s="57"/>
      <c r="P1758" s="57"/>
      <c r="Q1758" s="65" t="str">
        <f t="shared" si="141"/>
        <v/>
      </c>
      <c r="R1758" s="55"/>
      <c r="S1758" s="67"/>
      <c r="T1758" s="17">
        <f>IF(AND(D1758&lt;&gt;"",RIGHT(D1758,3)&lt;&gt;""),IF(COUNTIF($D$6:D1758,D1758)=1,1,0),0)</f>
        <v>0</v>
      </c>
      <c r="U1758" s="17" t="str">
        <f t="shared" si="142"/>
        <v/>
      </c>
      <c r="V1758" s="17" t="str">
        <f t="shared" si="143"/>
        <v/>
      </c>
    </row>
    <row r="1759" s="9" customFormat="1" hidden="1" customHeight="1" spans="1:22">
      <c r="A1759" s="21"/>
      <c r="B1759" s="54"/>
      <c r="C1759" s="55"/>
      <c r="D1759" s="54"/>
      <c r="E1759" s="57"/>
      <c r="F1759" s="58"/>
      <c r="G1759" s="59"/>
      <c r="H1759" s="57"/>
      <c r="I1759" s="57"/>
      <c r="J1759" s="62" t="str">
        <f t="shared" si="139"/>
        <v/>
      </c>
      <c r="K1759" s="61"/>
      <c r="L1759" s="57"/>
      <c r="M1759" s="57" t="str">
        <f t="shared" si="140"/>
        <v/>
      </c>
      <c r="N1759" s="57"/>
      <c r="O1759" s="57"/>
      <c r="P1759" s="57"/>
      <c r="Q1759" s="65" t="str">
        <f t="shared" si="141"/>
        <v/>
      </c>
      <c r="R1759" s="55"/>
      <c r="S1759" s="67"/>
      <c r="T1759" s="17">
        <f>IF(AND(D1759&lt;&gt;"",RIGHT(D1759,3)&lt;&gt;""),IF(COUNTIF($D$6:D1759,D1759)=1,1,0),0)</f>
        <v>0</v>
      </c>
      <c r="U1759" s="17" t="str">
        <f t="shared" si="142"/>
        <v/>
      </c>
      <c r="V1759" s="17" t="str">
        <f t="shared" si="143"/>
        <v/>
      </c>
    </row>
    <row r="1760" s="9" customFormat="1" hidden="1" customHeight="1" spans="1:22">
      <c r="A1760" s="21"/>
      <c r="B1760" s="54"/>
      <c r="C1760" s="55"/>
      <c r="D1760" s="54"/>
      <c r="E1760" s="57"/>
      <c r="F1760" s="58"/>
      <c r="G1760" s="59"/>
      <c r="H1760" s="57"/>
      <c r="I1760" s="57"/>
      <c r="J1760" s="62" t="str">
        <f t="shared" si="139"/>
        <v/>
      </c>
      <c r="K1760" s="61"/>
      <c r="L1760" s="57"/>
      <c r="M1760" s="57" t="str">
        <f t="shared" si="140"/>
        <v/>
      </c>
      <c r="N1760" s="57"/>
      <c r="O1760" s="57"/>
      <c r="P1760" s="57"/>
      <c r="Q1760" s="65" t="str">
        <f t="shared" si="141"/>
        <v/>
      </c>
      <c r="R1760" s="55"/>
      <c r="S1760" s="67"/>
      <c r="T1760" s="17">
        <f>IF(AND(D1760&lt;&gt;"",RIGHT(D1760,3)&lt;&gt;""),IF(COUNTIF($D$6:D1760,D1760)=1,1,0),0)</f>
        <v>0</v>
      </c>
      <c r="U1760" s="17" t="str">
        <f t="shared" si="142"/>
        <v/>
      </c>
      <c r="V1760" s="17" t="str">
        <f t="shared" si="143"/>
        <v/>
      </c>
    </row>
    <row r="1761" s="9" customFormat="1" hidden="1" customHeight="1" spans="1:22">
      <c r="A1761" s="21"/>
      <c r="B1761" s="54"/>
      <c r="C1761" s="55"/>
      <c r="D1761" s="54"/>
      <c r="E1761" s="57"/>
      <c r="F1761" s="58"/>
      <c r="G1761" s="59"/>
      <c r="H1761" s="57"/>
      <c r="I1761" s="57"/>
      <c r="J1761" s="62" t="str">
        <f t="shared" si="139"/>
        <v/>
      </c>
      <c r="K1761" s="61"/>
      <c r="L1761" s="57"/>
      <c r="M1761" s="57" t="str">
        <f t="shared" si="140"/>
        <v/>
      </c>
      <c r="N1761" s="57"/>
      <c r="O1761" s="57"/>
      <c r="P1761" s="57"/>
      <c r="Q1761" s="65" t="str">
        <f t="shared" si="141"/>
        <v/>
      </c>
      <c r="R1761" s="55"/>
      <c r="S1761" s="67"/>
      <c r="T1761" s="17">
        <f>IF(AND(D1761&lt;&gt;"",RIGHT(D1761,3)&lt;&gt;""),IF(COUNTIF($D$6:D1761,D1761)=1,1,0),0)</f>
        <v>0</v>
      </c>
      <c r="U1761" s="17" t="str">
        <f t="shared" si="142"/>
        <v/>
      </c>
      <c r="V1761" s="17" t="str">
        <f t="shared" si="143"/>
        <v/>
      </c>
    </row>
    <row r="1762" s="9" customFormat="1" hidden="1" customHeight="1" spans="1:22">
      <c r="A1762" s="21"/>
      <c r="B1762" s="54"/>
      <c r="C1762" s="55"/>
      <c r="D1762" s="54"/>
      <c r="E1762" s="57"/>
      <c r="F1762" s="58"/>
      <c r="G1762" s="59"/>
      <c r="H1762" s="57"/>
      <c r="I1762" s="57"/>
      <c r="J1762" s="62" t="str">
        <f t="shared" si="139"/>
        <v/>
      </c>
      <c r="K1762" s="61"/>
      <c r="L1762" s="57"/>
      <c r="M1762" s="57" t="str">
        <f t="shared" si="140"/>
        <v/>
      </c>
      <c r="N1762" s="57"/>
      <c r="O1762" s="57"/>
      <c r="P1762" s="57"/>
      <c r="Q1762" s="65" t="str">
        <f t="shared" si="141"/>
        <v/>
      </c>
      <c r="R1762" s="55"/>
      <c r="S1762" s="67"/>
      <c r="T1762" s="17">
        <f>IF(AND(D1762&lt;&gt;"",RIGHT(D1762,3)&lt;&gt;""),IF(COUNTIF($D$6:D1762,D1762)=1,1,0),0)</f>
        <v>0</v>
      </c>
      <c r="U1762" s="17" t="str">
        <f t="shared" si="142"/>
        <v/>
      </c>
      <c r="V1762" s="17" t="str">
        <f t="shared" si="143"/>
        <v/>
      </c>
    </row>
    <row r="1763" s="9" customFormat="1" hidden="1" customHeight="1" spans="1:22">
      <c r="A1763" s="21"/>
      <c r="B1763" s="54"/>
      <c r="C1763" s="55"/>
      <c r="D1763" s="54"/>
      <c r="E1763" s="57"/>
      <c r="F1763" s="58"/>
      <c r="G1763" s="59"/>
      <c r="H1763" s="57"/>
      <c r="I1763" s="57"/>
      <c r="J1763" s="62" t="str">
        <f t="shared" si="139"/>
        <v/>
      </c>
      <c r="K1763" s="61"/>
      <c r="L1763" s="57"/>
      <c r="M1763" s="57" t="str">
        <f t="shared" si="140"/>
        <v/>
      </c>
      <c r="N1763" s="57"/>
      <c r="O1763" s="57"/>
      <c r="P1763" s="57"/>
      <c r="Q1763" s="65" t="str">
        <f t="shared" si="141"/>
        <v/>
      </c>
      <c r="R1763" s="55"/>
      <c r="S1763" s="67"/>
      <c r="T1763" s="17">
        <f>IF(AND(D1763&lt;&gt;"",RIGHT(D1763,3)&lt;&gt;""),IF(COUNTIF($D$6:D1763,D1763)=1,1,0),0)</f>
        <v>0</v>
      </c>
      <c r="U1763" s="17" t="str">
        <f t="shared" si="142"/>
        <v/>
      </c>
      <c r="V1763" s="17" t="str">
        <f t="shared" si="143"/>
        <v/>
      </c>
    </row>
    <row r="1764" s="9" customFormat="1" hidden="1" customHeight="1" spans="1:22">
      <c r="A1764" s="21"/>
      <c r="B1764" s="54"/>
      <c r="C1764" s="55"/>
      <c r="D1764" s="54"/>
      <c r="E1764" s="57"/>
      <c r="F1764" s="58"/>
      <c r="G1764" s="59"/>
      <c r="H1764" s="57"/>
      <c r="I1764" s="57"/>
      <c r="J1764" s="62" t="str">
        <f t="shared" si="139"/>
        <v/>
      </c>
      <c r="K1764" s="61"/>
      <c r="L1764" s="57"/>
      <c r="M1764" s="57" t="str">
        <f t="shared" si="140"/>
        <v/>
      </c>
      <c r="N1764" s="57"/>
      <c r="O1764" s="57"/>
      <c r="P1764" s="57"/>
      <c r="Q1764" s="65" t="str">
        <f t="shared" si="141"/>
        <v/>
      </c>
      <c r="R1764" s="55"/>
      <c r="S1764" s="67"/>
      <c r="T1764" s="17">
        <f>IF(AND(D1764&lt;&gt;"",RIGHT(D1764,3)&lt;&gt;""),IF(COUNTIF($D$6:D1764,D1764)=1,1,0),0)</f>
        <v>0</v>
      </c>
      <c r="U1764" s="17" t="str">
        <f t="shared" si="142"/>
        <v/>
      </c>
      <c r="V1764" s="17" t="str">
        <f t="shared" si="143"/>
        <v/>
      </c>
    </row>
    <row r="1765" s="9" customFormat="1" hidden="1" customHeight="1" spans="1:22">
      <c r="A1765" s="21"/>
      <c r="B1765" s="54"/>
      <c r="C1765" s="55"/>
      <c r="D1765" s="54"/>
      <c r="E1765" s="57"/>
      <c r="F1765" s="58"/>
      <c r="G1765" s="59"/>
      <c r="H1765" s="57"/>
      <c r="I1765" s="57"/>
      <c r="J1765" s="62" t="str">
        <f t="shared" si="139"/>
        <v/>
      </c>
      <c r="K1765" s="61"/>
      <c r="L1765" s="57"/>
      <c r="M1765" s="57" t="str">
        <f t="shared" si="140"/>
        <v/>
      </c>
      <c r="N1765" s="57"/>
      <c r="O1765" s="57"/>
      <c r="P1765" s="57"/>
      <c r="Q1765" s="65" t="str">
        <f t="shared" si="141"/>
        <v/>
      </c>
      <c r="R1765" s="55"/>
      <c r="S1765" s="67"/>
      <c r="T1765" s="17">
        <f>IF(AND(D1765&lt;&gt;"",RIGHT(D1765,3)&lt;&gt;""),IF(COUNTIF($D$6:D1765,D1765)=1,1,0),0)</f>
        <v>0</v>
      </c>
      <c r="U1765" s="17" t="str">
        <f t="shared" si="142"/>
        <v/>
      </c>
      <c r="V1765" s="17" t="str">
        <f t="shared" si="143"/>
        <v/>
      </c>
    </row>
    <row r="1766" s="9" customFormat="1" hidden="1" customHeight="1" spans="1:22">
      <c r="A1766" s="21"/>
      <c r="B1766" s="54"/>
      <c r="C1766" s="55"/>
      <c r="D1766" s="54"/>
      <c r="E1766" s="57"/>
      <c r="F1766" s="58"/>
      <c r="G1766" s="59"/>
      <c r="H1766" s="57"/>
      <c r="I1766" s="57"/>
      <c r="J1766" s="62" t="str">
        <f t="shared" si="139"/>
        <v/>
      </c>
      <c r="K1766" s="61"/>
      <c r="L1766" s="57"/>
      <c r="M1766" s="57" t="str">
        <f t="shared" si="140"/>
        <v/>
      </c>
      <c r="N1766" s="57"/>
      <c r="O1766" s="57"/>
      <c r="P1766" s="57"/>
      <c r="Q1766" s="65" t="str">
        <f t="shared" si="141"/>
        <v/>
      </c>
      <c r="R1766" s="55"/>
      <c r="S1766" s="67"/>
      <c r="T1766" s="17">
        <f>IF(AND(D1766&lt;&gt;"",RIGHT(D1766,3)&lt;&gt;""),IF(COUNTIF($D$6:D1766,D1766)=1,1,0),0)</f>
        <v>0</v>
      </c>
      <c r="U1766" s="17" t="str">
        <f t="shared" si="142"/>
        <v/>
      </c>
      <c r="V1766" s="17" t="str">
        <f t="shared" si="143"/>
        <v/>
      </c>
    </row>
    <row r="1767" s="9" customFormat="1" hidden="1" customHeight="1" spans="1:22">
      <c r="A1767" s="21"/>
      <c r="B1767" s="54"/>
      <c r="C1767" s="55"/>
      <c r="D1767" s="54"/>
      <c r="E1767" s="57"/>
      <c r="F1767" s="58"/>
      <c r="G1767" s="59"/>
      <c r="H1767" s="57"/>
      <c r="I1767" s="57"/>
      <c r="J1767" s="62" t="str">
        <f t="shared" si="139"/>
        <v/>
      </c>
      <c r="K1767" s="61"/>
      <c r="L1767" s="57"/>
      <c r="M1767" s="57" t="str">
        <f t="shared" si="140"/>
        <v/>
      </c>
      <c r="N1767" s="57"/>
      <c r="O1767" s="57"/>
      <c r="P1767" s="57"/>
      <c r="Q1767" s="65" t="str">
        <f t="shared" si="141"/>
        <v/>
      </c>
      <c r="R1767" s="55"/>
      <c r="S1767" s="67"/>
      <c r="T1767" s="17">
        <f>IF(AND(D1767&lt;&gt;"",RIGHT(D1767,3)&lt;&gt;""),IF(COUNTIF($D$6:D1767,D1767)=1,1,0),0)</f>
        <v>0</v>
      </c>
      <c r="U1767" s="17" t="str">
        <f t="shared" si="142"/>
        <v/>
      </c>
      <c r="V1767" s="17" t="str">
        <f t="shared" si="143"/>
        <v/>
      </c>
    </row>
    <row r="1768" s="9" customFormat="1" hidden="1" customHeight="1" spans="1:22">
      <c r="A1768" s="21"/>
      <c r="B1768" s="54"/>
      <c r="C1768" s="55"/>
      <c r="D1768" s="54"/>
      <c r="E1768" s="57"/>
      <c r="F1768" s="58"/>
      <c r="G1768" s="59"/>
      <c r="H1768" s="57"/>
      <c r="I1768" s="57"/>
      <c r="J1768" s="62" t="str">
        <f t="shared" si="139"/>
        <v/>
      </c>
      <c r="K1768" s="61"/>
      <c r="L1768" s="57"/>
      <c r="M1768" s="57" t="str">
        <f t="shared" si="140"/>
        <v/>
      </c>
      <c r="N1768" s="57"/>
      <c r="O1768" s="57"/>
      <c r="P1768" s="57"/>
      <c r="Q1768" s="65" t="str">
        <f t="shared" si="141"/>
        <v/>
      </c>
      <c r="R1768" s="55"/>
      <c r="S1768" s="67"/>
      <c r="T1768" s="17">
        <f>IF(AND(D1768&lt;&gt;"",RIGHT(D1768,3)&lt;&gt;""),IF(COUNTIF($D$6:D1768,D1768)=1,1,0),0)</f>
        <v>0</v>
      </c>
      <c r="U1768" s="17" t="str">
        <f t="shared" si="142"/>
        <v/>
      </c>
      <c r="V1768" s="17" t="str">
        <f t="shared" si="143"/>
        <v/>
      </c>
    </row>
    <row r="1769" s="9" customFormat="1" hidden="1" customHeight="1" spans="1:22">
      <c r="A1769" s="21"/>
      <c r="B1769" s="54"/>
      <c r="C1769" s="55"/>
      <c r="D1769" s="54"/>
      <c r="E1769" s="57"/>
      <c r="F1769" s="58"/>
      <c r="G1769" s="59"/>
      <c r="H1769" s="57"/>
      <c r="I1769" s="57"/>
      <c r="J1769" s="62" t="str">
        <f t="shared" si="139"/>
        <v/>
      </c>
      <c r="K1769" s="61"/>
      <c r="L1769" s="57"/>
      <c r="M1769" s="57" t="str">
        <f t="shared" si="140"/>
        <v/>
      </c>
      <c r="N1769" s="57"/>
      <c r="O1769" s="57"/>
      <c r="P1769" s="57"/>
      <c r="Q1769" s="65" t="str">
        <f t="shared" si="141"/>
        <v/>
      </c>
      <c r="R1769" s="55"/>
      <c r="S1769" s="67"/>
      <c r="T1769" s="17">
        <f>IF(AND(D1769&lt;&gt;"",RIGHT(D1769,3)&lt;&gt;""),IF(COUNTIF($D$6:D1769,D1769)=1,1,0),0)</f>
        <v>0</v>
      </c>
      <c r="U1769" s="17" t="str">
        <f t="shared" si="142"/>
        <v/>
      </c>
      <c r="V1769" s="17" t="str">
        <f t="shared" si="143"/>
        <v/>
      </c>
    </row>
    <row r="1770" s="9" customFormat="1" hidden="1" customHeight="1" spans="1:22">
      <c r="A1770" s="21"/>
      <c r="B1770" s="54"/>
      <c r="C1770" s="55"/>
      <c r="D1770" s="54"/>
      <c r="E1770" s="57"/>
      <c r="F1770" s="58"/>
      <c r="G1770" s="59"/>
      <c r="H1770" s="57"/>
      <c r="I1770" s="57"/>
      <c r="J1770" s="62" t="str">
        <f t="shared" si="139"/>
        <v/>
      </c>
      <c r="K1770" s="61"/>
      <c r="L1770" s="57"/>
      <c r="M1770" s="57" t="str">
        <f t="shared" si="140"/>
        <v/>
      </c>
      <c r="N1770" s="57"/>
      <c r="O1770" s="57"/>
      <c r="P1770" s="57"/>
      <c r="Q1770" s="65" t="str">
        <f t="shared" si="141"/>
        <v/>
      </c>
      <c r="R1770" s="55"/>
      <c r="S1770" s="67"/>
      <c r="T1770" s="17">
        <f>IF(AND(D1770&lt;&gt;"",RIGHT(D1770,3)&lt;&gt;""),IF(COUNTIF($D$6:D1770,D1770)=1,1,0),0)</f>
        <v>0</v>
      </c>
      <c r="U1770" s="17" t="str">
        <f t="shared" si="142"/>
        <v/>
      </c>
      <c r="V1770" s="17" t="str">
        <f t="shared" si="143"/>
        <v/>
      </c>
    </row>
    <row r="1771" s="9" customFormat="1" hidden="1" customHeight="1" spans="1:22">
      <c r="A1771" s="21"/>
      <c r="B1771" s="54"/>
      <c r="C1771" s="55"/>
      <c r="D1771" s="54"/>
      <c r="E1771" s="57"/>
      <c r="F1771" s="58"/>
      <c r="G1771" s="59"/>
      <c r="H1771" s="57"/>
      <c r="I1771" s="57"/>
      <c r="J1771" s="62" t="str">
        <f t="shared" si="139"/>
        <v/>
      </c>
      <c r="K1771" s="61"/>
      <c r="L1771" s="57"/>
      <c r="M1771" s="57" t="str">
        <f t="shared" si="140"/>
        <v/>
      </c>
      <c r="N1771" s="57"/>
      <c r="O1771" s="57"/>
      <c r="P1771" s="57"/>
      <c r="Q1771" s="65" t="str">
        <f t="shared" si="141"/>
        <v/>
      </c>
      <c r="R1771" s="55"/>
      <c r="S1771" s="67"/>
      <c r="T1771" s="17">
        <f>IF(AND(D1771&lt;&gt;"",RIGHT(D1771,3)&lt;&gt;""),IF(COUNTIF($D$6:D1771,D1771)=1,1,0),0)</f>
        <v>0</v>
      </c>
      <c r="U1771" s="17" t="str">
        <f t="shared" si="142"/>
        <v/>
      </c>
      <c r="V1771" s="17" t="str">
        <f t="shared" si="143"/>
        <v/>
      </c>
    </row>
    <row r="1772" s="9" customFormat="1" hidden="1" customHeight="1" spans="1:22">
      <c r="A1772" s="21"/>
      <c r="B1772" s="54"/>
      <c r="C1772" s="55"/>
      <c r="D1772" s="54"/>
      <c r="E1772" s="57"/>
      <c r="F1772" s="58"/>
      <c r="G1772" s="59"/>
      <c r="H1772" s="57"/>
      <c r="I1772" s="57"/>
      <c r="J1772" s="62" t="str">
        <f t="shared" si="139"/>
        <v/>
      </c>
      <c r="K1772" s="61"/>
      <c r="L1772" s="57"/>
      <c r="M1772" s="57" t="str">
        <f t="shared" si="140"/>
        <v/>
      </c>
      <c r="N1772" s="57"/>
      <c r="O1772" s="57"/>
      <c r="P1772" s="57"/>
      <c r="Q1772" s="65" t="str">
        <f t="shared" si="141"/>
        <v/>
      </c>
      <c r="R1772" s="55"/>
      <c r="S1772" s="67"/>
      <c r="T1772" s="17">
        <f>IF(AND(D1772&lt;&gt;"",RIGHT(D1772,3)&lt;&gt;""),IF(COUNTIF($D$6:D1772,D1772)=1,1,0),0)</f>
        <v>0</v>
      </c>
      <c r="U1772" s="17" t="str">
        <f t="shared" si="142"/>
        <v/>
      </c>
      <c r="V1772" s="17" t="str">
        <f t="shared" si="143"/>
        <v/>
      </c>
    </row>
    <row r="1773" s="9" customFormat="1" hidden="1" customHeight="1" spans="1:22">
      <c r="A1773" s="21"/>
      <c r="B1773" s="54"/>
      <c r="C1773" s="55"/>
      <c r="D1773" s="54"/>
      <c r="E1773" s="57"/>
      <c r="F1773" s="58"/>
      <c r="G1773" s="59"/>
      <c r="H1773" s="57"/>
      <c r="I1773" s="57"/>
      <c r="J1773" s="62" t="str">
        <f t="shared" si="139"/>
        <v/>
      </c>
      <c r="K1773" s="61"/>
      <c r="L1773" s="57"/>
      <c r="M1773" s="57" t="str">
        <f t="shared" si="140"/>
        <v/>
      </c>
      <c r="N1773" s="57"/>
      <c r="O1773" s="57"/>
      <c r="P1773" s="57"/>
      <c r="Q1773" s="65" t="str">
        <f t="shared" si="141"/>
        <v/>
      </c>
      <c r="R1773" s="55"/>
      <c r="S1773" s="67"/>
      <c r="T1773" s="17">
        <f>IF(AND(D1773&lt;&gt;"",RIGHT(D1773,3)&lt;&gt;""),IF(COUNTIF($D$6:D1773,D1773)=1,1,0),0)</f>
        <v>0</v>
      </c>
      <c r="U1773" s="17" t="str">
        <f t="shared" si="142"/>
        <v/>
      </c>
      <c r="V1773" s="17" t="str">
        <f t="shared" si="143"/>
        <v/>
      </c>
    </row>
    <row r="1774" s="9" customFormat="1" hidden="1" customHeight="1" spans="1:22">
      <c r="A1774" s="21"/>
      <c r="B1774" s="54"/>
      <c r="C1774" s="55"/>
      <c r="D1774" s="54"/>
      <c r="E1774" s="57"/>
      <c r="F1774" s="58"/>
      <c r="G1774" s="59"/>
      <c r="H1774" s="57"/>
      <c r="I1774" s="57"/>
      <c r="J1774" s="62" t="str">
        <f t="shared" si="139"/>
        <v/>
      </c>
      <c r="K1774" s="61"/>
      <c r="L1774" s="57"/>
      <c r="M1774" s="57" t="str">
        <f t="shared" si="140"/>
        <v/>
      </c>
      <c r="N1774" s="57"/>
      <c r="O1774" s="57"/>
      <c r="P1774" s="57"/>
      <c r="Q1774" s="65" t="str">
        <f t="shared" si="141"/>
        <v/>
      </c>
      <c r="R1774" s="55"/>
      <c r="S1774" s="67"/>
      <c r="T1774" s="17">
        <f>IF(AND(D1774&lt;&gt;"",RIGHT(D1774,3)&lt;&gt;""),IF(COUNTIF($D$6:D1774,D1774)=1,1,0),0)</f>
        <v>0</v>
      </c>
      <c r="U1774" s="17" t="str">
        <f t="shared" si="142"/>
        <v/>
      </c>
      <c r="V1774" s="17" t="str">
        <f t="shared" si="143"/>
        <v/>
      </c>
    </row>
    <row r="1775" s="9" customFormat="1" hidden="1" customHeight="1" spans="1:22">
      <c r="A1775" s="21"/>
      <c r="B1775" s="54"/>
      <c r="C1775" s="55"/>
      <c r="D1775" s="54"/>
      <c r="E1775" s="57"/>
      <c r="F1775" s="58"/>
      <c r="G1775" s="59"/>
      <c r="H1775" s="57"/>
      <c r="I1775" s="57"/>
      <c r="J1775" s="62" t="str">
        <f t="shared" si="139"/>
        <v/>
      </c>
      <c r="K1775" s="61"/>
      <c r="L1775" s="57"/>
      <c r="M1775" s="57" t="str">
        <f t="shared" si="140"/>
        <v/>
      </c>
      <c r="N1775" s="57"/>
      <c r="O1775" s="57"/>
      <c r="P1775" s="57"/>
      <c r="Q1775" s="65" t="str">
        <f t="shared" si="141"/>
        <v/>
      </c>
      <c r="R1775" s="55"/>
      <c r="S1775" s="67"/>
      <c r="T1775" s="17">
        <f>IF(AND(D1775&lt;&gt;"",RIGHT(D1775,3)&lt;&gt;""),IF(COUNTIF($D$6:D1775,D1775)=1,1,0),0)</f>
        <v>0</v>
      </c>
      <c r="U1775" s="17" t="str">
        <f t="shared" si="142"/>
        <v/>
      </c>
      <c r="V1775" s="17" t="str">
        <f t="shared" si="143"/>
        <v/>
      </c>
    </row>
    <row r="1776" s="9" customFormat="1" hidden="1" customHeight="1" spans="1:22">
      <c r="A1776" s="21"/>
      <c r="B1776" s="54"/>
      <c r="C1776" s="55"/>
      <c r="D1776" s="54"/>
      <c r="E1776" s="57"/>
      <c r="F1776" s="58"/>
      <c r="G1776" s="59"/>
      <c r="H1776" s="57"/>
      <c r="I1776" s="57"/>
      <c r="J1776" s="62" t="str">
        <f t="shared" si="139"/>
        <v/>
      </c>
      <c r="K1776" s="61"/>
      <c r="L1776" s="57"/>
      <c r="M1776" s="57" t="str">
        <f t="shared" si="140"/>
        <v/>
      </c>
      <c r="N1776" s="57"/>
      <c r="O1776" s="57"/>
      <c r="P1776" s="57"/>
      <c r="Q1776" s="65" t="str">
        <f t="shared" si="141"/>
        <v/>
      </c>
      <c r="R1776" s="55"/>
      <c r="S1776" s="67"/>
      <c r="T1776" s="17">
        <f>IF(AND(D1776&lt;&gt;"",RIGHT(D1776,3)&lt;&gt;""),IF(COUNTIF($D$6:D1776,D1776)=1,1,0),0)</f>
        <v>0</v>
      </c>
      <c r="U1776" s="17" t="str">
        <f t="shared" si="142"/>
        <v/>
      </c>
      <c r="V1776" s="17" t="str">
        <f t="shared" si="143"/>
        <v/>
      </c>
    </row>
    <row r="1777" s="9" customFormat="1" hidden="1" customHeight="1" spans="1:22">
      <c r="A1777" s="21"/>
      <c r="B1777" s="54"/>
      <c r="C1777" s="55"/>
      <c r="D1777" s="54"/>
      <c r="E1777" s="57"/>
      <c r="F1777" s="58"/>
      <c r="G1777" s="59"/>
      <c r="H1777" s="57"/>
      <c r="I1777" s="57"/>
      <c r="J1777" s="62" t="str">
        <f t="shared" si="139"/>
        <v/>
      </c>
      <c r="K1777" s="61"/>
      <c r="L1777" s="57"/>
      <c r="M1777" s="57" t="str">
        <f t="shared" si="140"/>
        <v/>
      </c>
      <c r="N1777" s="57"/>
      <c r="O1777" s="57"/>
      <c r="P1777" s="57"/>
      <c r="Q1777" s="65" t="str">
        <f t="shared" si="141"/>
        <v/>
      </c>
      <c r="R1777" s="55"/>
      <c r="S1777" s="67"/>
      <c r="T1777" s="17">
        <f>IF(AND(D1777&lt;&gt;"",RIGHT(D1777,3)&lt;&gt;""),IF(COUNTIF($D$6:D1777,D1777)=1,1,0),0)</f>
        <v>0</v>
      </c>
      <c r="U1777" s="17" t="str">
        <f t="shared" si="142"/>
        <v/>
      </c>
      <c r="V1777" s="17" t="str">
        <f t="shared" si="143"/>
        <v/>
      </c>
    </row>
    <row r="1778" s="9" customFormat="1" hidden="1" customHeight="1" spans="1:22">
      <c r="A1778" s="21"/>
      <c r="B1778" s="54"/>
      <c r="C1778" s="55"/>
      <c r="D1778" s="54"/>
      <c r="E1778" s="57"/>
      <c r="F1778" s="58"/>
      <c r="G1778" s="59"/>
      <c r="H1778" s="57"/>
      <c r="I1778" s="57"/>
      <c r="J1778" s="62" t="str">
        <f t="shared" si="139"/>
        <v/>
      </c>
      <c r="K1778" s="61"/>
      <c r="L1778" s="57"/>
      <c r="M1778" s="57" t="str">
        <f t="shared" si="140"/>
        <v/>
      </c>
      <c r="N1778" s="57"/>
      <c r="O1778" s="57"/>
      <c r="P1778" s="57"/>
      <c r="Q1778" s="65" t="str">
        <f t="shared" si="141"/>
        <v/>
      </c>
      <c r="R1778" s="55"/>
      <c r="S1778" s="67"/>
      <c r="T1778" s="17">
        <f>IF(AND(D1778&lt;&gt;"",RIGHT(D1778,3)&lt;&gt;""),IF(COUNTIF($D$6:D1778,D1778)=1,1,0),0)</f>
        <v>0</v>
      </c>
      <c r="U1778" s="17" t="str">
        <f t="shared" si="142"/>
        <v/>
      </c>
      <c r="V1778" s="17" t="str">
        <f t="shared" si="143"/>
        <v/>
      </c>
    </row>
    <row r="1779" s="9" customFormat="1" hidden="1" customHeight="1" spans="1:22">
      <c r="A1779" s="21"/>
      <c r="B1779" s="54"/>
      <c r="C1779" s="55"/>
      <c r="D1779" s="54"/>
      <c r="E1779" s="57"/>
      <c r="F1779" s="58"/>
      <c r="G1779" s="59"/>
      <c r="H1779" s="57"/>
      <c r="I1779" s="57"/>
      <c r="J1779" s="62" t="str">
        <f t="shared" si="139"/>
        <v/>
      </c>
      <c r="K1779" s="61"/>
      <c r="L1779" s="57"/>
      <c r="M1779" s="57" t="str">
        <f t="shared" si="140"/>
        <v/>
      </c>
      <c r="N1779" s="57"/>
      <c r="O1779" s="57"/>
      <c r="P1779" s="57"/>
      <c r="Q1779" s="65" t="str">
        <f t="shared" si="141"/>
        <v/>
      </c>
      <c r="R1779" s="55"/>
      <c r="S1779" s="67"/>
      <c r="T1779" s="17">
        <f>IF(AND(D1779&lt;&gt;"",RIGHT(D1779,3)&lt;&gt;""),IF(COUNTIF($D$6:D1779,D1779)=1,1,0),0)</f>
        <v>0</v>
      </c>
      <c r="U1779" s="17" t="str">
        <f t="shared" si="142"/>
        <v/>
      </c>
      <c r="V1779" s="17" t="str">
        <f t="shared" si="143"/>
        <v/>
      </c>
    </row>
    <row r="1780" s="9" customFormat="1" hidden="1" customHeight="1" spans="1:22">
      <c r="A1780" s="21"/>
      <c r="B1780" s="54"/>
      <c r="C1780" s="55"/>
      <c r="D1780" s="54"/>
      <c r="E1780" s="57"/>
      <c r="F1780" s="58"/>
      <c r="G1780" s="59"/>
      <c r="H1780" s="57"/>
      <c r="I1780" s="57"/>
      <c r="J1780" s="62" t="str">
        <f t="shared" si="139"/>
        <v/>
      </c>
      <c r="K1780" s="61"/>
      <c r="L1780" s="57"/>
      <c r="M1780" s="57" t="str">
        <f t="shared" si="140"/>
        <v/>
      </c>
      <c r="N1780" s="57"/>
      <c r="O1780" s="57"/>
      <c r="P1780" s="57"/>
      <c r="Q1780" s="65" t="str">
        <f t="shared" si="141"/>
        <v/>
      </c>
      <c r="R1780" s="55"/>
      <c r="S1780" s="67"/>
      <c r="T1780" s="17">
        <f>IF(AND(D1780&lt;&gt;"",RIGHT(D1780,3)&lt;&gt;""),IF(COUNTIF($D$6:D1780,D1780)=1,1,0),0)</f>
        <v>0</v>
      </c>
      <c r="U1780" s="17" t="str">
        <f t="shared" si="142"/>
        <v/>
      </c>
      <c r="V1780" s="17" t="str">
        <f t="shared" si="143"/>
        <v/>
      </c>
    </row>
    <row r="1781" s="9" customFormat="1" hidden="1" customHeight="1" spans="1:22">
      <c r="A1781" s="21"/>
      <c r="B1781" s="54"/>
      <c r="C1781" s="55"/>
      <c r="D1781" s="54"/>
      <c r="E1781" s="57"/>
      <c r="F1781" s="58"/>
      <c r="G1781" s="59"/>
      <c r="H1781" s="57"/>
      <c r="I1781" s="57"/>
      <c r="J1781" s="62" t="str">
        <f t="shared" si="139"/>
        <v/>
      </c>
      <c r="K1781" s="61"/>
      <c r="L1781" s="57"/>
      <c r="M1781" s="57" t="str">
        <f t="shared" si="140"/>
        <v/>
      </c>
      <c r="N1781" s="57"/>
      <c r="O1781" s="57"/>
      <c r="P1781" s="57"/>
      <c r="Q1781" s="65" t="str">
        <f t="shared" si="141"/>
        <v/>
      </c>
      <c r="R1781" s="55"/>
      <c r="S1781" s="67"/>
      <c r="T1781" s="17">
        <f>IF(AND(D1781&lt;&gt;"",RIGHT(D1781,3)&lt;&gt;""),IF(COUNTIF($D$6:D1781,D1781)=1,1,0),0)</f>
        <v>0</v>
      </c>
      <c r="U1781" s="17" t="str">
        <f t="shared" si="142"/>
        <v/>
      </c>
      <c r="V1781" s="17" t="str">
        <f t="shared" si="143"/>
        <v/>
      </c>
    </row>
    <row r="1782" s="9" customFormat="1" hidden="1" customHeight="1" spans="1:22">
      <c r="A1782" s="21"/>
      <c r="B1782" s="54"/>
      <c r="C1782" s="55"/>
      <c r="D1782" s="54"/>
      <c r="E1782" s="57"/>
      <c r="F1782" s="58"/>
      <c r="G1782" s="59"/>
      <c r="H1782" s="57"/>
      <c r="I1782" s="57"/>
      <c r="J1782" s="62" t="str">
        <f t="shared" si="139"/>
        <v/>
      </c>
      <c r="K1782" s="61"/>
      <c r="L1782" s="57"/>
      <c r="M1782" s="57" t="str">
        <f t="shared" si="140"/>
        <v/>
      </c>
      <c r="N1782" s="57"/>
      <c r="O1782" s="57"/>
      <c r="P1782" s="57"/>
      <c r="Q1782" s="65" t="str">
        <f t="shared" si="141"/>
        <v/>
      </c>
      <c r="R1782" s="55"/>
      <c r="S1782" s="67"/>
      <c r="T1782" s="17">
        <f>IF(AND(D1782&lt;&gt;"",RIGHT(D1782,3)&lt;&gt;""),IF(COUNTIF($D$6:D1782,D1782)=1,1,0),0)</f>
        <v>0</v>
      </c>
      <c r="U1782" s="17" t="str">
        <f t="shared" si="142"/>
        <v/>
      </c>
      <c r="V1782" s="17" t="str">
        <f t="shared" si="143"/>
        <v/>
      </c>
    </row>
    <row r="1783" s="9" customFormat="1" hidden="1" customHeight="1" spans="1:22">
      <c r="A1783" s="21"/>
      <c r="B1783" s="54"/>
      <c r="C1783" s="55"/>
      <c r="D1783" s="54"/>
      <c r="E1783" s="57"/>
      <c r="F1783" s="58"/>
      <c r="G1783" s="59"/>
      <c r="H1783" s="57"/>
      <c r="I1783" s="57"/>
      <c r="J1783" s="62" t="str">
        <f t="shared" si="139"/>
        <v/>
      </c>
      <c r="K1783" s="61"/>
      <c r="L1783" s="57"/>
      <c r="M1783" s="57" t="str">
        <f t="shared" si="140"/>
        <v/>
      </c>
      <c r="N1783" s="57"/>
      <c r="O1783" s="57"/>
      <c r="P1783" s="57"/>
      <c r="Q1783" s="65" t="str">
        <f t="shared" si="141"/>
        <v/>
      </c>
      <c r="R1783" s="55"/>
      <c r="S1783" s="67"/>
      <c r="T1783" s="17">
        <f>IF(AND(D1783&lt;&gt;"",RIGHT(D1783,3)&lt;&gt;""),IF(COUNTIF($D$6:D1783,D1783)=1,1,0),0)</f>
        <v>0</v>
      </c>
      <c r="U1783" s="17" t="str">
        <f t="shared" si="142"/>
        <v/>
      </c>
      <c r="V1783" s="17" t="str">
        <f t="shared" si="143"/>
        <v/>
      </c>
    </row>
    <row r="1784" s="9" customFormat="1" hidden="1" customHeight="1" spans="1:22">
      <c r="A1784" s="21"/>
      <c r="B1784" s="54"/>
      <c r="C1784" s="55"/>
      <c r="D1784" s="54"/>
      <c r="E1784" s="57"/>
      <c r="F1784" s="58"/>
      <c r="G1784" s="59"/>
      <c r="H1784" s="57"/>
      <c r="I1784" s="57"/>
      <c r="J1784" s="62" t="str">
        <f t="shared" si="139"/>
        <v/>
      </c>
      <c r="K1784" s="61"/>
      <c r="L1784" s="57"/>
      <c r="M1784" s="57" t="str">
        <f t="shared" si="140"/>
        <v/>
      </c>
      <c r="N1784" s="57"/>
      <c r="O1784" s="57"/>
      <c r="P1784" s="57"/>
      <c r="Q1784" s="65" t="str">
        <f t="shared" si="141"/>
        <v/>
      </c>
      <c r="R1784" s="55"/>
      <c r="S1784" s="67"/>
      <c r="T1784" s="17">
        <f>IF(AND(D1784&lt;&gt;"",RIGHT(D1784,3)&lt;&gt;""),IF(COUNTIF($D$6:D1784,D1784)=1,1,0),0)</f>
        <v>0</v>
      </c>
      <c r="U1784" s="17" t="str">
        <f t="shared" si="142"/>
        <v/>
      </c>
      <c r="V1784" s="17" t="str">
        <f t="shared" si="143"/>
        <v/>
      </c>
    </row>
    <row r="1785" s="9" customFormat="1" hidden="1" customHeight="1" spans="1:22">
      <c r="A1785" s="21"/>
      <c r="B1785" s="54"/>
      <c r="C1785" s="55"/>
      <c r="D1785" s="54"/>
      <c r="E1785" s="57"/>
      <c r="F1785" s="58"/>
      <c r="G1785" s="59"/>
      <c r="H1785" s="57"/>
      <c r="I1785" s="57"/>
      <c r="J1785" s="62" t="str">
        <f t="shared" si="139"/>
        <v/>
      </c>
      <c r="K1785" s="61"/>
      <c r="L1785" s="57"/>
      <c r="M1785" s="57" t="str">
        <f t="shared" si="140"/>
        <v/>
      </c>
      <c r="N1785" s="57"/>
      <c r="O1785" s="57"/>
      <c r="P1785" s="57"/>
      <c r="Q1785" s="65" t="str">
        <f t="shared" si="141"/>
        <v/>
      </c>
      <c r="R1785" s="55"/>
      <c r="S1785" s="67"/>
      <c r="T1785" s="17">
        <f>IF(AND(D1785&lt;&gt;"",RIGHT(D1785,3)&lt;&gt;""),IF(COUNTIF($D$6:D1785,D1785)=1,1,0),0)</f>
        <v>0</v>
      </c>
      <c r="U1785" s="17" t="str">
        <f t="shared" si="142"/>
        <v/>
      </c>
      <c r="V1785" s="17" t="str">
        <f t="shared" si="143"/>
        <v/>
      </c>
    </row>
    <row r="1786" s="9" customFormat="1" hidden="1" customHeight="1" spans="1:22">
      <c r="A1786" s="21"/>
      <c r="B1786" s="54"/>
      <c r="C1786" s="55"/>
      <c r="D1786" s="54"/>
      <c r="E1786" s="57"/>
      <c r="F1786" s="58"/>
      <c r="G1786" s="59"/>
      <c r="H1786" s="57"/>
      <c r="I1786" s="57"/>
      <c r="J1786" s="62" t="str">
        <f t="shared" si="139"/>
        <v/>
      </c>
      <c r="K1786" s="61"/>
      <c r="L1786" s="57"/>
      <c r="M1786" s="57" t="str">
        <f t="shared" si="140"/>
        <v/>
      </c>
      <c r="N1786" s="57"/>
      <c r="O1786" s="57"/>
      <c r="P1786" s="57"/>
      <c r="Q1786" s="65" t="str">
        <f t="shared" si="141"/>
        <v/>
      </c>
      <c r="R1786" s="55"/>
      <c r="S1786" s="67"/>
      <c r="T1786" s="17">
        <f>IF(AND(D1786&lt;&gt;"",RIGHT(D1786,3)&lt;&gt;""),IF(COUNTIF($D$6:D1786,D1786)=1,1,0),0)</f>
        <v>0</v>
      </c>
      <c r="U1786" s="17" t="str">
        <f t="shared" si="142"/>
        <v/>
      </c>
      <c r="V1786" s="17" t="str">
        <f t="shared" si="143"/>
        <v/>
      </c>
    </row>
    <row r="1787" s="9" customFormat="1" hidden="1" customHeight="1" spans="1:22">
      <c r="A1787" s="21"/>
      <c r="B1787" s="54"/>
      <c r="C1787" s="55"/>
      <c r="D1787" s="54"/>
      <c r="E1787" s="57"/>
      <c r="F1787" s="58"/>
      <c r="G1787" s="59"/>
      <c r="H1787" s="57"/>
      <c r="I1787" s="57"/>
      <c r="J1787" s="62" t="str">
        <f t="shared" si="139"/>
        <v/>
      </c>
      <c r="K1787" s="61"/>
      <c r="L1787" s="57"/>
      <c r="M1787" s="57" t="str">
        <f t="shared" si="140"/>
        <v/>
      </c>
      <c r="N1787" s="57"/>
      <c r="O1787" s="57"/>
      <c r="P1787" s="57"/>
      <c r="Q1787" s="65" t="str">
        <f t="shared" si="141"/>
        <v/>
      </c>
      <c r="R1787" s="55"/>
      <c r="S1787" s="67"/>
      <c r="T1787" s="17">
        <f>IF(AND(D1787&lt;&gt;"",RIGHT(D1787,3)&lt;&gt;""),IF(COUNTIF($D$6:D1787,D1787)=1,1,0),0)</f>
        <v>0</v>
      </c>
      <c r="U1787" s="17" t="str">
        <f t="shared" si="142"/>
        <v/>
      </c>
      <c r="V1787" s="17" t="str">
        <f t="shared" si="143"/>
        <v/>
      </c>
    </row>
    <row r="1788" s="9" customFormat="1" hidden="1" customHeight="1" spans="1:22">
      <c r="A1788" s="21"/>
      <c r="B1788" s="54"/>
      <c r="C1788" s="55"/>
      <c r="D1788" s="54"/>
      <c r="E1788" s="57"/>
      <c r="F1788" s="58"/>
      <c r="G1788" s="59"/>
      <c r="H1788" s="57"/>
      <c r="I1788" s="57"/>
      <c r="J1788" s="62" t="str">
        <f t="shared" si="139"/>
        <v/>
      </c>
      <c r="K1788" s="61"/>
      <c r="L1788" s="57"/>
      <c r="M1788" s="57" t="str">
        <f t="shared" si="140"/>
        <v/>
      </c>
      <c r="N1788" s="57"/>
      <c r="O1788" s="57"/>
      <c r="P1788" s="57"/>
      <c r="Q1788" s="65" t="str">
        <f t="shared" si="141"/>
        <v/>
      </c>
      <c r="R1788" s="55"/>
      <c r="S1788" s="67"/>
      <c r="T1788" s="17">
        <f>IF(AND(D1788&lt;&gt;"",RIGHT(D1788,3)&lt;&gt;""),IF(COUNTIF($D$6:D1788,D1788)=1,1,0),0)</f>
        <v>0</v>
      </c>
      <c r="U1788" s="17" t="str">
        <f t="shared" si="142"/>
        <v/>
      </c>
      <c r="V1788" s="17" t="str">
        <f t="shared" si="143"/>
        <v/>
      </c>
    </row>
    <row r="1789" s="9" customFormat="1" hidden="1" customHeight="1" spans="1:22">
      <c r="A1789" s="21"/>
      <c r="B1789" s="54"/>
      <c r="C1789" s="55"/>
      <c r="D1789" s="54"/>
      <c r="E1789" s="57"/>
      <c r="F1789" s="58"/>
      <c r="G1789" s="59"/>
      <c r="H1789" s="57"/>
      <c r="I1789" s="57"/>
      <c r="J1789" s="62" t="str">
        <f t="shared" si="139"/>
        <v/>
      </c>
      <c r="K1789" s="61"/>
      <c r="L1789" s="57"/>
      <c r="M1789" s="57" t="str">
        <f t="shared" si="140"/>
        <v/>
      </c>
      <c r="N1789" s="57"/>
      <c r="O1789" s="57"/>
      <c r="P1789" s="57"/>
      <c r="Q1789" s="65" t="str">
        <f t="shared" si="141"/>
        <v/>
      </c>
      <c r="R1789" s="55"/>
      <c r="S1789" s="67"/>
      <c r="T1789" s="17">
        <f>IF(AND(D1789&lt;&gt;"",RIGHT(D1789,3)&lt;&gt;""),IF(COUNTIF($D$6:D1789,D1789)=1,1,0),0)</f>
        <v>0</v>
      </c>
      <c r="U1789" s="17" t="str">
        <f t="shared" si="142"/>
        <v/>
      </c>
      <c r="V1789" s="17" t="str">
        <f t="shared" si="143"/>
        <v/>
      </c>
    </row>
    <row r="1790" s="9" customFormat="1" hidden="1" customHeight="1" spans="1:22">
      <c r="A1790" s="21"/>
      <c r="B1790" s="54"/>
      <c r="C1790" s="55"/>
      <c r="D1790" s="54"/>
      <c r="E1790" s="57"/>
      <c r="F1790" s="58"/>
      <c r="G1790" s="59"/>
      <c r="H1790" s="57"/>
      <c r="I1790" s="57"/>
      <c r="J1790" s="62" t="str">
        <f t="shared" si="139"/>
        <v/>
      </c>
      <c r="K1790" s="61"/>
      <c r="L1790" s="57"/>
      <c r="M1790" s="57" t="str">
        <f t="shared" si="140"/>
        <v/>
      </c>
      <c r="N1790" s="57"/>
      <c r="O1790" s="57"/>
      <c r="P1790" s="57"/>
      <c r="Q1790" s="65" t="str">
        <f t="shared" si="141"/>
        <v/>
      </c>
      <c r="R1790" s="55"/>
      <c r="S1790" s="67"/>
      <c r="T1790" s="17">
        <f>IF(AND(D1790&lt;&gt;"",RIGHT(D1790,3)&lt;&gt;""),IF(COUNTIF($D$6:D1790,D1790)=1,1,0),0)</f>
        <v>0</v>
      </c>
      <c r="U1790" s="17" t="str">
        <f t="shared" si="142"/>
        <v/>
      </c>
      <c r="V1790" s="17" t="str">
        <f t="shared" si="143"/>
        <v/>
      </c>
    </row>
    <row r="1791" s="9" customFormat="1" hidden="1" customHeight="1" spans="1:22">
      <c r="A1791" s="21"/>
      <c r="B1791" s="54"/>
      <c r="C1791" s="55"/>
      <c r="D1791" s="54"/>
      <c r="E1791" s="57"/>
      <c r="F1791" s="58"/>
      <c r="G1791" s="59"/>
      <c r="H1791" s="57"/>
      <c r="I1791" s="57"/>
      <c r="J1791" s="62" t="str">
        <f t="shared" si="139"/>
        <v/>
      </c>
      <c r="K1791" s="61"/>
      <c r="L1791" s="57"/>
      <c r="M1791" s="57" t="str">
        <f t="shared" si="140"/>
        <v/>
      </c>
      <c r="N1791" s="57"/>
      <c r="O1791" s="57"/>
      <c r="P1791" s="57"/>
      <c r="Q1791" s="65" t="str">
        <f t="shared" si="141"/>
        <v/>
      </c>
      <c r="R1791" s="55"/>
      <c r="S1791" s="67"/>
      <c r="T1791" s="17">
        <f>IF(AND(D1791&lt;&gt;"",RIGHT(D1791,3)&lt;&gt;""),IF(COUNTIF($D$6:D1791,D1791)=1,1,0),0)</f>
        <v>0</v>
      </c>
      <c r="U1791" s="17" t="str">
        <f t="shared" si="142"/>
        <v/>
      </c>
      <c r="V1791" s="17" t="str">
        <f t="shared" si="143"/>
        <v/>
      </c>
    </row>
    <row r="1792" s="9" customFormat="1" hidden="1" customHeight="1" spans="1:22">
      <c r="A1792" s="21"/>
      <c r="B1792" s="54"/>
      <c r="C1792" s="55"/>
      <c r="D1792" s="54"/>
      <c r="E1792" s="57"/>
      <c r="F1792" s="58"/>
      <c r="G1792" s="59"/>
      <c r="H1792" s="57"/>
      <c r="I1792" s="57"/>
      <c r="J1792" s="62" t="str">
        <f t="shared" si="139"/>
        <v/>
      </c>
      <c r="K1792" s="61"/>
      <c r="L1792" s="57"/>
      <c r="M1792" s="57" t="str">
        <f t="shared" si="140"/>
        <v/>
      </c>
      <c r="N1792" s="57"/>
      <c r="O1792" s="57"/>
      <c r="P1792" s="57"/>
      <c r="Q1792" s="65" t="str">
        <f t="shared" si="141"/>
        <v/>
      </c>
      <c r="R1792" s="55"/>
      <c r="S1792" s="67"/>
      <c r="T1792" s="17">
        <f>IF(AND(D1792&lt;&gt;"",RIGHT(D1792,3)&lt;&gt;""),IF(COUNTIF($D$6:D1792,D1792)=1,1,0),0)</f>
        <v>0</v>
      </c>
      <c r="U1792" s="17" t="str">
        <f t="shared" si="142"/>
        <v/>
      </c>
      <c r="V1792" s="17" t="str">
        <f t="shared" si="143"/>
        <v/>
      </c>
    </row>
    <row r="1793" s="9" customFormat="1" hidden="1" customHeight="1" spans="1:22">
      <c r="A1793" s="21"/>
      <c r="B1793" s="54"/>
      <c r="C1793" s="55"/>
      <c r="D1793" s="54"/>
      <c r="E1793" s="57"/>
      <c r="F1793" s="58"/>
      <c r="G1793" s="59"/>
      <c r="H1793" s="57"/>
      <c r="I1793" s="57"/>
      <c r="J1793" s="62" t="str">
        <f t="shared" si="139"/>
        <v/>
      </c>
      <c r="K1793" s="61"/>
      <c r="L1793" s="57"/>
      <c r="M1793" s="57" t="str">
        <f t="shared" si="140"/>
        <v/>
      </c>
      <c r="N1793" s="57"/>
      <c r="O1793" s="57"/>
      <c r="P1793" s="57"/>
      <c r="Q1793" s="65" t="str">
        <f t="shared" si="141"/>
        <v/>
      </c>
      <c r="R1793" s="55"/>
      <c r="S1793" s="67"/>
      <c r="T1793" s="17">
        <f>IF(AND(D1793&lt;&gt;"",RIGHT(D1793,3)&lt;&gt;""),IF(COUNTIF($D$6:D1793,D1793)=1,1,0),0)</f>
        <v>0</v>
      </c>
      <c r="U1793" s="17" t="str">
        <f t="shared" si="142"/>
        <v/>
      </c>
      <c r="V1793" s="17" t="str">
        <f t="shared" si="143"/>
        <v/>
      </c>
    </row>
    <row r="1794" s="9" customFormat="1" hidden="1" customHeight="1" spans="1:22">
      <c r="A1794" s="21"/>
      <c r="B1794" s="54"/>
      <c r="C1794" s="55"/>
      <c r="D1794" s="54"/>
      <c r="E1794" s="57"/>
      <c r="F1794" s="58"/>
      <c r="G1794" s="59"/>
      <c r="H1794" s="57"/>
      <c r="I1794" s="57"/>
      <c r="J1794" s="62" t="str">
        <f t="shared" si="139"/>
        <v/>
      </c>
      <c r="K1794" s="61"/>
      <c r="L1794" s="57"/>
      <c r="M1794" s="57" t="str">
        <f t="shared" si="140"/>
        <v/>
      </c>
      <c r="N1794" s="57"/>
      <c r="O1794" s="57"/>
      <c r="P1794" s="57"/>
      <c r="Q1794" s="65" t="str">
        <f t="shared" si="141"/>
        <v/>
      </c>
      <c r="R1794" s="55"/>
      <c r="S1794" s="67"/>
      <c r="T1794" s="17">
        <f>IF(AND(D1794&lt;&gt;"",RIGHT(D1794,3)&lt;&gt;""),IF(COUNTIF($D$6:D1794,D1794)=1,1,0),0)</f>
        <v>0</v>
      </c>
      <c r="U1794" s="17" t="str">
        <f t="shared" si="142"/>
        <v/>
      </c>
      <c r="V1794" s="17" t="str">
        <f t="shared" si="143"/>
        <v/>
      </c>
    </row>
    <row r="1795" s="9" customFormat="1" hidden="1" customHeight="1" spans="1:22">
      <c r="A1795" s="21"/>
      <c r="B1795" s="54"/>
      <c r="C1795" s="55"/>
      <c r="D1795" s="54"/>
      <c r="E1795" s="57"/>
      <c r="F1795" s="58"/>
      <c r="G1795" s="59"/>
      <c r="H1795" s="57"/>
      <c r="I1795" s="57"/>
      <c r="J1795" s="62" t="str">
        <f t="shared" si="139"/>
        <v/>
      </c>
      <c r="K1795" s="61"/>
      <c r="L1795" s="57"/>
      <c r="M1795" s="57" t="str">
        <f t="shared" si="140"/>
        <v/>
      </c>
      <c r="N1795" s="57"/>
      <c r="O1795" s="57"/>
      <c r="P1795" s="57"/>
      <c r="Q1795" s="65" t="str">
        <f t="shared" si="141"/>
        <v/>
      </c>
      <c r="R1795" s="55"/>
      <c r="S1795" s="67"/>
      <c r="T1795" s="17">
        <f>IF(AND(D1795&lt;&gt;"",RIGHT(D1795,3)&lt;&gt;""),IF(COUNTIF($D$6:D1795,D1795)=1,1,0),0)</f>
        <v>0</v>
      </c>
      <c r="U1795" s="17" t="str">
        <f t="shared" si="142"/>
        <v/>
      </c>
      <c r="V1795" s="17" t="str">
        <f t="shared" si="143"/>
        <v/>
      </c>
    </row>
    <row r="1796" s="9" customFormat="1" hidden="1" customHeight="1" spans="1:22">
      <c r="A1796" s="21"/>
      <c r="B1796" s="54"/>
      <c r="C1796" s="55"/>
      <c r="D1796" s="54"/>
      <c r="E1796" s="57"/>
      <c r="F1796" s="58"/>
      <c r="G1796" s="59"/>
      <c r="H1796" s="57"/>
      <c r="I1796" s="57"/>
      <c r="J1796" s="62" t="str">
        <f t="shared" si="139"/>
        <v/>
      </c>
      <c r="K1796" s="61"/>
      <c r="L1796" s="57"/>
      <c r="M1796" s="57" t="str">
        <f t="shared" si="140"/>
        <v/>
      </c>
      <c r="N1796" s="57"/>
      <c r="O1796" s="57"/>
      <c r="P1796" s="57"/>
      <c r="Q1796" s="65" t="str">
        <f t="shared" si="141"/>
        <v/>
      </c>
      <c r="R1796" s="55"/>
      <c r="S1796" s="67"/>
      <c r="T1796" s="17">
        <f>IF(AND(D1796&lt;&gt;"",RIGHT(D1796,3)&lt;&gt;""),IF(COUNTIF($D$6:D1796,D1796)=1,1,0),0)</f>
        <v>0</v>
      </c>
      <c r="U1796" s="17" t="str">
        <f t="shared" si="142"/>
        <v/>
      </c>
      <c r="V1796" s="17" t="str">
        <f t="shared" si="143"/>
        <v/>
      </c>
    </row>
    <row r="1797" s="9" customFormat="1" hidden="1" customHeight="1" spans="1:22">
      <c r="A1797" s="21"/>
      <c r="B1797" s="54"/>
      <c r="C1797" s="55"/>
      <c r="D1797" s="54"/>
      <c r="E1797" s="57"/>
      <c r="F1797" s="58"/>
      <c r="G1797" s="59"/>
      <c r="H1797" s="57"/>
      <c r="I1797" s="57"/>
      <c r="J1797" s="62" t="str">
        <f t="shared" si="139"/>
        <v/>
      </c>
      <c r="K1797" s="61"/>
      <c r="L1797" s="57"/>
      <c r="M1797" s="57" t="str">
        <f t="shared" si="140"/>
        <v/>
      </c>
      <c r="N1797" s="57"/>
      <c r="O1797" s="57"/>
      <c r="P1797" s="57"/>
      <c r="Q1797" s="65" t="str">
        <f t="shared" si="141"/>
        <v/>
      </c>
      <c r="R1797" s="55"/>
      <c r="S1797" s="67"/>
      <c r="T1797" s="17">
        <f>IF(AND(D1797&lt;&gt;"",RIGHT(D1797,3)&lt;&gt;""),IF(COUNTIF($D$6:D1797,D1797)=1,1,0),0)</f>
        <v>0</v>
      </c>
      <c r="U1797" s="17" t="str">
        <f t="shared" si="142"/>
        <v/>
      </c>
      <c r="V1797" s="17" t="str">
        <f t="shared" si="143"/>
        <v/>
      </c>
    </row>
    <row r="1798" s="9" customFormat="1" hidden="1" customHeight="1" spans="1:22">
      <c r="A1798" s="21"/>
      <c r="B1798" s="54"/>
      <c r="C1798" s="55"/>
      <c r="D1798" s="54"/>
      <c r="E1798" s="57"/>
      <c r="F1798" s="58"/>
      <c r="G1798" s="59"/>
      <c r="H1798" s="57"/>
      <c r="I1798" s="57"/>
      <c r="J1798" s="62" t="str">
        <f t="shared" ref="J1798:J1861" si="144">IF(H1798&lt;&gt;"",HYPERLINK(_xlfn.CONCAT($H$4,H1798,I1798),"Open File"),"")</f>
        <v/>
      </c>
      <c r="K1798" s="61"/>
      <c r="L1798" s="57"/>
      <c r="M1798" s="57" t="str">
        <f t="shared" ref="M1798:M1861" si="145">IF(AND(N1798&lt;&gt;"",Q1798&lt;&gt;"",R1798&lt;&gt;""),"COMPLETED",IF(N1798&lt;&gt;"","ON-GOING",IF(L1798&lt;&gt;"","REQUESTED","")))</f>
        <v/>
      </c>
      <c r="N1798" s="57"/>
      <c r="O1798" s="57"/>
      <c r="P1798" s="57"/>
      <c r="Q1798" s="65" t="str">
        <f t="shared" ref="Q1798:Q1861" si="146">IF(O1798&lt;&gt;"",HYPERLINK(_xlfn.CONCAT($O$4,O1798,P1798),"Open File"),"")</f>
        <v/>
      </c>
      <c r="R1798" s="55"/>
      <c r="S1798" s="67"/>
      <c r="T1798" s="17">
        <f>IF(AND(D1798&lt;&gt;"",RIGHT(D1798,3)&lt;&gt;""),IF(COUNTIF($D$6:D1798,D1798)=1,1,0),0)</f>
        <v>0</v>
      </c>
      <c r="U1798" s="17" t="str">
        <f t="shared" ref="U1798:U1861" si="147">IF(AND(D1798&lt;&gt;"",E1798&lt;&gt;""),_xlfn.CONCAT(SUBSTITUTE(D1798,"/","."),"_",E1798,"_Before"),"")</f>
        <v/>
      </c>
      <c r="V1798" s="17" t="str">
        <f t="shared" ref="V1798:V1861" si="148">IF(AND(D1798&lt;&gt;"",E1798&lt;&gt;""),_xlfn.CONCAT(SUBSTITUTE(D1798,"/","."),"_",E1798,"_After"),"")</f>
        <v/>
      </c>
    </row>
    <row r="1799" s="9" customFormat="1" hidden="1" customHeight="1" spans="1:22">
      <c r="A1799" s="21"/>
      <c r="B1799" s="54"/>
      <c r="C1799" s="55"/>
      <c r="D1799" s="54"/>
      <c r="E1799" s="57"/>
      <c r="F1799" s="58"/>
      <c r="G1799" s="59"/>
      <c r="H1799" s="57"/>
      <c r="I1799" s="57"/>
      <c r="J1799" s="62" t="str">
        <f t="shared" si="144"/>
        <v/>
      </c>
      <c r="K1799" s="61"/>
      <c r="L1799" s="57"/>
      <c r="M1799" s="57" t="str">
        <f t="shared" si="145"/>
        <v/>
      </c>
      <c r="N1799" s="57"/>
      <c r="O1799" s="57"/>
      <c r="P1799" s="57"/>
      <c r="Q1799" s="65" t="str">
        <f t="shared" si="146"/>
        <v/>
      </c>
      <c r="R1799" s="55"/>
      <c r="S1799" s="67"/>
      <c r="T1799" s="17">
        <f>IF(AND(D1799&lt;&gt;"",RIGHT(D1799,3)&lt;&gt;""),IF(COUNTIF($D$6:D1799,D1799)=1,1,0),0)</f>
        <v>0</v>
      </c>
      <c r="U1799" s="17" t="str">
        <f t="shared" si="147"/>
        <v/>
      </c>
      <c r="V1799" s="17" t="str">
        <f t="shared" si="148"/>
        <v/>
      </c>
    </row>
    <row r="1800" s="9" customFormat="1" hidden="1" customHeight="1" spans="1:22">
      <c r="A1800" s="21"/>
      <c r="B1800" s="54"/>
      <c r="C1800" s="55"/>
      <c r="D1800" s="54"/>
      <c r="E1800" s="57"/>
      <c r="F1800" s="58"/>
      <c r="G1800" s="59"/>
      <c r="H1800" s="57"/>
      <c r="I1800" s="57"/>
      <c r="J1800" s="62" t="str">
        <f t="shared" si="144"/>
        <v/>
      </c>
      <c r="K1800" s="61"/>
      <c r="L1800" s="57"/>
      <c r="M1800" s="57" t="str">
        <f t="shared" si="145"/>
        <v/>
      </c>
      <c r="N1800" s="57"/>
      <c r="O1800" s="57"/>
      <c r="P1800" s="57"/>
      <c r="Q1800" s="65" t="str">
        <f t="shared" si="146"/>
        <v/>
      </c>
      <c r="R1800" s="55"/>
      <c r="S1800" s="67"/>
      <c r="T1800" s="17">
        <f>IF(AND(D1800&lt;&gt;"",RIGHT(D1800,3)&lt;&gt;""),IF(COUNTIF($D$6:D1800,D1800)=1,1,0),0)</f>
        <v>0</v>
      </c>
      <c r="U1800" s="17" t="str">
        <f t="shared" si="147"/>
        <v/>
      </c>
      <c r="V1800" s="17" t="str">
        <f t="shared" si="148"/>
        <v/>
      </c>
    </row>
    <row r="1801" s="9" customFormat="1" hidden="1" customHeight="1" spans="1:22">
      <c r="A1801" s="21"/>
      <c r="B1801" s="54"/>
      <c r="C1801" s="55"/>
      <c r="D1801" s="54"/>
      <c r="E1801" s="57"/>
      <c r="F1801" s="58"/>
      <c r="G1801" s="59"/>
      <c r="H1801" s="57"/>
      <c r="I1801" s="57"/>
      <c r="J1801" s="62" t="str">
        <f t="shared" si="144"/>
        <v/>
      </c>
      <c r="K1801" s="61"/>
      <c r="L1801" s="57"/>
      <c r="M1801" s="57" t="str">
        <f t="shared" si="145"/>
        <v/>
      </c>
      <c r="N1801" s="57"/>
      <c r="O1801" s="57"/>
      <c r="P1801" s="57"/>
      <c r="Q1801" s="65" t="str">
        <f t="shared" si="146"/>
        <v/>
      </c>
      <c r="R1801" s="55"/>
      <c r="S1801" s="67"/>
      <c r="T1801" s="17">
        <f>IF(AND(D1801&lt;&gt;"",RIGHT(D1801,3)&lt;&gt;""),IF(COUNTIF($D$6:D1801,D1801)=1,1,0),0)</f>
        <v>0</v>
      </c>
      <c r="U1801" s="17" t="str">
        <f t="shared" si="147"/>
        <v/>
      </c>
      <c r="V1801" s="17" t="str">
        <f t="shared" si="148"/>
        <v/>
      </c>
    </row>
    <row r="1802" s="9" customFormat="1" hidden="1" customHeight="1" spans="1:22">
      <c r="A1802" s="21"/>
      <c r="B1802" s="54"/>
      <c r="C1802" s="55"/>
      <c r="D1802" s="54"/>
      <c r="E1802" s="57"/>
      <c r="F1802" s="58"/>
      <c r="G1802" s="59"/>
      <c r="H1802" s="57"/>
      <c r="I1802" s="57"/>
      <c r="J1802" s="62" t="str">
        <f t="shared" si="144"/>
        <v/>
      </c>
      <c r="K1802" s="61"/>
      <c r="L1802" s="57"/>
      <c r="M1802" s="57" t="str">
        <f t="shared" si="145"/>
        <v/>
      </c>
      <c r="N1802" s="57"/>
      <c r="O1802" s="57"/>
      <c r="P1802" s="57"/>
      <c r="Q1802" s="65" t="str">
        <f t="shared" si="146"/>
        <v/>
      </c>
      <c r="R1802" s="55"/>
      <c r="S1802" s="67"/>
      <c r="T1802" s="17">
        <f>IF(AND(D1802&lt;&gt;"",RIGHT(D1802,3)&lt;&gt;""),IF(COUNTIF($D$6:D1802,D1802)=1,1,0),0)</f>
        <v>0</v>
      </c>
      <c r="U1802" s="17" t="str">
        <f t="shared" si="147"/>
        <v/>
      </c>
      <c r="V1802" s="17" t="str">
        <f t="shared" si="148"/>
        <v/>
      </c>
    </row>
    <row r="1803" s="9" customFormat="1" hidden="1" customHeight="1" spans="1:22">
      <c r="A1803" s="21"/>
      <c r="B1803" s="54"/>
      <c r="C1803" s="55"/>
      <c r="D1803" s="54"/>
      <c r="E1803" s="57"/>
      <c r="F1803" s="58"/>
      <c r="G1803" s="59"/>
      <c r="H1803" s="57"/>
      <c r="I1803" s="57"/>
      <c r="J1803" s="62" t="str">
        <f t="shared" si="144"/>
        <v/>
      </c>
      <c r="K1803" s="61"/>
      <c r="L1803" s="57"/>
      <c r="M1803" s="57" t="str">
        <f t="shared" si="145"/>
        <v/>
      </c>
      <c r="N1803" s="57"/>
      <c r="O1803" s="57"/>
      <c r="P1803" s="57"/>
      <c r="Q1803" s="65" t="str">
        <f t="shared" si="146"/>
        <v/>
      </c>
      <c r="R1803" s="55"/>
      <c r="S1803" s="67"/>
      <c r="T1803" s="17">
        <f>IF(AND(D1803&lt;&gt;"",RIGHT(D1803,3)&lt;&gt;""),IF(COUNTIF($D$6:D1803,D1803)=1,1,0),0)</f>
        <v>0</v>
      </c>
      <c r="U1803" s="17" t="str">
        <f t="shared" si="147"/>
        <v/>
      </c>
      <c r="V1803" s="17" t="str">
        <f t="shared" si="148"/>
        <v/>
      </c>
    </row>
    <row r="1804" s="9" customFormat="1" hidden="1" customHeight="1" spans="1:22">
      <c r="A1804" s="21"/>
      <c r="B1804" s="54"/>
      <c r="C1804" s="55"/>
      <c r="D1804" s="54"/>
      <c r="E1804" s="57"/>
      <c r="F1804" s="58"/>
      <c r="G1804" s="59"/>
      <c r="H1804" s="57"/>
      <c r="I1804" s="57"/>
      <c r="J1804" s="62" t="str">
        <f t="shared" si="144"/>
        <v/>
      </c>
      <c r="K1804" s="61"/>
      <c r="L1804" s="57"/>
      <c r="M1804" s="57" t="str">
        <f t="shared" si="145"/>
        <v/>
      </c>
      <c r="N1804" s="57"/>
      <c r="O1804" s="57"/>
      <c r="P1804" s="57"/>
      <c r="Q1804" s="65" t="str">
        <f t="shared" si="146"/>
        <v/>
      </c>
      <c r="R1804" s="55"/>
      <c r="S1804" s="67"/>
      <c r="T1804" s="17">
        <f>IF(AND(D1804&lt;&gt;"",RIGHT(D1804,3)&lt;&gt;""),IF(COUNTIF($D$6:D1804,D1804)=1,1,0),0)</f>
        <v>0</v>
      </c>
      <c r="U1804" s="17" t="str">
        <f t="shared" si="147"/>
        <v/>
      </c>
      <c r="V1804" s="17" t="str">
        <f t="shared" si="148"/>
        <v/>
      </c>
    </row>
    <row r="1805" s="9" customFormat="1" hidden="1" customHeight="1" spans="1:22">
      <c r="A1805" s="21"/>
      <c r="B1805" s="54"/>
      <c r="C1805" s="55"/>
      <c r="D1805" s="54"/>
      <c r="E1805" s="57"/>
      <c r="F1805" s="58"/>
      <c r="G1805" s="59"/>
      <c r="H1805" s="57"/>
      <c r="I1805" s="57"/>
      <c r="J1805" s="62" t="str">
        <f t="shared" si="144"/>
        <v/>
      </c>
      <c r="K1805" s="61"/>
      <c r="L1805" s="57"/>
      <c r="M1805" s="57" t="str">
        <f t="shared" si="145"/>
        <v/>
      </c>
      <c r="N1805" s="57"/>
      <c r="O1805" s="57"/>
      <c r="P1805" s="57"/>
      <c r="Q1805" s="65" t="str">
        <f t="shared" si="146"/>
        <v/>
      </c>
      <c r="R1805" s="55"/>
      <c r="S1805" s="67"/>
      <c r="T1805" s="17">
        <f>IF(AND(D1805&lt;&gt;"",RIGHT(D1805,3)&lt;&gt;""),IF(COUNTIF($D$6:D1805,D1805)=1,1,0),0)</f>
        <v>0</v>
      </c>
      <c r="U1805" s="17" t="str">
        <f t="shared" si="147"/>
        <v/>
      </c>
      <c r="V1805" s="17" t="str">
        <f t="shared" si="148"/>
        <v/>
      </c>
    </row>
    <row r="1806" s="9" customFormat="1" hidden="1" customHeight="1" spans="1:22">
      <c r="A1806" s="21"/>
      <c r="B1806" s="54"/>
      <c r="C1806" s="55"/>
      <c r="D1806" s="54"/>
      <c r="E1806" s="57"/>
      <c r="F1806" s="58"/>
      <c r="G1806" s="59"/>
      <c r="H1806" s="57"/>
      <c r="I1806" s="57"/>
      <c r="J1806" s="62" t="str">
        <f t="shared" si="144"/>
        <v/>
      </c>
      <c r="K1806" s="61"/>
      <c r="L1806" s="57"/>
      <c r="M1806" s="57" t="str">
        <f t="shared" si="145"/>
        <v/>
      </c>
      <c r="N1806" s="57"/>
      <c r="O1806" s="57"/>
      <c r="P1806" s="57"/>
      <c r="Q1806" s="65" t="str">
        <f t="shared" si="146"/>
        <v/>
      </c>
      <c r="R1806" s="55"/>
      <c r="S1806" s="67"/>
      <c r="T1806" s="17">
        <f>IF(AND(D1806&lt;&gt;"",RIGHT(D1806,3)&lt;&gt;""),IF(COUNTIF($D$6:D1806,D1806)=1,1,0),0)</f>
        <v>0</v>
      </c>
      <c r="U1806" s="17" t="str">
        <f t="shared" si="147"/>
        <v/>
      </c>
      <c r="V1806" s="17" t="str">
        <f t="shared" si="148"/>
        <v/>
      </c>
    </row>
    <row r="1807" s="9" customFormat="1" hidden="1" customHeight="1" spans="1:22">
      <c r="A1807" s="21"/>
      <c r="B1807" s="54"/>
      <c r="C1807" s="55"/>
      <c r="D1807" s="54"/>
      <c r="E1807" s="57"/>
      <c r="F1807" s="58"/>
      <c r="G1807" s="59"/>
      <c r="H1807" s="57"/>
      <c r="I1807" s="57"/>
      <c r="J1807" s="62" t="str">
        <f t="shared" si="144"/>
        <v/>
      </c>
      <c r="K1807" s="61"/>
      <c r="L1807" s="57"/>
      <c r="M1807" s="57" t="str">
        <f t="shared" si="145"/>
        <v/>
      </c>
      <c r="N1807" s="57"/>
      <c r="O1807" s="57"/>
      <c r="P1807" s="57"/>
      <c r="Q1807" s="65" t="str">
        <f t="shared" si="146"/>
        <v/>
      </c>
      <c r="R1807" s="55"/>
      <c r="S1807" s="67"/>
      <c r="T1807" s="17">
        <f>IF(AND(D1807&lt;&gt;"",RIGHT(D1807,3)&lt;&gt;""),IF(COUNTIF($D$6:D1807,D1807)=1,1,0),0)</f>
        <v>0</v>
      </c>
      <c r="U1807" s="17" t="str">
        <f t="shared" si="147"/>
        <v/>
      </c>
      <c r="V1807" s="17" t="str">
        <f t="shared" si="148"/>
        <v/>
      </c>
    </row>
    <row r="1808" s="9" customFormat="1" hidden="1" customHeight="1" spans="1:22">
      <c r="A1808" s="21"/>
      <c r="B1808" s="54"/>
      <c r="C1808" s="55"/>
      <c r="D1808" s="54"/>
      <c r="E1808" s="57"/>
      <c r="F1808" s="58"/>
      <c r="G1808" s="59"/>
      <c r="H1808" s="57"/>
      <c r="I1808" s="57"/>
      <c r="J1808" s="62" t="str">
        <f t="shared" si="144"/>
        <v/>
      </c>
      <c r="K1808" s="61"/>
      <c r="L1808" s="57"/>
      <c r="M1808" s="57" t="str">
        <f t="shared" si="145"/>
        <v/>
      </c>
      <c r="N1808" s="57"/>
      <c r="O1808" s="57"/>
      <c r="P1808" s="57"/>
      <c r="Q1808" s="65" t="str">
        <f t="shared" si="146"/>
        <v/>
      </c>
      <c r="R1808" s="55"/>
      <c r="S1808" s="67"/>
      <c r="T1808" s="17">
        <f>IF(AND(D1808&lt;&gt;"",RIGHT(D1808,3)&lt;&gt;""),IF(COUNTIF($D$6:D1808,D1808)=1,1,0),0)</f>
        <v>0</v>
      </c>
      <c r="U1808" s="17" t="str">
        <f t="shared" si="147"/>
        <v/>
      </c>
      <c r="V1808" s="17" t="str">
        <f t="shared" si="148"/>
        <v/>
      </c>
    </row>
    <row r="1809" s="9" customFormat="1" hidden="1" customHeight="1" spans="1:22">
      <c r="A1809" s="21"/>
      <c r="B1809" s="54"/>
      <c r="C1809" s="55"/>
      <c r="D1809" s="54"/>
      <c r="E1809" s="57"/>
      <c r="F1809" s="58"/>
      <c r="G1809" s="59"/>
      <c r="H1809" s="57"/>
      <c r="I1809" s="57"/>
      <c r="J1809" s="62" t="str">
        <f t="shared" si="144"/>
        <v/>
      </c>
      <c r="K1809" s="61"/>
      <c r="L1809" s="57"/>
      <c r="M1809" s="57" t="str">
        <f t="shared" si="145"/>
        <v/>
      </c>
      <c r="N1809" s="57"/>
      <c r="O1809" s="57"/>
      <c r="P1809" s="57"/>
      <c r="Q1809" s="65" t="str">
        <f t="shared" si="146"/>
        <v/>
      </c>
      <c r="R1809" s="55"/>
      <c r="S1809" s="67"/>
      <c r="T1809" s="17">
        <f>IF(AND(D1809&lt;&gt;"",RIGHT(D1809,3)&lt;&gt;""),IF(COUNTIF($D$6:D1809,D1809)=1,1,0),0)</f>
        <v>0</v>
      </c>
      <c r="U1809" s="17" t="str">
        <f t="shared" si="147"/>
        <v/>
      </c>
      <c r="V1809" s="17" t="str">
        <f t="shared" si="148"/>
        <v/>
      </c>
    </row>
    <row r="1810" s="9" customFormat="1" hidden="1" customHeight="1" spans="1:22">
      <c r="A1810" s="21"/>
      <c r="B1810" s="54"/>
      <c r="C1810" s="55"/>
      <c r="D1810" s="54"/>
      <c r="E1810" s="57"/>
      <c r="F1810" s="58"/>
      <c r="G1810" s="59"/>
      <c r="H1810" s="57"/>
      <c r="I1810" s="57"/>
      <c r="J1810" s="62" t="str">
        <f t="shared" si="144"/>
        <v/>
      </c>
      <c r="K1810" s="61"/>
      <c r="L1810" s="57"/>
      <c r="M1810" s="57" t="str">
        <f t="shared" si="145"/>
        <v/>
      </c>
      <c r="N1810" s="57"/>
      <c r="O1810" s="57"/>
      <c r="P1810" s="57"/>
      <c r="Q1810" s="65" t="str">
        <f t="shared" si="146"/>
        <v/>
      </c>
      <c r="R1810" s="55"/>
      <c r="S1810" s="67"/>
      <c r="T1810" s="17">
        <f>IF(AND(D1810&lt;&gt;"",RIGHT(D1810,3)&lt;&gt;""),IF(COUNTIF($D$6:D1810,D1810)=1,1,0),0)</f>
        <v>0</v>
      </c>
      <c r="U1810" s="17" t="str">
        <f t="shared" si="147"/>
        <v/>
      </c>
      <c r="V1810" s="17" t="str">
        <f t="shared" si="148"/>
        <v/>
      </c>
    </row>
    <row r="1811" s="9" customFormat="1" hidden="1" customHeight="1" spans="1:22">
      <c r="A1811" s="21"/>
      <c r="B1811" s="54"/>
      <c r="C1811" s="55"/>
      <c r="D1811" s="54"/>
      <c r="E1811" s="57"/>
      <c r="F1811" s="58"/>
      <c r="G1811" s="59"/>
      <c r="H1811" s="57"/>
      <c r="I1811" s="57"/>
      <c r="J1811" s="62" t="str">
        <f t="shared" si="144"/>
        <v/>
      </c>
      <c r="K1811" s="61"/>
      <c r="L1811" s="57"/>
      <c r="M1811" s="57" t="str">
        <f t="shared" si="145"/>
        <v/>
      </c>
      <c r="N1811" s="57"/>
      <c r="O1811" s="57"/>
      <c r="P1811" s="57"/>
      <c r="Q1811" s="65" t="str">
        <f t="shared" si="146"/>
        <v/>
      </c>
      <c r="R1811" s="55"/>
      <c r="S1811" s="67"/>
      <c r="T1811" s="17">
        <f>IF(AND(D1811&lt;&gt;"",RIGHT(D1811,3)&lt;&gt;""),IF(COUNTIF($D$6:D1811,D1811)=1,1,0),0)</f>
        <v>0</v>
      </c>
      <c r="U1811" s="17" t="str">
        <f t="shared" si="147"/>
        <v/>
      </c>
      <c r="V1811" s="17" t="str">
        <f t="shared" si="148"/>
        <v/>
      </c>
    </row>
    <row r="1812" s="9" customFormat="1" hidden="1" customHeight="1" spans="1:22">
      <c r="A1812" s="21"/>
      <c r="B1812" s="54"/>
      <c r="C1812" s="55"/>
      <c r="D1812" s="54"/>
      <c r="E1812" s="57"/>
      <c r="F1812" s="58"/>
      <c r="G1812" s="59"/>
      <c r="H1812" s="57"/>
      <c r="I1812" s="57"/>
      <c r="J1812" s="62" t="str">
        <f t="shared" si="144"/>
        <v/>
      </c>
      <c r="K1812" s="61"/>
      <c r="L1812" s="57"/>
      <c r="M1812" s="57" t="str">
        <f t="shared" si="145"/>
        <v/>
      </c>
      <c r="N1812" s="57"/>
      <c r="O1812" s="57"/>
      <c r="P1812" s="57"/>
      <c r="Q1812" s="65" t="str">
        <f t="shared" si="146"/>
        <v/>
      </c>
      <c r="R1812" s="55"/>
      <c r="S1812" s="67"/>
      <c r="T1812" s="17">
        <f>IF(AND(D1812&lt;&gt;"",RIGHT(D1812,3)&lt;&gt;""),IF(COUNTIF($D$6:D1812,D1812)=1,1,0),0)</f>
        <v>0</v>
      </c>
      <c r="U1812" s="17" t="str">
        <f t="shared" si="147"/>
        <v/>
      </c>
      <c r="V1812" s="17" t="str">
        <f t="shared" si="148"/>
        <v/>
      </c>
    </row>
    <row r="1813" s="9" customFormat="1" hidden="1" customHeight="1" spans="1:22">
      <c r="A1813" s="21"/>
      <c r="B1813" s="54"/>
      <c r="C1813" s="55"/>
      <c r="D1813" s="54"/>
      <c r="E1813" s="57"/>
      <c r="F1813" s="58"/>
      <c r="G1813" s="59"/>
      <c r="H1813" s="57"/>
      <c r="I1813" s="57"/>
      <c r="J1813" s="62" t="str">
        <f t="shared" si="144"/>
        <v/>
      </c>
      <c r="K1813" s="61"/>
      <c r="L1813" s="57"/>
      <c r="M1813" s="57" t="str">
        <f t="shared" si="145"/>
        <v/>
      </c>
      <c r="N1813" s="57"/>
      <c r="O1813" s="57"/>
      <c r="P1813" s="57"/>
      <c r="Q1813" s="65" t="str">
        <f t="shared" si="146"/>
        <v/>
      </c>
      <c r="R1813" s="55"/>
      <c r="S1813" s="67"/>
      <c r="T1813" s="17">
        <f>IF(AND(D1813&lt;&gt;"",RIGHT(D1813,3)&lt;&gt;""),IF(COUNTIF($D$6:D1813,D1813)=1,1,0),0)</f>
        <v>0</v>
      </c>
      <c r="U1813" s="17" t="str">
        <f t="shared" si="147"/>
        <v/>
      </c>
      <c r="V1813" s="17" t="str">
        <f t="shared" si="148"/>
        <v/>
      </c>
    </row>
    <row r="1814" s="9" customFormat="1" hidden="1" customHeight="1" spans="1:22">
      <c r="A1814" s="21"/>
      <c r="B1814" s="54"/>
      <c r="C1814" s="55"/>
      <c r="D1814" s="54"/>
      <c r="E1814" s="57"/>
      <c r="F1814" s="58"/>
      <c r="G1814" s="59"/>
      <c r="H1814" s="57"/>
      <c r="I1814" s="57"/>
      <c r="J1814" s="62" t="str">
        <f t="shared" si="144"/>
        <v/>
      </c>
      <c r="K1814" s="61"/>
      <c r="L1814" s="57"/>
      <c r="M1814" s="57" t="str">
        <f t="shared" si="145"/>
        <v/>
      </c>
      <c r="N1814" s="57"/>
      <c r="O1814" s="57"/>
      <c r="P1814" s="57"/>
      <c r="Q1814" s="65" t="str">
        <f t="shared" si="146"/>
        <v/>
      </c>
      <c r="R1814" s="55"/>
      <c r="S1814" s="67"/>
      <c r="T1814" s="17">
        <f>IF(AND(D1814&lt;&gt;"",RIGHT(D1814,3)&lt;&gt;""),IF(COUNTIF($D$6:D1814,D1814)=1,1,0),0)</f>
        <v>0</v>
      </c>
      <c r="U1814" s="17" t="str">
        <f t="shared" si="147"/>
        <v/>
      </c>
      <c r="V1814" s="17" t="str">
        <f t="shared" si="148"/>
        <v/>
      </c>
    </row>
    <row r="1815" s="9" customFormat="1" hidden="1" customHeight="1" spans="1:22">
      <c r="A1815" s="21"/>
      <c r="B1815" s="54"/>
      <c r="C1815" s="55"/>
      <c r="D1815" s="54"/>
      <c r="E1815" s="57"/>
      <c r="F1815" s="58"/>
      <c r="G1815" s="59"/>
      <c r="H1815" s="57"/>
      <c r="I1815" s="57"/>
      <c r="J1815" s="62" t="str">
        <f t="shared" si="144"/>
        <v/>
      </c>
      <c r="K1815" s="61"/>
      <c r="L1815" s="57"/>
      <c r="M1815" s="57" t="str">
        <f t="shared" si="145"/>
        <v/>
      </c>
      <c r="N1815" s="57"/>
      <c r="O1815" s="57"/>
      <c r="P1815" s="57"/>
      <c r="Q1815" s="65" t="str">
        <f t="shared" si="146"/>
        <v/>
      </c>
      <c r="R1815" s="55"/>
      <c r="S1815" s="67"/>
      <c r="T1815" s="17">
        <f>IF(AND(D1815&lt;&gt;"",RIGHT(D1815,3)&lt;&gt;""),IF(COUNTIF($D$6:D1815,D1815)=1,1,0),0)</f>
        <v>0</v>
      </c>
      <c r="U1815" s="17" t="str">
        <f t="shared" si="147"/>
        <v/>
      </c>
      <c r="V1815" s="17" t="str">
        <f t="shared" si="148"/>
        <v/>
      </c>
    </row>
    <row r="1816" s="9" customFormat="1" hidden="1" customHeight="1" spans="1:22">
      <c r="A1816" s="21"/>
      <c r="B1816" s="54"/>
      <c r="C1816" s="55"/>
      <c r="D1816" s="54"/>
      <c r="E1816" s="57"/>
      <c r="F1816" s="58"/>
      <c r="G1816" s="59"/>
      <c r="H1816" s="57"/>
      <c r="I1816" s="57"/>
      <c r="J1816" s="62" t="str">
        <f t="shared" si="144"/>
        <v/>
      </c>
      <c r="K1816" s="61"/>
      <c r="L1816" s="57"/>
      <c r="M1816" s="57" t="str">
        <f t="shared" si="145"/>
        <v/>
      </c>
      <c r="N1816" s="57"/>
      <c r="O1816" s="57"/>
      <c r="P1816" s="57"/>
      <c r="Q1816" s="65" t="str">
        <f t="shared" si="146"/>
        <v/>
      </c>
      <c r="R1816" s="55"/>
      <c r="S1816" s="67"/>
      <c r="T1816" s="17">
        <f>IF(AND(D1816&lt;&gt;"",RIGHT(D1816,3)&lt;&gt;""),IF(COUNTIF($D$6:D1816,D1816)=1,1,0),0)</f>
        <v>0</v>
      </c>
      <c r="U1816" s="17" t="str">
        <f t="shared" si="147"/>
        <v/>
      </c>
      <c r="V1816" s="17" t="str">
        <f t="shared" si="148"/>
        <v/>
      </c>
    </row>
    <row r="1817" s="9" customFormat="1" hidden="1" customHeight="1" spans="1:22">
      <c r="A1817" s="21"/>
      <c r="B1817" s="54"/>
      <c r="C1817" s="55"/>
      <c r="D1817" s="54"/>
      <c r="E1817" s="57"/>
      <c r="F1817" s="58"/>
      <c r="G1817" s="59"/>
      <c r="H1817" s="57"/>
      <c r="I1817" s="57"/>
      <c r="J1817" s="62" t="str">
        <f t="shared" si="144"/>
        <v/>
      </c>
      <c r="K1817" s="61"/>
      <c r="L1817" s="57"/>
      <c r="M1817" s="57" t="str">
        <f t="shared" si="145"/>
        <v/>
      </c>
      <c r="N1817" s="57"/>
      <c r="O1817" s="57"/>
      <c r="P1817" s="57"/>
      <c r="Q1817" s="65" t="str">
        <f t="shared" si="146"/>
        <v/>
      </c>
      <c r="R1817" s="55"/>
      <c r="S1817" s="67"/>
      <c r="T1817" s="17">
        <f>IF(AND(D1817&lt;&gt;"",RIGHT(D1817,3)&lt;&gt;""),IF(COUNTIF($D$6:D1817,D1817)=1,1,0),0)</f>
        <v>0</v>
      </c>
      <c r="U1817" s="17" t="str">
        <f t="shared" si="147"/>
        <v/>
      </c>
      <c r="V1817" s="17" t="str">
        <f t="shared" si="148"/>
        <v/>
      </c>
    </row>
    <row r="1818" s="9" customFormat="1" hidden="1" customHeight="1" spans="1:22">
      <c r="A1818" s="21"/>
      <c r="B1818" s="54"/>
      <c r="C1818" s="55"/>
      <c r="D1818" s="54"/>
      <c r="E1818" s="57"/>
      <c r="F1818" s="58"/>
      <c r="G1818" s="59"/>
      <c r="H1818" s="57"/>
      <c r="I1818" s="57"/>
      <c r="J1818" s="62" t="str">
        <f t="shared" si="144"/>
        <v/>
      </c>
      <c r="K1818" s="61"/>
      <c r="L1818" s="57"/>
      <c r="M1818" s="57" t="str">
        <f t="shared" si="145"/>
        <v/>
      </c>
      <c r="N1818" s="57"/>
      <c r="O1818" s="57"/>
      <c r="P1818" s="57"/>
      <c r="Q1818" s="65" t="str">
        <f t="shared" si="146"/>
        <v/>
      </c>
      <c r="R1818" s="55"/>
      <c r="S1818" s="67"/>
      <c r="T1818" s="17">
        <f>IF(AND(D1818&lt;&gt;"",RIGHT(D1818,3)&lt;&gt;""),IF(COUNTIF($D$6:D1818,D1818)=1,1,0),0)</f>
        <v>0</v>
      </c>
      <c r="U1818" s="17" t="str">
        <f t="shared" si="147"/>
        <v/>
      </c>
      <c r="V1818" s="17" t="str">
        <f t="shared" si="148"/>
        <v/>
      </c>
    </row>
    <row r="1819" s="9" customFormat="1" hidden="1" customHeight="1" spans="1:22">
      <c r="A1819" s="21"/>
      <c r="B1819" s="54"/>
      <c r="C1819" s="55"/>
      <c r="D1819" s="54"/>
      <c r="E1819" s="57"/>
      <c r="F1819" s="58"/>
      <c r="G1819" s="59"/>
      <c r="H1819" s="57"/>
      <c r="I1819" s="57"/>
      <c r="J1819" s="62" t="str">
        <f t="shared" si="144"/>
        <v/>
      </c>
      <c r="K1819" s="61"/>
      <c r="L1819" s="57"/>
      <c r="M1819" s="57" t="str">
        <f t="shared" si="145"/>
        <v/>
      </c>
      <c r="N1819" s="57"/>
      <c r="O1819" s="57"/>
      <c r="P1819" s="57"/>
      <c r="Q1819" s="65" t="str">
        <f t="shared" si="146"/>
        <v/>
      </c>
      <c r="R1819" s="55"/>
      <c r="S1819" s="67"/>
      <c r="T1819" s="17">
        <f>IF(AND(D1819&lt;&gt;"",RIGHT(D1819,3)&lt;&gt;""),IF(COUNTIF($D$6:D1819,D1819)=1,1,0),0)</f>
        <v>0</v>
      </c>
      <c r="U1819" s="17" t="str">
        <f t="shared" si="147"/>
        <v/>
      </c>
      <c r="V1819" s="17" t="str">
        <f t="shared" si="148"/>
        <v/>
      </c>
    </row>
    <row r="1820" s="9" customFormat="1" hidden="1" customHeight="1" spans="1:22">
      <c r="A1820" s="21"/>
      <c r="B1820" s="54"/>
      <c r="C1820" s="55"/>
      <c r="D1820" s="54"/>
      <c r="E1820" s="57"/>
      <c r="F1820" s="58"/>
      <c r="G1820" s="59"/>
      <c r="H1820" s="57"/>
      <c r="I1820" s="57"/>
      <c r="J1820" s="62" t="str">
        <f t="shared" si="144"/>
        <v/>
      </c>
      <c r="K1820" s="61"/>
      <c r="L1820" s="57"/>
      <c r="M1820" s="57" t="str">
        <f t="shared" si="145"/>
        <v/>
      </c>
      <c r="N1820" s="57"/>
      <c r="O1820" s="57"/>
      <c r="P1820" s="57"/>
      <c r="Q1820" s="65" t="str">
        <f t="shared" si="146"/>
        <v/>
      </c>
      <c r="R1820" s="55"/>
      <c r="S1820" s="67"/>
      <c r="T1820" s="17">
        <f>IF(AND(D1820&lt;&gt;"",RIGHT(D1820,3)&lt;&gt;""),IF(COUNTIF($D$6:D1820,D1820)=1,1,0),0)</f>
        <v>0</v>
      </c>
      <c r="U1820" s="17" t="str">
        <f t="shared" si="147"/>
        <v/>
      </c>
      <c r="V1820" s="17" t="str">
        <f t="shared" si="148"/>
        <v/>
      </c>
    </row>
    <row r="1821" s="9" customFormat="1" hidden="1" customHeight="1" spans="1:22">
      <c r="A1821" s="21"/>
      <c r="B1821" s="54"/>
      <c r="C1821" s="55"/>
      <c r="D1821" s="54"/>
      <c r="E1821" s="57"/>
      <c r="F1821" s="58"/>
      <c r="G1821" s="59"/>
      <c r="H1821" s="57"/>
      <c r="I1821" s="57"/>
      <c r="J1821" s="62" t="str">
        <f t="shared" si="144"/>
        <v/>
      </c>
      <c r="K1821" s="61"/>
      <c r="L1821" s="57"/>
      <c r="M1821" s="57" t="str">
        <f t="shared" si="145"/>
        <v/>
      </c>
      <c r="N1821" s="57"/>
      <c r="O1821" s="57"/>
      <c r="P1821" s="57"/>
      <c r="Q1821" s="65" t="str">
        <f t="shared" si="146"/>
        <v/>
      </c>
      <c r="R1821" s="55"/>
      <c r="S1821" s="67"/>
      <c r="T1821" s="17">
        <f>IF(AND(D1821&lt;&gt;"",RIGHT(D1821,3)&lt;&gt;""),IF(COUNTIF($D$6:D1821,D1821)=1,1,0),0)</f>
        <v>0</v>
      </c>
      <c r="U1821" s="17" t="str">
        <f t="shared" si="147"/>
        <v/>
      </c>
      <c r="V1821" s="17" t="str">
        <f t="shared" si="148"/>
        <v/>
      </c>
    </row>
    <row r="1822" s="9" customFormat="1" hidden="1" customHeight="1" spans="1:22">
      <c r="A1822" s="21"/>
      <c r="B1822" s="54"/>
      <c r="C1822" s="55"/>
      <c r="D1822" s="54"/>
      <c r="E1822" s="57"/>
      <c r="F1822" s="58"/>
      <c r="G1822" s="59"/>
      <c r="H1822" s="57"/>
      <c r="I1822" s="57"/>
      <c r="J1822" s="62" t="str">
        <f t="shared" si="144"/>
        <v/>
      </c>
      <c r="K1822" s="61"/>
      <c r="L1822" s="57"/>
      <c r="M1822" s="57" t="str">
        <f t="shared" si="145"/>
        <v/>
      </c>
      <c r="N1822" s="57"/>
      <c r="O1822" s="57"/>
      <c r="P1822" s="57"/>
      <c r="Q1822" s="65" t="str">
        <f t="shared" si="146"/>
        <v/>
      </c>
      <c r="R1822" s="55"/>
      <c r="S1822" s="67"/>
      <c r="T1822" s="17">
        <f>IF(AND(D1822&lt;&gt;"",RIGHT(D1822,3)&lt;&gt;""),IF(COUNTIF($D$6:D1822,D1822)=1,1,0),0)</f>
        <v>0</v>
      </c>
      <c r="U1822" s="17" t="str">
        <f t="shared" si="147"/>
        <v/>
      </c>
      <c r="V1822" s="17" t="str">
        <f t="shared" si="148"/>
        <v/>
      </c>
    </row>
    <row r="1823" s="9" customFormat="1" hidden="1" customHeight="1" spans="1:22">
      <c r="A1823" s="21"/>
      <c r="B1823" s="54"/>
      <c r="C1823" s="55"/>
      <c r="D1823" s="54"/>
      <c r="E1823" s="57"/>
      <c r="F1823" s="58"/>
      <c r="G1823" s="59"/>
      <c r="H1823" s="57"/>
      <c r="I1823" s="57"/>
      <c r="J1823" s="62" t="str">
        <f t="shared" si="144"/>
        <v/>
      </c>
      <c r="K1823" s="61"/>
      <c r="L1823" s="57"/>
      <c r="M1823" s="57" t="str">
        <f t="shared" si="145"/>
        <v/>
      </c>
      <c r="N1823" s="57"/>
      <c r="O1823" s="57"/>
      <c r="P1823" s="57"/>
      <c r="Q1823" s="65" t="str">
        <f t="shared" si="146"/>
        <v/>
      </c>
      <c r="R1823" s="55"/>
      <c r="S1823" s="67"/>
      <c r="T1823" s="17">
        <f>IF(AND(D1823&lt;&gt;"",RIGHT(D1823,3)&lt;&gt;""),IF(COUNTIF($D$6:D1823,D1823)=1,1,0),0)</f>
        <v>0</v>
      </c>
      <c r="U1823" s="17" t="str">
        <f t="shared" si="147"/>
        <v/>
      </c>
      <c r="V1823" s="17" t="str">
        <f t="shared" si="148"/>
        <v/>
      </c>
    </row>
    <row r="1824" s="9" customFormat="1" hidden="1" customHeight="1" spans="1:22">
      <c r="A1824" s="21"/>
      <c r="B1824" s="54"/>
      <c r="C1824" s="55"/>
      <c r="D1824" s="54"/>
      <c r="E1824" s="57"/>
      <c r="F1824" s="58"/>
      <c r="G1824" s="59"/>
      <c r="H1824" s="57"/>
      <c r="I1824" s="57"/>
      <c r="J1824" s="62" t="str">
        <f t="shared" si="144"/>
        <v/>
      </c>
      <c r="K1824" s="61"/>
      <c r="L1824" s="57"/>
      <c r="M1824" s="57" t="str">
        <f t="shared" si="145"/>
        <v/>
      </c>
      <c r="N1824" s="57"/>
      <c r="O1824" s="57"/>
      <c r="P1824" s="57"/>
      <c r="Q1824" s="65" t="str">
        <f t="shared" si="146"/>
        <v/>
      </c>
      <c r="R1824" s="55"/>
      <c r="S1824" s="67"/>
      <c r="T1824" s="17">
        <f>IF(AND(D1824&lt;&gt;"",RIGHT(D1824,3)&lt;&gt;""),IF(COUNTIF($D$6:D1824,D1824)=1,1,0),0)</f>
        <v>0</v>
      </c>
      <c r="U1824" s="17" t="str">
        <f t="shared" si="147"/>
        <v/>
      </c>
      <c r="V1824" s="17" t="str">
        <f t="shared" si="148"/>
        <v/>
      </c>
    </row>
    <row r="1825" s="9" customFormat="1" hidden="1" customHeight="1" spans="1:22">
      <c r="A1825" s="21"/>
      <c r="B1825" s="54"/>
      <c r="C1825" s="55"/>
      <c r="D1825" s="54"/>
      <c r="E1825" s="57"/>
      <c r="F1825" s="58"/>
      <c r="G1825" s="59"/>
      <c r="H1825" s="57"/>
      <c r="I1825" s="57"/>
      <c r="J1825" s="62" t="str">
        <f t="shared" si="144"/>
        <v/>
      </c>
      <c r="K1825" s="61"/>
      <c r="L1825" s="57"/>
      <c r="M1825" s="57" t="str">
        <f t="shared" si="145"/>
        <v/>
      </c>
      <c r="N1825" s="57"/>
      <c r="O1825" s="57"/>
      <c r="P1825" s="57"/>
      <c r="Q1825" s="65" t="str">
        <f t="shared" si="146"/>
        <v/>
      </c>
      <c r="R1825" s="55"/>
      <c r="S1825" s="67"/>
      <c r="T1825" s="17">
        <f>IF(AND(D1825&lt;&gt;"",RIGHT(D1825,3)&lt;&gt;""),IF(COUNTIF($D$6:D1825,D1825)=1,1,0),0)</f>
        <v>0</v>
      </c>
      <c r="U1825" s="17" t="str">
        <f t="shared" si="147"/>
        <v/>
      </c>
      <c r="V1825" s="17" t="str">
        <f t="shared" si="148"/>
        <v/>
      </c>
    </row>
    <row r="1826" s="9" customFormat="1" hidden="1" customHeight="1" spans="1:22">
      <c r="A1826" s="21"/>
      <c r="B1826" s="54"/>
      <c r="C1826" s="55"/>
      <c r="D1826" s="54"/>
      <c r="E1826" s="57"/>
      <c r="F1826" s="58"/>
      <c r="G1826" s="59"/>
      <c r="H1826" s="57"/>
      <c r="I1826" s="57"/>
      <c r="J1826" s="62" t="str">
        <f t="shared" si="144"/>
        <v/>
      </c>
      <c r="K1826" s="61"/>
      <c r="L1826" s="57"/>
      <c r="M1826" s="57" t="str">
        <f t="shared" si="145"/>
        <v/>
      </c>
      <c r="N1826" s="57"/>
      <c r="O1826" s="57"/>
      <c r="P1826" s="57"/>
      <c r="Q1826" s="65" t="str">
        <f t="shared" si="146"/>
        <v/>
      </c>
      <c r="R1826" s="55"/>
      <c r="S1826" s="67"/>
      <c r="T1826" s="17">
        <f>IF(AND(D1826&lt;&gt;"",RIGHT(D1826,3)&lt;&gt;""),IF(COUNTIF($D$6:D1826,D1826)=1,1,0),0)</f>
        <v>0</v>
      </c>
      <c r="U1826" s="17" t="str">
        <f t="shared" si="147"/>
        <v/>
      </c>
      <c r="V1826" s="17" t="str">
        <f t="shared" si="148"/>
        <v/>
      </c>
    </row>
    <row r="1827" s="9" customFormat="1" hidden="1" customHeight="1" spans="1:22">
      <c r="A1827" s="21"/>
      <c r="B1827" s="54"/>
      <c r="C1827" s="55"/>
      <c r="D1827" s="54"/>
      <c r="E1827" s="57"/>
      <c r="F1827" s="58"/>
      <c r="G1827" s="59"/>
      <c r="H1827" s="57"/>
      <c r="I1827" s="57"/>
      <c r="J1827" s="62" t="str">
        <f t="shared" si="144"/>
        <v/>
      </c>
      <c r="K1827" s="61"/>
      <c r="L1827" s="57"/>
      <c r="M1827" s="57" t="str">
        <f t="shared" si="145"/>
        <v/>
      </c>
      <c r="N1827" s="57"/>
      <c r="O1827" s="57"/>
      <c r="P1827" s="57"/>
      <c r="Q1827" s="65" t="str">
        <f t="shared" si="146"/>
        <v/>
      </c>
      <c r="R1827" s="55"/>
      <c r="S1827" s="67"/>
      <c r="T1827" s="17">
        <f>IF(AND(D1827&lt;&gt;"",RIGHT(D1827,3)&lt;&gt;""),IF(COUNTIF($D$6:D1827,D1827)=1,1,0),0)</f>
        <v>0</v>
      </c>
      <c r="U1827" s="17" t="str">
        <f t="shared" si="147"/>
        <v/>
      </c>
      <c r="V1827" s="17" t="str">
        <f t="shared" si="148"/>
        <v/>
      </c>
    </row>
    <row r="1828" s="9" customFormat="1" hidden="1" customHeight="1" spans="1:22">
      <c r="A1828" s="21"/>
      <c r="B1828" s="54"/>
      <c r="C1828" s="55"/>
      <c r="D1828" s="54"/>
      <c r="E1828" s="57"/>
      <c r="F1828" s="58"/>
      <c r="G1828" s="59"/>
      <c r="H1828" s="57"/>
      <c r="I1828" s="57"/>
      <c r="J1828" s="62" t="str">
        <f t="shared" si="144"/>
        <v/>
      </c>
      <c r="K1828" s="61"/>
      <c r="L1828" s="57"/>
      <c r="M1828" s="57" t="str">
        <f t="shared" si="145"/>
        <v/>
      </c>
      <c r="N1828" s="57"/>
      <c r="O1828" s="57"/>
      <c r="P1828" s="57"/>
      <c r="Q1828" s="65" t="str">
        <f t="shared" si="146"/>
        <v/>
      </c>
      <c r="R1828" s="55"/>
      <c r="S1828" s="67"/>
      <c r="T1828" s="17">
        <f>IF(AND(D1828&lt;&gt;"",RIGHT(D1828,3)&lt;&gt;""),IF(COUNTIF($D$6:D1828,D1828)=1,1,0),0)</f>
        <v>0</v>
      </c>
      <c r="U1828" s="17" t="str">
        <f t="shared" si="147"/>
        <v/>
      </c>
      <c r="V1828" s="17" t="str">
        <f t="shared" si="148"/>
        <v/>
      </c>
    </row>
    <row r="1829" s="9" customFormat="1" hidden="1" customHeight="1" spans="1:22">
      <c r="A1829" s="21"/>
      <c r="B1829" s="54"/>
      <c r="C1829" s="55"/>
      <c r="D1829" s="54"/>
      <c r="E1829" s="57"/>
      <c r="F1829" s="58"/>
      <c r="G1829" s="59"/>
      <c r="H1829" s="57"/>
      <c r="I1829" s="57"/>
      <c r="J1829" s="62" t="str">
        <f t="shared" si="144"/>
        <v/>
      </c>
      <c r="K1829" s="61"/>
      <c r="L1829" s="57"/>
      <c r="M1829" s="57" t="str">
        <f t="shared" si="145"/>
        <v/>
      </c>
      <c r="N1829" s="57"/>
      <c r="O1829" s="57"/>
      <c r="P1829" s="57"/>
      <c r="Q1829" s="65" t="str">
        <f t="shared" si="146"/>
        <v/>
      </c>
      <c r="R1829" s="55"/>
      <c r="S1829" s="67"/>
      <c r="T1829" s="17">
        <f>IF(AND(D1829&lt;&gt;"",RIGHT(D1829,3)&lt;&gt;""),IF(COUNTIF($D$6:D1829,D1829)=1,1,0),0)</f>
        <v>0</v>
      </c>
      <c r="U1829" s="17" t="str">
        <f t="shared" si="147"/>
        <v/>
      </c>
      <c r="V1829" s="17" t="str">
        <f t="shared" si="148"/>
        <v/>
      </c>
    </row>
    <row r="1830" s="9" customFormat="1" hidden="1" customHeight="1" spans="1:22">
      <c r="A1830" s="21"/>
      <c r="B1830" s="54"/>
      <c r="C1830" s="55"/>
      <c r="D1830" s="54"/>
      <c r="E1830" s="57"/>
      <c r="F1830" s="58"/>
      <c r="G1830" s="59"/>
      <c r="H1830" s="57"/>
      <c r="I1830" s="57"/>
      <c r="J1830" s="62" t="str">
        <f t="shared" si="144"/>
        <v/>
      </c>
      <c r="K1830" s="61"/>
      <c r="L1830" s="57"/>
      <c r="M1830" s="57" t="str">
        <f t="shared" si="145"/>
        <v/>
      </c>
      <c r="N1830" s="57"/>
      <c r="O1830" s="57"/>
      <c r="P1830" s="57"/>
      <c r="Q1830" s="65" t="str">
        <f t="shared" si="146"/>
        <v/>
      </c>
      <c r="R1830" s="55"/>
      <c r="S1830" s="67"/>
      <c r="T1830" s="17">
        <f>IF(AND(D1830&lt;&gt;"",RIGHT(D1830,3)&lt;&gt;""),IF(COUNTIF($D$6:D1830,D1830)=1,1,0),0)</f>
        <v>0</v>
      </c>
      <c r="U1830" s="17" t="str">
        <f t="shared" si="147"/>
        <v/>
      </c>
      <c r="V1830" s="17" t="str">
        <f t="shared" si="148"/>
        <v/>
      </c>
    </row>
    <row r="1831" s="9" customFormat="1" hidden="1" customHeight="1" spans="1:22">
      <c r="A1831" s="21"/>
      <c r="B1831" s="54"/>
      <c r="C1831" s="55"/>
      <c r="D1831" s="54"/>
      <c r="E1831" s="57"/>
      <c r="F1831" s="58"/>
      <c r="G1831" s="59"/>
      <c r="H1831" s="57"/>
      <c r="I1831" s="57"/>
      <c r="J1831" s="62" t="str">
        <f t="shared" si="144"/>
        <v/>
      </c>
      <c r="K1831" s="61"/>
      <c r="L1831" s="57"/>
      <c r="M1831" s="57" t="str">
        <f t="shared" si="145"/>
        <v/>
      </c>
      <c r="N1831" s="57"/>
      <c r="O1831" s="57"/>
      <c r="P1831" s="57"/>
      <c r="Q1831" s="65" t="str">
        <f t="shared" si="146"/>
        <v/>
      </c>
      <c r="R1831" s="55"/>
      <c r="S1831" s="67"/>
      <c r="T1831" s="17">
        <f>IF(AND(D1831&lt;&gt;"",RIGHT(D1831,3)&lt;&gt;""),IF(COUNTIF($D$6:D1831,D1831)=1,1,0),0)</f>
        <v>0</v>
      </c>
      <c r="U1831" s="17" t="str">
        <f t="shared" si="147"/>
        <v/>
      </c>
      <c r="V1831" s="17" t="str">
        <f t="shared" si="148"/>
        <v/>
      </c>
    </row>
    <row r="1832" s="9" customFormat="1" hidden="1" customHeight="1" spans="1:22">
      <c r="A1832" s="21"/>
      <c r="B1832" s="54"/>
      <c r="C1832" s="55"/>
      <c r="D1832" s="54"/>
      <c r="E1832" s="57"/>
      <c r="F1832" s="58"/>
      <c r="G1832" s="59"/>
      <c r="H1832" s="57"/>
      <c r="I1832" s="57"/>
      <c r="J1832" s="62" t="str">
        <f t="shared" si="144"/>
        <v/>
      </c>
      <c r="K1832" s="61"/>
      <c r="L1832" s="57"/>
      <c r="M1832" s="57" t="str">
        <f t="shared" si="145"/>
        <v/>
      </c>
      <c r="N1832" s="57"/>
      <c r="O1832" s="57"/>
      <c r="P1832" s="57"/>
      <c r="Q1832" s="65" t="str">
        <f t="shared" si="146"/>
        <v/>
      </c>
      <c r="R1832" s="55"/>
      <c r="S1832" s="67"/>
      <c r="T1832" s="17">
        <f>IF(AND(D1832&lt;&gt;"",RIGHT(D1832,3)&lt;&gt;""),IF(COUNTIF($D$6:D1832,D1832)=1,1,0),0)</f>
        <v>0</v>
      </c>
      <c r="U1832" s="17" t="str">
        <f t="shared" si="147"/>
        <v/>
      </c>
      <c r="V1832" s="17" t="str">
        <f t="shared" si="148"/>
        <v/>
      </c>
    </row>
    <row r="1833" s="9" customFormat="1" hidden="1" customHeight="1" spans="1:22">
      <c r="A1833" s="21"/>
      <c r="B1833" s="54"/>
      <c r="C1833" s="55"/>
      <c r="D1833" s="54"/>
      <c r="E1833" s="57"/>
      <c r="F1833" s="58"/>
      <c r="G1833" s="59"/>
      <c r="H1833" s="57"/>
      <c r="I1833" s="57"/>
      <c r="J1833" s="62" t="str">
        <f t="shared" si="144"/>
        <v/>
      </c>
      <c r="K1833" s="61"/>
      <c r="L1833" s="57"/>
      <c r="M1833" s="57" t="str">
        <f t="shared" si="145"/>
        <v/>
      </c>
      <c r="N1833" s="57"/>
      <c r="O1833" s="57"/>
      <c r="P1833" s="57"/>
      <c r="Q1833" s="65" t="str">
        <f t="shared" si="146"/>
        <v/>
      </c>
      <c r="R1833" s="55"/>
      <c r="S1833" s="67"/>
      <c r="T1833" s="17">
        <f>IF(AND(D1833&lt;&gt;"",RIGHT(D1833,3)&lt;&gt;""),IF(COUNTIF($D$6:D1833,D1833)=1,1,0),0)</f>
        <v>0</v>
      </c>
      <c r="U1833" s="17" t="str">
        <f t="shared" si="147"/>
        <v/>
      </c>
      <c r="V1833" s="17" t="str">
        <f t="shared" si="148"/>
        <v/>
      </c>
    </row>
    <row r="1834" s="9" customFormat="1" hidden="1" customHeight="1" spans="1:22">
      <c r="A1834" s="21"/>
      <c r="B1834" s="54"/>
      <c r="C1834" s="55"/>
      <c r="D1834" s="54"/>
      <c r="E1834" s="57"/>
      <c r="F1834" s="58"/>
      <c r="G1834" s="59"/>
      <c r="H1834" s="57"/>
      <c r="I1834" s="57"/>
      <c r="J1834" s="62" t="str">
        <f t="shared" si="144"/>
        <v/>
      </c>
      <c r="K1834" s="61"/>
      <c r="L1834" s="57"/>
      <c r="M1834" s="57" t="str">
        <f t="shared" si="145"/>
        <v/>
      </c>
      <c r="N1834" s="57"/>
      <c r="O1834" s="57"/>
      <c r="P1834" s="57"/>
      <c r="Q1834" s="65" t="str">
        <f t="shared" si="146"/>
        <v/>
      </c>
      <c r="R1834" s="55"/>
      <c r="S1834" s="67"/>
      <c r="T1834" s="17">
        <f>IF(AND(D1834&lt;&gt;"",RIGHT(D1834,3)&lt;&gt;""),IF(COUNTIF($D$6:D1834,D1834)=1,1,0),0)</f>
        <v>0</v>
      </c>
      <c r="U1834" s="17" t="str">
        <f t="shared" si="147"/>
        <v/>
      </c>
      <c r="V1834" s="17" t="str">
        <f t="shared" si="148"/>
        <v/>
      </c>
    </row>
    <row r="1835" s="9" customFormat="1" hidden="1" customHeight="1" spans="1:22">
      <c r="A1835" s="21"/>
      <c r="B1835" s="54"/>
      <c r="C1835" s="55"/>
      <c r="D1835" s="54"/>
      <c r="E1835" s="57"/>
      <c r="F1835" s="58"/>
      <c r="G1835" s="59"/>
      <c r="H1835" s="57"/>
      <c r="I1835" s="57"/>
      <c r="J1835" s="62" t="str">
        <f t="shared" si="144"/>
        <v/>
      </c>
      <c r="K1835" s="61"/>
      <c r="L1835" s="57"/>
      <c r="M1835" s="57" t="str">
        <f t="shared" si="145"/>
        <v/>
      </c>
      <c r="N1835" s="57"/>
      <c r="O1835" s="57"/>
      <c r="P1835" s="57"/>
      <c r="Q1835" s="65" t="str">
        <f t="shared" si="146"/>
        <v/>
      </c>
      <c r="R1835" s="55"/>
      <c r="S1835" s="67"/>
      <c r="T1835" s="17">
        <f>IF(AND(D1835&lt;&gt;"",RIGHT(D1835,3)&lt;&gt;""),IF(COUNTIF($D$6:D1835,D1835)=1,1,0),0)</f>
        <v>0</v>
      </c>
      <c r="U1835" s="17" t="str">
        <f t="shared" si="147"/>
        <v/>
      </c>
      <c r="V1835" s="17" t="str">
        <f t="shared" si="148"/>
        <v/>
      </c>
    </row>
    <row r="1836" s="9" customFormat="1" hidden="1" customHeight="1" spans="1:22">
      <c r="A1836" s="21"/>
      <c r="B1836" s="54"/>
      <c r="C1836" s="55"/>
      <c r="D1836" s="54"/>
      <c r="E1836" s="57"/>
      <c r="F1836" s="58"/>
      <c r="G1836" s="59"/>
      <c r="H1836" s="57"/>
      <c r="I1836" s="57"/>
      <c r="J1836" s="62" t="str">
        <f t="shared" si="144"/>
        <v/>
      </c>
      <c r="K1836" s="61"/>
      <c r="L1836" s="57"/>
      <c r="M1836" s="57" t="str">
        <f t="shared" si="145"/>
        <v/>
      </c>
      <c r="N1836" s="57"/>
      <c r="O1836" s="57"/>
      <c r="P1836" s="57"/>
      <c r="Q1836" s="65" t="str">
        <f t="shared" si="146"/>
        <v/>
      </c>
      <c r="R1836" s="55"/>
      <c r="S1836" s="67"/>
      <c r="T1836" s="17">
        <f>IF(AND(D1836&lt;&gt;"",RIGHT(D1836,3)&lt;&gt;""),IF(COUNTIF($D$6:D1836,D1836)=1,1,0),0)</f>
        <v>0</v>
      </c>
      <c r="U1836" s="17" t="str">
        <f t="shared" si="147"/>
        <v/>
      </c>
      <c r="V1836" s="17" t="str">
        <f t="shared" si="148"/>
        <v/>
      </c>
    </row>
    <row r="1837" s="9" customFormat="1" hidden="1" customHeight="1" spans="1:22">
      <c r="A1837" s="21"/>
      <c r="B1837" s="54"/>
      <c r="C1837" s="55"/>
      <c r="D1837" s="54"/>
      <c r="E1837" s="57"/>
      <c r="F1837" s="58"/>
      <c r="G1837" s="59"/>
      <c r="H1837" s="57"/>
      <c r="I1837" s="57"/>
      <c r="J1837" s="62" t="str">
        <f t="shared" si="144"/>
        <v/>
      </c>
      <c r="K1837" s="61"/>
      <c r="L1837" s="57"/>
      <c r="M1837" s="57" t="str">
        <f t="shared" si="145"/>
        <v/>
      </c>
      <c r="N1837" s="57"/>
      <c r="O1837" s="57"/>
      <c r="P1837" s="57"/>
      <c r="Q1837" s="65" t="str">
        <f t="shared" si="146"/>
        <v/>
      </c>
      <c r="R1837" s="55"/>
      <c r="S1837" s="67"/>
      <c r="T1837" s="17">
        <f>IF(AND(D1837&lt;&gt;"",RIGHT(D1837,3)&lt;&gt;""),IF(COUNTIF($D$6:D1837,D1837)=1,1,0),0)</f>
        <v>0</v>
      </c>
      <c r="U1837" s="17" t="str">
        <f t="shared" si="147"/>
        <v/>
      </c>
      <c r="V1837" s="17" t="str">
        <f t="shared" si="148"/>
        <v/>
      </c>
    </row>
    <row r="1838" s="9" customFormat="1" hidden="1" customHeight="1" spans="1:22">
      <c r="A1838" s="21"/>
      <c r="B1838" s="54"/>
      <c r="C1838" s="55"/>
      <c r="D1838" s="54"/>
      <c r="E1838" s="57"/>
      <c r="F1838" s="58"/>
      <c r="G1838" s="59"/>
      <c r="H1838" s="57"/>
      <c r="I1838" s="57"/>
      <c r="J1838" s="62" t="str">
        <f t="shared" si="144"/>
        <v/>
      </c>
      <c r="K1838" s="61"/>
      <c r="L1838" s="57"/>
      <c r="M1838" s="57" t="str">
        <f t="shared" si="145"/>
        <v/>
      </c>
      <c r="N1838" s="57"/>
      <c r="O1838" s="57"/>
      <c r="P1838" s="57"/>
      <c r="Q1838" s="65" t="str">
        <f t="shared" si="146"/>
        <v/>
      </c>
      <c r="R1838" s="55"/>
      <c r="S1838" s="67"/>
      <c r="T1838" s="17">
        <f>IF(AND(D1838&lt;&gt;"",RIGHT(D1838,3)&lt;&gt;""),IF(COUNTIF($D$6:D1838,D1838)=1,1,0),0)</f>
        <v>0</v>
      </c>
      <c r="U1838" s="17" t="str">
        <f t="shared" si="147"/>
        <v/>
      </c>
      <c r="V1838" s="17" t="str">
        <f t="shared" si="148"/>
        <v/>
      </c>
    </row>
    <row r="1839" s="9" customFormat="1" hidden="1" customHeight="1" spans="1:22">
      <c r="A1839" s="21"/>
      <c r="B1839" s="54"/>
      <c r="C1839" s="55"/>
      <c r="D1839" s="54"/>
      <c r="E1839" s="57"/>
      <c r="F1839" s="58"/>
      <c r="G1839" s="59"/>
      <c r="H1839" s="57"/>
      <c r="I1839" s="57"/>
      <c r="J1839" s="62" t="str">
        <f t="shared" si="144"/>
        <v/>
      </c>
      <c r="K1839" s="61"/>
      <c r="L1839" s="57"/>
      <c r="M1839" s="57" t="str">
        <f t="shared" si="145"/>
        <v/>
      </c>
      <c r="N1839" s="57"/>
      <c r="O1839" s="57"/>
      <c r="P1839" s="57"/>
      <c r="Q1839" s="65" t="str">
        <f t="shared" si="146"/>
        <v/>
      </c>
      <c r="R1839" s="55"/>
      <c r="S1839" s="67"/>
      <c r="T1839" s="17">
        <f>IF(AND(D1839&lt;&gt;"",RIGHT(D1839,3)&lt;&gt;""),IF(COUNTIF($D$6:D1839,D1839)=1,1,0),0)</f>
        <v>0</v>
      </c>
      <c r="U1839" s="17" t="str">
        <f t="shared" si="147"/>
        <v/>
      </c>
      <c r="V1839" s="17" t="str">
        <f t="shared" si="148"/>
        <v/>
      </c>
    </row>
    <row r="1840" s="9" customFormat="1" hidden="1" customHeight="1" spans="1:22">
      <c r="A1840" s="21"/>
      <c r="B1840" s="54"/>
      <c r="C1840" s="55"/>
      <c r="D1840" s="54"/>
      <c r="E1840" s="57"/>
      <c r="F1840" s="58"/>
      <c r="G1840" s="59"/>
      <c r="H1840" s="57"/>
      <c r="I1840" s="57"/>
      <c r="J1840" s="62" t="str">
        <f t="shared" si="144"/>
        <v/>
      </c>
      <c r="K1840" s="61"/>
      <c r="L1840" s="57"/>
      <c r="M1840" s="57" t="str">
        <f t="shared" si="145"/>
        <v/>
      </c>
      <c r="N1840" s="57"/>
      <c r="O1840" s="57"/>
      <c r="P1840" s="57"/>
      <c r="Q1840" s="65" t="str">
        <f t="shared" si="146"/>
        <v/>
      </c>
      <c r="R1840" s="55"/>
      <c r="S1840" s="67"/>
      <c r="T1840" s="17">
        <f>IF(AND(D1840&lt;&gt;"",RIGHT(D1840,3)&lt;&gt;""),IF(COUNTIF($D$6:D1840,D1840)=1,1,0),0)</f>
        <v>0</v>
      </c>
      <c r="U1840" s="17" t="str">
        <f t="shared" si="147"/>
        <v/>
      </c>
      <c r="V1840" s="17" t="str">
        <f t="shared" si="148"/>
        <v/>
      </c>
    </row>
    <row r="1841" s="9" customFormat="1" hidden="1" customHeight="1" spans="1:22">
      <c r="A1841" s="21"/>
      <c r="B1841" s="54"/>
      <c r="C1841" s="55"/>
      <c r="D1841" s="54"/>
      <c r="E1841" s="57"/>
      <c r="F1841" s="58"/>
      <c r="G1841" s="59"/>
      <c r="H1841" s="57"/>
      <c r="I1841" s="57"/>
      <c r="J1841" s="62" t="str">
        <f t="shared" si="144"/>
        <v/>
      </c>
      <c r="K1841" s="61"/>
      <c r="L1841" s="57"/>
      <c r="M1841" s="57" t="str">
        <f t="shared" si="145"/>
        <v/>
      </c>
      <c r="N1841" s="57"/>
      <c r="O1841" s="57"/>
      <c r="P1841" s="57"/>
      <c r="Q1841" s="65" t="str">
        <f t="shared" si="146"/>
        <v/>
      </c>
      <c r="R1841" s="55"/>
      <c r="S1841" s="67"/>
      <c r="T1841" s="17">
        <f>IF(AND(D1841&lt;&gt;"",RIGHT(D1841,3)&lt;&gt;""),IF(COUNTIF($D$6:D1841,D1841)=1,1,0),0)</f>
        <v>0</v>
      </c>
      <c r="U1841" s="17" t="str">
        <f t="shared" si="147"/>
        <v/>
      </c>
      <c r="V1841" s="17" t="str">
        <f t="shared" si="148"/>
        <v/>
      </c>
    </row>
    <row r="1842" s="9" customFormat="1" hidden="1" customHeight="1" spans="1:22">
      <c r="A1842" s="21"/>
      <c r="B1842" s="54"/>
      <c r="C1842" s="55"/>
      <c r="D1842" s="54"/>
      <c r="E1842" s="57"/>
      <c r="F1842" s="58"/>
      <c r="G1842" s="59"/>
      <c r="H1842" s="57"/>
      <c r="I1842" s="57"/>
      <c r="J1842" s="62" t="str">
        <f t="shared" si="144"/>
        <v/>
      </c>
      <c r="K1842" s="61"/>
      <c r="L1842" s="57"/>
      <c r="M1842" s="57" t="str">
        <f t="shared" si="145"/>
        <v/>
      </c>
      <c r="N1842" s="57"/>
      <c r="O1842" s="57"/>
      <c r="P1842" s="57"/>
      <c r="Q1842" s="65" t="str">
        <f t="shared" si="146"/>
        <v/>
      </c>
      <c r="R1842" s="55"/>
      <c r="S1842" s="67"/>
      <c r="T1842" s="17">
        <f>IF(AND(D1842&lt;&gt;"",RIGHT(D1842,3)&lt;&gt;""),IF(COUNTIF($D$6:D1842,D1842)=1,1,0),0)</f>
        <v>0</v>
      </c>
      <c r="U1842" s="17" t="str">
        <f t="shared" si="147"/>
        <v/>
      </c>
      <c r="V1842" s="17" t="str">
        <f t="shared" si="148"/>
        <v/>
      </c>
    </row>
    <row r="1843" s="9" customFormat="1" hidden="1" customHeight="1" spans="1:22">
      <c r="A1843" s="21"/>
      <c r="B1843" s="54"/>
      <c r="C1843" s="55"/>
      <c r="D1843" s="54"/>
      <c r="E1843" s="57"/>
      <c r="F1843" s="58"/>
      <c r="G1843" s="59"/>
      <c r="H1843" s="57"/>
      <c r="I1843" s="57"/>
      <c r="J1843" s="62" t="str">
        <f t="shared" si="144"/>
        <v/>
      </c>
      <c r="K1843" s="61"/>
      <c r="L1843" s="57"/>
      <c r="M1843" s="57" t="str">
        <f t="shared" si="145"/>
        <v/>
      </c>
      <c r="N1843" s="57"/>
      <c r="O1843" s="57"/>
      <c r="P1843" s="57"/>
      <c r="Q1843" s="65" t="str">
        <f t="shared" si="146"/>
        <v/>
      </c>
      <c r="R1843" s="55"/>
      <c r="S1843" s="67"/>
      <c r="T1843" s="17">
        <f>IF(AND(D1843&lt;&gt;"",RIGHT(D1843,3)&lt;&gt;""),IF(COUNTIF($D$6:D1843,D1843)=1,1,0),0)</f>
        <v>0</v>
      </c>
      <c r="U1843" s="17" t="str">
        <f t="shared" si="147"/>
        <v/>
      </c>
      <c r="V1843" s="17" t="str">
        <f t="shared" si="148"/>
        <v/>
      </c>
    </row>
    <row r="1844" s="9" customFormat="1" hidden="1" customHeight="1" spans="1:22">
      <c r="A1844" s="21"/>
      <c r="B1844" s="54"/>
      <c r="C1844" s="55"/>
      <c r="D1844" s="54"/>
      <c r="E1844" s="57"/>
      <c r="F1844" s="58"/>
      <c r="G1844" s="59"/>
      <c r="H1844" s="57"/>
      <c r="I1844" s="57"/>
      <c r="J1844" s="62" t="str">
        <f t="shared" si="144"/>
        <v/>
      </c>
      <c r="K1844" s="61"/>
      <c r="L1844" s="57"/>
      <c r="M1844" s="57" t="str">
        <f t="shared" si="145"/>
        <v/>
      </c>
      <c r="N1844" s="57"/>
      <c r="O1844" s="57"/>
      <c r="P1844" s="57"/>
      <c r="Q1844" s="65" t="str">
        <f t="shared" si="146"/>
        <v/>
      </c>
      <c r="R1844" s="55"/>
      <c r="S1844" s="67"/>
      <c r="T1844" s="17">
        <f>IF(AND(D1844&lt;&gt;"",RIGHT(D1844,3)&lt;&gt;""),IF(COUNTIF($D$6:D1844,D1844)=1,1,0),0)</f>
        <v>0</v>
      </c>
      <c r="U1844" s="17" t="str">
        <f t="shared" si="147"/>
        <v/>
      </c>
      <c r="V1844" s="17" t="str">
        <f t="shared" si="148"/>
        <v/>
      </c>
    </row>
    <row r="1845" s="9" customFormat="1" hidden="1" customHeight="1" spans="1:22">
      <c r="A1845" s="21"/>
      <c r="B1845" s="54"/>
      <c r="C1845" s="55"/>
      <c r="D1845" s="54"/>
      <c r="E1845" s="57"/>
      <c r="F1845" s="58"/>
      <c r="G1845" s="59"/>
      <c r="H1845" s="57"/>
      <c r="I1845" s="57"/>
      <c r="J1845" s="62" t="str">
        <f t="shared" si="144"/>
        <v/>
      </c>
      <c r="K1845" s="61"/>
      <c r="L1845" s="57"/>
      <c r="M1845" s="57" t="str">
        <f t="shared" si="145"/>
        <v/>
      </c>
      <c r="N1845" s="57"/>
      <c r="O1845" s="57"/>
      <c r="P1845" s="57"/>
      <c r="Q1845" s="65" t="str">
        <f t="shared" si="146"/>
        <v/>
      </c>
      <c r="R1845" s="55"/>
      <c r="S1845" s="67"/>
      <c r="T1845" s="17">
        <f>IF(AND(D1845&lt;&gt;"",RIGHT(D1845,3)&lt;&gt;""),IF(COUNTIF($D$6:D1845,D1845)=1,1,0),0)</f>
        <v>0</v>
      </c>
      <c r="U1845" s="17" t="str">
        <f t="shared" si="147"/>
        <v/>
      </c>
      <c r="V1845" s="17" t="str">
        <f t="shared" si="148"/>
        <v/>
      </c>
    </row>
    <row r="1846" s="9" customFormat="1" hidden="1" customHeight="1" spans="1:22">
      <c r="A1846" s="21"/>
      <c r="B1846" s="54"/>
      <c r="C1846" s="55"/>
      <c r="D1846" s="54"/>
      <c r="E1846" s="57"/>
      <c r="F1846" s="58"/>
      <c r="G1846" s="59"/>
      <c r="H1846" s="57"/>
      <c r="I1846" s="57"/>
      <c r="J1846" s="62" t="str">
        <f t="shared" si="144"/>
        <v/>
      </c>
      <c r="K1846" s="61"/>
      <c r="L1846" s="57"/>
      <c r="M1846" s="57" t="str">
        <f t="shared" si="145"/>
        <v/>
      </c>
      <c r="N1846" s="57"/>
      <c r="O1846" s="57"/>
      <c r="P1846" s="57"/>
      <c r="Q1846" s="65" t="str">
        <f t="shared" si="146"/>
        <v/>
      </c>
      <c r="R1846" s="55"/>
      <c r="S1846" s="67"/>
      <c r="T1846" s="17">
        <f>IF(AND(D1846&lt;&gt;"",RIGHT(D1846,3)&lt;&gt;""),IF(COUNTIF($D$6:D1846,D1846)=1,1,0),0)</f>
        <v>0</v>
      </c>
      <c r="U1846" s="17" t="str">
        <f t="shared" si="147"/>
        <v/>
      </c>
      <c r="V1846" s="17" t="str">
        <f t="shared" si="148"/>
        <v/>
      </c>
    </row>
    <row r="1847" s="9" customFormat="1" hidden="1" customHeight="1" spans="1:22">
      <c r="A1847" s="21"/>
      <c r="B1847" s="54"/>
      <c r="C1847" s="55"/>
      <c r="D1847" s="54"/>
      <c r="E1847" s="57"/>
      <c r="F1847" s="58"/>
      <c r="G1847" s="59"/>
      <c r="H1847" s="57"/>
      <c r="I1847" s="57"/>
      <c r="J1847" s="62" t="str">
        <f t="shared" si="144"/>
        <v/>
      </c>
      <c r="K1847" s="61"/>
      <c r="L1847" s="57"/>
      <c r="M1847" s="57" t="str">
        <f t="shared" si="145"/>
        <v/>
      </c>
      <c r="N1847" s="57"/>
      <c r="O1847" s="57"/>
      <c r="P1847" s="57"/>
      <c r="Q1847" s="65" t="str">
        <f t="shared" si="146"/>
        <v/>
      </c>
      <c r="R1847" s="55"/>
      <c r="S1847" s="67"/>
      <c r="T1847" s="17">
        <f>IF(AND(D1847&lt;&gt;"",RIGHT(D1847,3)&lt;&gt;""),IF(COUNTIF($D$6:D1847,D1847)=1,1,0),0)</f>
        <v>0</v>
      </c>
      <c r="U1847" s="17" t="str">
        <f t="shared" si="147"/>
        <v/>
      </c>
      <c r="V1847" s="17" t="str">
        <f t="shared" si="148"/>
        <v/>
      </c>
    </row>
    <row r="1848" s="9" customFormat="1" hidden="1" customHeight="1" spans="1:22">
      <c r="A1848" s="21"/>
      <c r="B1848" s="54"/>
      <c r="C1848" s="55"/>
      <c r="D1848" s="54"/>
      <c r="E1848" s="57"/>
      <c r="F1848" s="58"/>
      <c r="G1848" s="59"/>
      <c r="H1848" s="57"/>
      <c r="I1848" s="57"/>
      <c r="J1848" s="62" t="str">
        <f t="shared" si="144"/>
        <v/>
      </c>
      <c r="K1848" s="61"/>
      <c r="L1848" s="57"/>
      <c r="M1848" s="57" t="str">
        <f t="shared" si="145"/>
        <v/>
      </c>
      <c r="N1848" s="57"/>
      <c r="O1848" s="57"/>
      <c r="P1848" s="57"/>
      <c r="Q1848" s="65" t="str">
        <f t="shared" si="146"/>
        <v/>
      </c>
      <c r="R1848" s="55"/>
      <c r="S1848" s="67"/>
      <c r="T1848" s="17">
        <f>IF(AND(D1848&lt;&gt;"",RIGHT(D1848,3)&lt;&gt;""),IF(COUNTIF($D$6:D1848,D1848)=1,1,0),0)</f>
        <v>0</v>
      </c>
      <c r="U1848" s="17" t="str">
        <f t="shared" si="147"/>
        <v/>
      </c>
      <c r="V1848" s="17" t="str">
        <f t="shared" si="148"/>
        <v/>
      </c>
    </row>
    <row r="1849" s="9" customFormat="1" hidden="1" customHeight="1" spans="1:22">
      <c r="A1849" s="21"/>
      <c r="B1849" s="54"/>
      <c r="C1849" s="55"/>
      <c r="D1849" s="54"/>
      <c r="E1849" s="57"/>
      <c r="F1849" s="58"/>
      <c r="G1849" s="59"/>
      <c r="H1849" s="57"/>
      <c r="I1849" s="57"/>
      <c r="J1849" s="62" t="str">
        <f t="shared" si="144"/>
        <v/>
      </c>
      <c r="K1849" s="61"/>
      <c r="L1849" s="57"/>
      <c r="M1849" s="57" t="str">
        <f t="shared" si="145"/>
        <v/>
      </c>
      <c r="N1849" s="57"/>
      <c r="O1849" s="57"/>
      <c r="P1849" s="57"/>
      <c r="Q1849" s="65" t="str">
        <f t="shared" si="146"/>
        <v/>
      </c>
      <c r="R1849" s="55"/>
      <c r="S1849" s="67"/>
      <c r="T1849" s="17">
        <f>IF(AND(D1849&lt;&gt;"",RIGHT(D1849,3)&lt;&gt;""),IF(COUNTIF($D$6:D1849,D1849)=1,1,0),0)</f>
        <v>0</v>
      </c>
      <c r="U1849" s="17" t="str">
        <f t="shared" si="147"/>
        <v/>
      </c>
      <c r="V1849" s="17" t="str">
        <f t="shared" si="148"/>
        <v/>
      </c>
    </row>
    <row r="1850" s="9" customFormat="1" hidden="1" customHeight="1" spans="1:22">
      <c r="A1850" s="21"/>
      <c r="B1850" s="54"/>
      <c r="C1850" s="55"/>
      <c r="D1850" s="54"/>
      <c r="E1850" s="57"/>
      <c r="F1850" s="58"/>
      <c r="G1850" s="59"/>
      <c r="H1850" s="57"/>
      <c r="I1850" s="57"/>
      <c r="J1850" s="62" t="str">
        <f t="shared" si="144"/>
        <v/>
      </c>
      <c r="K1850" s="61"/>
      <c r="L1850" s="57"/>
      <c r="M1850" s="57" t="str">
        <f t="shared" si="145"/>
        <v/>
      </c>
      <c r="N1850" s="57"/>
      <c r="O1850" s="57"/>
      <c r="P1850" s="57"/>
      <c r="Q1850" s="65" t="str">
        <f t="shared" si="146"/>
        <v/>
      </c>
      <c r="R1850" s="55"/>
      <c r="S1850" s="67"/>
      <c r="T1850" s="17">
        <f>IF(AND(D1850&lt;&gt;"",RIGHT(D1850,3)&lt;&gt;""),IF(COUNTIF($D$6:D1850,D1850)=1,1,0),0)</f>
        <v>0</v>
      </c>
      <c r="U1850" s="17" t="str">
        <f t="shared" si="147"/>
        <v/>
      </c>
      <c r="V1850" s="17" t="str">
        <f t="shared" si="148"/>
        <v/>
      </c>
    </row>
    <row r="1851" s="9" customFormat="1" hidden="1" customHeight="1" spans="1:22">
      <c r="A1851" s="21"/>
      <c r="B1851" s="54"/>
      <c r="C1851" s="55"/>
      <c r="D1851" s="54"/>
      <c r="E1851" s="57"/>
      <c r="F1851" s="58"/>
      <c r="G1851" s="59"/>
      <c r="H1851" s="57"/>
      <c r="I1851" s="57"/>
      <c r="J1851" s="62" t="str">
        <f t="shared" si="144"/>
        <v/>
      </c>
      <c r="K1851" s="61"/>
      <c r="L1851" s="57"/>
      <c r="M1851" s="57" t="str">
        <f t="shared" si="145"/>
        <v/>
      </c>
      <c r="N1851" s="57"/>
      <c r="O1851" s="57"/>
      <c r="P1851" s="57"/>
      <c r="Q1851" s="65" t="str">
        <f t="shared" si="146"/>
        <v/>
      </c>
      <c r="R1851" s="55"/>
      <c r="S1851" s="67"/>
      <c r="T1851" s="17">
        <f>IF(AND(D1851&lt;&gt;"",RIGHT(D1851,3)&lt;&gt;""),IF(COUNTIF($D$6:D1851,D1851)=1,1,0),0)</f>
        <v>0</v>
      </c>
      <c r="U1851" s="17" t="str">
        <f t="shared" si="147"/>
        <v/>
      </c>
      <c r="V1851" s="17" t="str">
        <f t="shared" si="148"/>
        <v/>
      </c>
    </row>
    <row r="1852" s="9" customFormat="1" hidden="1" customHeight="1" spans="1:22">
      <c r="A1852" s="21"/>
      <c r="B1852" s="54"/>
      <c r="C1852" s="55"/>
      <c r="D1852" s="54"/>
      <c r="E1852" s="57"/>
      <c r="F1852" s="58"/>
      <c r="G1852" s="59"/>
      <c r="H1852" s="57"/>
      <c r="I1852" s="57"/>
      <c r="J1852" s="62" t="str">
        <f t="shared" si="144"/>
        <v/>
      </c>
      <c r="K1852" s="61"/>
      <c r="L1852" s="57"/>
      <c r="M1852" s="57" t="str">
        <f t="shared" si="145"/>
        <v/>
      </c>
      <c r="N1852" s="57"/>
      <c r="O1852" s="57"/>
      <c r="P1852" s="57"/>
      <c r="Q1852" s="65" t="str">
        <f t="shared" si="146"/>
        <v/>
      </c>
      <c r="R1852" s="55"/>
      <c r="S1852" s="67"/>
      <c r="T1852" s="17">
        <f>IF(AND(D1852&lt;&gt;"",RIGHT(D1852,3)&lt;&gt;""),IF(COUNTIF($D$6:D1852,D1852)=1,1,0),0)</f>
        <v>0</v>
      </c>
      <c r="U1852" s="17" t="str">
        <f t="shared" si="147"/>
        <v/>
      </c>
      <c r="V1852" s="17" t="str">
        <f t="shared" si="148"/>
        <v/>
      </c>
    </row>
    <row r="1853" s="9" customFormat="1" hidden="1" customHeight="1" spans="1:22">
      <c r="A1853" s="21"/>
      <c r="B1853" s="54"/>
      <c r="C1853" s="55"/>
      <c r="D1853" s="54"/>
      <c r="E1853" s="57"/>
      <c r="F1853" s="58"/>
      <c r="G1853" s="59"/>
      <c r="H1853" s="57"/>
      <c r="I1853" s="57"/>
      <c r="J1853" s="62" t="str">
        <f t="shared" si="144"/>
        <v/>
      </c>
      <c r="K1853" s="61"/>
      <c r="L1853" s="57"/>
      <c r="M1853" s="57" t="str">
        <f t="shared" si="145"/>
        <v/>
      </c>
      <c r="N1853" s="57"/>
      <c r="O1853" s="57"/>
      <c r="P1853" s="57"/>
      <c r="Q1853" s="65" t="str">
        <f t="shared" si="146"/>
        <v/>
      </c>
      <c r="R1853" s="55"/>
      <c r="S1853" s="67"/>
      <c r="T1853" s="17">
        <f>IF(AND(D1853&lt;&gt;"",RIGHT(D1853,3)&lt;&gt;""),IF(COUNTIF($D$6:D1853,D1853)=1,1,0),0)</f>
        <v>0</v>
      </c>
      <c r="U1853" s="17" t="str">
        <f t="shared" si="147"/>
        <v/>
      </c>
      <c r="V1853" s="17" t="str">
        <f t="shared" si="148"/>
        <v/>
      </c>
    </row>
    <row r="1854" s="9" customFormat="1" hidden="1" customHeight="1" spans="1:22">
      <c r="A1854" s="21"/>
      <c r="B1854" s="54"/>
      <c r="C1854" s="55"/>
      <c r="D1854" s="54"/>
      <c r="E1854" s="57"/>
      <c r="F1854" s="58"/>
      <c r="G1854" s="59"/>
      <c r="H1854" s="57"/>
      <c r="I1854" s="57"/>
      <c r="J1854" s="62" t="str">
        <f t="shared" si="144"/>
        <v/>
      </c>
      <c r="K1854" s="61"/>
      <c r="L1854" s="57"/>
      <c r="M1854" s="57" t="str">
        <f t="shared" si="145"/>
        <v/>
      </c>
      <c r="N1854" s="57"/>
      <c r="O1854" s="57"/>
      <c r="P1854" s="57"/>
      <c r="Q1854" s="65" t="str">
        <f t="shared" si="146"/>
        <v/>
      </c>
      <c r="R1854" s="55"/>
      <c r="S1854" s="67"/>
      <c r="T1854" s="17">
        <f>IF(AND(D1854&lt;&gt;"",RIGHT(D1854,3)&lt;&gt;""),IF(COUNTIF($D$6:D1854,D1854)=1,1,0),0)</f>
        <v>0</v>
      </c>
      <c r="U1854" s="17" t="str">
        <f t="shared" si="147"/>
        <v/>
      </c>
      <c r="V1854" s="17" t="str">
        <f t="shared" si="148"/>
        <v/>
      </c>
    </row>
    <row r="1855" s="9" customFormat="1" hidden="1" customHeight="1" spans="1:22">
      <c r="A1855" s="21"/>
      <c r="B1855" s="54"/>
      <c r="C1855" s="55"/>
      <c r="D1855" s="54"/>
      <c r="E1855" s="57"/>
      <c r="F1855" s="58"/>
      <c r="G1855" s="59"/>
      <c r="H1855" s="57"/>
      <c r="I1855" s="57"/>
      <c r="J1855" s="62" t="str">
        <f t="shared" si="144"/>
        <v/>
      </c>
      <c r="K1855" s="61"/>
      <c r="L1855" s="57"/>
      <c r="M1855" s="57" t="str">
        <f t="shared" si="145"/>
        <v/>
      </c>
      <c r="N1855" s="57"/>
      <c r="O1855" s="57"/>
      <c r="P1855" s="57"/>
      <c r="Q1855" s="65" t="str">
        <f t="shared" si="146"/>
        <v/>
      </c>
      <c r="R1855" s="55"/>
      <c r="S1855" s="67"/>
      <c r="T1855" s="17">
        <f>IF(AND(D1855&lt;&gt;"",RIGHT(D1855,3)&lt;&gt;""),IF(COUNTIF($D$6:D1855,D1855)=1,1,0),0)</f>
        <v>0</v>
      </c>
      <c r="U1855" s="17" t="str">
        <f t="shared" si="147"/>
        <v/>
      </c>
      <c r="V1855" s="17" t="str">
        <f t="shared" si="148"/>
        <v/>
      </c>
    </row>
    <row r="1856" s="9" customFormat="1" hidden="1" customHeight="1" spans="1:22">
      <c r="A1856" s="21"/>
      <c r="B1856" s="54"/>
      <c r="C1856" s="55"/>
      <c r="D1856" s="54"/>
      <c r="E1856" s="57"/>
      <c r="F1856" s="58"/>
      <c r="G1856" s="59"/>
      <c r="H1856" s="57"/>
      <c r="I1856" s="57"/>
      <c r="J1856" s="62" t="str">
        <f t="shared" si="144"/>
        <v/>
      </c>
      <c r="K1856" s="61"/>
      <c r="L1856" s="57"/>
      <c r="M1856" s="57" t="str">
        <f t="shared" si="145"/>
        <v/>
      </c>
      <c r="N1856" s="57"/>
      <c r="O1856" s="57"/>
      <c r="P1856" s="57"/>
      <c r="Q1856" s="65" t="str">
        <f t="shared" si="146"/>
        <v/>
      </c>
      <c r="R1856" s="55"/>
      <c r="S1856" s="67"/>
      <c r="T1856" s="17">
        <f>IF(AND(D1856&lt;&gt;"",RIGHT(D1856,3)&lt;&gt;""),IF(COUNTIF($D$6:D1856,D1856)=1,1,0),0)</f>
        <v>0</v>
      </c>
      <c r="U1856" s="17" t="str">
        <f t="shared" si="147"/>
        <v/>
      </c>
      <c r="V1856" s="17" t="str">
        <f t="shared" si="148"/>
        <v/>
      </c>
    </row>
    <row r="1857" s="9" customFormat="1" hidden="1" customHeight="1" spans="1:22">
      <c r="A1857" s="21"/>
      <c r="B1857" s="54"/>
      <c r="C1857" s="55"/>
      <c r="D1857" s="54"/>
      <c r="E1857" s="57"/>
      <c r="F1857" s="58"/>
      <c r="G1857" s="59"/>
      <c r="H1857" s="57"/>
      <c r="I1857" s="57"/>
      <c r="J1857" s="62" t="str">
        <f t="shared" si="144"/>
        <v/>
      </c>
      <c r="K1857" s="61"/>
      <c r="L1857" s="57"/>
      <c r="M1857" s="57" t="str">
        <f t="shared" si="145"/>
        <v/>
      </c>
      <c r="N1857" s="57"/>
      <c r="O1857" s="57"/>
      <c r="P1857" s="57"/>
      <c r="Q1857" s="65" t="str">
        <f t="shared" si="146"/>
        <v/>
      </c>
      <c r="R1857" s="55"/>
      <c r="S1857" s="67"/>
      <c r="T1857" s="17">
        <f>IF(AND(D1857&lt;&gt;"",RIGHT(D1857,3)&lt;&gt;""),IF(COUNTIF($D$6:D1857,D1857)=1,1,0),0)</f>
        <v>0</v>
      </c>
      <c r="U1857" s="17" t="str">
        <f t="shared" si="147"/>
        <v/>
      </c>
      <c r="V1857" s="17" t="str">
        <f t="shared" si="148"/>
        <v/>
      </c>
    </row>
    <row r="1858" s="9" customFormat="1" hidden="1" customHeight="1" spans="1:22">
      <c r="A1858" s="21"/>
      <c r="B1858" s="54"/>
      <c r="C1858" s="55"/>
      <c r="D1858" s="54"/>
      <c r="E1858" s="57"/>
      <c r="F1858" s="58"/>
      <c r="G1858" s="59"/>
      <c r="H1858" s="57"/>
      <c r="I1858" s="57"/>
      <c r="J1858" s="62" t="str">
        <f t="shared" si="144"/>
        <v/>
      </c>
      <c r="K1858" s="61"/>
      <c r="L1858" s="57"/>
      <c r="M1858" s="57" t="str">
        <f t="shared" si="145"/>
        <v/>
      </c>
      <c r="N1858" s="57"/>
      <c r="O1858" s="57"/>
      <c r="P1858" s="57"/>
      <c r="Q1858" s="65" t="str">
        <f t="shared" si="146"/>
        <v/>
      </c>
      <c r="R1858" s="55"/>
      <c r="S1858" s="67"/>
      <c r="T1858" s="17">
        <f>IF(AND(D1858&lt;&gt;"",RIGHT(D1858,3)&lt;&gt;""),IF(COUNTIF($D$6:D1858,D1858)=1,1,0),0)</f>
        <v>0</v>
      </c>
      <c r="U1858" s="17" t="str">
        <f t="shared" si="147"/>
        <v/>
      </c>
      <c r="V1858" s="17" t="str">
        <f t="shared" si="148"/>
        <v/>
      </c>
    </row>
    <row r="1859" s="9" customFormat="1" hidden="1" customHeight="1" spans="1:22">
      <c r="A1859" s="21"/>
      <c r="B1859" s="54"/>
      <c r="C1859" s="55"/>
      <c r="D1859" s="54"/>
      <c r="E1859" s="57"/>
      <c r="F1859" s="58"/>
      <c r="G1859" s="59"/>
      <c r="H1859" s="57"/>
      <c r="I1859" s="57"/>
      <c r="J1859" s="62" t="str">
        <f t="shared" si="144"/>
        <v/>
      </c>
      <c r="K1859" s="61"/>
      <c r="L1859" s="57"/>
      <c r="M1859" s="57" t="str">
        <f t="shared" si="145"/>
        <v/>
      </c>
      <c r="N1859" s="57"/>
      <c r="O1859" s="57"/>
      <c r="P1859" s="57"/>
      <c r="Q1859" s="65" t="str">
        <f t="shared" si="146"/>
        <v/>
      </c>
      <c r="R1859" s="55"/>
      <c r="S1859" s="67"/>
      <c r="T1859" s="17">
        <f>IF(AND(D1859&lt;&gt;"",RIGHT(D1859,3)&lt;&gt;""),IF(COUNTIF($D$6:D1859,D1859)=1,1,0),0)</f>
        <v>0</v>
      </c>
      <c r="U1859" s="17" t="str">
        <f t="shared" si="147"/>
        <v/>
      </c>
      <c r="V1859" s="17" t="str">
        <f t="shared" si="148"/>
        <v/>
      </c>
    </row>
    <row r="1860" s="9" customFormat="1" hidden="1" customHeight="1" spans="1:22">
      <c r="A1860" s="21"/>
      <c r="B1860" s="54"/>
      <c r="C1860" s="55"/>
      <c r="D1860" s="54"/>
      <c r="E1860" s="57"/>
      <c r="F1860" s="58"/>
      <c r="G1860" s="59"/>
      <c r="H1860" s="57"/>
      <c r="I1860" s="57"/>
      <c r="J1860" s="62" t="str">
        <f t="shared" si="144"/>
        <v/>
      </c>
      <c r="K1860" s="61"/>
      <c r="L1860" s="57"/>
      <c r="M1860" s="57" t="str">
        <f t="shared" si="145"/>
        <v/>
      </c>
      <c r="N1860" s="57"/>
      <c r="O1860" s="57"/>
      <c r="P1860" s="57"/>
      <c r="Q1860" s="65" t="str">
        <f t="shared" si="146"/>
        <v/>
      </c>
      <c r="R1860" s="55"/>
      <c r="S1860" s="67"/>
      <c r="T1860" s="17">
        <f>IF(AND(D1860&lt;&gt;"",RIGHT(D1860,3)&lt;&gt;""),IF(COUNTIF($D$6:D1860,D1860)=1,1,0),0)</f>
        <v>0</v>
      </c>
      <c r="U1860" s="17" t="str">
        <f t="shared" si="147"/>
        <v/>
      </c>
      <c r="V1860" s="17" t="str">
        <f t="shared" si="148"/>
        <v/>
      </c>
    </row>
    <row r="1861" s="9" customFormat="1" hidden="1" customHeight="1" spans="1:22">
      <c r="A1861" s="21"/>
      <c r="B1861" s="54"/>
      <c r="C1861" s="55"/>
      <c r="D1861" s="54"/>
      <c r="E1861" s="57"/>
      <c r="F1861" s="58"/>
      <c r="G1861" s="59"/>
      <c r="H1861" s="57"/>
      <c r="I1861" s="57"/>
      <c r="J1861" s="62" t="str">
        <f t="shared" si="144"/>
        <v/>
      </c>
      <c r="K1861" s="61"/>
      <c r="L1861" s="57"/>
      <c r="M1861" s="57" t="str">
        <f t="shared" si="145"/>
        <v/>
      </c>
      <c r="N1861" s="57"/>
      <c r="O1861" s="57"/>
      <c r="P1861" s="57"/>
      <c r="Q1861" s="65" t="str">
        <f t="shared" si="146"/>
        <v/>
      </c>
      <c r="R1861" s="55"/>
      <c r="S1861" s="67"/>
      <c r="T1861" s="17">
        <f>IF(AND(D1861&lt;&gt;"",RIGHT(D1861,3)&lt;&gt;""),IF(COUNTIF($D$6:D1861,D1861)=1,1,0),0)</f>
        <v>0</v>
      </c>
      <c r="U1861" s="17" t="str">
        <f t="shared" si="147"/>
        <v/>
      </c>
      <c r="V1861" s="17" t="str">
        <f t="shared" si="148"/>
        <v/>
      </c>
    </row>
    <row r="1862" s="9" customFormat="1" hidden="1" customHeight="1" spans="1:22">
      <c r="A1862" s="21"/>
      <c r="B1862" s="54"/>
      <c r="C1862" s="55"/>
      <c r="D1862" s="54"/>
      <c r="E1862" s="57"/>
      <c r="F1862" s="58"/>
      <c r="G1862" s="59"/>
      <c r="H1862" s="57"/>
      <c r="I1862" s="57"/>
      <c r="J1862" s="62" t="str">
        <f t="shared" ref="J1862:J1925" si="149">IF(H1862&lt;&gt;"",HYPERLINK(_xlfn.CONCAT($H$4,H1862,I1862),"Open File"),"")</f>
        <v/>
      </c>
      <c r="K1862" s="61"/>
      <c r="L1862" s="57"/>
      <c r="M1862" s="57" t="str">
        <f t="shared" ref="M1862:M1925" si="150">IF(AND(N1862&lt;&gt;"",Q1862&lt;&gt;"",R1862&lt;&gt;""),"COMPLETED",IF(N1862&lt;&gt;"","ON-GOING",IF(L1862&lt;&gt;"","REQUESTED","")))</f>
        <v/>
      </c>
      <c r="N1862" s="57"/>
      <c r="O1862" s="57"/>
      <c r="P1862" s="57"/>
      <c r="Q1862" s="65" t="str">
        <f t="shared" ref="Q1862:Q1925" si="151">IF(O1862&lt;&gt;"",HYPERLINK(_xlfn.CONCAT($O$4,O1862,P1862),"Open File"),"")</f>
        <v/>
      </c>
      <c r="R1862" s="55"/>
      <c r="S1862" s="67"/>
      <c r="T1862" s="17">
        <f>IF(AND(D1862&lt;&gt;"",RIGHT(D1862,3)&lt;&gt;""),IF(COUNTIF($D$6:D1862,D1862)=1,1,0),0)</f>
        <v>0</v>
      </c>
      <c r="U1862" s="17" t="str">
        <f t="shared" ref="U1862:U1925" si="152">IF(AND(D1862&lt;&gt;"",E1862&lt;&gt;""),_xlfn.CONCAT(SUBSTITUTE(D1862,"/","."),"_",E1862,"_Before"),"")</f>
        <v/>
      </c>
      <c r="V1862" s="17" t="str">
        <f t="shared" ref="V1862:V1925" si="153">IF(AND(D1862&lt;&gt;"",E1862&lt;&gt;""),_xlfn.CONCAT(SUBSTITUTE(D1862,"/","."),"_",E1862,"_After"),"")</f>
        <v/>
      </c>
    </row>
    <row r="1863" s="9" customFormat="1" hidden="1" customHeight="1" spans="1:22">
      <c r="A1863" s="21"/>
      <c r="B1863" s="54"/>
      <c r="C1863" s="55"/>
      <c r="D1863" s="54"/>
      <c r="E1863" s="57"/>
      <c r="F1863" s="58"/>
      <c r="G1863" s="59"/>
      <c r="H1863" s="57"/>
      <c r="I1863" s="57"/>
      <c r="J1863" s="62" t="str">
        <f t="shared" si="149"/>
        <v/>
      </c>
      <c r="K1863" s="61"/>
      <c r="L1863" s="57"/>
      <c r="M1863" s="57" t="str">
        <f t="shared" si="150"/>
        <v/>
      </c>
      <c r="N1863" s="57"/>
      <c r="O1863" s="57"/>
      <c r="P1863" s="57"/>
      <c r="Q1863" s="65" t="str">
        <f t="shared" si="151"/>
        <v/>
      </c>
      <c r="R1863" s="55"/>
      <c r="S1863" s="67"/>
      <c r="T1863" s="17">
        <f>IF(AND(D1863&lt;&gt;"",RIGHT(D1863,3)&lt;&gt;""),IF(COUNTIF($D$6:D1863,D1863)=1,1,0),0)</f>
        <v>0</v>
      </c>
      <c r="U1863" s="17" t="str">
        <f t="shared" si="152"/>
        <v/>
      </c>
      <c r="V1863" s="17" t="str">
        <f t="shared" si="153"/>
        <v/>
      </c>
    </row>
    <row r="1864" s="9" customFormat="1" hidden="1" customHeight="1" spans="1:22">
      <c r="A1864" s="21"/>
      <c r="B1864" s="54"/>
      <c r="C1864" s="55"/>
      <c r="D1864" s="54"/>
      <c r="E1864" s="57"/>
      <c r="F1864" s="58"/>
      <c r="G1864" s="59"/>
      <c r="H1864" s="57"/>
      <c r="I1864" s="57"/>
      <c r="J1864" s="62" t="str">
        <f t="shared" si="149"/>
        <v/>
      </c>
      <c r="K1864" s="61"/>
      <c r="L1864" s="57"/>
      <c r="M1864" s="57" t="str">
        <f t="shared" si="150"/>
        <v/>
      </c>
      <c r="N1864" s="57"/>
      <c r="O1864" s="57"/>
      <c r="P1864" s="57"/>
      <c r="Q1864" s="65" t="str">
        <f t="shared" si="151"/>
        <v/>
      </c>
      <c r="R1864" s="55"/>
      <c r="S1864" s="67"/>
      <c r="T1864" s="17">
        <f>IF(AND(D1864&lt;&gt;"",RIGHT(D1864,3)&lt;&gt;""),IF(COUNTIF($D$6:D1864,D1864)=1,1,0),0)</f>
        <v>0</v>
      </c>
      <c r="U1864" s="17" t="str">
        <f t="shared" si="152"/>
        <v/>
      </c>
      <c r="V1864" s="17" t="str">
        <f t="shared" si="153"/>
        <v/>
      </c>
    </row>
    <row r="1865" s="9" customFormat="1" hidden="1" customHeight="1" spans="1:22">
      <c r="A1865" s="21"/>
      <c r="B1865" s="54"/>
      <c r="C1865" s="55"/>
      <c r="D1865" s="54"/>
      <c r="E1865" s="57"/>
      <c r="F1865" s="58"/>
      <c r="G1865" s="59"/>
      <c r="H1865" s="57"/>
      <c r="I1865" s="57"/>
      <c r="J1865" s="62" t="str">
        <f t="shared" si="149"/>
        <v/>
      </c>
      <c r="K1865" s="61"/>
      <c r="L1865" s="57"/>
      <c r="M1865" s="57" t="str">
        <f t="shared" si="150"/>
        <v/>
      </c>
      <c r="N1865" s="57"/>
      <c r="O1865" s="57"/>
      <c r="P1865" s="57"/>
      <c r="Q1865" s="65" t="str">
        <f t="shared" si="151"/>
        <v/>
      </c>
      <c r="R1865" s="55"/>
      <c r="S1865" s="67"/>
      <c r="T1865" s="17">
        <f>IF(AND(D1865&lt;&gt;"",RIGHT(D1865,3)&lt;&gt;""),IF(COUNTIF($D$6:D1865,D1865)=1,1,0),0)</f>
        <v>0</v>
      </c>
      <c r="U1865" s="17" t="str">
        <f t="shared" si="152"/>
        <v/>
      </c>
      <c r="V1865" s="17" t="str">
        <f t="shared" si="153"/>
        <v/>
      </c>
    </row>
    <row r="1866" s="9" customFormat="1" hidden="1" customHeight="1" spans="1:22">
      <c r="A1866" s="21"/>
      <c r="B1866" s="54"/>
      <c r="C1866" s="55"/>
      <c r="D1866" s="54"/>
      <c r="E1866" s="57"/>
      <c r="F1866" s="58"/>
      <c r="G1866" s="59"/>
      <c r="H1866" s="57"/>
      <c r="I1866" s="57"/>
      <c r="J1866" s="62" t="str">
        <f t="shared" si="149"/>
        <v/>
      </c>
      <c r="K1866" s="61"/>
      <c r="L1866" s="57"/>
      <c r="M1866" s="57" t="str">
        <f t="shared" si="150"/>
        <v/>
      </c>
      <c r="N1866" s="57"/>
      <c r="O1866" s="57"/>
      <c r="P1866" s="57"/>
      <c r="Q1866" s="65" t="str">
        <f t="shared" si="151"/>
        <v/>
      </c>
      <c r="R1866" s="55"/>
      <c r="S1866" s="67"/>
      <c r="T1866" s="17">
        <f>IF(AND(D1866&lt;&gt;"",RIGHT(D1866,3)&lt;&gt;""),IF(COUNTIF($D$6:D1866,D1866)=1,1,0),0)</f>
        <v>0</v>
      </c>
      <c r="U1866" s="17" t="str">
        <f t="shared" si="152"/>
        <v/>
      </c>
      <c r="V1866" s="17" t="str">
        <f t="shared" si="153"/>
        <v/>
      </c>
    </row>
    <row r="1867" s="9" customFormat="1" hidden="1" customHeight="1" spans="1:22">
      <c r="A1867" s="21"/>
      <c r="B1867" s="54"/>
      <c r="C1867" s="55"/>
      <c r="D1867" s="54"/>
      <c r="E1867" s="57"/>
      <c r="F1867" s="58"/>
      <c r="G1867" s="59"/>
      <c r="H1867" s="57"/>
      <c r="I1867" s="57"/>
      <c r="J1867" s="62" t="str">
        <f t="shared" si="149"/>
        <v/>
      </c>
      <c r="K1867" s="61"/>
      <c r="L1867" s="57"/>
      <c r="M1867" s="57" t="str">
        <f t="shared" si="150"/>
        <v/>
      </c>
      <c r="N1867" s="57"/>
      <c r="O1867" s="57"/>
      <c r="P1867" s="57"/>
      <c r="Q1867" s="65" t="str">
        <f t="shared" si="151"/>
        <v/>
      </c>
      <c r="R1867" s="55"/>
      <c r="S1867" s="67"/>
      <c r="T1867" s="17">
        <f>IF(AND(D1867&lt;&gt;"",RIGHT(D1867,3)&lt;&gt;""),IF(COUNTIF($D$6:D1867,D1867)=1,1,0),0)</f>
        <v>0</v>
      </c>
      <c r="U1867" s="17" t="str">
        <f t="shared" si="152"/>
        <v/>
      </c>
      <c r="V1867" s="17" t="str">
        <f t="shared" si="153"/>
        <v/>
      </c>
    </row>
    <row r="1868" s="9" customFormat="1" hidden="1" customHeight="1" spans="1:22">
      <c r="A1868" s="21"/>
      <c r="B1868" s="54"/>
      <c r="C1868" s="55"/>
      <c r="D1868" s="54"/>
      <c r="E1868" s="57"/>
      <c r="F1868" s="58"/>
      <c r="G1868" s="59"/>
      <c r="H1868" s="57"/>
      <c r="I1868" s="57"/>
      <c r="J1868" s="62" t="str">
        <f t="shared" si="149"/>
        <v/>
      </c>
      <c r="K1868" s="61"/>
      <c r="L1868" s="57"/>
      <c r="M1868" s="57" t="str">
        <f t="shared" si="150"/>
        <v/>
      </c>
      <c r="N1868" s="57"/>
      <c r="O1868" s="57"/>
      <c r="P1868" s="57"/>
      <c r="Q1868" s="65" t="str">
        <f t="shared" si="151"/>
        <v/>
      </c>
      <c r="R1868" s="55"/>
      <c r="S1868" s="67"/>
      <c r="T1868" s="17">
        <f>IF(AND(D1868&lt;&gt;"",RIGHT(D1868,3)&lt;&gt;""),IF(COUNTIF($D$6:D1868,D1868)=1,1,0),0)</f>
        <v>0</v>
      </c>
      <c r="U1868" s="17" t="str">
        <f t="shared" si="152"/>
        <v/>
      </c>
      <c r="V1868" s="17" t="str">
        <f t="shared" si="153"/>
        <v/>
      </c>
    </row>
    <row r="1869" s="9" customFormat="1" hidden="1" customHeight="1" spans="1:22">
      <c r="A1869" s="21"/>
      <c r="B1869" s="54"/>
      <c r="C1869" s="55"/>
      <c r="D1869" s="54"/>
      <c r="E1869" s="57"/>
      <c r="F1869" s="58"/>
      <c r="G1869" s="59"/>
      <c r="H1869" s="57"/>
      <c r="I1869" s="57"/>
      <c r="J1869" s="62" t="str">
        <f t="shared" si="149"/>
        <v/>
      </c>
      <c r="K1869" s="61"/>
      <c r="L1869" s="57"/>
      <c r="M1869" s="57" t="str">
        <f t="shared" si="150"/>
        <v/>
      </c>
      <c r="N1869" s="57"/>
      <c r="O1869" s="57"/>
      <c r="P1869" s="57"/>
      <c r="Q1869" s="65" t="str">
        <f t="shared" si="151"/>
        <v/>
      </c>
      <c r="R1869" s="55"/>
      <c r="S1869" s="67"/>
      <c r="T1869" s="17">
        <f>IF(AND(D1869&lt;&gt;"",RIGHT(D1869,3)&lt;&gt;""),IF(COUNTIF($D$6:D1869,D1869)=1,1,0),0)</f>
        <v>0</v>
      </c>
      <c r="U1869" s="17" t="str">
        <f t="shared" si="152"/>
        <v/>
      </c>
      <c r="V1869" s="17" t="str">
        <f t="shared" si="153"/>
        <v/>
      </c>
    </row>
    <row r="1870" s="9" customFormat="1" hidden="1" customHeight="1" spans="1:22">
      <c r="A1870" s="21"/>
      <c r="B1870" s="54"/>
      <c r="C1870" s="55"/>
      <c r="D1870" s="54"/>
      <c r="E1870" s="57"/>
      <c r="F1870" s="58"/>
      <c r="G1870" s="59"/>
      <c r="H1870" s="57"/>
      <c r="I1870" s="57"/>
      <c r="J1870" s="62" t="str">
        <f t="shared" si="149"/>
        <v/>
      </c>
      <c r="K1870" s="61"/>
      <c r="L1870" s="57"/>
      <c r="M1870" s="57" t="str">
        <f t="shared" si="150"/>
        <v/>
      </c>
      <c r="N1870" s="57"/>
      <c r="O1870" s="57"/>
      <c r="P1870" s="57"/>
      <c r="Q1870" s="65" t="str">
        <f t="shared" si="151"/>
        <v/>
      </c>
      <c r="R1870" s="55"/>
      <c r="S1870" s="67"/>
      <c r="T1870" s="17">
        <f>IF(AND(D1870&lt;&gt;"",RIGHT(D1870,3)&lt;&gt;""),IF(COUNTIF($D$6:D1870,D1870)=1,1,0),0)</f>
        <v>0</v>
      </c>
      <c r="U1870" s="17" t="str">
        <f t="shared" si="152"/>
        <v/>
      </c>
      <c r="V1870" s="17" t="str">
        <f t="shared" si="153"/>
        <v/>
      </c>
    </row>
    <row r="1871" s="9" customFormat="1" hidden="1" customHeight="1" spans="1:22">
      <c r="A1871" s="21"/>
      <c r="B1871" s="54"/>
      <c r="C1871" s="55"/>
      <c r="D1871" s="54"/>
      <c r="E1871" s="57"/>
      <c r="F1871" s="58"/>
      <c r="G1871" s="59"/>
      <c r="H1871" s="57"/>
      <c r="I1871" s="57"/>
      <c r="J1871" s="62" t="str">
        <f t="shared" si="149"/>
        <v/>
      </c>
      <c r="K1871" s="61"/>
      <c r="L1871" s="57"/>
      <c r="M1871" s="57" t="str">
        <f t="shared" si="150"/>
        <v/>
      </c>
      <c r="N1871" s="57"/>
      <c r="O1871" s="57"/>
      <c r="P1871" s="57"/>
      <c r="Q1871" s="65" t="str">
        <f t="shared" si="151"/>
        <v/>
      </c>
      <c r="R1871" s="55"/>
      <c r="S1871" s="67"/>
      <c r="T1871" s="17">
        <f>IF(AND(D1871&lt;&gt;"",RIGHT(D1871,3)&lt;&gt;""),IF(COUNTIF($D$6:D1871,D1871)=1,1,0),0)</f>
        <v>0</v>
      </c>
      <c r="U1871" s="17" t="str">
        <f t="shared" si="152"/>
        <v/>
      </c>
      <c r="V1871" s="17" t="str">
        <f t="shared" si="153"/>
        <v/>
      </c>
    </row>
    <row r="1872" s="9" customFormat="1" hidden="1" customHeight="1" spans="1:22">
      <c r="A1872" s="21"/>
      <c r="B1872" s="54"/>
      <c r="C1872" s="55"/>
      <c r="D1872" s="54"/>
      <c r="E1872" s="57"/>
      <c r="F1872" s="58"/>
      <c r="G1872" s="59"/>
      <c r="H1872" s="57"/>
      <c r="I1872" s="57"/>
      <c r="J1872" s="62" t="str">
        <f t="shared" si="149"/>
        <v/>
      </c>
      <c r="K1872" s="61"/>
      <c r="L1872" s="57"/>
      <c r="M1872" s="57" t="str">
        <f t="shared" si="150"/>
        <v/>
      </c>
      <c r="N1872" s="57"/>
      <c r="O1872" s="57"/>
      <c r="P1872" s="57"/>
      <c r="Q1872" s="65" t="str">
        <f t="shared" si="151"/>
        <v/>
      </c>
      <c r="R1872" s="55"/>
      <c r="S1872" s="67"/>
      <c r="T1872" s="17">
        <f>IF(AND(D1872&lt;&gt;"",RIGHT(D1872,3)&lt;&gt;""),IF(COUNTIF($D$6:D1872,D1872)=1,1,0),0)</f>
        <v>0</v>
      </c>
      <c r="U1872" s="17" t="str">
        <f t="shared" si="152"/>
        <v/>
      </c>
      <c r="V1872" s="17" t="str">
        <f t="shared" si="153"/>
        <v/>
      </c>
    </row>
    <row r="1873" s="9" customFormat="1" hidden="1" customHeight="1" spans="1:22">
      <c r="A1873" s="21"/>
      <c r="B1873" s="54"/>
      <c r="C1873" s="55"/>
      <c r="D1873" s="54"/>
      <c r="E1873" s="57"/>
      <c r="F1873" s="58"/>
      <c r="G1873" s="59"/>
      <c r="H1873" s="57"/>
      <c r="I1873" s="57"/>
      <c r="J1873" s="62" t="str">
        <f t="shared" si="149"/>
        <v/>
      </c>
      <c r="K1873" s="61"/>
      <c r="L1873" s="57"/>
      <c r="M1873" s="57" t="str">
        <f t="shared" si="150"/>
        <v/>
      </c>
      <c r="N1873" s="57"/>
      <c r="O1873" s="57"/>
      <c r="P1873" s="57"/>
      <c r="Q1873" s="65" t="str">
        <f t="shared" si="151"/>
        <v/>
      </c>
      <c r="R1873" s="55"/>
      <c r="S1873" s="67"/>
      <c r="T1873" s="17">
        <f>IF(AND(D1873&lt;&gt;"",RIGHT(D1873,3)&lt;&gt;""),IF(COUNTIF($D$6:D1873,D1873)=1,1,0),0)</f>
        <v>0</v>
      </c>
      <c r="U1873" s="17" t="str">
        <f t="shared" si="152"/>
        <v/>
      </c>
      <c r="V1873" s="17" t="str">
        <f t="shared" si="153"/>
        <v/>
      </c>
    </row>
    <row r="1874" s="9" customFormat="1" hidden="1" customHeight="1" spans="1:22">
      <c r="A1874" s="21"/>
      <c r="B1874" s="54"/>
      <c r="C1874" s="55"/>
      <c r="D1874" s="54"/>
      <c r="E1874" s="57"/>
      <c r="F1874" s="58"/>
      <c r="G1874" s="59"/>
      <c r="H1874" s="57"/>
      <c r="I1874" s="57"/>
      <c r="J1874" s="62" t="str">
        <f t="shared" si="149"/>
        <v/>
      </c>
      <c r="K1874" s="61"/>
      <c r="L1874" s="57"/>
      <c r="M1874" s="57" t="str">
        <f t="shared" si="150"/>
        <v/>
      </c>
      <c r="N1874" s="57"/>
      <c r="O1874" s="57"/>
      <c r="P1874" s="57"/>
      <c r="Q1874" s="65" t="str">
        <f t="shared" si="151"/>
        <v/>
      </c>
      <c r="R1874" s="55"/>
      <c r="S1874" s="67"/>
      <c r="T1874" s="17">
        <f>IF(AND(D1874&lt;&gt;"",RIGHT(D1874,3)&lt;&gt;""),IF(COUNTIF($D$6:D1874,D1874)=1,1,0),0)</f>
        <v>0</v>
      </c>
      <c r="U1874" s="17" t="str">
        <f t="shared" si="152"/>
        <v/>
      </c>
      <c r="V1874" s="17" t="str">
        <f t="shared" si="153"/>
        <v/>
      </c>
    </row>
    <row r="1875" s="9" customFormat="1" hidden="1" customHeight="1" spans="1:22">
      <c r="A1875" s="21"/>
      <c r="B1875" s="54"/>
      <c r="C1875" s="55"/>
      <c r="D1875" s="54"/>
      <c r="E1875" s="57"/>
      <c r="F1875" s="58"/>
      <c r="G1875" s="59"/>
      <c r="H1875" s="57"/>
      <c r="I1875" s="57"/>
      <c r="J1875" s="62" t="str">
        <f t="shared" si="149"/>
        <v/>
      </c>
      <c r="K1875" s="61"/>
      <c r="L1875" s="57"/>
      <c r="M1875" s="57" t="str">
        <f t="shared" si="150"/>
        <v/>
      </c>
      <c r="N1875" s="57"/>
      <c r="O1875" s="57"/>
      <c r="P1875" s="57"/>
      <c r="Q1875" s="65" t="str">
        <f t="shared" si="151"/>
        <v/>
      </c>
      <c r="R1875" s="55"/>
      <c r="S1875" s="67"/>
      <c r="T1875" s="17">
        <f>IF(AND(D1875&lt;&gt;"",RIGHT(D1875,3)&lt;&gt;""),IF(COUNTIF($D$6:D1875,D1875)=1,1,0),0)</f>
        <v>0</v>
      </c>
      <c r="U1875" s="17" t="str">
        <f t="shared" si="152"/>
        <v/>
      </c>
      <c r="V1875" s="17" t="str">
        <f t="shared" si="153"/>
        <v/>
      </c>
    </row>
    <row r="1876" s="9" customFormat="1" hidden="1" customHeight="1" spans="1:22">
      <c r="A1876" s="21"/>
      <c r="B1876" s="54"/>
      <c r="C1876" s="55"/>
      <c r="D1876" s="54"/>
      <c r="E1876" s="57"/>
      <c r="F1876" s="58"/>
      <c r="G1876" s="59"/>
      <c r="H1876" s="57"/>
      <c r="I1876" s="57"/>
      <c r="J1876" s="62" t="str">
        <f t="shared" si="149"/>
        <v/>
      </c>
      <c r="K1876" s="61"/>
      <c r="L1876" s="57"/>
      <c r="M1876" s="57" t="str">
        <f t="shared" si="150"/>
        <v/>
      </c>
      <c r="N1876" s="57"/>
      <c r="O1876" s="57"/>
      <c r="P1876" s="57"/>
      <c r="Q1876" s="65" t="str">
        <f t="shared" si="151"/>
        <v/>
      </c>
      <c r="R1876" s="55"/>
      <c r="S1876" s="67"/>
      <c r="T1876" s="17">
        <f>IF(AND(D1876&lt;&gt;"",RIGHT(D1876,3)&lt;&gt;""),IF(COUNTIF($D$6:D1876,D1876)=1,1,0),0)</f>
        <v>0</v>
      </c>
      <c r="U1876" s="17" t="str">
        <f t="shared" si="152"/>
        <v/>
      </c>
      <c r="V1876" s="17" t="str">
        <f t="shared" si="153"/>
        <v/>
      </c>
    </row>
    <row r="1877" s="9" customFormat="1" hidden="1" customHeight="1" spans="1:22">
      <c r="A1877" s="21"/>
      <c r="B1877" s="54"/>
      <c r="C1877" s="55"/>
      <c r="D1877" s="54"/>
      <c r="E1877" s="57"/>
      <c r="F1877" s="58"/>
      <c r="G1877" s="59"/>
      <c r="H1877" s="57"/>
      <c r="I1877" s="57"/>
      <c r="J1877" s="62" t="str">
        <f t="shared" si="149"/>
        <v/>
      </c>
      <c r="K1877" s="61"/>
      <c r="L1877" s="57"/>
      <c r="M1877" s="57" t="str">
        <f t="shared" si="150"/>
        <v/>
      </c>
      <c r="N1877" s="57"/>
      <c r="O1877" s="57"/>
      <c r="P1877" s="57"/>
      <c r="Q1877" s="65" t="str">
        <f t="shared" si="151"/>
        <v/>
      </c>
      <c r="R1877" s="55"/>
      <c r="S1877" s="67"/>
      <c r="T1877" s="17">
        <f>IF(AND(D1877&lt;&gt;"",RIGHT(D1877,3)&lt;&gt;""),IF(COUNTIF($D$6:D1877,D1877)=1,1,0),0)</f>
        <v>0</v>
      </c>
      <c r="U1877" s="17" t="str">
        <f t="shared" si="152"/>
        <v/>
      </c>
      <c r="V1877" s="17" t="str">
        <f t="shared" si="153"/>
        <v/>
      </c>
    </row>
    <row r="1878" s="9" customFormat="1" hidden="1" customHeight="1" spans="1:22">
      <c r="A1878" s="21"/>
      <c r="B1878" s="54"/>
      <c r="C1878" s="55"/>
      <c r="D1878" s="54"/>
      <c r="E1878" s="57"/>
      <c r="F1878" s="58"/>
      <c r="G1878" s="59"/>
      <c r="H1878" s="57"/>
      <c r="I1878" s="57"/>
      <c r="J1878" s="62" t="str">
        <f t="shared" si="149"/>
        <v/>
      </c>
      <c r="K1878" s="61"/>
      <c r="L1878" s="57"/>
      <c r="M1878" s="57" t="str">
        <f t="shared" si="150"/>
        <v/>
      </c>
      <c r="N1878" s="57"/>
      <c r="O1878" s="57"/>
      <c r="P1878" s="57"/>
      <c r="Q1878" s="65" t="str">
        <f t="shared" si="151"/>
        <v/>
      </c>
      <c r="R1878" s="55"/>
      <c r="S1878" s="67"/>
      <c r="T1878" s="17">
        <f>IF(AND(D1878&lt;&gt;"",RIGHT(D1878,3)&lt;&gt;""),IF(COUNTIF($D$6:D1878,D1878)=1,1,0),0)</f>
        <v>0</v>
      </c>
      <c r="U1878" s="17" t="str">
        <f t="shared" si="152"/>
        <v/>
      </c>
      <c r="V1878" s="17" t="str">
        <f t="shared" si="153"/>
        <v/>
      </c>
    </row>
    <row r="1879" s="9" customFormat="1" hidden="1" customHeight="1" spans="1:22">
      <c r="A1879" s="21"/>
      <c r="B1879" s="54"/>
      <c r="C1879" s="55"/>
      <c r="D1879" s="54"/>
      <c r="E1879" s="57"/>
      <c r="F1879" s="58"/>
      <c r="G1879" s="59"/>
      <c r="H1879" s="57"/>
      <c r="I1879" s="57"/>
      <c r="J1879" s="62" t="str">
        <f t="shared" si="149"/>
        <v/>
      </c>
      <c r="K1879" s="61"/>
      <c r="L1879" s="57"/>
      <c r="M1879" s="57" t="str">
        <f t="shared" si="150"/>
        <v/>
      </c>
      <c r="N1879" s="57"/>
      <c r="O1879" s="57"/>
      <c r="P1879" s="57"/>
      <c r="Q1879" s="65" t="str">
        <f t="shared" si="151"/>
        <v/>
      </c>
      <c r="R1879" s="55"/>
      <c r="S1879" s="67"/>
      <c r="T1879" s="17">
        <f>IF(AND(D1879&lt;&gt;"",RIGHT(D1879,3)&lt;&gt;""),IF(COUNTIF($D$6:D1879,D1879)=1,1,0),0)</f>
        <v>0</v>
      </c>
      <c r="U1879" s="17" t="str">
        <f t="shared" si="152"/>
        <v/>
      </c>
      <c r="V1879" s="17" t="str">
        <f t="shared" si="153"/>
        <v/>
      </c>
    </row>
    <row r="1880" s="9" customFormat="1" hidden="1" customHeight="1" spans="1:22">
      <c r="A1880" s="21"/>
      <c r="B1880" s="54"/>
      <c r="C1880" s="55"/>
      <c r="D1880" s="54"/>
      <c r="E1880" s="57"/>
      <c r="F1880" s="58"/>
      <c r="G1880" s="59"/>
      <c r="H1880" s="57"/>
      <c r="I1880" s="57"/>
      <c r="J1880" s="62" t="str">
        <f t="shared" si="149"/>
        <v/>
      </c>
      <c r="K1880" s="61"/>
      <c r="L1880" s="57"/>
      <c r="M1880" s="57" t="str">
        <f t="shared" si="150"/>
        <v/>
      </c>
      <c r="N1880" s="57"/>
      <c r="O1880" s="57"/>
      <c r="P1880" s="57"/>
      <c r="Q1880" s="65" t="str">
        <f t="shared" si="151"/>
        <v/>
      </c>
      <c r="R1880" s="55"/>
      <c r="S1880" s="67"/>
      <c r="T1880" s="17">
        <f>IF(AND(D1880&lt;&gt;"",RIGHT(D1880,3)&lt;&gt;""),IF(COUNTIF($D$6:D1880,D1880)=1,1,0),0)</f>
        <v>0</v>
      </c>
      <c r="U1880" s="17" t="str">
        <f t="shared" si="152"/>
        <v/>
      </c>
      <c r="V1880" s="17" t="str">
        <f t="shared" si="153"/>
        <v/>
      </c>
    </row>
    <row r="1881" s="9" customFormat="1" hidden="1" customHeight="1" spans="1:22">
      <c r="A1881" s="21"/>
      <c r="B1881" s="54"/>
      <c r="C1881" s="55"/>
      <c r="D1881" s="54"/>
      <c r="E1881" s="57"/>
      <c r="F1881" s="58"/>
      <c r="G1881" s="59"/>
      <c r="H1881" s="57"/>
      <c r="I1881" s="57"/>
      <c r="J1881" s="62" t="str">
        <f t="shared" si="149"/>
        <v/>
      </c>
      <c r="K1881" s="61"/>
      <c r="L1881" s="57"/>
      <c r="M1881" s="57" t="str">
        <f t="shared" si="150"/>
        <v/>
      </c>
      <c r="N1881" s="57"/>
      <c r="O1881" s="57"/>
      <c r="P1881" s="57"/>
      <c r="Q1881" s="65" t="str">
        <f t="shared" si="151"/>
        <v/>
      </c>
      <c r="R1881" s="55"/>
      <c r="S1881" s="67"/>
      <c r="T1881" s="17">
        <f>IF(AND(D1881&lt;&gt;"",RIGHT(D1881,3)&lt;&gt;""),IF(COUNTIF($D$6:D1881,D1881)=1,1,0),0)</f>
        <v>0</v>
      </c>
      <c r="U1881" s="17" t="str">
        <f t="shared" si="152"/>
        <v/>
      </c>
      <c r="V1881" s="17" t="str">
        <f t="shared" si="153"/>
        <v/>
      </c>
    </row>
    <row r="1882" s="9" customFormat="1" hidden="1" customHeight="1" spans="1:22">
      <c r="A1882" s="21"/>
      <c r="B1882" s="54"/>
      <c r="C1882" s="55"/>
      <c r="D1882" s="54"/>
      <c r="E1882" s="57"/>
      <c r="F1882" s="58"/>
      <c r="G1882" s="59"/>
      <c r="H1882" s="57"/>
      <c r="I1882" s="57"/>
      <c r="J1882" s="62" t="str">
        <f t="shared" si="149"/>
        <v/>
      </c>
      <c r="K1882" s="61"/>
      <c r="L1882" s="57"/>
      <c r="M1882" s="57" t="str">
        <f t="shared" si="150"/>
        <v/>
      </c>
      <c r="N1882" s="57"/>
      <c r="O1882" s="57"/>
      <c r="P1882" s="57"/>
      <c r="Q1882" s="65" t="str">
        <f t="shared" si="151"/>
        <v/>
      </c>
      <c r="R1882" s="55"/>
      <c r="S1882" s="67"/>
      <c r="T1882" s="17">
        <f>IF(AND(D1882&lt;&gt;"",RIGHT(D1882,3)&lt;&gt;""),IF(COUNTIF($D$6:D1882,D1882)=1,1,0),0)</f>
        <v>0</v>
      </c>
      <c r="U1882" s="17" t="str">
        <f t="shared" si="152"/>
        <v/>
      </c>
      <c r="V1882" s="17" t="str">
        <f t="shared" si="153"/>
        <v/>
      </c>
    </row>
    <row r="1883" s="9" customFormat="1" hidden="1" customHeight="1" spans="1:22">
      <c r="A1883" s="21"/>
      <c r="B1883" s="54"/>
      <c r="C1883" s="55"/>
      <c r="D1883" s="54"/>
      <c r="E1883" s="57"/>
      <c r="F1883" s="58"/>
      <c r="G1883" s="59"/>
      <c r="H1883" s="57"/>
      <c r="I1883" s="57"/>
      <c r="J1883" s="62" t="str">
        <f t="shared" si="149"/>
        <v/>
      </c>
      <c r="K1883" s="61"/>
      <c r="L1883" s="57"/>
      <c r="M1883" s="57" t="str">
        <f t="shared" si="150"/>
        <v/>
      </c>
      <c r="N1883" s="57"/>
      <c r="O1883" s="57"/>
      <c r="P1883" s="57"/>
      <c r="Q1883" s="65" t="str">
        <f t="shared" si="151"/>
        <v/>
      </c>
      <c r="R1883" s="55"/>
      <c r="S1883" s="67"/>
      <c r="T1883" s="17">
        <f>IF(AND(D1883&lt;&gt;"",RIGHT(D1883,3)&lt;&gt;""),IF(COUNTIF($D$6:D1883,D1883)=1,1,0),0)</f>
        <v>0</v>
      </c>
      <c r="U1883" s="17" t="str">
        <f t="shared" si="152"/>
        <v/>
      </c>
      <c r="V1883" s="17" t="str">
        <f t="shared" si="153"/>
        <v/>
      </c>
    </row>
    <row r="1884" s="9" customFormat="1" hidden="1" customHeight="1" spans="1:22">
      <c r="A1884" s="21"/>
      <c r="B1884" s="54"/>
      <c r="C1884" s="55"/>
      <c r="D1884" s="54"/>
      <c r="E1884" s="57"/>
      <c r="F1884" s="58"/>
      <c r="G1884" s="59"/>
      <c r="H1884" s="57"/>
      <c r="I1884" s="57"/>
      <c r="J1884" s="62" t="str">
        <f t="shared" si="149"/>
        <v/>
      </c>
      <c r="K1884" s="61"/>
      <c r="L1884" s="57"/>
      <c r="M1884" s="57" t="str">
        <f t="shared" si="150"/>
        <v/>
      </c>
      <c r="N1884" s="57"/>
      <c r="O1884" s="57"/>
      <c r="P1884" s="57"/>
      <c r="Q1884" s="65" t="str">
        <f t="shared" si="151"/>
        <v/>
      </c>
      <c r="R1884" s="55"/>
      <c r="S1884" s="67"/>
      <c r="T1884" s="17">
        <f>IF(AND(D1884&lt;&gt;"",RIGHT(D1884,3)&lt;&gt;""),IF(COUNTIF($D$6:D1884,D1884)=1,1,0),0)</f>
        <v>0</v>
      </c>
      <c r="U1884" s="17" t="str">
        <f t="shared" si="152"/>
        <v/>
      </c>
      <c r="V1884" s="17" t="str">
        <f t="shared" si="153"/>
        <v/>
      </c>
    </row>
    <row r="1885" s="9" customFormat="1" hidden="1" customHeight="1" spans="1:22">
      <c r="A1885" s="21"/>
      <c r="B1885" s="54"/>
      <c r="C1885" s="55"/>
      <c r="D1885" s="54"/>
      <c r="E1885" s="57"/>
      <c r="F1885" s="58"/>
      <c r="G1885" s="59"/>
      <c r="H1885" s="57"/>
      <c r="I1885" s="57"/>
      <c r="J1885" s="62" t="str">
        <f t="shared" si="149"/>
        <v/>
      </c>
      <c r="K1885" s="61"/>
      <c r="L1885" s="57"/>
      <c r="M1885" s="57" t="str">
        <f t="shared" si="150"/>
        <v/>
      </c>
      <c r="N1885" s="57"/>
      <c r="O1885" s="57"/>
      <c r="P1885" s="57"/>
      <c r="Q1885" s="65" t="str">
        <f t="shared" si="151"/>
        <v/>
      </c>
      <c r="R1885" s="55"/>
      <c r="S1885" s="67"/>
      <c r="T1885" s="17">
        <f>IF(AND(D1885&lt;&gt;"",RIGHT(D1885,3)&lt;&gt;""),IF(COUNTIF($D$6:D1885,D1885)=1,1,0),0)</f>
        <v>0</v>
      </c>
      <c r="U1885" s="17" t="str">
        <f t="shared" si="152"/>
        <v/>
      </c>
      <c r="V1885" s="17" t="str">
        <f t="shared" si="153"/>
        <v/>
      </c>
    </row>
    <row r="1886" s="9" customFormat="1" hidden="1" customHeight="1" spans="1:22">
      <c r="A1886" s="21"/>
      <c r="B1886" s="54"/>
      <c r="C1886" s="55"/>
      <c r="D1886" s="54"/>
      <c r="E1886" s="57"/>
      <c r="F1886" s="58"/>
      <c r="G1886" s="59"/>
      <c r="H1886" s="57"/>
      <c r="I1886" s="57"/>
      <c r="J1886" s="62" t="str">
        <f t="shared" si="149"/>
        <v/>
      </c>
      <c r="K1886" s="61"/>
      <c r="L1886" s="57"/>
      <c r="M1886" s="57" t="str">
        <f t="shared" si="150"/>
        <v/>
      </c>
      <c r="N1886" s="57"/>
      <c r="O1886" s="57"/>
      <c r="P1886" s="57"/>
      <c r="Q1886" s="65" t="str">
        <f t="shared" si="151"/>
        <v/>
      </c>
      <c r="R1886" s="55"/>
      <c r="S1886" s="67"/>
      <c r="T1886" s="17">
        <f>IF(AND(D1886&lt;&gt;"",RIGHT(D1886,3)&lt;&gt;""),IF(COUNTIF($D$6:D1886,D1886)=1,1,0),0)</f>
        <v>0</v>
      </c>
      <c r="U1886" s="17" t="str">
        <f t="shared" si="152"/>
        <v/>
      </c>
      <c r="V1886" s="17" t="str">
        <f t="shared" si="153"/>
        <v/>
      </c>
    </row>
    <row r="1887" s="9" customFormat="1" hidden="1" customHeight="1" spans="1:22">
      <c r="A1887" s="21"/>
      <c r="B1887" s="54"/>
      <c r="C1887" s="55"/>
      <c r="D1887" s="54"/>
      <c r="E1887" s="57"/>
      <c r="F1887" s="58"/>
      <c r="G1887" s="59"/>
      <c r="H1887" s="57"/>
      <c r="I1887" s="57"/>
      <c r="J1887" s="62" t="str">
        <f t="shared" si="149"/>
        <v/>
      </c>
      <c r="K1887" s="61"/>
      <c r="L1887" s="57"/>
      <c r="M1887" s="57" t="str">
        <f t="shared" si="150"/>
        <v/>
      </c>
      <c r="N1887" s="57"/>
      <c r="O1887" s="57"/>
      <c r="P1887" s="57"/>
      <c r="Q1887" s="65" t="str">
        <f t="shared" si="151"/>
        <v/>
      </c>
      <c r="R1887" s="55"/>
      <c r="S1887" s="67"/>
      <c r="T1887" s="17">
        <f>IF(AND(D1887&lt;&gt;"",RIGHT(D1887,3)&lt;&gt;""),IF(COUNTIF($D$6:D1887,D1887)=1,1,0),0)</f>
        <v>0</v>
      </c>
      <c r="U1887" s="17" t="str">
        <f t="shared" si="152"/>
        <v/>
      </c>
      <c r="V1887" s="17" t="str">
        <f t="shared" si="153"/>
        <v/>
      </c>
    </row>
    <row r="1888" s="9" customFormat="1" hidden="1" customHeight="1" spans="1:22">
      <c r="A1888" s="21"/>
      <c r="B1888" s="54"/>
      <c r="C1888" s="55"/>
      <c r="D1888" s="54"/>
      <c r="E1888" s="57"/>
      <c r="F1888" s="58"/>
      <c r="G1888" s="59"/>
      <c r="H1888" s="57"/>
      <c r="I1888" s="57"/>
      <c r="J1888" s="62" t="str">
        <f t="shared" si="149"/>
        <v/>
      </c>
      <c r="K1888" s="61"/>
      <c r="L1888" s="57"/>
      <c r="M1888" s="57" t="str">
        <f t="shared" si="150"/>
        <v/>
      </c>
      <c r="N1888" s="57"/>
      <c r="O1888" s="57"/>
      <c r="P1888" s="57"/>
      <c r="Q1888" s="65" t="str">
        <f t="shared" si="151"/>
        <v/>
      </c>
      <c r="R1888" s="55"/>
      <c r="S1888" s="67"/>
      <c r="T1888" s="17">
        <f>IF(AND(D1888&lt;&gt;"",RIGHT(D1888,3)&lt;&gt;""),IF(COUNTIF($D$6:D1888,D1888)=1,1,0),0)</f>
        <v>0</v>
      </c>
      <c r="U1888" s="17" t="str">
        <f t="shared" si="152"/>
        <v/>
      </c>
      <c r="V1888" s="17" t="str">
        <f t="shared" si="153"/>
        <v/>
      </c>
    </row>
    <row r="1889" s="9" customFormat="1" hidden="1" customHeight="1" spans="1:22">
      <c r="A1889" s="21"/>
      <c r="B1889" s="54"/>
      <c r="C1889" s="55"/>
      <c r="D1889" s="54"/>
      <c r="E1889" s="57"/>
      <c r="F1889" s="58"/>
      <c r="G1889" s="59"/>
      <c r="H1889" s="57"/>
      <c r="I1889" s="57"/>
      <c r="J1889" s="62" t="str">
        <f t="shared" si="149"/>
        <v/>
      </c>
      <c r="K1889" s="61"/>
      <c r="L1889" s="57"/>
      <c r="M1889" s="57" t="str">
        <f t="shared" si="150"/>
        <v/>
      </c>
      <c r="N1889" s="57"/>
      <c r="O1889" s="57"/>
      <c r="P1889" s="57"/>
      <c r="Q1889" s="65" t="str">
        <f t="shared" si="151"/>
        <v/>
      </c>
      <c r="R1889" s="55"/>
      <c r="S1889" s="67"/>
      <c r="T1889" s="17">
        <f>IF(AND(D1889&lt;&gt;"",RIGHT(D1889,3)&lt;&gt;""),IF(COUNTIF($D$6:D1889,D1889)=1,1,0),0)</f>
        <v>0</v>
      </c>
      <c r="U1889" s="17" t="str">
        <f t="shared" si="152"/>
        <v/>
      </c>
      <c r="V1889" s="17" t="str">
        <f t="shared" si="153"/>
        <v/>
      </c>
    </row>
    <row r="1890" s="9" customFormat="1" hidden="1" customHeight="1" spans="1:22">
      <c r="A1890" s="21"/>
      <c r="B1890" s="54"/>
      <c r="C1890" s="55"/>
      <c r="D1890" s="54"/>
      <c r="E1890" s="57"/>
      <c r="F1890" s="58"/>
      <c r="G1890" s="59"/>
      <c r="H1890" s="57"/>
      <c r="I1890" s="57"/>
      <c r="J1890" s="62" t="str">
        <f t="shared" si="149"/>
        <v/>
      </c>
      <c r="K1890" s="61"/>
      <c r="L1890" s="57"/>
      <c r="M1890" s="57" t="str">
        <f t="shared" si="150"/>
        <v/>
      </c>
      <c r="N1890" s="57"/>
      <c r="O1890" s="57"/>
      <c r="P1890" s="57"/>
      <c r="Q1890" s="65" t="str">
        <f t="shared" si="151"/>
        <v/>
      </c>
      <c r="R1890" s="55"/>
      <c r="S1890" s="67"/>
      <c r="T1890" s="17">
        <f>IF(AND(D1890&lt;&gt;"",RIGHT(D1890,3)&lt;&gt;""),IF(COUNTIF($D$6:D1890,D1890)=1,1,0),0)</f>
        <v>0</v>
      </c>
      <c r="U1890" s="17" t="str">
        <f t="shared" si="152"/>
        <v/>
      </c>
      <c r="V1890" s="17" t="str">
        <f t="shared" si="153"/>
        <v/>
      </c>
    </row>
    <row r="1891" s="9" customFormat="1" hidden="1" customHeight="1" spans="1:22">
      <c r="A1891" s="21"/>
      <c r="B1891" s="54"/>
      <c r="C1891" s="55"/>
      <c r="D1891" s="54"/>
      <c r="E1891" s="57"/>
      <c r="F1891" s="58"/>
      <c r="G1891" s="59"/>
      <c r="H1891" s="57"/>
      <c r="I1891" s="57"/>
      <c r="J1891" s="62" t="str">
        <f t="shared" si="149"/>
        <v/>
      </c>
      <c r="K1891" s="61"/>
      <c r="L1891" s="57"/>
      <c r="M1891" s="57" t="str">
        <f t="shared" si="150"/>
        <v/>
      </c>
      <c r="N1891" s="57"/>
      <c r="O1891" s="57"/>
      <c r="P1891" s="57"/>
      <c r="Q1891" s="65" t="str">
        <f t="shared" si="151"/>
        <v/>
      </c>
      <c r="R1891" s="55"/>
      <c r="S1891" s="67"/>
      <c r="T1891" s="17">
        <f>IF(AND(D1891&lt;&gt;"",RIGHT(D1891,3)&lt;&gt;""),IF(COUNTIF($D$6:D1891,D1891)=1,1,0),0)</f>
        <v>0</v>
      </c>
      <c r="U1891" s="17" t="str">
        <f t="shared" si="152"/>
        <v/>
      </c>
      <c r="V1891" s="17" t="str">
        <f t="shared" si="153"/>
        <v/>
      </c>
    </row>
    <row r="1892" s="9" customFormat="1" hidden="1" customHeight="1" spans="1:22">
      <c r="A1892" s="21"/>
      <c r="B1892" s="54"/>
      <c r="C1892" s="55"/>
      <c r="D1892" s="54"/>
      <c r="E1892" s="57"/>
      <c r="F1892" s="58"/>
      <c r="G1892" s="59"/>
      <c r="H1892" s="57"/>
      <c r="I1892" s="57"/>
      <c r="J1892" s="62" t="str">
        <f t="shared" si="149"/>
        <v/>
      </c>
      <c r="K1892" s="61"/>
      <c r="L1892" s="57"/>
      <c r="M1892" s="57" t="str">
        <f t="shared" si="150"/>
        <v/>
      </c>
      <c r="N1892" s="57"/>
      <c r="O1892" s="57"/>
      <c r="P1892" s="57"/>
      <c r="Q1892" s="65" t="str">
        <f t="shared" si="151"/>
        <v/>
      </c>
      <c r="R1892" s="55"/>
      <c r="S1892" s="67"/>
      <c r="T1892" s="17">
        <f>IF(AND(D1892&lt;&gt;"",RIGHT(D1892,3)&lt;&gt;""),IF(COUNTIF($D$6:D1892,D1892)=1,1,0),0)</f>
        <v>0</v>
      </c>
      <c r="U1892" s="17" t="str">
        <f t="shared" si="152"/>
        <v/>
      </c>
      <c r="V1892" s="17" t="str">
        <f t="shared" si="153"/>
        <v/>
      </c>
    </row>
    <row r="1893" s="9" customFormat="1" hidden="1" customHeight="1" spans="1:22">
      <c r="A1893" s="21"/>
      <c r="B1893" s="54"/>
      <c r="C1893" s="55"/>
      <c r="D1893" s="54"/>
      <c r="E1893" s="57"/>
      <c r="F1893" s="58"/>
      <c r="G1893" s="59"/>
      <c r="H1893" s="57"/>
      <c r="I1893" s="57"/>
      <c r="J1893" s="62" t="str">
        <f t="shared" si="149"/>
        <v/>
      </c>
      <c r="K1893" s="61"/>
      <c r="L1893" s="57"/>
      <c r="M1893" s="57" t="str">
        <f t="shared" si="150"/>
        <v/>
      </c>
      <c r="N1893" s="57"/>
      <c r="O1893" s="57"/>
      <c r="P1893" s="57"/>
      <c r="Q1893" s="65" t="str">
        <f t="shared" si="151"/>
        <v/>
      </c>
      <c r="R1893" s="55"/>
      <c r="S1893" s="67"/>
      <c r="T1893" s="17">
        <f>IF(AND(D1893&lt;&gt;"",RIGHT(D1893,3)&lt;&gt;""),IF(COUNTIF($D$6:D1893,D1893)=1,1,0),0)</f>
        <v>0</v>
      </c>
      <c r="U1893" s="17" t="str">
        <f t="shared" si="152"/>
        <v/>
      </c>
      <c r="V1893" s="17" t="str">
        <f t="shared" si="153"/>
        <v/>
      </c>
    </row>
    <row r="1894" s="9" customFormat="1" hidden="1" customHeight="1" spans="1:22">
      <c r="A1894" s="21"/>
      <c r="B1894" s="54"/>
      <c r="C1894" s="55"/>
      <c r="D1894" s="54"/>
      <c r="E1894" s="57"/>
      <c r="F1894" s="58"/>
      <c r="G1894" s="59"/>
      <c r="H1894" s="57"/>
      <c r="I1894" s="57"/>
      <c r="J1894" s="62" t="str">
        <f t="shared" si="149"/>
        <v/>
      </c>
      <c r="K1894" s="61"/>
      <c r="L1894" s="57"/>
      <c r="M1894" s="57" t="str">
        <f t="shared" si="150"/>
        <v/>
      </c>
      <c r="N1894" s="57"/>
      <c r="O1894" s="57"/>
      <c r="P1894" s="57"/>
      <c r="Q1894" s="65" t="str">
        <f t="shared" si="151"/>
        <v/>
      </c>
      <c r="R1894" s="55"/>
      <c r="S1894" s="67"/>
      <c r="T1894" s="17">
        <f>IF(AND(D1894&lt;&gt;"",RIGHT(D1894,3)&lt;&gt;""),IF(COUNTIF($D$6:D1894,D1894)=1,1,0),0)</f>
        <v>0</v>
      </c>
      <c r="U1894" s="17" t="str">
        <f t="shared" si="152"/>
        <v/>
      </c>
      <c r="V1894" s="17" t="str">
        <f t="shared" si="153"/>
        <v/>
      </c>
    </row>
    <row r="1895" s="9" customFormat="1" hidden="1" customHeight="1" spans="1:22">
      <c r="A1895" s="21"/>
      <c r="B1895" s="54"/>
      <c r="C1895" s="55"/>
      <c r="D1895" s="54"/>
      <c r="E1895" s="57"/>
      <c r="F1895" s="58"/>
      <c r="G1895" s="59"/>
      <c r="H1895" s="57"/>
      <c r="I1895" s="57"/>
      <c r="J1895" s="62" t="str">
        <f t="shared" si="149"/>
        <v/>
      </c>
      <c r="K1895" s="61"/>
      <c r="L1895" s="57"/>
      <c r="M1895" s="57" t="str">
        <f t="shared" si="150"/>
        <v/>
      </c>
      <c r="N1895" s="57"/>
      <c r="O1895" s="57"/>
      <c r="P1895" s="57"/>
      <c r="Q1895" s="65" t="str">
        <f t="shared" si="151"/>
        <v/>
      </c>
      <c r="R1895" s="55"/>
      <c r="S1895" s="67"/>
      <c r="T1895" s="17">
        <f>IF(AND(D1895&lt;&gt;"",RIGHT(D1895,3)&lt;&gt;""),IF(COUNTIF($D$6:D1895,D1895)=1,1,0),0)</f>
        <v>0</v>
      </c>
      <c r="U1895" s="17" t="str">
        <f t="shared" si="152"/>
        <v/>
      </c>
      <c r="V1895" s="17" t="str">
        <f t="shared" si="153"/>
        <v/>
      </c>
    </row>
    <row r="1896" s="9" customFormat="1" hidden="1" customHeight="1" spans="1:22">
      <c r="A1896" s="21"/>
      <c r="B1896" s="54"/>
      <c r="C1896" s="55"/>
      <c r="D1896" s="54"/>
      <c r="E1896" s="57"/>
      <c r="F1896" s="58"/>
      <c r="G1896" s="59"/>
      <c r="H1896" s="57"/>
      <c r="I1896" s="57"/>
      <c r="J1896" s="62" t="str">
        <f t="shared" si="149"/>
        <v/>
      </c>
      <c r="K1896" s="61"/>
      <c r="L1896" s="57"/>
      <c r="M1896" s="57" t="str">
        <f t="shared" si="150"/>
        <v/>
      </c>
      <c r="N1896" s="57"/>
      <c r="O1896" s="57"/>
      <c r="P1896" s="57"/>
      <c r="Q1896" s="65" t="str">
        <f t="shared" si="151"/>
        <v/>
      </c>
      <c r="R1896" s="55"/>
      <c r="S1896" s="67"/>
      <c r="T1896" s="17">
        <f>IF(AND(D1896&lt;&gt;"",RIGHT(D1896,3)&lt;&gt;""),IF(COUNTIF($D$6:D1896,D1896)=1,1,0),0)</f>
        <v>0</v>
      </c>
      <c r="U1896" s="17" t="str">
        <f t="shared" si="152"/>
        <v/>
      </c>
      <c r="V1896" s="17" t="str">
        <f t="shared" si="153"/>
        <v/>
      </c>
    </row>
    <row r="1897" s="9" customFormat="1" hidden="1" customHeight="1" spans="1:22">
      <c r="A1897" s="21"/>
      <c r="B1897" s="54"/>
      <c r="C1897" s="55"/>
      <c r="D1897" s="54"/>
      <c r="E1897" s="57"/>
      <c r="F1897" s="58"/>
      <c r="G1897" s="59"/>
      <c r="H1897" s="57"/>
      <c r="I1897" s="57"/>
      <c r="J1897" s="62" t="str">
        <f t="shared" si="149"/>
        <v/>
      </c>
      <c r="K1897" s="61"/>
      <c r="L1897" s="57"/>
      <c r="M1897" s="57" t="str">
        <f t="shared" si="150"/>
        <v/>
      </c>
      <c r="N1897" s="57"/>
      <c r="O1897" s="57"/>
      <c r="P1897" s="57"/>
      <c r="Q1897" s="65" t="str">
        <f t="shared" si="151"/>
        <v/>
      </c>
      <c r="R1897" s="55"/>
      <c r="S1897" s="67"/>
      <c r="T1897" s="17">
        <f>IF(AND(D1897&lt;&gt;"",RIGHT(D1897,3)&lt;&gt;""),IF(COUNTIF($D$6:D1897,D1897)=1,1,0),0)</f>
        <v>0</v>
      </c>
      <c r="U1897" s="17" t="str">
        <f t="shared" si="152"/>
        <v/>
      </c>
      <c r="V1897" s="17" t="str">
        <f t="shared" si="153"/>
        <v/>
      </c>
    </row>
    <row r="1898" s="9" customFormat="1" hidden="1" customHeight="1" spans="1:22">
      <c r="A1898" s="21"/>
      <c r="B1898" s="54"/>
      <c r="C1898" s="55"/>
      <c r="D1898" s="54"/>
      <c r="E1898" s="57"/>
      <c r="F1898" s="58"/>
      <c r="G1898" s="59"/>
      <c r="H1898" s="57"/>
      <c r="I1898" s="57"/>
      <c r="J1898" s="62" t="str">
        <f t="shared" si="149"/>
        <v/>
      </c>
      <c r="K1898" s="61"/>
      <c r="L1898" s="57"/>
      <c r="M1898" s="57" t="str">
        <f t="shared" si="150"/>
        <v/>
      </c>
      <c r="N1898" s="57"/>
      <c r="O1898" s="57"/>
      <c r="P1898" s="57"/>
      <c r="Q1898" s="65" t="str">
        <f t="shared" si="151"/>
        <v/>
      </c>
      <c r="R1898" s="55"/>
      <c r="S1898" s="67"/>
      <c r="T1898" s="17">
        <f>IF(AND(D1898&lt;&gt;"",RIGHT(D1898,3)&lt;&gt;""),IF(COUNTIF($D$6:D1898,D1898)=1,1,0),0)</f>
        <v>0</v>
      </c>
      <c r="U1898" s="17" t="str">
        <f t="shared" si="152"/>
        <v/>
      </c>
      <c r="V1898" s="17" t="str">
        <f t="shared" si="153"/>
        <v/>
      </c>
    </row>
    <row r="1899" s="9" customFormat="1" hidden="1" customHeight="1" spans="1:22">
      <c r="A1899" s="21"/>
      <c r="B1899" s="54"/>
      <c r="C1899" s="55"/>
      <c r="D1899" s="54"/>
      <c r="E1899" s="57"/>
      <c r="F1899" s="58"/>
      <c r="G1899" s="59"/>
      <c r="H1899" s="57"/>
      <c r="I1899" s="57"/>
      <c r="J1899" s="62" t="str">
        <f t="shared" si="149"/>
        <v/>
      </c>
      <c r="K1899" s="61"/>
      <c r="L1899" s="57"/>
      <c r="M1899" s="57" t="str">
        <f t="shared" si="150"/>
        <v/>
      </c>
      <c r="N1899" s="57"/>
      <c r="O1899" s="57"/>
      <c r="P1899" s="57"/>
      <c r="Q1899" s="65" t="str">
        <f t="shared" si="151"/>
        <v/>
      </c>
      <c r="R1899" s="55"/>
      <c r="S1899" s="67"/>
      <c r="T1899" s="17">
        <f>IF(AND(D1899&lt;&gt;"",RIGHT(D1899,3)&lt;&gt;""),IF(COUNTIF($D$6:D1899,D1899)=1,1,0),0)</f>
        <v>0</v>
      </c>
      <c r="U1899" s="17" t="str">
        <f t="shared" si="152"/>
        <v/>
      </c>
      <c r="V1899" s="17" t="str">
        <f t="shared" si="153"/>
        <v/>
      </c>
    </row>
    <row r="1900" s="9" customFormat="1" hidden="1" customHeight="1" spans="1:22">
      <c r="A1900" s="21"/>
      <c r="B1900" s="54"/>
      <c r="C1900" s="55"/>
      <c r="D1900" s="54"/>
      <c r="E1900" s="57"/>
      <c r="F1900" s="58"/>
      <c r="G1900" s="59"/>
      <c r="H1900" s="57"/>
      <c r="I1900" s="57"/>
      <c r="J1900" s="62" t="str">
        <f t="shared" si="149"/>
        <v/>
      </c>
      <c r="K1900" s="61"/>
      <c r="L1900" s="57"/>
      <c r="M1900" s="57" t="str">
        <f t="shared" si="150"/>
        <v/>
      </c>
      <c r="N1900" s="57"/>
      <c r="O1900" s="57"/>
      <c r="P1900" s="57"/>
      <c r="Q1900" s="65" t="str">
        <f t="shared" si="151"/>
        <v/>
      </c>
      <c r="R1900" s="55"/>
      <c r="S1900" s="67"/>
      <c r="T1900" s="17">
        <f>IF(AND(D1900&lt;&gt;"",RIGHT(D1900,3)&lt;&gt;""),IF(COUNTIF($D$6:D1900,D1900)=1,1,0),0)</f>
        <v>0</v>
      </c>
      <c r="U1900" s="17" t="str">
        <f t="shared" si="152"/>
        <v/>
      </c>
      <c r="V1900" s="17" t="str">
        <f t="shared" si="153"/>
        <v/>
      </c>
    </row>
    <row r="1901" s="9" customFormat="1" hidden="1" customHeight="1" spans="1:22">
      <c r="A1901" s="21"/>
      <c r="B1901" s="54"/>
      <c r="C1901" s="55"/>
      <c r="D1901" s="54"/>
      <c r="E1901" s="57"/>
      <c r="F1901" s="58"/>
      <c r="G1901" s="59"/>
      <c r="H1901" s="57"/>
      <c r="I1901" s="57"/>
      <c r="J1901" s="62" t="str">
        <f t="shared" si="149"/>
        <v/>
      </c>
      <c r="K1901" s="61"/>
      <c r="L1901" s="57"/>
      <c r="M1901" s="57" t="str">
        <f t="shared" si="150"/>
        <v/>
      </c>
      <c r="N1901" s="57"/>
      <c r="O1901" s="57"/>
      <c r="P1901" s="57"/>
      <c r="Q1901" s="65" t="str">
        <f t="shared" si="151"/>
        <v/>
      </c>
      <c r="R1901" s="55"/>
      <c r="S1901" s="67"/>
      <c r="T1901" s="17">
        <f>IF(AND(D1901&lt;&gt;"",RIGHT(D1901,3)&lt;&gt;""),IF(COUNTIF($D$6:D1901,D1901)=1,1,0),0)</f>
        <v>0</v>
      </c>
      <c r="U1901" s="17" t="str">
        <f t="shared" si="152"/>
        <v/>
      </c>
      <c r="V1901" s="17" t="str">
        <f t="shared" si="153"/>
        <v/>
      </c>
    </row>
    <row r="1902" s="9" customFormat="1" hidden="1" customHeight="1" spans="1:22">
      <c r="A1902" s="21"/>
      <c r="B1902" s="54"/>
      <c r="C1902" s="55"/>
      <c r="D1902" s="54"/>
      <c r="E1902" s="57"/>
      <c r="F1902" s="58"/>
      <c r="G1902" s="59"/>
      <c r="H1902" s="57"/>
      <c r="I1902" s="57"/>
      <c r="J1902" s="62" t="str">
        <f t="shared" si="149"/>
        <v/>
      </c>
      <c r="K1902" s="61"/>
      <c r="L1902" s="57"/>
      <c r="M1902" s="57" t="str">
        <f t="shared" si="150"/>
        <v/>
      </c>
      <c r="N1902" s="57"/>
      <c r="O1902" s="57"/>
      <c r="P1902" s="57"/>
      <c r="Q1902" s="65" t="str">
        <f t="shared" si="151"/>
        <v/>
      </c>
      <c r="R1902" s="55"/>
      <c r="S1902" s="67"/>
      <c r="T1902" s="17">
        <f>IF(AND(D1902&lt;&gt;"",RIGHT(D1902,3)&lt;&gt;""),IF(COUNTIF($D$6:D1902,D1902)=1,1,0),0)</f>
        <v>0</v>
      </c>
      <c r="U1902" s="17" t="str">
        <f t="shared" si="152"/>
        <v/>
      </c>
      <c r="V1902" s="17" t="str">
        <f t="shared" si="153"/>
        <v/>
      </c>
    </row>
    <row r="1903" s="9" customFormat="1" hidden="1" customHeight="1" spans="1:22">
      <c r="A1903" s="21"/>
      <c r="B1903" s="54"/>
      <c r="C1903" s="55"/>
      <c r="D1903" s="54"/>
      <c r="E1903" s="57"/>
      <c r="F1903" s="58"/>
      <c r="G1903" s="59"/>
      <c r="H1903" s="57"/>
      <c r="I1903" s="57"/>
      <c r="J1903" s="62" t="str">
        <f t="shared" si="149"/>
        <v/>
      </c>
      <c r="K1903" s="61"/>
      <c r="L1903" s="57"/>
      <c r="M1903" s="57" t="str">
        <f t="shared" si="150"/>
        <v/>
      </c>
      <c r="N1903" s="57"/>
      <c r="O1903" s="57"/>
      <c r="P1903" s="57"/>
      <c r="Q1903" s="65" t="str">
        <f t="shared" si="151"/>
        <v/>
      </c>
      <c r="R1903" s="55"/>
      <c r="S1903" s="67"/>
      <c r="T1903" s="17">
        <f>IF(AND(D1903&lt;&gt;"",RIGHT(D1903,3)&lt;&gt;""),IF(COUNTIF($D$6:D1903,D1903)=1,1,0),0)</f>
        <v>0</v>
      </c>
      <c r="U1903" s="17" t="str">
        <f t="shared" si="152"/>
        <v/>
      </c>
      <c r="V1903" s="17" t="str">
        <f t="shared" si="153"/>
        <v/>
      </c>
    </row>
    <row r="1904" s="9" customFormat="1" hidden="1" customHeight="1" spans="1:22">
      <c r="A1904" s="21"/>
      <c r="B1904" s="54"/>
      <c r="C1904" s="55"/>
      <c r="D1904" s="54"/>
      <c r="E1904" s="57"/>
      <c r="F1904" s="58"/>
      <c r="G1904" s="59"/>
      <c r="H1904" s="57"/>
      <c r="I1904" s="57"/>
      <c r="J1904" s="62" t="str">
        <f t="shared" si="149"/>
        <v/>
      </c>
      <c r="K1904" s="61"/>
      <c r="L1904" s="57"/>
      <c r="M1904" s="57" t="str">
        <f t="shared" si="150"/>
        <v/>
      </c>
      <c r="N1904" s="57"/>
      <c r="O1904" s="57"/>
      <c r="P1904" s="57"/>
      <c r="Q1904" s="65" t="str">
        <f t="shared" si="151"/>
        <v/>
      </c>
      <c r="R1904" s="55"/>
      <c r="S1904" s="67"/>
      <c r="T1904" s="17">
        <f>IF(AND(D1904&lt;&gt;"",RIGHT(D1904,3)&lt;&gt;""),IF(COUNTIF($D$6:D1904,D1904)=1,1,0),0)</f>
        <v>0</v>
      </c>
      <c r="U1904" s="17" t="str">
        <f t="shared" si="152"/>
        <v/>
      </c>
      <c r="V1904" s="17" t="str">
        <f t="shared" si="153"/>
        <v/>
      </c>
    </row>
    <row r="1905" s="9" customFormat="1" hidden="1" customHeight="1" spans="1:22">
      <c r="A1905" s="21"/>
      <c r="B1905" s="54"/>
      <c r="C1905" s="55"/>
      <c r="D1905" s="54"/>
      <c r="E1905" s="57"/>
      <c r="F1905" s="58"/>
      <c r="G1905" s="59"/>
      <c r="H1905" s="57"/>
      <c r="I1905" s="57"/>
      <c r="J1905" s="62" t="str">
        <f t="shared" si="149"/>
        <v/>
      </c>
      <c r="K1905" s="61"/>
      <c r="L1905" s="57"/>
      <c r="M1905" s="57" t="str">
        <f t="shared" si="150"/>
        <v/>
      </c>
      <c r="N1905" s="57"/>
      <c r="O1905" s="57"/>
      <c r="P1905" s="57"/>
      <c r="Q1905" s="65" t="str">
        <f t="shared" si="151"/>
        <v/>
      </c>
      <c r="R1905" s="55"/>
      <c r="S1905" s="67"/>
      <c r="T1905" s="17">
        <f>IF(AND(D1905&lt;&gt;"",RIGHT(D1905,3)&lt;&gt;""),IF(COUNTIF($D$6:D1905,D1905)=1,1,0),0)</f>
        <v>0</v>
      </c>
      <c r="U1905" s="17" t="str">
        <f t="shared" si="152"/>
        <v/>
      </c>
      <c r="V1905" s="17" t="str">
        <f t="shared" si="153"/>
        <v/>
      </c>
    </row>
    <row r="1906" s="9" customFormat="1" hidden="1" customHeight="1" spans="1:22">
      <c r="A1906" s="21"/>
      <c r="B1906" s="54"/>
      <c r="C1906" s="55"/>
      <c r="D1906" s="54"/>
      <c r="E1906" s="57"/>
      <c r="F1906" s="58"/>
      <c r="G1906" s="59"/>
      <c r="H1906" s="57"/>
      <c r="I1906" s="57"/>
      <c r="J1906" s="62" t="str">
        <f t="shared" si="149"/>
        <v/>
      </c>
      <c r="K1906" s="61"/>
      <c r="L1906" s="57"/>
      <c r="M1906" s="57" t="str">
        <f t="shared" si="150"/>
        <v/>
      </c>
      <c r="N1906" s="57"/>
      <c r="O1906" s="57"/>
      <c r="P1906" s="57"/>
      <c r="Q1906" s="65" t="str">
        <f t="shared" si="151"/>
        <v/>
      </c>
      <c r="R1906" s="55"/>
      <c r="S1906" s="67"/>
      <c r="T1906" s="17">
        <f>IF(AND(D1906&lt;&gt;"",RIGHT(D1906,3)&lt;&gt;""),IF(COUNTIF($D$6:D1906,D1906)=1,1,0),0)</f>
        <v>0</v>
      </c>
      <c r="U1906" s="17" t="str">
        <f t="shared" si="152"/>
        <v/>
      </c>
      <c r="V1906" s="17" t="str">
        <f t="shared" si="153"/>
        <v/>
      </c>
    </row>
    <row r="1907" s="9" customFormat="1" hidden="1" customHeight="1" spans="1:22">
      <c r="A1907" s="21"/>
      <c r="B1907" s="54"/>
      <c r="C1907" s="55"/>
      <c r="D1907" s="54"/>
      <c r="E1907" s="57"/>
      <c r="F1907" s="58"/>
      <c r="G1907" s="59"/>
      <c r="H1907" s="57"/>
      <c r="I1907" s="57"/>
      <c r="J1907" s="62" t="str">
        <f t="shared" si="149"/>
        <v/>
      </c>
      <c r="K1907" s="61"/>
      <c r="L1907" s="57"/>
      <c r="M1907" s="57" t="str">
        <f t="shared" si="150"/>
        <v/>
      </c>
      <c r="N1907" s="57"/>
      <c r="O1907" s="57"/>
      <c r="P1907" s="57"/>
      <c r="Q1907" s="65" t="str">
        <f t="shared" si="151"/>
        <v/>
      </c>
      <c r="R1907" s="55"/>
      <c r="S1907" s="67"/>
      <c r="T1907" s="17">
        <f>IF(AND(D1907&lt;&gt;"",RIGHT(D1907,3)&lt;&gt;""),IF(COUNTIF($D$6:D1907,D1907)=1,1,0),0)</f>
        <v>0</v>
      </c>
      <c r="U1907" s="17" t="str">
        <f t="shared" si="152"/>
        <v/>
      </c>
      <c r="V1907" s="17" t="str">
        <f t="shared" si="153"/>
        <v/>
      </c>
    </row>
    <row r="1908" s="9" customFormat="1" hidden="1" customHeight="1" spans="1:22">
      <c r="A1908" s="21"/>
      <c r="B1908" s="54"/>
      <c r="C1908" s="55"/>
      <c r="D1908" s="54"/>
      <c r="E1908" s="57"/>
      <c r="F1908" s="58"/>
      <c r="G1908" s="59"/>
      <c r="H1908" s="57"/>
      <c r="I1908" s="57"/>
      <c r="J1908" s="62" t="str">
        <f t="shared" si="149"/>
        <v/>
      </c>
      <c r="K1908" s="61"/>
      <c r="L1908" s="57"/>
      <c r="M1908" s="57" t="str">
        <f t="shared" si="150"/>
        <v/>
      </c>
      <c r="N1908" s="57"/>
      <c r="O1908" s="57"/>
      <c r="P1908" s="57"/>
      <c r="Q1908" s="65" t="str">
        <f t="shared" si="151"/>
        <v/>
      </c>
      <c r="R1908" s="55"/>
      <c r="S1908" s="67"/>
      <c r="T1908" s="17">
        <f>IF(AND(D1908&lt;&gt;"",RIGHT(D1908,3)&lt;&gt;""),IF(COUNTIF($D$6:D1908,D1908)=1,1,0),0)</f>
        <v>0</v>
      </c>
      <c r="U1908" s="17" t="str">
        <f t="shared" si="152"/>
        <v/>
      </c>
      <c r="V1908" s="17" t="str">
        <f t="shared" si="153"/>
        <v/>
      </c>
    </row>
    <row r="1909" s="9" customFormat="1" hidden="1" customHeight="1" spans="1:22">
      <c r="A1909" s="21"/>
      <c r="B1909" s="54"/>
      <c r="C1909" s="55"/>
      <c r="D1909" s="54"/>
      <c r="E1909" s="57"/>
      <c r="F1909" s="58"/>
      <c r="G1909" s="59"/>
      <c r="H1909" s="57"/>
      <c r="I1909" s="57"/>
      <c r="J1909" s="62" t="str">
        <f t="shared" si="149"/>
        <v/>
      </c>
      <c r="K1909" s="61"/>
      <c r="L1909" s="57"/>
      <c r="M1909" s="57" t="str">
        <f t="shared" si="150"/>
        <v/>
      </c>
      <c r="N1909" s="57"/>
      <c r="O1909" s="57"/>
      <c r="P1909" s="57"/>
      <c r="Q1909" s="65" t="str">
        <f t="shared" si="151"/>
        <v/>
      </c>
      <c r="R1909" s="55"/>
      <c r="S1909" s="67"/>
      <c r="T1909" s="17">
        <f>IF(AND(D1909&lt;&gt;"",RIGHT(D1909,3)&lt;&gt;""),IF(COUNTIF($D$6:D1909,D1909)=1,1,0),0)</f>
        <v>0</v>
      </c>
      <c r="U1909" s="17" t="str">
        <f t="shared" si="152"/>
        <v/>
      </c>
      <c r="V1909" s="17" t="str">
        <f t="shared" si="153"/>
        <v/>
      </c>
    </row>
    <row r="1910" s="9" customFormat="1" hidden="1" customHeight="1" spans="1:22">
      <c r="A1910" s="21"/>
      <c r="B1910" s="54"/>
      <c r="C1910" s="55"/>
      <c r="D1910" s="54"/>
      <c r="E1910" s="57"/>
      <c r="F1910" s="58"/>
      <c r="G1910" s="59"/>
      <c r="H1910" s="57"/>
      <c r="I1910" s="57"/>
      <c r="J1910" s="62" t="str">
        <f t="shared" si="149"/>
        <v/>
      </c>
      <c r="K1910" s="61"/>
      <c r="L1910" s="57"/>
      <c r="M1910" s="57" t="str">
        <f t="shared" si="150"/>
        <v/>
      </c>
      <c r="N1910" s="57"/>
      <c r="O1910" s="57"/>
      <c r="P1910" s="57"/>
      <c r="Q1910" s="65" t="str">
        <f t="shared" si="151"/>
        <v/>
      </c>
      <c r="R1910" s="55"/>
      <c r="S1910" s="67"/>
      <c r="T1910" s="17">
        <f>IF(AND(D1910&lt;&gt;"",RIGHT(D1910,3)&lt;&gt;""),IF(COUNTIF($D$6:D1910,D1910)=1,1,0),0)</f>
        <v>0</v>
      </c>
      <c r="U1910" s="17" t="str">
        <f t="shared" si="152"/>
        <v/>
      </c>
      <c r="V1910" s="17" t="str">
        <f t="shared" si="153"/>
        <v/>
      </c>
    </row>
    <row r="1911" s="9" customFormat="1" hidden="1" customHeight="1" spans="1:22">
      <c r="A1911" s="21"/>
      <c r="B1911" s="54"/>
      <c r="C1911" s="55"/>
      <c r="D1911" s="54"/>
      <c r="E1911" s="57"/>
      <c r="F1911" s="58"/>
      <c r="G1911" s="59"/>
      <c r="H1911" s="57"/>
      <c r="I1911" s="57"/>
      <c r="J1911" s="62" t="str">
        <f t="shared" si="149"/>
        <v/>
      </c>
      <c r="K1911" s="61"/>
      <c r="L1911" s="57"/>
      <c r="M1911" s="57" t="str">
        <f t="shared" si="150"/>
        <v/>
      </c>
      <c r="N1911" s="57"/>
      <c r="O1911" s="57"/>
      <c r="P1911" s="57"/>
      <c r="Q1911" s="65" t="str">
        <f t="shared" si="151"/>
        <v/>
      </c>
      <c r="R1911" s="55"/>
      <c r="S1911" s="67"/>
      <c r="T1911" s="17">
        <f>IF(AND(D1911&lt;&gt;"",RIGHT(D1911,3)&lt;&gt;""),IF(COUNTIF($D$6:D1911,D1911)=1,1,0),0)</f>
        <v>0</v>
      </c>
      <c r="U1911" s="17" t="str">
        <f t="shared" si="152"/>
        <v/>
      </c>
      <c r="V1911" s="17" t="str">
        <f t="shared" si="153"/>
        <v/>
      </c>
    </row>
    <row r="1912" s="9" customFormat="1" hidden="1" customHeight="1" spans="1:22">
      <c r="A1912" s="21"/>
      <c r="B1912" s="54"/>
      <c r="C1912" s="55"/>
      <c r="D1912" s="54"/>
      <c r="E1912" s="57"/>
      <c r="F1912" s="58"/>
      <c r="G1912" s="59"/>
      <c r="H1912" s="57"/>
      <c r="I1912" s="57"/>
      <c r="J1912" s="62" t="str">
        <f t="shared" si="149"/>
        <v/>
      </c>
      <c r="K1912" s="61"/>
      <c r="L1912" s="57"/>
      <c r="M1912" s="57" t="str">
        <f t="shared" si="150"/>
        <v/>
      </c>
      <c r="N1912" s="57"/>
      <c r="O1912" s="57"/>
      <c r="P1912" s="57"/>
      <c r="Q1912" s="65" t="str">
        <f t="shared" si="151"/>
        <v/>
      </c>
      <c r="R1912" s="55"/>
      <c r="S1912" s="67"/>
      <c r="T1912" s="17">
        <f>IF(AND(D1912&lt;&gt;"",RIGHT(D1912,3)&lt;&gt;""),IF(COUNTIF($D$6:D1912,D1912)=1,1,0),0)</f>
        <v>0</v>
      </c>
      <c r="U1912" s="17" t="str">
        <f t="shared" si="152"/>
        <v/>
      </c>
      <c r="V1912" s="17" t="str">
        <f t="shared" si="153"/>
        <v/>
      </c>
    </row>
    <row r="1913" s="9" customFormat="1" hidden="1" customHeight="1" spans="1:22">
      <c r="A1913" s="21"/>
      <c r="B1913" s="54"/>
      <c r="C1913" s="55"/>
      <c r="D1913" s="54"/>
      <c r="E1913" s="57"/>
      <c r="F1913" s="58"/>
      <c r="G1913" s="59"/>
      <c r="H1913" s="57"/>
      <c r="I1913" s="57"/>
      <c r="J1913" s="62" t="str">
        <f t="shared" si="149"/>
        <v/>
      </c>
      <c r="K1913" s="61"/>
      <c r="L1913" s="57"/>
      <c r="M1913" s="57" t="str">
        <f t="shared" si="150"/>
        <v/>
      </c>
      <c r="N1913" s="57"/>
      <c r="O1913" s="57"/>
      <c r="P1913" s="57"/>
      <c r="Q1913" s="65" t="str">
        <f t="shared" si="151"/>
        <v/>
      </c>
      <c r="R1913" s="55"/>
      <c r="S1913" s="67"/>
      <c r="T1913" s="17">
        <f>IF(AND(D1913&lt;&gt;"",RIGHT(D1913,3)&lt;&gt;""),IF(COUNTIF($D$6:D1913,D1913)=1,1,0),0)</f>
        <v>0</v>
      </c>
      <c r="U1913" s="17" t="str">
        <f t="shared" si="152"/>
        <v/>
      </c>
      <c r="V1913" s="17" t="str">
        <f t="shared" si="153"/>
        <v/>
      </c>
    </row>
    <row r="1914" s="9" customFormat="1" hidden="1" customHeight="1" spans="1:22">
      <c r="A1914" s="21"/>
      <c r="B1914" s="54"/>
      <c r="C1914" s="55"/>
      <c r="D1914" s="54"/>
      <c r="E1914" s="57"/>
      <c r="F1914" s="58"/>
      <c r="G1914" s="59"/>
      <c r="H1914" s="57"/>
      <c r="I1914" s="57"/>
      <c r="J1914" s="62" t="str">
        <f t="shared" si="149"/>
        <v/>
      </c>
      <c r="K1914" s="61"/>
      <c r="L1914" s="57"/>
      <c r="M1914" s="57" t="str">
        <f t="shared" si="150"/>
        <v/>
      </c>
      <c r="N1914" s="57"/>
      <c r="O1914" s="57"/>
      <c r="P1914" s="57"/>
      <c r="Q1914" s="65" t="str">
        <f t="shared" si="151"/>
        <v/>
      </c>
      <c r="R1914" s="55"/>
      <c r="S1914" s="67"/>
      <c r="T1914" s="17">
        <f>IF(AND(D1914&lt;&gt;"",RIGHT(D1914,3)&lt;&gt;""),IF(COUNTIF($D$6:D1914,D1914)=1,1,0),0)</f>
        <v>0</v>
      </c>
      <c r="U1914" s="17" t="str">
        <f t="shared" si="152"/>
        <v/>
      </c>
      <c r="V1914" s="17" t="str">
        <f t="shared" si="153"/>
        <v/>
      </c>
    </row>
    <row r="1915" s="9" customFormat="1" hidden="1" customHeight="1" spans="1:22">
      <c r="A1915" s="21"/>
      <c r="B1915" s="54"/>
      <c r="C1915" s="55"/>
      <c r="D1915" s="54"/>
      <c r="E1915" s="57"/>
      <c r="F1915" s="58"/>
      <c r="G1915" s="59"/>
      <c r="H1915" s="57"/>
      <c r="I1915" s="57"/>
      <c r="J1915" s="62" t="str">
        <f t="shared" si="149"/>
        <v/>
      </c>
      <c r="K1915" s="61"/>
      <c r="L1915" s="57"/>
      <c r="M1915" s="57" t="str">
        <f t="shared" si="150"/>
        <v/>
      </c>
      <c r="N1915" s="57"/>
      <c r="O1915" s="57"/>
      <c r="P1915" s="57"/>
      <c r="Q1915" s="65" t="str">
        <f t="shared" si="151"/>
        <v/>
      </c>
      <c r="R1915" s="55"/>
      <c r="S1915" s="67"/>
      <c r="T1915" s="17">
        <f>IF(AND(D1915&lt;&gt;"",RIGHT(D1915,3)&lt;&gt;""),IF(COUNTIF($D$6:D1915,D1915)=1,1,0),0)</f>
        <v>0</v>
      </c>
      <c r="U1915" s="17" t="str">
        <f t="shared" si="152"/>
        <v/>
      </c>
      <c r="V1915" s="17" t="str">
        <f t="shared" si="153"/>
        <v/>
      </c>
    </row>
    <row r="1916" s="9" customFormat="1" hidden="1" customHeight="1" spans="1:22">
      <c r="A1916" s="21"/>
      <c r="B1916" s="54"/>
      <c r="C1916" s="55"/>
      <c r="D1916" s="54"/>
      <c r="E1916" s="57"/>
      <c r="F1916" s="58"/>
      <c r="G1916" s="59"/>
      <c r="H1916" s="57"/>
      <c r="I1916" s="57"/>
      <c r="J1916" s="62" t="str">
        <f t="shared" si="149"/>
        <v/>
      </c>
      <c r="K1916" s="61"/>
      <c r="L1916" s="57"/>
      <c r="M1916" s="57" t="str">
        <f t="shared" si="150"/>
        <v/>
      </c>
      <c r="N1916" s="57"/>
      <c r="O1916" s="57"/>
      <c r="P1916" s="57"/>
      <c r="Q1916" s="65" t="str">
        <f t="shared" si="151"/>
        <v/>
      </c>
      <c r="R1916" s="55"/>
      <c r="S1916" s="67"/>
      <c r="T1916" s="17">
        <f>IF(AND(D1916&lt;&gt;"",RIGHT(D1916,3)&lt;&gt;""),IF(COUNTIF($D$6:D1916,D1916)=1,1,0),0)</f>
        <v>0</v>
      </c>
      <c r="U1916" s="17" t="str">
        <f t="shared" si="152"/>
        <v/>
      </c>
      <c r="V1916" s="17" t="str">
        <f t="shared" si="153"/>
        <v/>
      </c>
    </row>
    <row r="1917" s="9" customFormat="1" hidden="1" customHeight="1" spans="1:22">
      <c r="A1917" s="21"/>
      <c r="B1917" s="54"/>
      <c r="C1917" s="55"/>
      <c r="D1917" s="54"/>
      <c r="E1917" s="57"/>
      <c r="F1917" s="58"/>
      <c r="G1917" s="59"/>
      <c r="H1917" s="57"/>
      <c r="I1917" s="57"/>
      <c r="J1917" s="62" t="str">
        <f t="shared" si="149"/>
        <v/>
      </c>
      <c r="K1917" s="61"/>
      <c r="L1917" s="57"/>
      <c r="M1917" s="57" t="str">
        <f t="shared" si="150"/>
        <v/>
      </c>
      <c r="N1917" s="57"/>
      <c r="O1917" s="57"/>
      <c r="P1917" s="57"/>
      <c r="Q1917" s="65" t="str">
        <f t="shared" si="151"/>
        <v/>
      </c>
      <c r="R1917" s="55"/>
      <c r="S1917" s="67"/>
      <c r="T1917" s="17">
        <f>IF(AND(D1917&lt;&gt;"",RIGHT(D1917,3)&lt;&gt;""),IF(COUNTIF($D$6:D1917,D1917)=1,1,0),0)</f>
        <v>0</v>
      </c>
      <c r="U1917" s="17" t="str">
        <f t="shared" si="152"/>
        <v/>
      </c>
      <c r="V1917" s="17" t="str">
        <f t="shared" si="153"/>
        <v/>
      </c>
    </row>
    <row r="1918" s="9" customFormat="1" hidden="1" customHeight="1" spans="1:22">
      <c r="A1918" s="21"/>
      <c r="B1918" s="54"/>
      <c r="C1918" s="55"/>
      <c r="D1918" s="54"/>
      <c r="E1918" s="57"/>
      <c r="F1918" s="58"/>
      <c r="G1918" s="59"/>
      <c r="H1918" s="57"/>
      <c r="I1918" s="57"/>
      <c r="J1918" s="62" t="str">
        <f t="shared" si="149"/>
        <v/>
      </c>
      <c r="K1918" s="61"/>
      <c r="L1918" s="57"/>
      <c r="M1918" s="57" t="str">
        <f t="shared" si="150"/>
        <v/>
      </c>
      <c r="N1918" s="57"/>
      <c r="O1918" s="57"/>
      <c r="P1918" s="57"/>
      <c r="Q1918" s="65" t="str">
        <f t="shared" si="151"/>
        <v/>
      </c>
      <c r="R1918" s="55"/>
      <c r="S1918" s="67"/>
      <c r="T1918" s="17">
        <f>IF(AND(D1918&lt;&gt;"",RIGHT(D1918,3)&lt;&gt;""),IF(COUNTIF($D$6:D1918,D1918)=1,1,0),0)</f>
        <v>0</v>
      </c>
      <c r="U1918" s="17" t="str">
        <f t="shared" si="152"/>
        <v/>
      </c>
      <c r="V1918" s="17" t="str">
        <f t="shared" si="153"/>
        <v/>
      </c>
    </row>
    <row r="1919" s="9" customFormat="1" hidden="1" customHeight="1" spans="1:22">
      <c r="A1919" s="21"/>
      <c r="B1919" s="54"/>
      <c r="C1919" s="55"/>
      <c r="D1919" s="54"/>
      <c r="E1919" s="57"/>
      <c r="F1919" s="58"/>
      <c r="G1919" s="59"/>
      <c r="H1919" s="57"/>
      <c r="I1919" s="57"/>
      <c r="J1919" s="62" t="str">
        <f t="shared" si="149"/>
        <v/>
      </c>
      <c r="K1919" s="61"/>
      <c r="L1919" s="57"/>
      <c r="M1919" s="57" t="str">
        <f t="shared" si="150"/>
        <v/>
      </c>
      <c r="N1919" s="57"/>
      <c r="O1919" s="57"/>
      <c r="P1919" s="57"/>
      <c r="Q1919" s="65" t="str">
        <f t="shared" si="151"/>
        <v/>
      </c>
      <c r="R1919" s="55"/>
      <c r="S1919" s="67"/>
      <c r="T1919" s="17">
        <f>IF(AND(D1919&lt;&gt;"",RIGHT(D1919,3)&lt;&gt;""),IF(COUNTIF($D$6:D1919,D1919)=1,1,0),0)</f>
        <v>0</v>
      </c>
      <c r="U1919" s="17" t="str">
        <f t="shared" si="152"/>
        <v/>
      </c>
      <c r="V1919" s="17" t="str">
        <f t="shared" si="153"/>
        <v/>
      </c>
    </row>
    <row r="1920" s="9" customFormat="1" hidden="1" customHeight="1" spans="1:22">
      <c r="A1920" s="21"/>
      <c r="B1920" s="54"/>
      <c r="C1920" s="55"/>
      <c r="D1920" s="54"/>
      <c r="E1920" s="57"/>
      <c r="F1920" s="58"/>
      <c r="G1920" s="59"/>
      <c r="H1920" s="57"/>
      <c r="I1920" s="57"/>
      <c r="J1920" s="62" t="str">
        <f t="shared" si="149"/>
        <v/>
      </c>
      <c r="K1920" s="61"/>
      <c r="L1920" s="57"/>
      <c r="M1920" s="57" t="str">
        <f t="shared" si="150"/>
        <v/>
      </c>
      <c r="N1920" s="57"/>
      <c r="O1920" s="57"/>
      <c r="P1920" s="57"/>
      <c r="Q1920" s="65" t="str">
        <f t="shared" si="151"/>
        <v/>
      </c>
      <c r="R1920" s="55"/>
      <c r="S1920" s="67"/>
      <c r="T1920" s="17">
        <f>IF(AND(D1920&lt;&gt;"",RIGHT(D1920,3)&lt;&gt;""),IF(COUNTIF($D$6:D1920,D1920)=1,1,0),0)</f>
        <v>0</v>
      </c>
      <c r="U1920" s="17" t="str">
        <f t="shared" si="152"/>
        <v/>
      </c>
      <c r="V1920" s="17" t="str">
        <f t="shared" si="153"/>
        <v/>
      </c>
    </row>
    <row r="1921" s="9" customFormat="1" hidden="1" customHeight="1" spans="1:22">
      <c r="A1921" s="21"/>
      <c r="B1921" s="54"/>
      <c r="C1921" s="55"/>
      <c r="D1921" s="54"/>
      <c r="E1921" s="57"/>
      <c r="F1921" s="58"/>
      <c r="G1921" s="59"/>
      <c r="H1921" s="57"/>
      <c r="I1921" s="57"/>
      <c r="J1921" s="62" t="str">
        <f t="shared" si="149"/>
        <v/>
      </c>
      <c r="K1921" s="61"/>
      <c r="L1921" s="57"/>
      <c r="M1921" s="57" t="str">
        <f t="shared" si="150"/>
        <v/>
      </c>
      <c r="N1921" s="57"/>
      <c r="O1921" s="57"/>
      <c r="P1921" s="57"/>
      <c r="Q1921" s="65" t="str">
        <f t="shared" si="151"/>
        <v/>
      </c>
      <c r="R1921" s="55"/>
      <c r="S1921" s="67"/>
      <c r="T1921" s="17">
        <f>IF(AND(D1921&lt;&gt;"",RIGHT(D1921,3)&lt;&gt;""),IF(COUNTIF($D$6:D1921,D1921)=1,1,0),0)</f>
        <v>0</v>
      </c>
      <c r="U1921" s="17" t="str">
        <f t="shared" si="152"/>
        <v/>
      </c>
      <c r="V1921" s="17" t="str">
        <f t="shared" si="153"/>
        <v/>
      </c>
    </row>
    <row r="1922" s="9" customFormat="1" hidden="1" customHeight="1" spans="1:22">
      <c r="A1922" s="21"/>
      <c r="B1922" s="54"/>
      <c r="C1922" s="55"/>
      <c r="D1922" s="54"/>
      <c r="E1922" s="57"/>
      <c r="F1922" s="58"/>
      <c r="G1922" s="59"/>
      <c r="H1922" s="57"/>
      <c r="I1922" s="57"/>
      <c r="J1922" s="62" t="str">
        <f t="shared" si="149"/>
        <v/>
      </c>
      <c r="K1922" s="61"/>
      <c r="L1922" s="57"/>
      <c r="M1922" s="57" t="str">
        <f t="shared" si="150"/>
        <v/>
      </c>
      <c r="N1922" s="57"/>
      <c r="O1922" s="57"/>
      <c r="P1922" s="57"/>
      <c r="Q1922" s="65" t="str">
        <f t="shared" si="151"/>
        <v/>
      </c>
      <c r="R1922" s="55"/>
      <c r="S1922" s="67"/>
      <c r="T1922" s="17">
        <f>IF(AND(D1922&lt;&gt;"",RIGHT(D1922,3)&lt;&gt;""),IF(COUNTIF($D$6:D1922,D1922)=1,1,0),0)</f>
        <v>0</v>
      </c>
      <c r="U1922" s="17" t="str">
        <f t="shared" si="152"/>
        <v/>
      </c>
      <c r="V1922" s="17" t="str">
        <f t="shared" si="153"/>
        <v/>
      </c>
    </row>
    <row r="1923" s="9" customFormat="1" hidden="1" customHeight="1" spans="1:22">
      <c r="A1923" s="21"/>
      <c r="B1923" s="54"/>
      <c r="C1923" s="55"/>
      <c r="D1923" s="54"/>
      <c r="E1923" s="57"/>
      <c r="F1923" s="58"/>
      <c r="G1923" s="59"/>
      <c r="H1923" s="57"/>
      <c r="I1923" s="57"/>
      <c r="J1923" s="62" t="str">
        <f t="shared" si="149"/>
        <v/>
      </c>
      <c r="K1923" s="61"/>
      <c r="L1923" s="57"/>
      <c r="M1923" s="57" t="str">
        <f t="shared" si="150"/>
        <v/>
      </c>
      <c r="N1923" s="57"/>
      <c r="O1923" s="57"/>
      <c r="P1923" s="57"/>
      <c r="Q1923" s="65" t="str">
        <f t="shared" si="151"/>
        <v/>
      </c>
      <c r="R1923" s="55"/>
      <c r="S1923" s="67"/>
      <c r="T1923" s="17">
        <f>IF(AND(D1923&lt;&gt;"",RIGHT(D1923,3)&lt;&gt;""),IF(COUNTIF($D$6:D1923,D1923)=1,1,0),0)</f>
        <v>0</v>
      </c>
      <c r="U1923" s="17" t="str">
        <f t="shared" si="152"/>
        <v/>
      </c>
      <c r="V1923" s="17" t="str">
        <f t="shared" si="153"/>
        <v/>
      </c>
    </row>
    <row r="1924" s="9" customFormat="1" hidden="1" customHeight="1" spans="1:22">
      <c r="A1924" s="21"/>
      <c r="B1924" s="54"/>
      <c r="C1924" s="55"/>
      <c r="D1924" s="54"/>
      <c r="E1924" s="57"/>
      <c r="F1924" s="58"/>
      <c r="G1924" s="59"/>
      <c r="H1924" s="57"/>
      <c r="I1924" s="57"/>
      <c r="J1924" s="62" t="str">
        <f t="shared" si="149"/>
        <v/>
      </c>
      <c r="K1924" s="61"/>
      <c r="L1924" s="57"/>
      <c r="M1924" s="57" t="str">
        <f t="shared" si="150"/>
        <v/>
      </c>
      <c r="N1924" s="57"/>
      <c r="O1924" s="57"/>
      <c r="P1924" s="57"/>
      <c r="Q1924" s="65" t="str">
        <f t="shared" si="151"/>
        <v/>
      </c>
      <c r="R1924" s="55"/>
      <c r="S1924" s="67"/>
      <c r="T1924" s="17">
        <f>IF(AND(D1924&lt;&gt;"",RIGHT(D1924,3)&lt;&gt;""),IF(COUNTIF($D$6:D1924,D1924)=1,1,0),0)</f>
        <v>0</v>
      </c>
      <c r="U1924" s="17" t="str">
        <f t="shared" si="152"/>
        <v/>
      </c>
      <c r="V1924" s="17" t="str">
        <f t="shared" si="153"/>
        <v/>
      </c>
    </row>
    <row r="1925" s="9" customFormat="1" hidden="1" customHeight="1" spans="1:22">
      <c r="A1925" s="21"/>
      <c r="B1925" s="54"/>
      <c r="C1925" s="55"/>
      <c r="D1925" s="54"/>
      <c r="E1925" s="57"/>
      <c r="F1925" s="58"/>
      <c r="G1925" s="59"/>
      <c r="H1925" s="57"/>
      <c r="I1925" s="57"/>
      <c r="J1925" s="62" t="str">
        <f t="shared" si="149"/>
        <v/>
      </c>
      <c r="K1925" s="61"/>
      <c r="L1925" s="57"/>
      <c r="M1925" s="57" t="str">
        <f t="shared" si="150"/>
        <v/>
      </c>
      <c r="N1925" s="57"/>
      <c r="O1925" s="57"/>
      <c r="P1925" s="57"/>
      <c r="Q1925" s="65" t="str">
        <f t="shared" si="151"/>
        <v/>
      </c>
      <c r="R1925" s="55"/>
      <c r="S1925" s="67"/>
      <c r="T1925" s="17">
        <f>IF(AND(D1925&lt;&gt;"",RIGHT(D1925,3)&lt;&gt;""),IF(COUNTIF($D$6:D1925,D1925)=1,1,0),0)</f>
        <v>0</v>
      </c>
      <c r="U1925" s="17" t="str">
        <f t="shared" si="152"/>
        <v/>
      </c>
      <c r="V1925" s="17" t="str">
        <f t="shared" si="153"/>
        <v/>
      </c>
    </row>
    <row r="1926" s="9" customFormat="1" hidden="1" customHeight="1" spans="1:22">
      <c r="A1926" s="21"/>
      <c r="B1926" s="54"/>
      <c r="C1926" s="55"/>
      <c r="D1926" s="54"/>
      <c r="E1926" s="57"/>
      <c r="F1926" s="58"/>
      <c r="G1926" s="59"/>
      <c r="H1926" s="57"/>
      <c r="I1926" s="57"/>
      <c r="J1926" s="62" t="str">
        <f t="shared" ref="J1926:J1989" si="154">IF(H1926&lt;&gt;"",HYPERLINK(_xlfn.CONCAT($H$4,H1926,I1926),"Open File"),"")</f>
        <v/>
      </c>
      <c r="K1926" s="61"/>
      <c r="L1926" s="57"/>
      <c r="M1926" s="57" t="str">
        <f t="shared" ref="M1926:M1989" si="155">IF(AND(N1926&lt;&gt;"",Q1926&lt;&gt;"",R1926&lt;&gt;""),"COMPLETED",IF(N1926&lt;&gt;"","ON-GOING",IF(L1926&lt;&gt;"","REQUESTED","")))</f>
        <v/>
      </c>
      <c r="N1926" s="57"/>
      <c r="O1926" s="57"/>
      <c r="P1926" s="57"/>
      <c r="Q1926" s="65" t="str">
        <f t="shared" ref="Q1926:Q1989" si="156">IF(O1926&lt;&gt;"",HYPERLINK(_xlfn.CONCAT($O$4,O1926,P1926),"Open File"),"")</f>
        <v/>
      </c>
      <c r="R1926" s="55"/>
      <c r="S1926" s="67"/>
      <c r="T1926" s="17">
        <f>IF(AND(D1926&lt;&gt;"",RIGHT(D1926,3)&lt;&gt;""),IF(COUNTIF($D$6:D1926,D1926)=1,1,0),0)</f>
        <v>0</v>
      </c>
      <c r="U1926" s="17" t="str">
        <f t="shared" ref="U1926:U1989" si="157">IF(AND(D1926&lt;&gt;"",E1926&lt;&gt;""),_xlfn.CONCAT(SUBSTITUTE(D1926,"/","."),"_",E1926,"_Before"),"")</f>
        <v/>
      </c>
      <c r="V1926" s="17" t="str">
        <f t="shared" ref="V1926:V1989" si="158">IF(AND(D1926&lt;&gt;"",E1926&lt;&gt;""),_xlfn.CONCAT(SUBSTITUTE(D1926,"/","."),"_",E1926,"_After"),"")</f>
        <v/>
      </c>
    </row>
    <row r="1927" s="9" customFormat="1" hidden="1" customHeight="1" spans="1:22">
      <c r="A1927" s="21"/>
      <c r="B1927" s="54"/>
      <c r="C1927" s="55"/>
      <c r="D1927" s="54"/>
      <c r="E1927" s="57"/>
      <c r="F1927" s="58"/>
      <c r="G1927" s="59"/>
      <c r="H1927" s="57"/>
      <c r="I1927" s="57"/>
      <c r="J1927" s="62" t="str">
        <f t="shared" si="154"/>
        <v/>
      </c>
      <c r="K1927" s="61"/>
      <c r="L1927" s="57"/>
      <c r="M1927" s="57" t="str">
        <f t="shared" si="155"/>
        <v/>
      </c>
      <c r="N1927" s="57"/>
      <c r="O1927" s="57"/>
      <c r="P1927" s="57"/>
      <c r="Q1927" s="65" t="str">
        <f t="shared" si="156"/>
        <v/>
      </c>
      <c r="R1927" s="55"/>
      <c r="S1927" s="67"/>
      <c r="T1927" s="17">
        <f>IF(AND(D1927&lt;&gt;"",RIGHT(D1927,3)&lt;&gt;""),IF(COUNTIF($D$6:D1927,D1927)=1,1,0),0)</f>
        <v>0</v>
      </c>
      <c r="U1927" s="17" t="str">
        <f t="shared" si="157"/>
        <v/>
      </c>
      <c r="V1927" s="17" t="str">
        <f t="shared" si="158"/>
        <v/>
      </c>
    </row>
    <row r="1928" s="9" customFormat="1" hidden="1" customHeight="1" spans="1:22">
      <c r="A1928" s="21"/>
      <c r="B1928" s="54"/>
      <c r="C1928" s="55"/>
      <c r="D1928" s="54"/>
      <c r="E1928" s="57"/>
      <c r="F1928" s="58"/>
      <c r="G1928" s="59"/>
      <c r="H1928" s="57"/>
      <c r="I1928" s="57"/>
      <c r="J1928" s="62" t="str">
        <f t="shared" si="154"/>
        <v/>
      </c>
      <c r="K1928" s="61"/>
      <c r="L1928" s="57"/>
      <c r="M1928" s="57" t="str">
        <f t="shared" si="155"/>
        <v/>
      </c>
      <c r="N1928" s="57"/>
      <c r="O1928" s="57"/>
      <c r="P1928" s="57"/>
      <c r="Q1928" s="65" t="str">
        <f t="shared" si="156"/>
        <v/>
      </c>
      <c r="R1928" s="55"/>
      <c r="S1928" s="67"/>
      <c r="T1928" s="17">
        <f>IF(AND(D1928&lt;&gt;"",RIGHT(D1928,3)&lt;&gt;""),IF(COUNTIF($D$6:D1928,D1928)=1,1,0),0)</f>
        <v>0</v>
      </c>
      <c r="U1928" s="17" t="str">
        <f t="shared" si="157"/>
        <v/>
      </c>
      <c r="V1928" s="17" t="str">
        <f t="shared" si="158"/>
        <v/>
      </c>
    </row>
    <row r="1929" s="9" customFormat="1" hidden="1" customHeight="1" spans="1:22">
      <c r="A1929" s="21"/>
      <c r="B1929" s="54"/>
      <c r="C1929" s="55"/>
      <c r="D1929" s="54"/>
      <c r="E1929" s="57"/>
      <c r="F1929" s="58"/>
      <c r="G1929" s="59"/>
      <c r="H1929" s="57"/>
      <c r="I1929" s="57"/>
      <c r="J1929" s="62" t="str">
        <f t="shared" si="154"/>
        <v/>
      </c>
      <c r="K1929" s="61"/>
      <c r="L1929" s="57"/>
      <c r="M1929" s="57" t="str">
        <f t="shared" si="155"/>
        <v/>
      </c>
      <c r="N1929" s="57"/>
      <c r="O1929" s="57"/>
      <c r="P1929" s="57"/>
      <c r="Q1929" s="65" t="str">
        <f t="shared" si="156"/>
        <v/>
      </c>
      <c r="R1929" s="55"/>
      <c r="S1929" s="67"/>
      <c r="T1929" s="17">
        <f>IF(AND(D1929&lt;&gt;"",RIGHT(D1929,3)&lt;&gt;""),IF(COUNTIF($D$6:D1929,D1929)=1,1,0),0)</f>
        <v>0</v>
      </c>
      <c r="U1929" s="17" t="str">
        <f t="shared" si="157"/>
        <v/>
      </c>
      <c r="V1929" s="17" t="str">
        <f t="shared" si="158"/>
        <v/>
      </c>
    </row>
    <row r="1930" s="9" customFormat="1" hidden="1" customHeight="1" spans="1:22">
      <c r="A1930" s="21"/>
      <c r="B1930" s="54"/>
      <c r="C1930" s="55"/>
      <c r="D1930" s="54"/>
      <c r="E1930" s="57"/>
      <c r="F1930" s="58"/>
      <c r="G1930" s="59"/>
      <c r="H1930" s="57"/>
      <c r="I1930" s="57"/>
      <c r="J1930" s="62" t="str">
        <f t="shared" si="154"/>
        <v/>
      </c>
      <c r="K1930" s="61"/>
      <c r="L1930" s="57"/>
      <c r="M1930" s="57" t="str">
        <f t="shared" si="155"/>
        <v/>
      </c>
      <c r="N1930" s="57"/>
      <c r="O1930" s="57"/>
      <c r="P1930" s="57"/>
      <c r="Q1930" s="65" t="str">
        <f t="shared" si="156"/>
        <v/>
      </c>
      <c r="R1930" s="55"/>
      <c r="S1930" s="67"/>
      <c r="T1930" s="17">
        <f>IF(AND(D1930&lt;&gt;"",RIGHT(D1930,3)&lt;&gt;""),IF(COUNTIF($D$6:D1930,D1930)=1,1,0),0)</f>
        <v>0</v>
      </c>
      <c r="U1930" s="17" t="str">
        <f t="shared" si="157"/>
        <v/>
      </c>
      <c r="V1930" s="17" t="str">
        <f t="shared" si="158"/>
        <v/>
      </c>
    </row>
    <row r="1931" s="9" customFormat="1" hidden="1" customHeight="1" spans="1:22">
      <c r="A1931" s="21"/>
      <c r="B1931" s="54"/>
      <c r="C1931" s="55"/>
      <c r="D1931" s="54"/>
      <c r="E1931" s="57"/>
      <c r="F1931" s="58"/>
      <c r="G1931" s="59"/>
      <c r="H1931" s="57"/>
      <c r="I1931" s="57"/>
      <c r="J1931" s="62" t="str">
        <f t="shared" si="154"/>
        <v/>
      </c>
      <c r="K1931" s="61"/>
      <c r="L1931" s="57"/>
      <c r="M1931" s="57" t="str">
        <f t="shared" si="155"/>
        <v/>
      </c>
      <c r="N1931" s="57"/>
      <c r="O1931" s="57"/>
      <c r="P1931" s="57"/>
      <c r="Q1931" s="65" t="str">
        <f t="shared" si="156"/>
        <v/>
      </c>
      <c r="R1931" s="55"/>
      <c r="S1931" s="67"/>
      <c r="T1931" s="17">
        <f>IF(AND(D1931&lt;&gt;"",RIGHT(D1931,3)&lt;&gt;""),IF(COUNTIF($D$6:D1931,D1931)=1,1,0),0)</f>
        <v>0</v>
      </c>
      <c r="U1931" s="17" t="str">
        <f t="shared" si="157"/>
        <v/>
      </c>
      <c r="V1931" s="17" t="str">
        <f t="shared" si="158"/>
        <v/>
      </c>
    </row>
    <row r="1932" s="9" customFormat="1" hidden="1" customHeight="1" spans="1:22">
      <c r="A1932" s="21"/>
      <c r="B1932" s="54"/>
      <c r="C1932" s="55"/>
      <c r="D1932" s="54"/>
      <c r="E1932" s="57"/>
      <c r="F1932" s="58"/>
      <c r="G1932" s="59"/>
      <c r="H1932" s="57"/>
      <c r="I1932" s="57"/>
      <c r="J1932" s="62" t="str">
        <f t="shared" si="154"/>
        <v/>
      </c>
      <c r="K1932" s="61"/>
      <c r="L1932" s="57"/>
      <c r="M1932" s="57" t="str">
        <f t="shared" si="155"/>
        <v/>
      </c>
      <c r="N1932" s="57"/>
      <c r="O1932" s="57"/>
      <c r="P1932" s="57"/>
      <c r="Q1932" s="65" t="str">
        <f t="shared" si="156"/>
        <v/>
      </c>
      <c r="R1932" s="55"/>
      <c r="S1932" s="67"/>
      <c r="T1932" s="17">
        <f>IF(AND(D1932&lt;&gt;"",RIGHT(D1932,3)&lt;&gt;""),IF(COUNTIF($D$6:D1932,D1932)=1,1,0),0)</f>
        <v>0</v>
      </c>
      <c r="U1932" s="17" t="str">
        <f t="shared" si="157"/>
        <v/>
      </c>
      <c r="V1932" s="17" t="str">
        <f t="shared" si="158"/>
        <v/>
      </c>
    </row>
    <row r="1933" s="9" customFormat="1" hidden="1" customHeight="1" spans="1:22">
      <c r="A1933" s="21"/>
      <c r="B1933" s="54"/>
      <c r="C1933" s="55"/>
      <c r="D1933" s="54"/>
      <c r="E1933" s="57"/>
      <c r="F1933" s="58"/>
      <c r="G1933" s="59"/>
      <c r="H1933" s="57"/>
      <c r="I1933" s="57"/>
      <c r="J1933" s="62" t="str">
        <f t="shared" si="154"/>
        <v/>
      </c>
      <c r="K1933" s="61"/>
      <c r="L1933" s="57"/>
      <c r="M1933" s="57" t="str">
        <f t="shared" si="155"/>
        <v/>
      </c>
      <c r="N1933" s="57"/>
      <c r="O1933" s="57"/>
      <c r="P1933" s="57"/>
      <c r="Q1933" s="65" t="str">
        <f t="shared" si="156"/>
        <v/>
      </c>
      <c r="R1933" s="55"/>
      <c r="S1933" s="67"/>
      <c r="T1933" s="17">
        <f>IF(AND(D1933&lt;&gt;"",RIGHT(D1933,3)&lt;&gt;""),IF(COUNTIF($D$6:D1933,D1933)=1,1,0),0)</f>
        <v>0</v>
      </c>
      <c r="U1933" s="17" t="str">
        <f t="shared" si="157"/>
        <v/>
      </c>
      <c r="V1933" s="17" t="str">
        <f t="shared" si="158"/>
        <v/>
      </c>
    </row>
    <row r="1934" s="9" customFormat="1" hidden="1" customHeight="1" spans="1:22">
      <c r="A1934" s="21"/>
      <c r="B1934" s="54"/>
      <c r="C1934" s="55"/>
      <c r="D1934" s="54"/>
      <c r="E1934" s="57"/>
      <c r="F1934" s="58"/>
      <c r="G1934" s="59"/>
      <c r="H1934" s="57"/>
      <c r="I1934" s="57"/>
      <c r="J1934" s="62" t="str">
        <f t="shared" si="154"/>
        <v/>
      </c>
      <c r="K1934" s="61"/>
      <c r="L1934" s="57"/>
      <c r="M1934" s="57" t="str">
        <f t="shared" si="155"/>
        <v/>
      </c>
      <c r="N1934" s="57"/>
      <c r="O1934" s="57"/>
      <c r="P1934" s="57"/>
      <c r="Q1934" s="65" t="str">
        <f t="shared" si="156"/>
        <v/>
      </c>
      <c r="R1934" s="55"/>
      <c r="S1934" s="67"/>
      <c r="T1934" s="17">
        <f>IF(AND(D1934&lt;&gt;"",RIGHT(D1934,3)&lt;&gt;""),IF(COUNTIF($D$6:D1934,D1934)=1,1,0),0)</f>
        <v>0</v>
      </c>
      <c r="U1934" s="17" t="str">
        <f t="shared" si="157"/>
        <v/>
      </c>
      <c r="V1934" s="17" t="str">
        <f t="shared" si="158"/>
        <v/>
      </c>
    </row>
    <row r="1935" s="9" customFormat="1" hidden="1" customHeight="1" spans="1:22">
      <c r="A1935" s="21"/>
      <c r="B1935" s="54"/>
      <c r="C1935" s="55"/>
      <c r="D1935" s="54"/>
      <c r="E1935" s="57"/>
      <c r="F1935" s="58"/>
      <c r="G1935" s="59"/>
      <c r="H1935" s="57"/>
      <c r="I1935" s="57"/>
      <c r="J1935" s="62" t="str">
        <f t="shared" si="154"/>
        <v/>
      </c>
      <c r="K1935" s="61"/>
      <c r="L1935" s="57"/>
      <c r="M1935" s="57" t="str">
        <f t="shared" si="155"/>
        <v/>
      </c>
      <c r="N1935" s="57"/>
      <c r="O1935" s="57"/>
      <c r="P1935" s="57"/>
      <c r="Q1935" s="65" t="str">
        <f t="shared" si="156"/>
        <v/>
      </c>
      <c r="R1935" s="55"/>
      <c r="S1935" s="67"/>
      <c r="T1935" s="17">
        <f>IF(AND(D1935&lt;&gt;"",RIGHT(D1935,3)&lt;&gt;""),IF(COUNTIF($D$6:D1935,D1935)=1,1,0),0)</f>
        <v>0</v>
      </c>
      <c r="U1935" s="17" t="str">
        <f t="shared" si="157"/>
        <v/>
      </c>
      <c r="V1935" s="17" t="str">
        <f t="shared" si="158"/>
        <v/>
      </c>
    </row>
    <row r="1936" s="9" customFormat="1" hidden="1" customHeight="1" spans="1:22">
      <c r="A1936" s="21"/>
      <c r="B1936" s="54"/>
      <c r="C1936" s="55"/>
      <c r="D1936" s="54"/>
      <c r="E1936" s="57"/>
      <c r="F1936" s="58"/>
      <c r="G1936" s="59"/>
      <c r="H1936" s="57"/>
      <c r="I1936" s="57"/>
      <c r="J1936" s="62" t="str">
        <f t="shared" si="154"/>
        <v/>
      </c>
      <c r="K1936" s="61"/>
      <c r="L1936" s="57"/>
      <c r="M1936" s="57" t="str">
        <f t="shared" si="155"/>
        <v/>
      </c>
      <c r="N1936" s="57"/>
      <c r="O1936" s="57"/>
      <c r="P1936" s="57"/>
      <c r="Q1936" s="65" t="str">
        <f t="shared" si="156"/>
        <v/>
      </c>
      <c r="R1936" s="55"/>
      <c r="S1936" s="67"/>
      <c r="T1936" s="17">
        <f>IF(AND(D1936&lt;&gt;"",RIGHT(D1936,3)&lt;&gt;""),IF(COUNTIF($D$6:D1936,D1936)=1,1,0),0)</f>
        <v>0</v>
      </c>
      <c r="U1936" s="17" t="str">
        <f t="shared" si="157"/>
        <v/>
      </c>
      <c r="V1936" s="17" t="str">
        <f t="shared" si="158"/>
        <v/>
      </c>
    </row>
    <row r="1937" s="9" customFormat="1" hidden="1" customHeight="1" spans="1:22">
      <c r="A1937" s="21"/>
      <c r="B1937" s="54"/>
      <c r="C1937" s="55"/>
      <c r="D1937" s="54"/>
      <c r="E1937" s="57"/>
      <c r="F1937" s="58"/>
      <c r="G1937" s="59"/>
      <c r="H1937" s="57"/>
      <c r="I1937" s="57"/>
      <c r="J1937" s="62" t="str">
        <f t="shared" si="154"/>
        <v/>
      </c>
      <c r="K1937" s="61"/>
      <c r="L1937" s="57"/>
      <c r="M1937" s="57" t="str">
        <f t="shared" si="155"/>
        <v/>
      </c>
      <c r="N1937" s="57"/>
      <c r="O1937" s="57"/>
      <c r="P1937" s="57"/>
      <c r="Q1937" s="65" t="str">
        <f t="shared" si="156"/>
        <v/>
      </c>
      <c r="R1937" s="55"/>
      <c r="S1937" s="67"/>
      <c r="T1937" s="17">
        <f>IF(AND(D1937&lt;&gt;"",RIGHT(D1937,3)&lt;&gt;""),IF(COUNTIF($D$6:D1937,D1937)=1,1,0),0)</f>
        <v>0</v>
      </c>
      <c r="U1937" s="17" t="str">
        <f t="shared" si="157"/>
        <v/>
      </c>
      <c r="V1937" s="17" t="str">
        <f t="shared" si="158"/>
        <v/>
      </c>
    </row>
    <row r="1938" s="9" customFormat="1" hidden="1" customHeight="1" spans="1:22">
      <c r="A1938" s="21"/>
      <c r="B1938" s="54"/>
      <c r="C1938" s="55"/>
      <c r="D1938" s="54"/>
      <c r="E1938" s="57"/>
      <c r="F1938" s="58"/>
      <c r="G1938" s="59"/>
      <c r="H1938" s="57"/>
      <c r="I1938" s="57"/>
      <c r="J1938" s="62" t="str">
        <f t="shared" si="154"/>
        <v/>
      </c>
      <c r="K1938" s="61"/>
      <c r="L1938" s="57"/>
      <c r="M1938" s="57" t="str">
        <f t="shared" si="155"/>
        <v/>
      </c>
      <c r="N1938" s="57"/>
      <c r="O1938" s="57"/>
      <c r="P1938" s="57"/>
      <c r="Q1938" s="65" t="str">
        <f t="shared" si="156"/>
        <v/>
      </c>
      <c r="R1938" s="55"/>
      <c r="S1938" s="67"/>
      <c r="T1938" s="17">
        <f>IF(AND(D1938&lt;&gt;"",RIGHT(D1938,3)&lt;&gt;""),IF(COUNTIF($D$6:D1938,D1938)=1,1,0),0)</f>
        <v>0</v>
      </c>
      <c r="U1938" s="17" t="str">
        <f t="shared" si="157"/>
        <v/>
      </c>
      <c r="V1938" s="17" t="str">
        <f t="shared" si="158"/>
        <v/>
      </c>
    </row>
    <row r="1939" s="9" customFormat="1" hidden="1" customHeight="1" spans="1:22">
      <c r="A1939" s="21"/>
      <c r="B1939" s="54"/>
      <c r="C1939" s="55"/>
      <c r="D1939" s="54"/>
      <c r="E1939" s="57"/>
      <c r="F1939" s="58"/>
      <c r="G1939" s="59"/>
      <c r="H1939" s="57"/>
      <c r="I1939" s="57"/>
      <c r="J1939" s="62" t="str">
        <f t="shared" si="154"/>
        <v/>
      </c>
      <c r="K1939" s="61"/>
      <c r="L1939" s="57"/>
      <c r="M1939" s="57" t="str">
        <f t="shared" si="155"/>
        <v/>
      </c>
      <c r="N1939" s="57"/>
      <c r="O1939" s="57"/>
      <c r="P1939" s="57"/>
      <c r="Q1939" s="65" t="str">
        <f t="shared" si="156"/>
        <v/>
      </c>
      <c r="R1939" s="55"/>
      <c r="S1939" s="67"/>
      <c r="T1939" s="17">
        <f>IF(AND(D1939&lt;&gt;"",RIGHT(D1939,3)&lt;&gt;""),IF(COUNTIF($D$6:D1939,D1939)=1,1,0),0)</f>
        <v>0</v>
      </c>
      <c r="U1939" s="17" t="str">
        <f t="shared" si="157"/>
        <v/>
      </c>
      <c r="V1939" s="17" t="str">
        <f t="shared" si="158"/>
        <v/>
      </c>
    </row>
    <row r="1940" s="9" customFormat="1" hidden="1" customHeight="1" spans="1:22">
      <c r="A1940" s="21"/>
      <c r="B1940" s="54"/>
      <c r="C1940" s="55"/>
      <c r="D1940" s="54"/>
      <c r="E1940" s="57"/>
      <c r="F1940" s="58"/>
      <c r="G1940" s="59"/>
      <c r="H1940" s="57"/>
      <c r="I1940" s="57"/>
      <c r="J1940" s="62" t="str">
        <f t="shared" si="154"/>
        <v/>
      </c>
      <c r="K1940" s="61"/>
      <c r="L1940" s="57"/>
      <c r="M1940" s="57" t="str">
        <f t="shared" si="155"/>
        <v/>
      </c>
      <c r="N1940" s="57"/>
      <c r="O1940" s="57"/>
      <c r="P1940" s="57"/>
      <c r="Q1940" s="65" t="str">
        <f t="shared" si="156"/>
        <v/>
      </c>
      <c r="R1940" s="55"/>
      <c r="S1940" s="67"/>
      <c r="T1940" s="17">
        <f>IF(AND(D1940&lt;&gt;"",RIGHT(D1940,3)&lt;&gt;""),IF(COUNTIF($D$6:D1940,D1940)=1,1,0),0)</f>
        <v>0</v>
      </c>
      <c r="U1940" s="17" t="str">
        <f t="shared" si="157"/>
        <v/>
      </c>
      <c r="V1940" s="17" t="str">
        <f t="shared" si="158"/>
        <v/>
      </c>
    </row>
    <row r="1941" s="9" customFormat="1" hidden="1" customHeight="1" spans="1:22">
      <c r="A1941" s="21"/>
      <c r="B1941" s="54"/>
      <c r="C1941" s="55"/>
      <c r="D1941" s="54"/>
      <c r="E1941" s="57"/>
      <c r="F1941" s="58"/>
      <c r="G1941" s="59"/>
      <c r="H1941" s="57"/>
      <c r="I1941" s="57"/>
      <c r="J1941" s="62" t="str">
        <f t="shared" si="154"/>
        <v/>
      </c>
      <c r="K1941" s="61"/>
      <c r="L1941" s="57"/>
      <c r="M1941" s="57" t="str">
        <f t="shared" si="155"/>
        <v/>
      </c>
      <c r="N1941" s="57"/>
      <c r="O1941" s="57"/>
      <c r="P1941" s="57"/>
      <c r="Q1941" s="65" t="str">
        <f t="shared" si="156"/>
        <v/>
      </c>
      <c r="R1941" s="55"/>
      <c r="S1941" s="67"/>
      <c r="T1941" s="17">
        <f>IF(AND(D1941&lt;&gt;"",RIGHT(D1941,3)&lt;&gt;""),IF(COUNTIF($D$6:D1941,D1941)=1,1,0),0)</f>
        <v>0</v>
      </c>
      <c r="U1941" s="17" t="str">
        <f t="shared" si="157"/>
        <v/>
      </c>
      <c r="V1941" s="17" t="str">
        <f t="shared" si="158"/>
        <v/>
      </c>
    </row>
    <row r="1942" s="9" customFormat="1" hidden="1" customHeight="1" spans="1:22">
      <c r="A1942" s="21"/>
      <c r="B1942" s="54"/>
      <c r="C1942" s="55"/>
      <c r="D1942" s="54"/>
      <c r="E1942" s="57"/>
      <c r="F1942" s="58"/>
      <c r="G1942" s="59"/>
      <c r="H1942" s="57"/>
      <c r="I1942" s="57"/>
      <c r="J1942" s="62" t="str">
        <f t="shared" si="154"/>
        <v/>
      </c>
      <c r="K1942" s="61"/>
      <c r="L1942" s="57"/>
      <c r="M1942" s="57" t="str">
        <f t="shared" si="155"/>
        <v/>
      </c>
      <c r="N1942" s="57"/>
      <c r="O1942" s="57"/>
      <c r="P1942" s="57"/>
      <c r="Q1942" s="65" t="str">
        <f t="shared" si="156"/>
        <v/>
      </c>
      <c r="R1942" s="55"/>
      <c r="S1942" s="67"/>
      <c r="T1942" s="17">
        <f>IF(AND(D1942&lt;&gt;"",RIGHT(D1942,3)&lt;&gt;""),IF(COUNTIF($D$6:D1942,D1942)=1,1,0),0)</f>
        <v>0</v>
      </c>
      <c r="U1942" s="17" t="str">
        <f t="shared" si="157"/>
        <v/>
      </c>
      <c r="V1942" s="17" t="str">
        <f t="shared" si="158"/>
        <v/>
      </c>
    </row>
    <row r="1943" s="9" customFormat="1" hidden="1" customHeight="1" spans="1:22">
      <c r="A1943" s="21"/>
      <c r="B1943" s="54"/>
      <c r="C1943" s="55"/>
      <c r="D1943" s="54"/>
      <c r="E1943" s="57"/>
      <c r="F1943" s="58"/>
      <c r="G1943" s="59"/>
      <c r="H1943" s="57"/>
      <c r="I1943" s="57"/>
      <c r="J1943" s="62" t="str">
        <f t="shared" si="154"/>
        <v/>
      </c>
      <c r="K1943" s="61"/>
      <c r="L1943" s="57"/>
      <c r="M1943" s="57" t="str">
        <f t="shared" si="155"/>
        <v/>
      </c>
      <c r="N1943" s="57"/>
      <c r="O1943" s="57"/>
      <c r="P1943" s="57"/>
      <c r="Q1943" s="65" t="str">
        <f t="shared" si="156"/>
        <v/>
      </c>
      <c r="R1943" s="55"/>
      <c r="S1943" s="67"/>
      <c r="T1943" s="17">
        <f>IF(AND(D1943&lt;&gt;"",RIGHT(D1943,3)&lt;&gt;""),IF(COUNTIF($D$6:D1943,D1943)=1,1,0),0)</f>
        <v>0</v>
      </c>
      <c r="U1943" s="17" t="str">
        <f t="shared" si="157"/>
        <v/>
      </c>
      <c r="V1943" s="17" t="str">
        <f t="shared" si="158"/>
        <v/>
      </c>
    </row>
    <row r="1944" s="9" customFormat="1" hidden="1" customHeight="1" spans="1:22">
      <c r="A1944" s="21"/>
      <c r="B1944" s="54"/>
      <c r="C1944" s="55"/>
      <c r="D1944" s="54"/>
      <c r="E1944" s="57"/>
      <c r="F1944" s="58"/>
      <c r="G1944" s="59"/>
      <c r="H1944" s="57"/>
      <c r="I1944" s="57"/>
      <c r="J1944" s="62" t="str">
        <f t="shared" si="154"/>
        <v/>
      </c>
      <c r="K1944" s="61"/>
      <c r="L1944" s="57"/>
      <c r="M1944" s="57" t="str">
        <f t="shared" si="155"/>
        <v/>
      </c>
      <c r="N1944" s="57"/>
      <c r="O1944" s="57"/>
      <c r="P1944" s="57"/>
      <c r="Q1944" s="65" t="str">
        <f t="shared" si="156"/>
        <v/>
      </c>
      <c r="R1944" s="55"/>
      <c r="S1944" s="67"/>
      <c r="T1944" s="17">
        <f>IF(AND(D1944&lt;&gt;"",RIGHT(D1944,3)&lt;&gt;""),IF(COUNTIF($D$6:D1944,D1944)=1,1,0),0)</f>
        <v>0</v>
      </c>
      <c r="U1944" s="17" t="str">
        <f t="shared" si="157"/>
        <v/>
      </c>
      <c r="V1944" s="17" t="str">
        <f t="shared" si="158"/>
        <v/>
      </c>
    </row>
    <row r="1945" s="9" customFormat="1" hidden="1" customHeight="1" spans="1:22">
      <c r="A1945" s="21"/>
      <c r="B1945" s="54"/>
      <c r="C1945" s="55"/>
      <c r="D1945" s="54"/>
      <c r="E1945" s="57"/>
      <c r="F1945" s="58"/>
      <c r="G1945" s="59"/>
      <c r="H1945" s="57"/>
      <c r="I1945" s="57"/>
      <c r="J1945" s="62" t="str">
        <f t="shared" si="154"/>
        <v/>
      </c>
      <c r="K1945" s="61"/>
      <c r="L1945" s="57"/>
      <c r="M1945" s="57" t="str">
        <f t="shared" si="155"/>
        <v/>
      </c>
      <c r="N1945" s="57"/>
      <c r="O1945" s="57"/>
      <c r="P1945" s="57"/>
      <c r="Q1945" s="65" t="str">
        <f t="shared" si="156"/>
        <v/>
      </c>
      <c r="R1945" s="55"/>
      <c r="S1945" s="67"/>
      <c r="T1945" s="17">
        <f>IF(AND(D1945&lt;&gt;"",RIGHT(D1945,3)&lt;&gt;""),IF(COUNTIF($D$6:D1945,D1945)=1,1,0),0)</f>
        <v>0</v>
      </c>
      <c r="U1945" s="17" t="str">
        <f t="shared" si="157"/>
        <v/>
      </c>
      <c r="V1945" s="17" t="str">
        <f t="shared" si="158"/>
        <v/>
      </c>
    </row>
    <row r="1946" s="9" customFormat="1" hidden="1" customHeight="1" spans="1:22">
      <c r="A1946" s="21"/>
      <c r="B1946" s="54"/>
      <c r="C1946" s="55"/>
      <c r="D1946" s="54"/>
      <c r="E1946" s="57"/>
      <c r="F1946" s="58"/>
      <c r="G1946" s="59"/>
      <c r="H1946" s="57"/>
      <c r="I1946" s="57"/>
      <c r="J1946" s="62" t="str">
        <f t="shared" si="154"/>
        <v/>
      </c>
      <c r="K1946" s="61"/>
      <c r="L1946" s="57"/>
      <c r="M1946" s="57" t="str">
        <f t="shared" si="155"/>
        <v/>
      </c>
      <c r="N1946" s="57"/>
      <c r="O1946" s="57"/>
      <c r="P1946" s="57"/>
      <c r="Q1946" s="65" t="str">
        <f t="shared" si="156"/>
        <v/>
      </c>
      <c r="R1946" s="55"/>
      <c r="S1946" s="67"/>
      <c r="T1946" s="17">
        <f>IF(AND(D1946&lt;&gt;"",RIGHT(D1946,3)&lt;&gt;""),IF(COUNTIF($D$6:D1946,D1946)=1,1,0),0)</f>
        <v>0</v>
      </c>
      <c r="U1946" s="17" t="str">
        <f t="shared" si="157"/>
        <v/>
      </c>
      <c r="V1946" s="17" t="str">
        <f t="shared" si="158"/>
        <v/>
      </c>
    </row>
    <row r="1947" s="9" customFormat="1" hidden="1" customHeight="1" spans="1:22">
      <c r="A1947" s="21"/>
      <c r="B1947" s="54"/>
      <c r="C1947" s="55"/>
      <c r="D1947" s="54"/>
      <c r="E1947" s="57"/>
      <c r="F1947" s="58"/>
      <c r="G1947" s="59"/>
      <c r="H1947" s="57"/>
      <c r="I1947" s="57"/>
      <c r="J1947" s="62" t="str">
        <f t="shared" si="154"/>
        <v/>
      </c>
      <c r="K1947" s="61"/>
      <c r="L1947" s="57"/>
      <c r="M1947" s="57" t="str">
        <f t="shared" si="155"/>
        <v/>
      </c>
      <c r="N1947" s="57"/>
      <c r="O1947" s="57"/>
      <c r="P1947" s="57"/>
      <c r="Q1947" s="65" t="str">
        <f t="shared" si="156"/>
        <v/>
      </c>
      <c r="R1947" s="55"/>
      <c r="S1947" s="67"/>
      <c r="T1947" s="17">
        <f>IF(AND(D1947&lt;&gt;"",RIGHT(D1947,3)&lt;&gt;""),IF(COUNTIF($D$6:D1947,D1947)=1,1,0),0)</f>
        <v>0</v>
      </c>
      <c r="U1947" s="17" t="str">
        <f t="shared" si="157"/>
        <v/>
      </c>
      <c r="V1947" s="17" t="str">
        <f t="shared" si="158"/>
        <v/>
      </c>
    </row>
    <row r="1948" s="9" customFormat="1" hidden="1" customHeight="1" spans="1:22">
      <c r="A1948" s="21"/>
      <c r="B1948" s="54"/>
      <c r="C1948" s="55"/>
      <c r="D1948" s="54"/>
      <c r="E1948" s="57"/>
      <c r="F1948" s="58"/>
      <c r="G1948" s="59"/>
      <c r="H1948" s="57"/>
      <c r="I1948" s="57"/>
      <c r="J1948" s="62" t="str">
        <f t="shared" si="154"/>
        <v/>
      </c>
      <c r="K1948" s="61"/>
      <c r="L1948" s="57"/>
      <c r="M1948" s="57" t="str">
        <f t="shared" si="155"/>
        <v/>
      </c>
      <c r="N1948" s="57"/>
      <c r="O1948" s="57"/>
      <c r="P1948" s="57"/>
      <c r="Q1948" s="65" t="str">
        <f t="shared" si="156"/>
        <v/>
      </c>
      <c r="R1948" s="55"/>
      <c r="S1948" s="67"/>
      <c r="T1948" s="17">
        <f>IF(AND(D1948&lt;&gt;"",RIGHT(D1948,3)&lt;&gt;""),IF(COUNTIF($D$6:D1948,D1948)=1,1,0),0)</f>
        <v>0</v>
      </c>
      <c r="U1948" s="17" t="str">
        <f t="shared" si="157"/>
        <v/>
      </c>
      <c r="V1948" s="17" t="str">
        <f t="shared" si="158"/>
        <v/>
      </c>
    </row>
    <row r="1949" s="9" customFormat="1" hidden="1" customHeight="1" spans="1:22">
      <c r="A1949" s="21"/>
      <c r="B1949" s="54"/>
      <c r="C1949" s="55"/>
      <c r="D1949" s="54"/>
      <c r="E1949" s="57"/>
      <c r="F1949" s="58"/>
      <c r="G1949" s="59"/>
      <c r="H1949" s="57"/>
      <c r="I1949" s="57"/>
      <c r="J1949" s="62" t="str">
        <f t="shared" si="154"/>
        <v/>
      </c>
      <c r="K1949" s="61"/>
      <c r="L1949" s="57"/>
      <c r="M1949" s="57" t="str">
        <f t="shared" si="155"/>
        <v/>
      </c>
      <c r="N1949" s="57"/>
      <c r="O1949" s="57"/>
      <c r="P1949" s="57"/>
      <c r="Q1949" s="65" t="str">
        <f t="shared" si="156"/>
        <v/>
      </c>
      <c r="R1949" s="55"/>
      <c r="S1949" s="67"/>
      <c r="T1949" s="17">
        <f>IF(AND(D1949&lt;&gt;"",RIGHT(D1949,3)&lt;&gt;""),IF(COUNTIF($D$6:D1949,D1949)=1,1,0),0)</f>
        <v>0</v>
      </c>
      <c r="U1949" s="17" t="str">
        <f t="shared" si="157"/>
        <v/>
      </c>
      <c r="V1949" s="17" t="str">
        <f t="shared" si="158"/>
        <v/>
      </c>
    </row>
    <row r="1950" s="9" customFormat="1" hidden="1" customHeight="1" spans="1:22">
      <c r="A1950" s="21"/>
      <c r="B1950" s="54"/>
      <c r="C1950" s="55"/>
      <c r="D1950" s="54"/>
      <c r="E1950" s="57"/>
      <c r="F1950" s="58"/>
      <c r="G1950" s="59"/>
      <c r="H1950" s="57"/>
      <c r="I1950" s="57"/>
      <c r="J1950" s="62" t="str">
        <f t="shared" si="154"/>
        <v/>
      </c>
      <c r="K1950" s="61"/>
      <c r="L1950" s="57"/>
      <c r="M1950" s="57" t="str">
        <f t="shared" si="155"/>
        <v/>
      </c>
      <c r="N1950" s="57"/>
      <c r="O1950" s="57"/>
      <c r="P1950" s="57"/>
      <c r="Q1950" s="65" t="str">
        <f t="shared" si="156"/>
        <v/>
      </c>
      <c r="R1950" s="55"/>
      <c r="S1950" s="67"/>
      <c r="T1950" s="17">
        <f>IF(AND(D1950&lt;&gt;"",RIGHT(D1950,3)&lt;&gt;""),IF(COUNTIF($D$6:D1950,D1950)=1,1,0),0)</f>
        <v>0</v>
      </c>
      <c r="U1950" s="17" t="str">
        <f t="shared" si="157"/>
        <v/>
      </c>
      <c r="V1950" s="17" t="str">
        <f t="shared" si="158"/>
        <v/>
      </c>
    </row>
    <row r="1951" s="9" customFormat="1" hidden="1" customHeight="1" spans="1:22">
      <c r="A1951" s="21"/>
      <c r="B1951" s="54"/>
      <c r="C1951" s="55"/>
      <c r="D1951" s="54"/>
      <c r="E1951" s="57"/>
      <c r="F1951" s="58"/>
      <c r="G1951" s="59"/>
      <c r="H1951" s="57"/>
      <c r="I1951" s="57"/>
      <c r="J1951" s="62" t="str">
        <f t="shared" si="154"/>
        <v/>
      </c>
      <c r="K1951" s="61"/>
      <c r="L1951" s="57"/>
      <c r="M1951" s="57" t="str">
        <f t="shared" si="155"/>
        <v/>
      </c>
      <c r="N1951" s="57"/>
      <c r="O1951" s="57"/>
      <c r="P1951" s="57"/>
      <c r="Q1951" s="65" t="str">
        <f t="shared" si="156"/>
        <v/>
      </c>
      <c r="R1951" s="55"/>
      <c r="S1951" s="67"/>
      <c r="T1951" s="17">
        <f>IF(AND(D1951&lt;&gt;"",RIGHT(D1951,3)&lt;&gt;""),IF(COUNTIF($D$6:D1951,D1951)=1,1,0),0)</f>
        <v>0</v>
      </c>
      <c r="U1951" s="17" t="str">
        <f t="shared" si="157"/>
        <v/>
      </c>
      <c r="V1951" s="17" t="str">
        <f t="shared" si="158"/>
        <v/>
      </c>
    </row>
    <row r="1952" s="9" customFormat="1" hidden="1" customHeight="1" spans="1:22">
      <c r="A1952" s="21"/>
      <c r="B1952" s="54"/>
      <c r="C1952" s="55"/>
      <c r="D1952" s="54"/>
      <c r="E1952" s="57"/>
      <c r="F1952" s="58"/>
      <c r="G1952" s="59"/>
      <c r="H1952" s="57"/>
      <c r="I1952" s="57"/>
      <c r="J1952" s="62" t="str">
        <f t="shared" si="154"/>
        <v/>
      </c>
      <c r="K1952" s="61"/>
      <c r="L1952" s="57"/>
      <c r="M1952" s="57" t="str">
        <f t="shared" si="155"/>
        <v/>
      </c>
      <c r="N1952" s="57"/>
      <c r="O1952" s="57"/>
      <c r="P1952" s="57"/>
      <c r="Q1952" s="65" t="str">
        <f t="shared" si="156"/>
        <v/>
      </c>
      <c r="R1952" s="55"/>
      <c r="S1952" s="67"/>
      <c r="T1952" s="17">
        <f>IF(AND(D1952&lt;&gt;"",RIGHT(D1952,3)&lt;&gt;""),IF(COUNTIF($D$6:D1952,D1952)=1,1,0),0)</f>
        <v>0</v>
      </c>
      <c r="U1952" s="17" t="str">
        <f t="shared" si="157"/>
        <v/>
      </c>
      <c r="V1952" s="17" t="str">
        <f t="shared" si="158"/>
        <v/>
      </c>
    </row>
    <row r="1953" s="9" customFormat="1" hidden="1" customHeight="1" spans="1:22">
      <c r="A1953" s="21"/>
      <c r="B1953" s="54"/>
      <c r="C1953" s="55"/>
      <c r="D1953" s="54"/>
      <c r="E1953" s="57"/>
      <c r="F1953" s="58"/>
      <c r="G1953" s="59"/>
      <c r="H1953" s="57"/>
      <c r="I1953" s="57"/>
      <c r="J1953" s="62" t="str">
        <f t="shared" si="154"/>
        <v/>
      </c>
      <c r="K1953" s="61"/>
      <c r="L1953" s="57"/>
      <c r="M1953" s="57" t="str">
        <f t="shared" si="155"/>
        <v/>
      </c>
      <c r="N1953" s="57"/>
      <c r="O1953" s="57"/>
      <c r="P1953" s="57"/>
      <c r="Q1953" s="65" t="str">
        <f t="shared" si="156"/>
        <v/>
      </c>
      <c r="R1953" s="55"/>
      <c r="S1953" s="67"/>
      <c r="T1953" s="17">
        <f>IF(AND(D1953&lt;&gt;"",RIGHT(D1953,3)&lt;&gt;""),IF(COUNTIF($D$6:D1953,D1953)=1,1,0),0)</f>
        <v>0</v>
      </c>
      <c r="U1953" s="17" t="str">
        <f t="shared" si="157"/>
        <v/>
      </c>
      <c r="V1953" s="17" t="str">
        <f t="shared" si="158"/>
        <v/>
      </c>
    </row>
    <row r="1954" s="9" customFormat="1" hidden="1" customHeight="1" spans="1:22">
      <c r="A1954" s="21"/>
      <c r="B1954" s="54"/>
      <c r="C1954" s="55"/>
      <c r="D1954" s="54"/>
      <c r="E1954" s="57"/>
      <c r="F1954" s="58"/>
      <c r="G1954" s="59"/>
      <c r="H1954" s="57"/>
      <c r="I1954" s="57"/>
      <c r="J1954" s="62" t="str">
        <f t="shared" si="154"/>
        <v/>
      </c>
      <c r="K1954" s="61"/>
      <c r="L1954" s="57"/>
      <c r="M1954" s="57" t="str">
        <f t="shared" si="155"/>
        <v/>
      </c>
      <c r="N1954" s="57"/>
      <c r="O1954" s="57"/>
      <c r="P1954" s="57"/>
      <c r="Q1954" s="65" t="str">
        <f t="shared" si="156"/>
        <v/>
      </c>
      <c r="R1954" s="55"/>
      <c r="S1954" s="67"/>
      <c r="T1954" s="17">
        <f>IF(AND(D1954&lt;&gt;"",RIGHT(D1954,3)&lt;&gt;""),IF(COUNTIF($D$6:D1954,D1954)=1,1,0),0)</f>
        <v>0</v>
      </c>
      <c r="U1954" s="17" t="str">
        <f t="shared" si="157"/>
        <v/>
      </c>
      <c r="V1954" s="17" t="str">
        <f t="shared" si="158"/>
        <v/>
      </c>
    </row>
    <row r="1955" s="9" customFormat="1" hidden="1" customHeight="1" spans="1:22">
      <c r="A1955" s="21"/>
      <c r="B1955" s="54"/>
      <c r="C1955" s="55"/>
      <c r="D1955" s="54"/>
      <c r="E1955" s="57"/>
      <c r="F1955" s="58"/>
      <c r="G1955" s="59"/>
      <c r="H1955" s="57"/>
      <c r="I1955" s="57"/>
      <c r="J1955" s="62" t="str">
        <f t="shared" si="154"/>
        <v/>
      </c>
      <c r="K1955" s="61"/>
      <c r="L1955" s="57"/>
      <c r="M1955" s="57" t="str">
        <f t="shared" si="155"/>
        <v/>
      </c>
      <c r="N1955" s="57"/>
      <c r="O1955" s="57"/>
      <c r="P1955" s="57"/>
      <c r="Q1955" s="65" t="str">
        <f t="shared" si="156"/>
        <v/>
      </c>
      <c r="R1955" s="55"/>
      <c r="S1955" s="67"/>
      <c r="T1955" s="17">
        <f>IF(AND(D1955&lt;&gt;"",RIGHT(D1955,3)&lt;&gt;""),IF(COUNTIF($D$6:D1955,D1955)=1,1,0),0)</f>
        <v>0</v>
      </c>
      <c r="U1955" s="17" t="str">
        <f t="shared" si="157"/>
        <v/>
      </c>
      <c r="V1955" s="17" t="str">
        <f t="shared" si="158"/>
        <v/>
      </c>
    </row>
    <row r="1956" s="9" customFormat="1" hidden="1" customHeight="1" spans="1:22">
      <c r="A1956" s="21"/>
      <c r="B1956" s="54"/>
      <c r="C1956" s="55"/>
      <c r="D1956" s="54"/>
      <c r="E1956" s="57"/>
      <c r="F1956" s="58"/>
      <c r="G1956" s="59"/>
      <c r="H1956" s="57"/>
      <c r="I1956" s="57"/>
      <c r="J1956" s="62" t="str">
        <f t="shared" si="154"/>
        <v/>
      </c>
      <c r="K1956" s="61"/>
      <c r="L1956" s="57"/>
      <c r="M1956" s="57" t="str">
        <f t="shared" si="155"/>
        <v/>
      </c>
      <c r="N1956" s="57"/>
      <c r="O1956" s="57"/>
      <c r="P1956" s="57"/>
      <c r="Q1956" s="65" t="str">
        <f t="shared" si="156"/>
        <v/>
      </c>
      <c r="R1956" s="55"/>
      <c r="S1956" s="67"/>
      <c r="T1956" s="17">
        <f>IF(AND(D1956&lt;&gt;"",RIGHT(D1956,3)&lt;&gt;""),IF(COUNTIF($D$6:D1956,D1956)=1,1,0),0)</f>
        <v>0</v>
      </c>
      <c r="U1956" s="17" t="str">
        <f t="shared" si="157"/>
        <v/>
      </c>
      <c r="V1956" s="17" t="str">
        <f t="shared" si="158"/>
        <v/>
      </c>
    </row>
    <row r="1957" s="9" customFormat="1" hidden="1" customHeight="1" spans="1:22">
      <c r="A1957" s="21"/>
      <c r="B1957" s="54"/>
      <c r="C1957" s="55"/>
      <c r="D1957" s="54"/>
      <c r="E1957" s="57"/>
      <c r="F1957" s="58"/>
      <c r="G1957" s="59"/>
      <c r="H1957" s="57"/>
      <c r="I1957" s="57"/>
      <c r="J1957" s="62" t="str">
        <f t="shared" si="154"/>
        <v/>
      </c>
      <c r="K1957" s="61"/>
      <c r="L1957" s="57"/>
      <c r="M1957" s="57" t="str">
        <f t="shared" si="155"/>
        <v/>
      </c>
      <c r="N1957" s="57"/>
      <c r="O1957" s="57"/>
      <c r="P1957" s="57"/>
      <c r="Q1957" s="65" t="str">
        <f t="shared" si="156"/>
        <v/>
      </c>
      <c r="R1957" s="55"/>
      <c r="S1957" s="67"/>
      <c r="T1957" s="17">
        <f>IF(AND(D1957&lt;&gt;"",RIGHT(D1957,3)&lt;&gt;""),IF(COUNTIF($D$6:D1957,D1957)=1,1,0),0)</f>
        <v>0</v>
      </c>
      <c r="U1957" s="17" t="str">
        <f t="shared" si="157"/>
        <v/>
      </c>
      <c r="V1957" s="17" t="str">
        <f t="shared" si="158"/>
        <v/>
      </c>
    </row>
    <row r="1958" s="9" customFormat="1" hidden="1" customHeight="1" spans="1:22">
      <c r="A1958" s="21"/>
      <c r="B1958" s="54"/>
      <c r="C1958" s="55"/>
      <c r="D1958" s="54"/>
      <c r="E1958" s="57"/>
      <c r="F1958" s="58"/>
      <c r="G1958" s="59"/>
      <c r="H1958" s="57"/>
      <c r="I1958" s="57"/>
      <c r="J1958" s="62" t="str">
        <f t="shared" si="154"/>
        <v/>
      </c>
      <c r="K1958" s="61"/>
      <c r="L1958" s="57"/>
      <c r="M1958" s="57" t="str">
        <f t="shared" si="155"/>
        <v/>
      </c>
      <c r="N1958" s="57"/>
      <c r="O1958" s="57"/>
      <c r="P1958" s="57"/>
      <c r="Q1958" s="65" t="str">
        <f t="shared" si="156"/>
        <v/>
      </c>
      <c r="R1958" s="55"/>
      <c r="S1958" s="67"/>
      <c r="T1958" s="17">
        <f>IF(AND(D1958&lt;&gt;"",RIGHT(D1958,3)&lt;&gt;""),IF(COUNTIF($D$6:D1958,D1958)=1,1,0),0)</f>
        <v>0</v>
      </c>
      <c r="U1958" s="17" t="str">
        <f t="shared" si="157"/>
        <v/>
      </c>
      <c r="V1958" s="17" t="str">
        <f t="shared" si="158"/>
        <v/>
      </c>
    </row>
    <row r="1959" s="9" customFormat="1" hidden="1" customHeight="1" spans="1:22">
      <c r="A1959" s="21"/>
      <c r="B1959" s="54"/>
      <c r="C1959" s="55"/>
      <c r="D1959" s="54"/>
      <c r="E1959" s="57"/>
      <c r="F1959" s="58"/>
      <c r="G1959" s="59"/>
      <c r="H1959" s="57"/>
      <c r="I1959" s="57"/>
      <c r="J1959" s="62" t="str">
        <f t="shared" si="154"/>
        <v/>
      </c>
      <c r="K1959" s="61"/>
      <c r="L1959" s="57"/>
      <c r="M1959" s="57" t="str">
        <f t="shared" si="155"/>
        <v/>
      </c>
      <c r="N1959" s="57"/>
      <c r="O1959" s="57"/>
      <c r="P1959" s="57"/>
      <c r="Q1959" s="65" t="str">
        <f t="shared" si="156"/>
        <v/>
      </c>
      <c r="R1959" s="55"/>
      <c r="S1959" s="67"/>
      <c r="T1959" s="17">
        <f>IF(AND(D1959&lt;&gt;"",RIGHT(D1959,3)&lt;&gt;""),IF(COUNTIF($D$6:D1959,D1959)=1,1,0),0)</f>
        <v>0</v>
      </c>
      <c r="U1959" s="17" t="str">
        <f t="shared" si="157"/>
        <v/>
      </c>
      <c r="V1959" s="17" t="str">
        <f t="shared" si="158"/>
        <v/>
      </c>
    </row>
    <row r="1960" s="9" customFormat="1" hidden="1" customHeight="1" spans="1:22">
      <c r="A1960" s="21"/>
      <c r="B1960" s="54"/>
      <c r="C1960" s="55"/>
      <c r="D1960" s="54"/>
      <c r="E1960" s="57"/>
      <c r="F1960" s="58"/>
      <c r="G1960" s="59"/>
      <c r="H1960" s="57"/>
      <c r="I1960" s="57"/>
      <c r="J1960" s="62" t="str">
        <f t="shared" si="154"/>
        <v/>
      </c>
      <c r="K1960" s="61"/>
      <c r="L1960" s="57"/>
      <c r="M1960" s="57" t="str">
        <f t="shared" si="155"/>
        <v/>
      </c>
      <c r="N1960" s="57"/>
      <c r="O1960" s="57"/>
      <c r="P1960" s="57"/>
      <c r="Q1960" s="65" t="str">
        <f t="shared" si="156"/>
        <v/>
      </c>
      <c r="R1960" s="55"/>
      <c r="S1960" s="67"/>
      <c r="T1960" s="17">
        <f>IF(AND(D1960&lt;&gt;"",RIGHT(D1960,3)&lt;&gt;""),IF(COUNTIF($D$6:D1960,D1960)=1,1,0),0)</f>
        <v>0</v>
      </c>
      <c r="U1960" s="17" t="str">
        <f t="shared" si="157"/>
        <v/>
      </c>
      <c r="V1960" s="17" t="str">
        <f t="shared" si="158"/>
        <v/>
      </c>
    </row>
    <row r="1961" s="9" customFormat="1" hidden="1" customHeight="1" spans="1:22">
      <c r="A1961" s="21"/>
      <c r="B1961" s="54"/>
      <c r="C1961" s="55"/>
      <c r="D1961" s="54"/>
      <c r="E1961" s="57"/>
      <c r="F1961" s="58"/>
      <c r="G1961" s="59"/>
      <c r="H1961" s="57"/>
      <c r="I1961" s="57"/>
      <c r="J1961" s="62" t="str">
        <f t="shared" si="154"/>
        <v/>
      </c>
      <c r="K1961" s="61"/>
      <c r="L1961" s="57"/>
      <c r="M1961" s="57" t="str">
        <f t="shared" si="155"/>
        <v/>
      </c>
      <c r="N1961" s="57"/>
      <c r="O1961" s="57"/>
      <c r="P1961" s="57"/>
      <c r="Q1961" s="65" t="str">
        <f t="shared" si="156"/>
        <v/>
      </c>
      <c r="R1961" s="55"/>
      <c r="S1961" s="67"/>
      <c r="T1961" s="17">
        <f>IF(AND(D1961&lt;&gt;"",RIGHT(D1961,3)&lt;&gt;""),IF(COUNTIF($D$6:D1961,D1961)=1,1,0),0)</f>
        <v>0</v>
      </c>
      <c r="U1961" s="17" t="str">
        <f t="shared" si="157"/>
        <v/>
      </c>
      <c r="V1961" s="17" t="str">
        <f t="shared" si="158"/>
        <v/>
      </c>
    </row>
    <row r="1962" s="9" customFormat="1" hidden="1" customHeight="1" spans="1:22">
      <c r="A1962" s="21"/>
      <c r="B1962" s="54"/>
      <c r="C1962" s="55"/>
      <c r="D1962" s="54"/>
      <c r="E1962" s="57"/>
      <c r="F1962" s="58"/>
      <c r="G1962" s="59"/>
      <c r="H1962" s="57"/>
      <c r="I1962" s="57"/>
      <c r="J1962" s="62" t="str">
        <f t="shared" si="154"/>
        <v/>
      </c>
      <c r="K1962" s="61"/>
      <c r="L1962" s="57"/>
      <c r="M1962" s="57" t="str">
        <f t="shared" si="155"/>
        <v/>
      </c>
      <c r="N1962" s="57"/>
      <c r="O1962" s="57"/>
      <c r="P1962" s="57"/>
      <c r="Q1962" s="65" t="str">
        <f t="shared" si="156"/>
        <v/>
      </c>
      <c r="R1962" s="55"/>
      <c r="S1962" s="67"/>
      <c r="T1962" s="17">
        <f>IF(AND(D1962&lt;&gt;"",RIGHT(D1962,3)&lt;&gt;""),IF(COUNTIF($D$6:D1962,D1962)=1,1,0),0)</f>
        <v>0</v>
      </c>
      <c r="U1962" s="17" t="str">
        <f t="shared" si="157"/>
        <v/>
      </c>
      <c r="V1962" s="17" t="str">
        <f t="shared" si="158"/>
        <v/>
      </c>
    </row>
    <row r="1963" s="9" customFormat="1" hidden="1" customHeight="1" spans="1:22">
      <c r="A1963" s="21"/>
      <c r="B1963" s="54"/>
      <c r="C1963" s="55"/>
      <c r="D1963" s="54"/>
      <c r="E1963" s="57"/>
      <c r="F1963" s="58"/>
      <c r="G1963" s="59"/>
      <c r="H1963" s="57"/>
      <c r="I1963" s="57"/>
      <c r="J1963" s="62" t="str">
        <f t="shared" si="154"/>
        <v/>
      </c>
      <c r="K1963" s="61"/>
      <c r="L1963" s="57"/>
      <c r="M1963" s="57" t="str">
        <f t="shared" si="155"/>
        <v/>
      </c>
      <c r="N1963" s="57"/>
      <c r="O1963" s="57"/>
      <c r="P1963" s="57"/>
      <c r="Q1963" s="65" t="str">
        <f t="shared" si="156"/>
        <v/>
      </c>
      <c r="R1963" s="55"/>
      <c r="S1963" s="67"/>
      <c r="T1963" s="17">
        <f>IF(AND(D1963&lt;&gt;"",RIGHT(D1963,3)&lt;&gt;""),IF(COUNTIF($D$6:D1963,D1963)=1,1,0),0)</f>
        <v>0</v>
      </c>
      <c r="U1963" s="17" t="str">
        <f t="shared" si="157"/>
        <v/>
      </c>
      <c r="V1963" s="17" t="str">
        <f t="shared" si="158"/>
        <v/>
      </c>
    </row>
    <row r="1964" s="9" customFormat="1" hidden="1" customHeight="1" spans="1:22">
      <c r="A1964" s="21"/>
      <c r="B1964" s="54"/>
      <c r="C1964" s="55"/>
      <c r="D1964" s="54"/>
      <c r="E1964" s="57"/>
      <c r="F1964" s="58"/>
      <c r="G1964" s="59"/>
      <c r="H1964" s="57"/>
      <c r="I1964" s="57"/>
      <c r="J1964" s="62" t="str">
        <f t="shared" si="154"/>
        <v/>
      </c>
      <c r="K1964" s="61"/>
      <c r="L1964" s="57"/>
      <c r="M1964" s="57" t="str">
        <f t="shared" si="155"/>
        <v/>
      </c>
      <c r="N1964" s="57"/>
      <c r="O1964" s="57"/>
      <c r="P1964" s="57"/>
      <c r="Q1964" s="65" t="str">
        <f t="shared" si="156"/>
        <v/>
      </c>
      <c r="R1964" s="55"/>
      <c r="S1964" s="67"/>
      <c r="T1964" s="17">
        <f>IF(AND(D1964&lt;&gt;"",RIGHT(D1964,3)&lt;&gt;""),IF(COUNTIF($D$6:D1964,D1964)=1,1,0),0)</f>
        <v>0</v>
      </c>
      <c r="U1964" s="17" t="str">
        <f t="shared" si="157"/>
        <v/>
      </c>
      <c r="V1964" s="17" t="str">
        <f t="shared" si="158"/>
        <v/>
      </c>
    </row>
    <row r="1965" s="9" customFormat="1" hidden="1" customHeight="1" spans="1:22">
      <c r="A1965" s="21"/>
      <c r="B1965" s="54"/>
      <c r="C1965" s="55"/>
      <c r="D1965" s="54"/>
      <c r="E1965" s="57"/>
      <c r="F1965" s="58"/>
      <c r="G1965" s="59"/>
      <c r="H1965" s="57"/>
      <c r="I1965" s="57"/>
      <c r="J1965" s="62" t="str">
        <f t="shared" si="154"/>
        <v/>
      </c>
      <c r="K1965" s="61"/>
      <c r="L1965" s="57"/>
      <c r="M1965" s="57" t="str">
        <f t="shared" si="155"/>
        <v/>
      </c>
      <c r="N1965" s="57"/>
      <c r="O1965" s="57"/>
      <c r="P1965" s="57"/>
      <c r="Q1965" s="65" t="str">
        <f t="shared" si="156"/>
        <v/>
      </c>
      <c r="R1965" s="55"/>
      <c r="S1965" s="67"/>
      <c r="T1965" s="17">
        <f>IF(AND(D1965&lt;&gt;"",RIGHT(D1965,3)&lt;&gt;""),IF(COUNTIF($D$6:D1965,D1965)=1,1,0),0)</f>
        <v>0</v>
      </c>
      <c r="U1965" s="17" t="str">
        <f t="shared" si="157"/>
        <v/>
      </c>
      <c r="V1965" s="17" t="str">
        <f t="shared" si="158"/>
        <v/>
      </c>
    </row>
    <row r="1966" s="9" customFormat="1" hidden="1" customHeight="1" spans="1:22">
      <c r="A1966" s="21"/>
      <c r="B1966" s="54"/>
      <c r="C1966" s="55"/>
      <c r="D1966" s="54"/>
      <c r="E1966" s="57"/>
      <c r="F1966" s="58"/>
      <c r="G1966" s="59"/>
      <c r="H1966" s="57"/>
      <c r="I1966" s="57"/>
      <c r="J1966" s="62" t="str">
        <f t="shared" si="154"/>
        <v/>
      </c>
      <c r="K1966" s="61"/>
      <c r="L1966" s="57"/>
      <c r="M1966" s="57" t="str">
        <f t="shared" si="155"/>
        <v/>
      </c>
      <c r="N1966" s="57"/>
      <c r="O1966" s="57"/>
      <c r="P1966" s="57"/>
      <c r="Q1966" s="65" t="str">
        <f t="shared" si="156"/>
        <v/>
      </c>
      <c r="R1966" s="55"/>
      <c r="S1966" s="67"/>
      <c r="T1966" s="17">
        <f>IF(AND(D1966&lt;&gt;"",RIGHT(D1966,3)&lt;&gt;""),IF(COUNTIF($D$6:D1966,D1966)=1,1,0),0)</f>
        <v>0</v>
      </c>
      <c r="U1966" s="17" t="str">
        <f t="shared" si="157"/>
        <v/>
      </c>
      <c r="V1966" s="17" t="str">
        <f t="shared" si="158"/>
        <v/>
      </c>
    </row>
    <row r="1967" s="9" customFormat="1" hidden="1" customHeight="1" spans="1:22">
      <c r="A1967" s="21"/>
      <c r="B1967" s="54"/>
      <c r="C1967" s="55"/>
      <c r="D1967" s="54"/>
      <c r="E1967" s="57"/>
      <c r="F1967" s="58"/>
      <c r="G1967" s="59"/>
      <c r="H1967" s="57"/>
      <c r="I1967" s="57"/>
      <c r="J1967" s="62" t="str">
        <f t="shared" si="154"/>
        <v/>
      </c>
      <c r="K1967" s="61"/>
      <c r="L1967" s="57"/>
      <c r="M1967" s="57" t="str">
        <f t="shared" si="155"/>
        <v/>
      </c>
      <c r="N1967" s="57"/>
      <c r="O1967" s="57"/>
      <c r="P1967" s="57"/>
      <c r="Q1967" s="65" t="str">
        <f t="shared" si="156"/>
        <v/>
      </c>
      <c r="R1967" s="55"/>
      <c r="S1967" s="67"/>
      <c r="T1967" s="17">
        <f>IF(AND(D1967&lt;&gt;"",RIGHT(D1967,3)&lt;&gt;""),IF(COUNTIF($D$6:D1967,D1967)=1,1,0),0)</f>
        <v>0</v>
      </c>
      <c r="U1967" s="17" t="str">
        <f t="shared" si="157"/>
        <v/>
      </c>
      <c r="V1967" s="17" t="str">
        <f t="shared" si="158"/>
        <v/>
      </c>
    </row>
    <row r="1968" s="9" customFormat="1" hidden="1" customHeight="1" spans="1:22">
      <c r="A1968" s="21"/>
      <c r="B1968" s="54"/>
      <c r="C1968" s="55"/>
      <c r="D1968" s="54"/>
      <c r="E1968" s="57"/>
      <c r="F1968" s="58"/>
      <c r="G1968" s="59"/>
      <c r="H1968" s="57"/>
      <c r="I1968" s="57"/>
      <c r="J1968" s="62" t="str">
        <f t="shared" si="154"/>
        <v/>
      </c>
      <c r="K1968" s="61"/>
      <c r="L1968" s="57"/>
      <c r="M1968" s="57" t="str">
        <f t="shared" si="155"/>
        <v/>
      </c>
      <c r="N1968" s="57"/>
      <c r="O1968" s="57"/>
      <c r="P1968" s="57"/>
      <c r="Q1968" s="65" t="str">
        <f t="shared" si="156"/>
        <v/>
      </c>
      <c r="R1968" s="55"/>
      <c r="S1968" s="67"/>
      <c r="T1968" s="17">
        <f>IF(AND(D1968&lt;&gt;"",RIGHT(D1968,3)&lt;&gt;""),IF(COUNTIF($D$6:D1968,D1968)=1,1,0),0)</f>
        <v>0</v>
      </c>
      <c r="U1968" s="17" t="str">
        <f t="shared" si="157"/>
        <v/>
      </c>
      <c r="V1968" s="17" t="str">
        <f t="shared" si="158"/>
        <v/>
      </c>
    </row>
    <row r="1969" s="9" customFormat="1" hidden="1" customHeight="1" spans="1:22">
      <c r="A1969" s="21"/>
      <c r="B1969" s="54"/>
      <c r="C1969" s="55"/>
      <c r="D1969" s="54"/>
      <c r="E1969" s="57"/>
      <c r="F1969" s="58"/>
      <c r="G1969" s="59"/>
      <c r="H1969" s="57"/>
      <c r="I1969" s="57"/>
      <c r="J1969" s="62" t="str">
        <f t="shared" si="154"/>
        <v/>
      </c>
      <c r="K1969" s="61"/>
      <c r="L1969" s="57"/>
      <c r="M1969" s="57" t="str">
        <f t="shared" si="155"/>
        <v/>
      </c>
      <c r="N1969" s="57"/>
      <c r="O1969" s="57"/>
      <c r="P1969" s="57"/>
      <c r="Q1969" s="65" t="str">
        <f t="shared" si="156"/>
        <v/>
      </c>
      <c r="R1969" s="55"/>
      <c r="S1969" s="67"/>
      <c r="T1969" s="17">
        <f>IF(AND(D1969&lt;&gt;"",RIGHT(D1969,3)&lt;&gt;""),IF(COUNTIF($D$6:D1969,D1969)=1,1,0),0)</f>
        <v>0</v>
      </c>
      <c r="U1969" s="17" t="str">
        <f t="shared" si="157"/>
        <v/>
      </c>
      <c r="V1969" s="17" t="str">
        <f t="shared" si="158"/>
        <v/>
      </c>
    </row>
    <row r="1970" s="9" customFormat="1" hidden="1" customHeight="1" spans="1:22">
      <c r="A1970" s="21"/>
      <c r="B1970" s="54"/>
      <c r="C1970" s="55"/>
      <c r="D1970" s="54"/>
      <c r="E1970" s="57"/>
      <c r="F1970" s="58"/>
      <c r="G1970" s="59"/>
      <c r="H1970" s="57"/>
      <c r="I1970" s="57"/>
      <c r="J1970" s="62" t="str">
        <f t="shared" si="154"/>
        <v/>
      </c>
      <c r="K1970" s="61"/>
      <c r="L1970" s="57"/>
      <c r="M1970" s="57" t="str">
        <f t="shared" si="155"/>
        <v/>
      </c>
      <c r="N1970" s="57"/>
      <c r="O1970" s="57"/>
      <c r="P1970" s="57"/>
      <c r="Q1970" s="65" t="str">
        <f t="shared" si="156"/>
        <v/>
      </c>
      <c r="R1970" s="55"/>
      <c r="S1970" s="67"/>
      <c r="T1970" s="17">
        <f>IF(AND(D1970&lt;&gt;"",RIGHT(D1970,3)&lt;&gt;""),IF(COUNTIF($D$6:D1970,D1970)=1,1,0),0)</f>
        <v>0</v>
      </c>
      <c r="U1970" s="17" t="str">
        <f t="shared" si="157"/>
        <v/>
      </c>
      <c r="V1970" s="17" t="str">
        <f t="shared" si="158"/>
        <v/>
      </c>
    </row>
    <row r="1971" s="9" customFormat="1" hidden="1" customHeight="1" spans="1:22">
      <c r="A1971" s="21"/>
      <c r="B1971" s="54"/>
      <c r="C1971" s="55"/>
      <c r="D1971" s="54"/>
      <c r="E1971" s="57"/>
      <c r="F1971" s="58"/>
      <c r="G1971" s="59"/>
      <c r="H1971" s="57"/>
      <c r="I1971" s="57"/>
      <c r="J1971" s="62" t="str">
        <f t="shared" si="154"/>
        <v/>
      </c>
      <c r="K1971" s="61"/>
      <c r="L1971" s="57"/>
      <c r="M1971" s="57" t="str">
        <f t="shared" si="155"/>
        <v/>
      </c>
      <c r="N1971" s="57"/>
      <c r="O1971" s="57"/>
      <c r="P1971" s="57"/>
      <c r="Q1971" s="65" t="str">
        <f t="shared" si="156"/>
        <v/>
      </c>
      <c r="R1971" s="55"/>
      <c r="S1971" s="67"/>
      <c r="T1971" s="17">
        <f>IF(AND(D1971&lt;&gt;"",RIGHT(D1971,3)&lt;&gt;""),IF(COUNTIF($D$6:D1971,D1971)=1,1,0),0)</f>
        <v>0</v>
      </c>
      <c r="U1971" s="17" t="str">
        <f t="shared" si="157"/>
        <v/>
      </c>
      <c r="V1971" s="17" t="str">
        <f t="shared" si="158"/>
        <v/>
      </c>
    </row>
    <row r="1972" s="9" customFormat="1" hidden="1" customHeight="1" spans="1:22">
      <c r="A1972" s="21"/>
      <c r="B1972" s="54"/>
      <c r="C1972" s="55"/>
      <c r="D1972" s="54"/>
      <c r="E1972" s="57"/>
      <c r="F1972" s="58"/>
      <c r="G1972" s="59"/>
      <c r="H1972" s="57"/>
      <c r="I1972" s="57"/>
      <c r="J1972" s="62" t="str">
        <f t="shared" si="154"/>
        <v/>
      </c>
      <c r="K1972" s="61"/>
      <c r="L1972" s="57"/>
      <c r="M1972" s="57" t="str">
        <f t="shared" si="155"/>
        <v/>
      </c>
      <c r="N1972" s="57"/>
      <c r="O1972" s="57"/>
      <c r="P1972" s="57"/>
      <c r="Q1972" s="65" t="str">
        <f t="shared" si="156"/>
        <v/>
      </c>
      <c r="R1972" s="55"/>
      <c r="S1972" s="67"/>
      <c r="T1972" s="17">
        <f>IF(AND(D1972&lt;&gt;"",RIGHT(D1972,3)&lt;&gt;""),IF(COUNTIF($D$6:D1972,D1972)=1,1,0),0)</f>
        <v>0</v>
      </c>
      <c r="U1972" s="17" t="str">
        <f t="shared" si="157"/>
        <v/>
      </c>
      <c r="V1972" s="17" t="str">
        <f t="shared" si="158"/>
        <v/>
      </c>
    </row>
    <row r="1973" s="9" customFormat="1" hidden="1" customHeight="1" spans="1:22">
      <c r="A1973" s="21"/>
      <c r="B1973" s="54"/>
      <c r="C1973" s="55"/>
      <c r="D1973" s="54"/>
      <c r="E1973" s="57"/>
      <c r="F1973" s="58"/>
      <c r="G1973" s="59"/>
      <c r="H1973" s="57"/>
      <c r="I1973" s="57"/>
      <c r="J1973" s="62" t="str">
        <f t="shared" si="154"/>
        <v/>
      </c>
      <c r="K1973" s="61"/>
      <c r="L1973" s="57"/>
      <c r="M1973" s="57" t="str">
        <f t="shared" si="155"/>
        <v/>
      </c>
      <c r="N1973" s="57"/>
      <c r="O1973" s="57"/>
      <c r="P1973" s="57"/>
      <c r="Q1973" s="65" t="str">
        <f t="shared" si="156"/>
        <v/>
      </c>
      <c r="R1973" s="55"/>
      <c r="S1973" s="67"/>
      <c r="T1973" s="17">
        <f>IF(AND(D1973&lt;&gt;"",RIGHT(D1973,3)&lt;&gt;""),IF(COUNTIF($D$6:D1973,D1973)=1,1,0),0)</f>
        <v>0</v>
      </c>
      <c r="U1973" s="17" t="str">
        <f t="shared" si="157"/>
        <v/>
      </c>
      <c r="V1973" s="17" t="str">
        <f t="shared" si="158"/>
        <v/>
      </c>
    </row>
    <row r="1974" s="9" customFormat="1" hidden="1" customHeight="1" spans="1:22">
      <c r="A1974" s="21"/>
      <c r="B1974" s="54"/>
      <c r="C1974" s="55"/>
      <c r="D1974" s="54"/>
      <c r="E1974" s="57"/>
      <c r="F1974" s="58"/>
      <c r="G1974" s="59"/>
      <c r="H1974" s="57"/>
      <c r="I1974" s="57"/>
      <c r="J1974" s="62" t="str">
        <f t="shared" si="154"/>
        <v/>
      </c>
      <c r="K1974" s="61"/>
      <c r="L1974" s="57"/>
      <c r="M1974" s="57" t="str">
        <f t="shared" si="155"/>
        <v/>
      </c>
      <c r="N1974" s="57"/>
      <c r="O1974" s="57"/>
      <c r="P1974" s="57"/>
      <c r="Q1974" s="65" t="str">
        <f t="shared" si="156"/>
        <v/>
      </c>
      <c r="R1974" s="55"/>
      <c r="S1974" s="67"/>
      <c r="T1974" s="17">
        <f>IF(AND(D1974&lt;&gt;"",RIGHT(D1974,3)&lt;&gt;""),IF(COUNTIF($D$6:D1974,D1974)=1,1,0),0)</f>
        <v>0</v>
      </c>
      <c r="U1974" s="17" t="str">
        <f t="shared" si="157"/>
        <v/>
      </c>
      <c r="V1974" s="17" t="str">
        <f t="shared" si="158"/>
        <v/>
      </c>
    </row>
    <row r="1975" s="9" customFormat="1" hidden="1" customHeight="1" spans="1:22">
      <c r="A1975" s="21"/>
      <c r="B1975" s="54"/>
      <c r="C1975" s="55"/>
      <c r="D1975" s="54"/>
      <c r="E1975" s="57"/>
      <c r="F1975" s="58"/>
      <c r="G1975" s="59"/>
      <c r="H1975" s="57"/>
      <c r="I1975" s="57"/>
      <c r="J1975" s="62" t="str">
        <f t="shared" si="154"/>
        <v/>
      </c>
      <c r="K1975" s="61"/>
      <c r="L1975" s="57"/>
      <c r="M1975" s="57" t="str">
        <f t="shared" si="155"/>
        <v/>
      </c>
      <c r="N1975" s="57"/>
      <c r="O1975" s="57"/>
      <c r="P1975" s="57"/>
      <c r="Q1975" s="65" t="str">
        <f t="shared" si="156"/>
        <v/>
      </c>
      <c r="R1975" s="55"/>
      <c r="S1975" s="67"/>
      <c r="T1975" s="17">
        <f>IF(AND(D1975&lt;&gt;"",RIGHT(D1975,3)&lt;&gt;""),IF(COUNTIF($D$6:D1975,D1975)=1,1,0),0)</f>
        <v>0</v>
      </c>
      <c r="U1975" s="17" t="str">
        <f t="shared" si="157"/>
        <v/>
      </c>
      <c r="V1975" s="17" t="str">
        <f t="shared" si="158"/>
        <v/>
      </c>
    </row>
    <row r="1976" s="9" customFormat="1" hidden="1" customHeight="1" spans="1:22">
      <c r="A1976" s="21"/>
      <c r="B1976" s="54"/>
      <c r="C1976" s="55"/>
      <c r="D1976" s="54"/>
      <c r="E1976" s="57"/>
      <c r="F1976" s="58"/>
      <c r="G1976" s="59"/>
      <c r="H1976" s="57"/>
      <c r="I1976" s="57"/>
      <c r="J1976" s="62" t="str">
        <f t="shared" si="154"/>
        <v/>
      </c>
      <c r="K1976" s="61"/>
      <c r="L1976" s="57"/>
      <c r="M1976" s="57" t="str">
        <f t="shared" si="155"/>
        <v/>
      </c>
      <c r="N1976" s="57"/>
      <c r="O1976" s="57"/>
      <c r="P1976" s="57"/>
      <c r="Q1976" s="65" t="str">
        <f t="shared" si="156"/>
        <v/>
      </c>
      <c r="R1976" s="55"/>
      <c r="S1976" s="67"/>
      <c r="T1976" s="17">
        <f>IF(AND(D1976&lt;&gt;"",RIGHT(D1976,3)&lt;&gt;""),IF(COUNTIF($D$6:D1976,D1976)=1,1,0),0)</f>
        <v>0</v>
      </c>
      <c r="U1976" s="17" t="str">
        <f t="shared" si="157"/>
        <v/>
      </c>
      <c r="V1976" s="17" t="str">
        <f t="shared" si="158"/>
        <v/>
      </c>
    </row>
    <row r="1977" s="9" customFormat="1" hidden="1" customHeight="1" spans="1:22">
      <c r="A1977" s="21"/>
      <c r="B1977" s="54"/>
      <c r="C1977" s="55"/>
      <c r="D1977" s="54"/>
      <c r="E1977" s="57"/>
      <c r="F1977" s="58"/>
      <c r="G1977" s="59"/>
      <c r="H1977" s="57"/>
      <c r="I1977" s="57"/>
      <c r="J1977" s="62" t="str">
        <f t="shared" si="154"/>
        <v/>
      </c>
      <c r="K1977" s="61"/>
      <c r="L1977" s="57"/>
      <c r="M1977" s="57" t="str">
        <f t="shared" si="155"/>
        <v/>
      </c>
      <c r="N1977" s="57"/>
      <c r="O1977" s="57"/>
      <c r="P1977" s="57"/>
      <c r="Q1977" s="65" t="str">
        <f t="shared" si="156"/>
        <v/>
      </c>
      <c r="R1977" s="55"/>
      <c r="S1977" s="67"/>
      <c r="T1977" s="17">
        <f>IF(AND(D1977&lt;&gt;"",RIGHT(D1977,3)&lt;&gt;""),IF(COUNTIF($D$6:D1977,D1977)=1,1,0),0)</f>
        <v>0</v>
      </c>
      <c r="U1977" s="17" t="str">
        <f t="shared" si="157"/>
        <v/>
      </c>
      <c r="V1977" s="17" t="str">
        <f t="shared" si="158"/>
        <v/>
      </c>
    </row>
    <row r="1978" s="9" customFormat="1" hidden="1" customHeight="1" spans="1:22">
      <c r="A1978" s="21"/>
      <c r="B1978" s="54"/>
      <c r="C1978" s="55"/>
      <c r="D1978" s="54"/>
      <c r="E1978" s="57"/>
      <c r="F1978" s="58"/>
      <c r="G1978" s="59"/>
      <c r="H1978" s="57"/>
      <c r="I1978" s="57"/>
      <c r="J1978" s="62" t="str">
        <f t="shared" si="154"/>
        <v/>
      </c>
      <c r="K1978" s="61"/>
      <c r="L1978" s="57"/>
      <c r="M1978" s="57" t="str">
        <f t="shared" si="155"/>
        <v/>
      </c>
      <c r="N1978" s="57"/>
      <c r="O1978" s="57"/>
      <c r="P1978" s="57"/>
      <c r="Q1978" s="65" t="str">
        <f t="shared" si="156"/>
        <v/>
      </c>
      <c r="R1978" s="55"/>
      <c r="S1978" s="67"/>
      <c r="T1978" s="17">
        <f>IF(AND(D1978&lt;&gt;"",RIGHT(D1978,3)&lt;&gt;""),IF(COUNTIF($D$6:D1978,D1978)=1,1,0),0)</f>
        <v>0</v>
      </c>
      <c r="U1978" s="17" t="str">
        <f t="shared" si="157"/>
        <v/>
      </c>
      <c r="V1978" s="17" t="str">
        <f t="shared" si="158"/>
        <v/>
      </c>
    </row>
    <row r="1979" s="9" customFormat="1" hidden="1" customHeight="1" spans="1:22">
      <c r="A1979" s="21"/>
      <c r="B1979" s="54"/>
      <c r="C1979" s="55"/>
      <c r="D1979" s="54"/>
      <c r="E1979" s="57"/>
      <c r="F1979" s="58"/>
      <c r="G1979" s="59"/>
      <c r="H1979" s="57"/>
      <c r="I1979" s="57"/>
      <c r="J1979" s="62" t="str">
        <f t="shared" si="154"/>
        <v/>
      </c>
      <c r="K1979" s="61"/>
      <c r="L1979" s="57"/>
      <c r="M1979" s="57" t="str">
        <f t="shared" si="155"/>
        <v/>
      </c>
      <c r="N1979" s="57"/>
      <c r="O1979" s="57"/>
      <c r="P1979" s="57"/>
      <c r="Q1979" s="65" t="str">
        <f t="shared" si="156"/>
        <v/>
      </c>
      <c r="R1979" s="55"/>
      <c r="S1979" s="67"/>
      <c r="T1979" s="17">
        <f>IF(AND(D1979&lt;&gt;"",RIGHT(D1979,3)&lt;&gt;""),IF(COUNTIF($D$6:D1979,D1979)=1,1,0),0)</f>
        <v>0</v>
      </c>
      <c r="U1979" s="17" t="str">
        <f t="shared" si="157"/>
        <v/>
      </c>
      <c r="V1979" s="17" t="str">
        <f t="shared" si="158"/>
        <v/>
      </c>
    </row>
    <row r="1980" s="9" customFormat="1" hidden="1" customHeight="1" spans="1:22">
      <c r="A1980" s="21"/>
      <c r="B1980" s="54"/>
      <c r="C1980" s="55"/>
      <c r="D1980" s="54"/>
      <c r="E1980" s="57"/>
      <c r="F1980" s="58"/>
      <c r="G1980" s="59"/>
      <c r="H1980" s="57"/>
      <c r="I1980" s="57"/>
      <c r="J1980" s="62" t="str">
        <f t="shared" si="154"/>
        <v/>
      </c>
      <c r="K1980" s="61"/>
      <c r="L1980" s="57"/>
      <c r="M1980" s="57" t="str">
        <f t="shared" si="155"/>
        <v/>
      </c>
      <c r="N1980" s="57"/>
      <c r="O1980" s="57"/>
      <c r="P1980" s="57"/>
      <c r="Q1980" s="65" t="str">
        <f t="shared" si="156"/>
        <v/>
      </c>
      <c r="R1980" s="55"/>
      <c r="S1980" s="67"/>
      <c r="T1980" s="17">
        <f>IF(AND(D1980&lt;&gt;"",RIGHT(D1980,3)&lt;&gt;""),IF(COUNTIF($D$6:D1980,D1980)=1,1,0),0)</f>
        <v>0</v>
      </c>
      <c r="U1980" s="17" t="str">
        <f t="shared" si="157"/>
        <v/>
      </c>
      <c r="V1980" s="17" t="str">
        <f t="shared" si="158"/>
        <v/>
      </c>
    </row>
    <row r="1981" s="9" customFormat="1" hidden="1" customHeight="1" spans="1:22">
      <c r="A1981" s="21"/>
      <c r="B1981" s="54"/>
      <c r="C1981" s="55"/>
      <c r="D1981" s="54"/>
      <c r="E1981" s="57"/>
      <c r="F1981" s="58"/>
      <c r="G1981" s="59"/>
      <c r="H1981" s="57"/>
      <c r="I1981" s="57"/>
      <c r="J1981" s="62" t="str">
        <f t="shared" si="154"/>
        <v/>
      </c>
      <c r="K1981" s="61"/>
      <c r="L1981" s="57"/>
      <c r="M1981" s="57" t="str">
        <f t="shared" si="155"/>
        <v/>
      </c>
      <c r="N1981" s="57"/>
      <c r="O1981" s="57"/>
      <c r="P1981" s="57"/>
      <c r="Q1981" s="65" t="str">
        <f t="shared" si="156"/>
        <v/>
      </c>
      <c r="R1981" s="55"/>
      <c r="S1981" s="67"/>
      <c r="T1981" s="17">
        <f>IF(AND(D1981&lt;&gt;"",RIGHT(D1981,3)&lt;&gt;""),IF(COUNTIF($D$6:D1981,D1981)=1,1,0),0)</f>
        <v>0</v>
      </c>
      <c r="U1981" s="17" t="str">
        <f t="shared" si="157"/>
        <v/>
      </c>
      <c r="V1981" s="17" t="str">
        <f t="shared" si="158"/>
        <v/>
      </c>
    </row>
    <row r="1982" s="9" customFormat="1" hidden="1" customHeight="1" spans="1:22">
      <c r="A1982" s="21"/>
      <c r="B1982" s="54"/>
      <c r="C1982" s="55"/>
      <c r="D1982" s="54"/>
      <c r="E1982" s="57"/>
      <c r="F1982" s="58"/>
      <c r="G1982" s="59"/>
      <c r="H1982" s="57"/>
      <c r="I1982" s="57"/>
      <c r="J1982" s="62" t="str">
        <f t="shared" si="154"/>
        <v/>
      </c>
      <c r="K1982" s="61"/>
      <c r="L1982" s="57"/>
      <c r="M1982" s="57" t="str">
        <f t="shared" si="155"/>
        <v/>
      </c>
      <c r="N1982" s="57"/>
      <c r="O1982" s="57"/>
      <c r="P1982" s="57"/>
      <c r="Q1982" s="65" t="str">
        <f t="shared" si="156"/>
        <v/>
      </c>
      <c r="R1982" s="55"/>
      <c r="S1982" s="67"/>
      <c r="T1982" s="17">
        <f>IF(AND(D1982&lt;&gt;"",RIGHT(D1982,3)&lt;&gt;""),IF(COUNTIF($D$6:D1982,D1982)=1,1,0),0)</f>
        <v>0</v>
      </c>
      <c r="U1982" s="17" t="str">
        <f t="shared" si="157"/>
        <v/>
      </c>
      <c r="V1982" s="17" t="str">
        <f t="shared" si="158"/>
        <v/>
      </c>
    </row>
    <row r="1983" s="9" customFormat="1" hidden="1" customHeight="1" spans="1:22">
      <c r="A1983" s="21"/>
      <c r="B1983" s="54"/>
      <c r="C1983" s="55"/>
      <c r="D1983" s="54"/>
      <c r="E1983" s="57"/>
      <c r="F1983" s="58"/>
      <c r="G1983" s="59"/>
      <c r="H1983" s="57"/>
      <c r="I1983" s="57"/>
      <c r="J1983" s="62" t="str">
        <f t="shared" si="154"/>
        <v/>
      </c>
      <c r="K1983" s="61"/>
      <c r="L1983" s="57"/>
      <c r="M1983" s="57" t="str">
        <f t="shared" si="155"/>
        <v/>
      </c>
      <c r="N1983" s="57"/>
      <c r="O1983" s="57"/>
      <c r="P1983" s="57"/>
      <c r="Q1983" s="65" t="str">
        <f t="shared" si="156"/>
        <v/>
      </c>
      <c r="R1983" s="55"/>
      <c r="S1983" s="67"/>
      <c r="T1983" s="17">
        <f>IF(AND(D1983&lt;&gt;"",RIGHT(D1983,3)&lt;&gt;""),IF(COUNTIF($D$6:D1983,D1983)=1,1,0),0)</f>
        <v>0</v>
      </c>
      <c r="U1983" s="17" t="str">
        <f t="shared" si="157"/>
        <v/>
      </c>
      <c r="V1983" s="17" t="str">
        <f t="shared" si="158"/>
        <v/>
      </c>
    </row>
    <row r="1984" s="9" customFormat="1" hidden="1" customHeight="1" spans="1:22">
      <c r="A1984" s="21"/>
      <c r="B1984" s="54"/>
      <c r="C1984" s="55"/>
      <c r="D1984" s="54"/>
      <c r="E1984" s="57"/>
      <c r="F1984" s="58"/>
      <c r="G1984" s="59"/>
      <c r="H1984" s="57"/>
      <c r="I1984" s="57"/>
      <c r="J1984" s="62" t="str">
        <f t="shared" si="154"/>
        <v/>
      </c>
      <c r="K1984" s="61"/>
      <c r="L1984" s="57"/>
      <c r="M1984" s="57" t="str">
        <f t="shared" si="155"/>
        <v/>
      </c>
      <c r="N1984" s="57"/>
      <c r="O1984" s="57"/>
      <c r="P1984" s="57"/>
      <c r="Q1984" s="65" t="str">
        <f t="shared" si="156"/>
        <v/>
      </c>
      <c r="R1984" s="55"/>
      <c r="S1984" s="67"/>
      <c r="T1984" s="17">
        <f>IF(AND(D1984&lt;&gt;"",RIGHT(D1984,3)&lt;&gt;""),IF(COUNTIF($D$6:D1984,D1984)=1,1,0),0)</f>
        <v>0</v>
      </c>
      <c r="U1984" s="17" t="str">
        <f t="shared" si="157"/>
        <v/>
      </c>
      <c r="V1984" s="17" t="str">
        <f t="shared" si="158"/>
        <v/>
      </c>
    </row>
    <row r="1985" s="9" customFormat="1" hidden="1" customHeight="1" spans="1:22">
      <c r="A1985" s="21"/>
      <c r="B1985" s="54"/>
      <c r="C1985" s="55"/>
      <c r="D1985" s="54"/>
      <c r="E1985" s="57"/>
      <c r="F1985" s="58"/>
      <c r="G1985" s="59"/>
      <c r="H1985" s="57"/>
      <c r="I1985" s="57"/>
      <c r="J1985" s="62" t="str">
        <f t="shared" si="154"/>
        <v/>
      </c>
      <c r="K1985" s="61"/>
      <c r="L1985" s="57"/>
      <c r="M1985" s="57" t="str">
        <f t="shared" si="155"/>
        <v/>
      </c>
      <c r="N1985" s="57"/>
      <c r="O1985" s="57"/>
      <c r="P1985" s="57"/>
      <c r="Q1985" s="65" t="str">
        <f t="shared" si="156"/>
        <v/>
      </c>
      <c r="R1985" s="55"/>
      <c r="S1985" s="67"/>
      <c r="T1985" s="17">
        <f>IF(AND(D1985&lt;&gt;"",RIGHT(D1985,3)&lt;&gt;""),IF(COUNTIF($D$6:D1985,D1985)=1,1,0),0)</f>
        <v>0</v>
      </c>
      <c r="U1985" s="17" t="str">
        <f t="shared" si="157"/>
        <v/>
      </c>
      <c r="V1985" s="17" t="str">
        <f t="shared" si="158"/>
        <v/>
      </c>
    </row>
    <row r="1986" s="9" customFormat="1" hidden="1" customHeight="1" spans="1:22">
      <c r="A1986" s="21"/>
      <c r="B1986" s="54"/>
      <c r="C1986" s="55"/>
      <c r="D1986" s="54"/>
      <c r="E1986" s="57"/>
      <c r="F1986" s="58"/>
      <c r="G1986" s="59"/>
      <c r="H1986" s="57"/>
      <c r="I1986" s="57"/>
      <c r="J1986" s="62" t="str">
        <f t="shared" si="154"/>
        <v/>
      </c>
      <c r="K1986" s="61"/>
      <c r="L1986" s="57"/>
      <c r="M1986" s="57" t="str">
        <f t="shared" si="155"/>
        <v/>
      </c>
      <c r="N1986" s="57"/>
      <c r="O1986" s="57"/>
      <c r="P1986" s="57"/>
      <c r="Q1986" s="65" t="str">
        <f t="shared" si="156"/>
        <v/>
      </c>
      <c r="R1986" s="55"/>
      <c r="S1986" s="67"/>
      <c r="T1986" s="17">
        <f>IF(AND(D1986&lt;&gt;"",RIGHT(D1986,3)&lt;&gt;""),IF(COUNTIF($D$6:D1986,D1986)=1,1,0),0)</f>
        <v>0</v>
      </c>
      <c r="U1986" s="17" t="str">
        <f t="shared" si="157"/>
        <v/>
      </c>
      <c r="V1986" s="17" t="str">
        <f t="shared" si="158"/>
        <v/>
      </c>
    </row>
    <row r="1987" s="9" customFormat="1" hidden="1" customHeight="1" spans="1:22">
      <c r="A1987" s="21"/>
      <c r="B1987" s="54"/>
      <c r="C1987" s="55"/>
      <c r="D1987" s="54"/>
      <c r="E1987" s="57"/>
      <c r="F1987" s="58"/>
      <c r="G1987" s="59"/>
      <c r="H1987" s="57"/>
      <c r="I1987" s="57"/>
      <c r="J1987" s="62" t="str">
        <f t="shared" si="154"/>
        <v/>
      </c>
      <c r="K1987" s="61"/>
      <c r="L1987" s="57"/>
      <c r="M1987" s="57" t="str">
        <f t="shared" si="155"/>
        <v/>
      </c>
      <c r="N1987" s="57"/>
      <c r="O1987" s="57"/>
      <c r="P1987" s="57"/>
      <c r="Q1987" s="65" t="str">
        <f t="shared" si="156"/>
        <v/>
      </c>
      <c r="R1987" s="55"/>
      <c r="S1987" s="67"/>
      <c r="T1987" s="17">
        <f>IF(AND(D1987&lt;&gt;"",RIGHT(D1987,3)&lt;&gt;""),IF(COUNTIF($D$6:D1987,D1987)=1,1,0),0)</f>
        <v>0</v>
      </c>
      <c r="U1987" s="17" t="str">
        <f t="shared" si="157"/>
        <v/>
      </c>
      <c r="V1987" s="17" t="str">
        <f t="shared" si="158"/>
        <v/>
      </c>
    </row>
    <row r="1988" s="9" customFormat="1" hidden="1" customHeight="1" spans="1:22">
      <c r="A1988" s="21"/>
      <c r="B1988" s="54"/>
      <c r="C1988" s="55"/>
      <c r="D1988" s="54"/>
      <c r="E1988" s="57"/>
      <c r="F1988" s="58"/>
      <c r="G1988" s="59"/>
      <c r="H1988" s="57"/>
      <c r="I1988" s="57"/>
      <c r="J1988" s="62" t="str">
        <f t="shared" si="154"/>
        <v/>
      </c>
      <c r="K1988" s="61"/>
      <c r="L1988" s="57"/>
      <c r="M1988" s="57" t="str">
        <f t="shared" si="155"/>
        <v/>
      </c>
      <c r="N1988" s="57"/>
      <c r="O1988" s="57"/>
      <c r="P1988" s="57"/>
      <c r="Q1988" s="65" t="str">
        <f t="shared" si="156"/>
        <v/>
      </c>
      <c r="R1988" s="55"/>
      <c r="S1988" s="67"/>
      <c r="T1988" s="17">
        <f>IF(AND(D1988&lt;&gt;"",RIGHT(D1988,3)&lt;&gt;""),IF(COUNTIF($D$6:D1988,D1988)=1,1,0),0)</f>
        <v>0</v>
      </c>
      <c r="U1988" s="17" t="str">
        <f t="shared" si="157"/>
        <v/>
      </c>
      <c r="V1988" s="17" t="str">
        <f t="shared" si="158"/>
        <v/>
      </c>
    </row>
    <row r="1989" s="9" customFormat="1" hidden="1" customHeight="1" spans="1:22">
      <c r="A1989" s="21"/>
      <c r="B1989" s="54"/>
      <c r="C1989" s="55"/>
      <c r="D1989" s="54"/>
      <c r="E1989" s="57"/>
      <c r="F1989" s="58"/>
      <c r="G1989" s="59"/>
      <c r="H1989" s="57"/>
      <c r="I1989" s="57"/>
      <c r="J1989" s="62" t="str">
        <f t="shared" si="154"/>
        <v/>
      </c>
      <c r="K1989" s="61"/>
      <c r="L1989" s="57"/>
      <c r="M1989" s="57" t="str">
        <f t="shared" si="155"/>
        <v/>
      </c>
      <c r="N1989" s="57"/>
      <c r="O1989" s="57"/>
      <c r="P1989" s="57"/>
      <c r="Q1989" s="65" t="str">
        <f t="shared" si="156"/>
        <v/>
      </c>
      <c r="R1989" s="55"/>
      <c r="S1989" s="67"/>
      <c r="T1989" s="17">
        <f>IF(AND(D1989&lt;&gt;"",RIGHT(D1989,3)&lt;&gt;""),IF(COUNTIF($D$6:D1989,D1989)=1,1,0),0)</f>
        <v>0</v>
      </c>
      <c r="U1989" s="17" t="str">
        <f t="shared" si="157"/>
        <v/>
      </c>
      <c r="V1989" s="17" t="str">
        <f t="shared" si="158"/>
        <v/>
      </c>
    </row>
    <row r="1990" s="9" customFormat="1" hidden="1" customHeight="1" spans="1:22">
      <c r="A1990" s="21"/>
      <c r="B1990" s="54"/>
      <c r="C1990" s="55"/>
      <c r="D1990" s="54"/>
      <c r="E1990" s="57"/>
      <c r="F1990" s="58"/>
      <c r="G1990" s="59"/>
      <c r="H1990" s="57"/>
      <c r="I1990" s="57"/>
      <c r="J1990" s="62" t="str">
        <f t="shared" ref="J1990:J2053" si="159">IF(H1990&lt;&gt;"",HYPERLINK(_xlfn.CONCAT($H$4,H1990,I1990),"Open File"),"")</f>
        <v/>
      </c>
      <c r="K1990" s="61"/>
      <c r="L1990" s="57"/>
      <c r="M1990" s="57" t="str">
        <f t="shared" ref="M1990:M2053" si="160">IF(AND(N1990&lt;&gt;"",Q1990&lt;&gt;"",R1990&lt;&gt;""),"COMPLETED",IF(N1990&lt;&gt;"","ON-GOING",IF(L1990&lt;&gt;"","REQUESTED","")))</f>
        <v/>
      </c>
      <c r="N1990" s="57"/>
      <c r="O1990" s="57"/>
      <c r="P1990" s="57"/>
      <c r="Q1990" s="65" t="str">
        <f t="shared" ref="Q1990:Q2053" si="161">IF(O1990&lt;&gt;"",HYPERLINK(_xlfn.CONCAT($O$4,O1990,P1990),"Open File"),"")</f>
        <v/>
      </c>
      <c r="R1990" s="55"/>
      <c r="S1990" s="67"/>
      <c r="T1990" s="17">
        <f>IF(AND(D1990&lt;&gt;"",RIGHT(D1990,3)&lt;&gt;""),IF(COUNTIF($D$6:D1990,D1990)=1,1,0),0)</f>
        <v>0</v>
      </c>
      <c r="U1990" s="17" t="str">
        <f t="shared" ref="U1990:U2053" si="162">IF(AND(D1990&lt;&gt;"",E1990&lt;&gt;""),_xlfn.CONCAT(SUBSTITUTE(D1990,"/","."),"_",E1990,"_Before"),"")</f>
        <v/>
      </c>
      <c r="V1990" s="17" t="str">
        <f t="shared" ref="V1990:V2053" si="163">IF(AND(D1990&lt;&gt;"",E1990&lt;&gt;""),_xlfn.CONCAT(SUBSTITUTE(D1990,"/","."),"_",E1990,"_After"),"")</f>
        <v/>
      </c>
    </row>
    <row r="1991" s="9" customFormat="1" hidden="1" customHeight="1" spans="1:22">
      <c r="A1991" s="21"/>
      <c r="B1991" s="54"/>
      <c r="C1991" s="55"/>
      <c r="D1991" s="54"/>
      <c r="E1991" s="57"/>
      <c r="F1991" s="58"/>
      <c r="G1991" s="59"/>
      <c r="H1991" s="57"/>
      <c r="I1991" s="57"/>
      <c r="J1991" s="62" t="str">
        <f t="shared" si="159"/>
        <v/>
      </c>
      <c r="K1991" s="61"/>
      <c r="L1991" s="57"/>
      <c r="M1991" s="57" t="str">
        <f t="shared" si="160"/>
        <v/>
      </c>
      <c r="N1991" s="57"/>
      <c r="O1991" s="57"/>
      <c r="P1991" s="57"/>
      <c r="Q1991" s="65" t="str">
        <f t="shared" si="161"/>
        <v/>
      </c>
      <c r="R1991" s="55"/>
      <c r="S1991" s="67"/>
      <c r="T1991" s="17">
        <f>IF(AND(D1991&lt;&gt;"",RIGHT(D1991,3)&lt;&gt;""),IF(COUNTIF($D$6:D1991,D1991)=1,1,0),0)</f>
        <v>0</v>
      </c>
      <c r="U1991" s="17" t="str">
        <f t="shared" si="162"/>
        <v/>
      </c>
      <c r="V1991" s="17" t="str">
        <f t="shared" si="163"/>
        <v/>
      </c>
    </row>
    <row r="1992" s="9" customFormat="1" hidden="1" customHeight="1" spans="1:22">
      <c r="A1992" s="21"/>
      <c r="B1992" s="54"/>
      <c r="C1992" s="55"/>
      <c r="D1992" s="54"/>
      <c r="E1992" s="57"/>
      <c r="F1992" s="58"/>
      <c r="G1992" s="59"/>
      <c r="H1992" s="57"/>
      <c r="I1992" s="57"/>
      <c r="J1992" s="62" t="str">
        <f t="shared" si="159"/>
        <v/>
      </c>
      <c r="K1992" s="61"/>
      <c r="L1992" s="57"/>
      <c r="M1992" s="57" t="str">
        <f t="shared" si="160"/>
        <v/>
      </c>
      <c r="N1992" s="57"/>
      <c r="O1992" s="57"/>
      <c r="P1992" s="57"/>
      <c r="Q1992" s="65" t="str">
        <f t="shared" si="161"/>
        <v/>
      </c>
      <c r="R1992" s="55"/>
      <c r="S1992" s="67"/>
      <c r="T1992" s="17">
        <f>IF(AND(D1992&lt;&gt;"",RIGHT(D1992,3)&lt;&gt;""),IF(COUNTIF($D$6:D1992,D1992)=1,1,0),0)</f>
        <v>0</v>
      </c>
      <c r="U1992" s="17" t="str">
        <f t="shared" si="162"/>
        <v/>
      </c>
      <c r="V1992" s="17" t="str">
        <f t="shared" si="163"/>
        <v/>
      </c>
    </row>
    <row r="1993" s="9" customFormat="1" hidden="1" customHeight="1" spans="1:22">
      <c r="A1993" s="21"/>
      <c r="B1993" s="54"/>
      <c r="C1993" s="55"/>
      <c r="D1993" s="54"/>
      <c r="E1993" s="57"/>
      <c r="F1993" s="58"/>
      <c r="G1993" s="59"/>
      <c r="H1993" s="57"/>
      <c r="I1993" s="57"/>
      <c r="J1993" s="62" t="str">
        <f t="shared" si="159"/>
        <v/>
      </c>
      <c r="K1993" s="61"/>
      <c r="L1993" s="57"/>
      <c r="M1993" s="57" t="str">
        <f t="shared" si="160"/>
        <v/>
      </c>
      <c r="N1993" s="57"/>
      <c r="O1993" s="57"/>
      <c r="P1993" s="57"/>
      <c r="Q1993" s="65" t="str">
        <f t="shared" si="161"/>
        <v/>
      </c>
      <c r="R1993" s="55"/>
      <c r="S1993" s="67"/>
      <c r="T1993" s="17">
        <f>IF(AND(D1993&lt;&gt;"",RIGHT(D1993,3)&lt;&gt;""),IF(COUNTIF($D$6:D1993,D1993)=1,1,0),0)</f>
        <v>0</v>
      </c>
      <c r="U1993" s="17" t="str">
        <f t="shared" si="162"/>
        <v/>
      </c>
      <c r="V1993" s="17" t="str">
        <f t="shared" si="163"/>
        <v/>
      </c>
    </row>
    <row r="1994" s="9" customFormat="1" hidden="1" customHeight="1" spans="1:22">
      <c r="A1994" s="21"/>
      <c r="B1994" s="54"/>
      <c r="C1994" s="55"/>
      <c r="D1994" s="54"/>
      <c r="E1994" s="57"/>
      <c r="F1994" s="58"/>
      <c r="G1994" s="59"/>
      <c r="H1994" s="57"/>
      <c r="I1994" s="57"/>
      <c r="J1994" s="62" t="str">
        <f t="shared" si="159"/>
        <v/>
      </c>
      <c r="K1994" s="61"/>
      <c r="L1994" s="57"/>
      <c r="M1994" s="57" t="str">
        <f t="shared" si="160"/>
        <v/>
      </c>
      <c r="N1994" s="57"/>
      <c r="O1994" s="57"/>
      <c r="P1994" s="57"/>
      <c r="Q1994" s="65" t="str">
        <f t="shared" si="161"/>
        <v/>
      </c>
      <c r="R1994" s="55"/>
      <c r="S1994" s="67"/>
      <c r="T1994" s="17">
        <f>IF(AND(D1994&lt;&gt;"",RIGHT(D1994,3)&lt;&gt;""),IF(COUNTIF($D$6:D1994,D1994)=1,1,0),0)</f>
        <v>0</v>
      </c>
      <c r="U1994" s="17" t="str">
        <f t="shared" si="162"/>
        <v/>
      </c>
      <c r="V1994" s="17" t="str">
        <f t="shared" si="163"/>
        <v/>
      </c>
    </row>
    <row r="1995" s="9" customFormat="1" hidden="1" customHeight="1" spans="1:22">
      <c r="A1995" s="21"/>
      <c r="B1995" s="54"/>
      <c r="C1995" s="55"/>
      <c r="D1995" s="54"/>
      <c r="E1995" s="57"/>
      <c r="F1995" s="58"/>
      <c r="G1995" s="59"/>
      <c r="H1995" s="57"/>
      <c r="I1995" s="57"/>
      <c r="J1995" s="62" t="str">
        <f t="shared" si="159"/>
        <v/>
      </c>
      <c r="K1995" s="61"/>
      <c r="L1995" s="57"/>
      <c r="M1995" s="57" t="str">
        <f t="shared" si="160"/>
        <v/>
      </c>
      <c r="N1995" s="57"/>
      <c r="O1995" s="57"/>
      <c r="P1995" s="57"/>
      <c r="Q1995" s="65" t="str">
        <f t="shared" si="161"/>
        <v/>
      </c>
      <c r="R1995" s="55"/>
      <c r="S1995" s="67"/>
      <c r="T1995" s="17">
        <f>IF(AND(D1995&lt;&gt;"",RIGHT(D1995,3)&lt;&gt;""),IF(COUNTIF($D$6:D1995,D1995)=1,1,0),0)</f>
        <v>0</v>
      </c>
      <c r="U1995" s="17" t="str">
        <f t="shared" si="162"/>
        <v/>
      </c>
      <c r="V1995" s="17" t="str">
        <f t="shared" si="163"/>
        <v/>
      </c>
    </row>
    <row r="1996" s="9" customFormat="1" hidden="1" customHeight="1" spans="1:22">
      <c r="A1996" s="21"/>
      <c r="B1996" s="54"/>
      <c r="C1996" s="55"/>
      <c r="D1996" s="54"/>
      <c r="E1996" s="57"/>
      <c r="F1996" s="58"/>
      <c r="G1996" s="59"/>
      <c r="H1996" s="57"/>
      <c r="I1996" s="57"/>
      <c r="J1996" s="62" t="str">
        <f t="shared" si="159"/>
        <v/>
      </c>
      <c r="K1996" s="61"/>
      <c r="L1996" s="57"/>
      <c r="M1996" s="57" t="str">
        <f t="shared" si="160"/>
        <v/>
      </c>
      <c r="N1996" s="57"/>
      <c r="O1996" s="57"/>
      <c r="P1996" s="57"/>
      <c r="Q1996" s="65" t="str">
        <f t="shared" si="161"/>
        <v/>
      </c>
      <c r="R1996" s="55"/>
      <c r="S1996" s="67"/>
      <c r="T1996" s="17">
        <f>IF(AND(D1996&lt;&gt;"",RIGHT(D1996,3)&lt;&gt;""),IF(COUNTIF($D$6:D1996,D1996)=1,1,0),0)</f>
        <v>0</v>
      </c>
      <c r="U1996" s="17" t="str">
        <f t="shared" si="162"/>
        <v/>
      </c>
      <c r="V1996" s="17" t="str">
        <f t="shared" si="163"/>
        <v/>
      </c>
    </row>
    <row r="1997" s="9" customFormat="1" hidden="1" customHeight="1" spans="1:22">
      <c r="A1997" s="21"/>
      <c r="B1997" s="54"/>
      <c r="C1997" s="55"/>
      <c r="D1997" s="54"/>
      <c r="E1997" s="57"/>
      <c r="F1997" s="58"/>
      <c r="G1997" s="59"/>
      <c r="H1997" s="57"/>
      <c r="I1997" s="57"/>
      <c r="J1997" s="62" t="str">
        <f t="shared" si="159"/>
        <v/>
      </c>
      <c r="K1997" s="61"/>
      <c r="L1997" s="57"/>
      <c r="M1997" s="57" t="str">
        <f t="shared" si="160"/>
        <v/>
      </c>
      <c r="N1997" s="57"/>
      <c r="O1997" s="57"/>
      <c r="P1997" s="57"/>
      <c r="Q1997" s="65" t="str">
        <f t="shared" si="161"/>
        <v/>
      </c>
      <c r="R1997" s="55"/>
      <c r="S1997" s="67"/>
      <c r="T1997" s="17">
        <f>IF(AND(D1997&lt;&gt;"",RIGHT(D1997,3)&lt;&gt;""),IF(COUNTIF($D$6:D1997,D1997)=1,1,0),0)</f>
        <v>0</v>
      </c>
      <c r="U1997" s="17" t="str">
        <f t="shared" si="162"/>
        <v/>
      </c>
      <c r="V1997" s="17" t="str">
        <f t="shared" si="163"/>
        <v/>
      </c>
    </row>
    <row r="1998" s="9" customFormat="1" hidden="1" customHeight="1" spans="1:22">
      <c r="A1998" s="21"/>
      <c r="B1998" s="54"/>
      <c r="C1998" s="55"/>
      <c r="D1998" s="54"/>
      <c r="E1998" s="57"/>
      <c r="F1998" s="58"/>
      <c r="G1998" s="59"/>
      <c r="H1998" s="57"/>
      <c r="I1998" s="57"/>
      <c r="J1998" s="62" t="str">
        <f t="shared" si="159"/>
        <v/>
      </c>
      <c r="K1998" s="61"/>
      <c r="L1998" s="57"/>
      <c r="M1998" s="57" t="str">
        <f t="shared" si="160"/>
        <v/>
      </c>
      <c r="N1998" s="57"/>
      <c r="O1998" s="57"/>
      <c r="P1998" s="57"/>
      <c r="Q1998" s="65" t="str">
        <f t="shared" si="161"/>
        <v/>
      </c>
      <c r="R1998" s="55"/>
      <c r="S1998" s="67"/>
      <c r="T1998" s="17">
        <f>IF(AND(D1998&lt;&gt;"",RIGHT(D1998,3)&lt;&gt;""),IF(COUNTIF($D$6:D1998,D1998)=1,1,0),0)</f>
        <v>0</v>
      </c>
      <c r="U1998" s="17" t="str">
        <f t="shared" si="162"/>
        <v/>
      </c>
      <c r="V1998" s="17" t="str">
        <f t="shared" si="163"/>
        <v/>
      </c>
    </row>
    <row r="1999" s="9" customFormat="1" hidden="1" customHeight="1" spans="1:22">
      <c r="A1999" s="21"/>
      <c r="B1999" s="54"/>
      <c r="C1999" s="55"/>
      <c r="D1999" s="54"/>
      <c r="E1999" s="57"/>
      <c r="F1999" s="58"/>
      <c r="G1999" s="59"/>
      <c r="H1999" s="57"/>
      <c r="I1999" s="57"/>
      <c r="J1999" s="62" t="str">
        <f t="shared" si="159"/>
        <v/>
      </c>
      <c r="K1999" s="61"/>
      <c r="L1999" s="57"/>
      <c r="M1999" s="57" t="str">
        <f t="shared" si="160"/>
        <v/>
      </c>
      <c r="N1999" s="57"/>
      <c r="O1999" s="57"/>
      <c r="P1999" s="57"/>
      <c r="Q1999" s="65" t="str">
        <f t="shared" si="161"/>
        <v/>
      </c>
      <c r="R1999" s="55"/>
      <c r="S1999" s="67"/>
      <c r="T1999" s="17">
        <f>IF(AND(D1999&lt;&gt;"",RIGHT(D1999,3)&lt;&gt;""),IF(COUNTIF($D$6:D1999,D1999)=1,1,0),0)</f>
        <v>0</v>
      </c>
      <c r="U1999" s="17" t="str">
        <f t="shared" si="162"/>
        <v/>
      </c>
      <c r="V1999" s="17" t="str">
        <f t="shared" si="163"/>
        <v/>
      </c>
    </row>
    <row r="2000" s="9" customFormat="1" hidden="1" customHeight="1" spans="1:22">
      <c r="A2000" s="21"/>
      <c r="B2000" s="54"/>
      <c r="C2000" s="55"/>
      <c r="D2000" s="54"/>
      <c r="E2000" s="57"/>
      <c r="F2000" s="58"/>
      <c r="G2000" s="59"/>
      <c r="H2000" s="57"/>
      <c r="I2000" s="57"/>
      <c r="J2000" s="62" t="str">
        <f t="shared" si="159"/>
        <v/>
      </c>
      <c r="K2000" s="61"/>
      <c r="L2000" s="57"/>
      <c r="M2000" s="57" t="str">
        <f t="shared" si="160"/>
        <v/>
      </c>
      <c r="N2000" s="57"/>
      <c r="O2000" s="57"/>
      <c r="P2000" s="57"/>
      <c r="Q2000" s="65" t="str">
        <f t="shared" si="161"/>
        <v/>
      </c>
      <c r="R2000" s="55"/>
      <c r="S2000" s="67"/>
      <c r="T2000" s="17">
        <f>IF(AND(D2000&lt;&gt;"",RIGHT(D2000,3)&lt;&gt;""),IF(COUNTIF($D$6:D2000,D2000)=1,1,0),0)</f>
        <v>0</v>
      </c>
      <c r="U2000" s="17" t="str">
        <f t="shared" si="162"/>
        <v/>
      </c>
      <c r="V2000" s="17" t="str">
        <f t="shared" si="163"/>
        <v/>
      </c>
    </row>
    <row r="2001" s="9" customFormat="1" hidden="1" customHeight="1" spans="1:22">
      <c r="A2001" s="21"/>
      <c r="B2001" s="54"/>
      <c r="C2001" s="55"/>
      <c r="D2001" s="54"/>
      <c r="E2001" s="57"/>
      <c r="F2001" s="58"/>
      <c r="G2001" s="59"/>
      <c r="H2001" s="57"/>
      <c r="I2001" s="57"/>
      <c r="J2001" s="62" t="str">
        <f t="shared" si="159"/>
        <v/>
      </c>
      <c r="K2001" s="61"/>
      <c r="L2001" s="57"/>
      <c r="M2001" s="57" t="str">
        <f t="shared" si="160"/>
        <v/>
      </c>
      <c r="N2001" s="57"/>
      <c r="O2001" s="57"/>
      <c r="P2001" s="57"/>
      <c r="Q2001" s="65" t="str">
        <f t="shared" si="161"/>
        <v/>
      </c>
      <c r="R2001" s="55"/>
      <c r="S2001" s="67"/>
      <c r="T2001" s="17">
        <f>IF(AND(D2001&lt;&gt;"",RIGHT(D2001,3)&lt;&gt;""),IF(COUNTIF($D$6:D2001,D2001)=1,1,0),0)</f>
        <v>0</v>
      </c>
      <c r="U2001" s="17" t="str">
        <f t="shared" si="162"/>
        <v/>
      </c>
      <c r="V2001" s="17" t="str">
        <f t="shared" si="163"/>
        <v/>
      </c>
    </row>
    <row r="2002" s="9" customFormat="1" hidden="1" customHeight="1" spans="1:22">
      <c r="A2002" s="21"/>
      <c r="B2002" s="54"/>
      <c r="C2002" s="55"/>
      <c r="D2002" s="54"/>
      <c r="E2002" s="57"/>
      <c r="F2002" s="58"/>
      <c r="G2002" s="59"/>
      <c r="H2002" s="57"/>
      <c r="I2002" s="57"/>
      <c r="J2002" s="62" t="str">
        <f t="shared" si="159"/>
        <v/>
      </c>
      <c r="K2002" s="61"/>
      <c r="L2002" s="57"/>
      <c r="M2002" s="57" t="str">
        <f t="shared" si="160"/>
        <v/>
      </c>
      <c r="N2002" s="57"/>
      <c r="O2002" s="57"/>
      <c r="P2002" s="57"/>
      <c r="Q2002" s="65" t="str">
        <f t="shared" si="161"/>
        <v/>
      </c>
      <c r="R2002" s="55"/>
      <c r="S2002" s="67"/>
      <c r="T2002" s="17">
        <f>IF(AND(D2002&lt;&gt;"",RIGHT(D2002,3)&lt;&gt;""),IF(COUNTIF($D$6:D2002,D2002)=1,1,0),0)</f>
        <v>0</v>
      </c>
      <c r="U2002" s="17" t="str">
        <f t="shared" si="162"/>
        <v/>
      </c>
      <c r="V2002" s="17" t="str">
        <f t="shared" si="163"/>
        <v/>
      </c>
    </row>
    <row r="2003" s="9" customFormat="1" hidden="1" customHeight="1" spans="1:22">
      <c r="A2003" s="21"/>
      <c r="B2003" s="54"/>
      <c r="C2003" s="55"/>
      <c r="D2003" s="54"/>
      <c r="E2003" s="57"/>
      <c r="F2003" s="58"/>
      <c r="G2003" s="59"/>
      <c r="H2003" s="57"/>
      <c r="I2003" s="57"/>
      <c r="J2003" s="62" t="str">
        <f t="shared" si="159"/>
        <v/>
      </c>
      <c r="K2003" s="61"/>
      <c r="L2003" s="57"/>
      <c r="M2003" s="57" t="str">
        <f t="shared" si="160"/>
        <v/>
      </c>
      <c r="N2003" s="57"/>
      <c r="O2003" s="57"/>
      <c r="P2003" s="57"/>
      <c r="Q2003" s="65" t="str">
        <f t="shared" si="161"/>
        <v/>
      </c>
      <c r="R2003" s="55"/>
      <c r="S2003" s="67"/>
      <c r="T2003" s="17">
        <f>IF(AND(D2003&lt;&gt;"",RIGHT(D2003,3)&lt;&gt;""),IF(COUNTIF($D$6:D2003,D2003)=1,1,0),0)</f>
        <v>0</v>
      </c>
      <c r="U2003" s="17" t="str">
        <f t="shared" si="162"/>
        <v/>
      </c>
      <c r="V2003" s="17" t="str">
        <f t="shared" si="163"/>
        <v/>
      </c>
    </row>
    <row r="2004" s="9" customFormat="1" hidden="1" customHeight="1" spans="1:22">
      <c r="A2004" s="21"/>
      <c r="B2004" s="54"/>
      <c r="C2004" s="55"/>
      <c r="D2004" s="54"/>
      <c r="E2004" s="57"/>
      <c r="F2004" s="58"/>
      <c r="G2004" s="59"/>
      <c r="H2004" s="57"/>
      <c r="I2004" s="57"/>
      <c r="J2004" s="62" t="str">
        <f t="shared" si="159"/>
        <v/>
      </c>
      <c r="K2004" s="61"/>
      <c r="L2004" s="57"/>
      <c r="M2004" s="57" t="str">
        <f t="shared" si="160"/>
        <v/>
      </c>
      <c r="N2004" s="57"/>
      <c r="O2004" s="57"/>
      <c r="P2004" s="57"/>
      <c r="Q2004" s="65" t="str">
        <f t="shared" si="161"/>
        <v/>
      </c>
      <c r="R2004" s="55"/>
      <c r="S2004" s="67"/>
      <c r="T2004" s="17">
        <f>IF(AND(D2004&lt;&gt;"",RIGHT(D2004,3)&lt;&gt;""),IF(COUNTIF($D$6:D2004,D2004)=1,1,0),0)</f>
        <v>0</v>
      </c>
      <c r="U2004" s="17" t="str">
        <f t="shared" si="162"/>
        <v/>
      </c>
      <c r="V2004" s="17" t="str">
        <f t="shared" si="163"/>
        <v/>
      </c>
    </row>
    <row r="2005" s="9" customFormat="1" hidden="1" customHeight="1" spans="1:22">
      <c r="A2005" s="21"/>
      <c r="B2005" s="54"/>
      <c r="C2005" s="55"/>
      <c r="D2005" s="54"/>
      <c r="E2005" s="57"/>
      <c r="F2005" s="58"/>
      <c r="G2005" s="59"/>
      <c r="H2005" s="57"/>
      <c r="I2005" s="57"/>
      <c r="J2005" s="62" t="str">
        <f t="shared" si="159"/>
        <v/>
      </c>
      <c r="K2005" s="61"/>
      <c r="L2005" s="57"/>
      <c r="M2005" s="57" t="str">
        <f t="shared" si="160"/>
        <v/>
      </c>
      <c r="N2005" s="57"/>
      <c r="O2005" s="57"/>
      <c r="P2005" s="57"/>
      <c r="Q2005" s="65" t="str">
        <f t="shared" si="161"/>
        <v/>
      </c>
      <c r="R2005" s="55"/>
      <c r="S2005" s="67"/>
      <c r="T2005" s="17">
        <f>IF(AND(D2005&lt;&gt;"",RIGHT(D2005,3)&lt;&gt;""),IF(COUNTIF($D$6:D2005,D2005)=1,1,0),0)</f>
        <v>0</v>
      </c>
      <c r="U2005" s="17" t="str">
        <f t="shared" si="162"/>
        <v/>
      </c>
      <c r="V2005" s="17" t="str">
        <f t="shared" si="163"/>
        <v/>
      </c>
    </row>
    <row r="2006" s="9" customFormat="1" hidden="1" customHeight="1" spans="1:22">
      <c r="A2006" s="21"/>
      <c r="B2006" s="54"/>
      <c r="C2006" s="55"/>
      <c r="D2006" s="54"/>
      <c r="E2006" s="57"/>
      <c r="F2006" s="58"/>
      <c r="G2006" s="59"/>
      <c r="H2006" s="57"/>
      <c r="I2006" s="57"/>
      <c r="J2006" s="62" t="str">
        <f t="shared" si="159"/>
        <v/>
      </c>
      <c r="K2006" s="61"/>
      <c r="L2006" s="57"/>
      <c r="M2006" s="57" t="str">
        <f t="shared" si="160"/>
        <v/>
      </c>
      <c r="N2006" s="57"/>
      <c r="O2006" s="57"/>
      <c r="P2006" s="57"/>
      <c r="Q2006" s="65" t="str">
        <f t="shared" si="161"/>
        <v/>
      </c>
      <c r="R2006" s="55"/>
      <c r="S2006" s="67"/>
      <c r="T2006" s="17">
        <f>IF(AND(D2006&lt;&gt;"",RIGHT(D2006,3)&lt;&gt;""),IF(COUNTIF($D$6:D2006,D2006)=1,1,0),0)</f>
        <v>0</v>
      </c>
      <c r="U2006" s="17" t="str">
        <f t="shared" si="162"/>
        <v/>
      </c>
      <c r="V2006" s="17" t="str">
        <f t="shared" si="163"/>
        <v/>
      </c>
    </row>
    <row r="2007" s="9" customFormat="1" hidden="1" customHeight="1" spans="1:22">
      <c r="A2007" s="21"/>
      <c r="B2007" s="54"/>
      <c r="C2007" s="55"/>
      <c r="D2007" s="54"/>
      <c r="E2007" s="57"/>
      <c r="F2007" s="58"/>
      <c r="G2007" s="59"/>
      <c r="H2007" s="57"/>
      <c r="I2007" s="57"/>
      <c r="J2007" s="62" t="str">
        <f t="shared" si="159"/>
        <v/>
      </c>
      <c r="K2007" s="61"/>
      <c r="L2007" s="57"/>
      <c r="M2007" s="57" t="str">
        <f t="shared" si="160"/>
        <v/>
      </c>
      <c r="N2007" s="57"/>
      <c r="O2007" s="57"/>
      <c r="P2007" s="57"/>
      <c r="Q2007" s="65" t="str">
        <f t="shared" si="161"/>
        <v/>
      </c>
      <c r="R2007" s="55"/>
      <c r="S2007" s="67"/>
      <c r="T2007" s="17">
        <f>IF(AND(D2007&lt;&gt;"",RIGHT(D2007,3)&lt;&gt;""),IF(COUNTIF($D$6:D2007,D2007)=1,1,0),0)</f>
        <v>0</v>
      </c>
      <c r="U2007" s="17" t="str">
        <f t="shared" si="162"/>
        <v/>
      </c>
      <c r="V2007" s="17" t="str">
        <f t="shared" si="163"/>
        <v/>
      </c>
    </row>
    <row r="2008" s="9" customFormat="1" hidden="1" customHeight="1" spans="1:22">
      <c r="A2008" s="21"/>
      <c r="B2008" s="54"/>
      <c r="C2008" s="55"/>
      <c r="D2008" s="54"/>
      <c r="E2008" s="57"/>
      <c r="F2008" s="58"/>
      <c r="G2008" s="59"/>
      <c r="H2008" s="57"/>
      <c r="I2008" s="57"/>
      <c r="J2008" s="62" t="str">
        <f t="shared" si="159"/>
        <v/>
      </c>
      <c r="K2008" s="61"/>
      <c r="L2008" s="57"/>
      <c r="M2008" s="57" t="str">
        <f t="shared" si="160"/>
        <v/>
      </c>
      <c r="N2008" s="57"/>
      <c r="O2008" s="57"/>
      <c r="P2008" s="57"/>
      <c r="Q2008" s="65" t="str">
        <f t="shared" si="161"/>
        <v/>
      </c>
      <c r="R2008" s="55"/>
      <c r="S2008" s="67"/>
      <c r="T2008" s="17">
        <f>IF(AND(D2008&lt;&gt;"",RIGHT(D2008,3)&lt;&gt;""),IF(COUNTIF($D$6:D2008,D2008)=1,1,0),0)</f>
        <v>0</v>
      </c>
      <c r="U2008" s="17" t="str">
        <f t="shared" si="162"/>
        <v/>
      </c>
      <c r="V2008" s="17" t="str">
        <f t="shared" si="163"/>
        <v/>
      </c>
    </row>
    <row r="2009" s="9" customFormat="1" hidden="1" customHeight="1" spans="1:22">
      <c r="A2009" s="21"/>
      <c r="B2009" s="54"/>
      <c r="C2009" s="55"/>
      <c r="D2009" s="54"/>
      <c r="E2009" s="57"/>
      <c r="F2009" s="58"/>
      <c r="G2009" s="59"/>
      <c r="H2009" s="57"/>
      <c r="I2009" s="57"/>
      <c r="J2009" s="62" t="str">
        <f t="shared" si="159"/>
        <v/>
      </c>
      <c r="K2009" s="61"/>
      <c r="L2009" s="57"/>
      <c r="M2009" s="57" t="str">
        <f t="shared" si="160"/>
        <v/>
      </c>
      <c r="N2009" s="57"/>
      <c r="O2009" s="57"/>
      <c r="P2009" s="57"/>
      <c r="Q2009" s="65" t="str">
        <f t="shared" si="161"/>
        <v/>
      </c>
      <c r="R2009" s="55"/>
      <c r="S2009" s="67"/>
      <c r="T2009" s="17">
        <f>IF(AND(D2009&lt;&gt;"",RIGHT(D2009,3)&lt;&gt;""),IF(COUNTIF($D$6:D2009,D2009)=1,1,0),0)</f>
        <v>0</v>
      </c>
      <c r="U2009" s="17" t="str">
        <f t="shared" si="162"/>
        <v/>
      </c>
      <c r="V2009" s="17" t="str">
        <f t="shared" si="163"/>
        <v/>
      </c>
    </row>
    <row r="2010" s="9" customFormat="1" hidden="1" customHeight="1" spans="1:22">
      <c r="A2010" s="21"/>
      <c r="B2010" s="54"/>
      <c r="C2010" s="55"/>
      <c r="D2010" s="54"/>
      <c r="E2010" s="57"/>
      <c r="F2010" s="58"/>
      <c r="G2010" s="59"/>
      <c r="H2010" s="57"/>
      <c r="I2010" s="57"/>
      <c r="J2010" s="62" t="str">
        <f t="shared" si="159"/>
        <v/>
      </c>
      <c r="K2010" s="61"/>
      <c r="L2010" s="57"/>
      <c r="M2010" s="57" t="str">
        <f t="shared" si="160"/>
        <v/>
      </c>
      <c r="N2010" s="57"/>
      <c r="O2010" s="57"/>
      <c r="P2010" s="57"/>
      <c r="Q2010" s="65" t="str">
        <f t="shared" si="161"/>
        <v/>
      </c>
      <c r="R2010" s="55"/>
      <c r="S2010" s="67"/>
      <c r="T2010" s="17">
        <f>IF(AND(D2010&lt;&gt;"",RIGHT(D2010,3)&lt;&gt;""),IF(COUNTIF($D$6:D2010,D2010)=1,1,0),0)</f>
        <v>0</v>
      </c>
      <c r="U2010" s="17" t="str">
        <f t="shared" si="162"/>
        <v/>
      </c>
      <c r="V2010" s="17" t="str">
        <f t="shared" si="163"/>
        <v/>
      </c>
    </row>
    <row r="2011" s="9" customFormat="1" hidden="1" customHeight="1" spans="1:22">
      <c r="A2011" s="21"/>
      <c r="B2011" s="54"/>
      <c r="C2011" s="55"/>
      <c r="D2011" s="54"/>
      <c r="E2011" s="57"/>
      <c r="F2011" s="58"/>
      <c r="G2011" s="59"/>
      <c r="H2011" s="57"/>
      <c r="I2011" s="57"/>
      <c r="J2011" s="62" t="str">
        <f t="shared" si="159"/>
        <v/>
      </c>
      <c r="K2011" s="61"/>
      <c r="L2011" s="57"/>
      <c r="M2011" s="57" t="str">
        <f t="shared" si="160"/>
        <v/>
      </c>
      <c r="N2011" s="57"/>
      <c r="O2011" s="57"/>
      <c r="P2011" s="57"/>
      <c r="Q2011" s="65" t="str">
        <f t="shared" si="161"/>
        <v/>
      </c>
      <c r="R2011" s="55"/>
      <c r="S2011" s="67"/>
      <c r="T2011" s="17">
        <f>IF(AND(D2011&lt;&gt;"",RIGHT(D2011,3)&lt;&gt;""),IF(COUNTIF($D$6:D2011,D2011)=1,1,0),0)</f>
        <v>0</v>
      </c>
      <c r="U2011" s="17" t="str">
        <f t="shared" si="162"/>
        <v/>
      </c>
      <c r="V2011" s="17" t="str">
        <f t="shared" si="163"/>
        <v/>
      </c>
    </row>
    <row r="2012" s="9" customFormat="1" hidden="1" customHeight="1" spans="1:22">
      <c r="A2012" s="21"/>
      <c r="B2012" s="54"/>
      <c r="C2012" s="55"/>
      <c r="D2012" s="54"/>
      <c r="E2012" s="57"/>
      <c r="F2012" s="58"/>
      <c r="G2012" s="59"/>
      <c r="H2012" s="57"/>
      <c r="I2012" s="57"/>
      <c r="J2012" s="62" t="str">
        <f t="shared" si="159"/>
        <v/>
      </c>
      <c r="K2012" s="61"/>
      <c r="L2012" s="57"/>
      <c r="M2012" s="57" t="str">
        <f t="shared" si="160"/>
        <v/>
      </c>
      <c r="N2012" s="57"/>
      <c r="O2012" s="57"/>
      <c r="P2012" s="57"/>
      <c r="Q2012" s="65" t="str">
        <f t="shared" si="161"/>
        <v/>
      </c>
      <c r="R2012" s="55"/>
      <c r="S2012" s="67"/>
      <c r="T2012" s="17">
        <f>IF(AND(D2012&lt;&gt;"",RIGHT(D2012,3)&lt;&gt;""),IF(COUNTIF($D$6:D2012,D2012)=1,1,0),0)</f>
        <v>0</v>
      </c>
      <c r="U2012" s="17" t="str">
        <f t="shared" si="162"/>
        <v/>
      </c>
      <c r="V2012" s="17" t="str">
        <f t="shared" si="163"/>
        <v/>
      </c>
    </row>
    <row r="2013" s="9" customFormat="1" hidden="1" customHeight="1" spans="1:22">
      <c r="A2013" s="21"/>
      <c r="B2013" s="54"/>
      <c r="C2013" s="55"/>
      <c r="D2013" s="54"/>
      <c r="E2013" s="57"/>
      <c r="F2013" s="58"/>
      <c r="G2013" s="59"/>
      <c r="H2013" s="57"/>
      <c r="I2013" s="57"/>
      <c r="J2013" s="62" t="str">
        <f t="shared" si="159"/>
        <v/>
      </c>
      <c r="K2013" s="61"/>
      <c r="L2013" s="57"/>
      <c r="M2013" s="57" t="str">
        <f t="shared" si="160"/>
        <v/>
      </c>
      <c r="N2013" s="57"/>
      <c r="O2013" s="57"/>
      <c r="P2013" s="57"/>
      <c r="Q2013" s="65" t="str">
        <f t="shared" si="161"/>
        <v/>
      </c>
      <c r="R2013" s="55"/>
      <c r="S2013" s="67"/>
      <c r="T2013" s="17">
        <f>IF(AND(D2013&lt;&gt;"",RIGHT(D2013,3)&lt;&gt;""),IF(COUNTIF($D$6:D2013,D2013)=1,1,0),0)</f>
        <v>0</v>
      </c>
      <c r="U2013" s="17" t="str">
        <f t="shared" si="162"/>
        <v/>
      </c>
      <c r="V2013" s="17" t="str">
        <f t="shared" si="163"/>
        <v/>
      </c>
    </row>
    <row r="2014" s="9" customFormat="1" hidden="1" customHeight="1" spans="1:22">
      <c r="A2014" s="21"/>
      <c r="B2014" s="54"/>
      <c r="C2014" s="55"/>
      <c r="D2014" s="54"/>
      <c r="E2014" s="57"/>
      <c r="F2014" s="58"/>
      <c r="G2014" s="59"/>
      <c r="H2014" s="57"/>
      <c r="I2014" s="57"/>
      <c r="J2014" s="62" t="str">
        <f t="shared" si="159"/>
        <v/>
      </c>
      <c r="K2014" s="61"/>
      <c r="L2014" s="57"/>
      <c r="M2014" s="57" t="str">
        <f t="shared" si="160"/>
        <v/>
      </c>
      <c r="N2014" s="57"/>
      <c r="O2014" s="57"/>
      <c r="P2014" s="57"/>
      <c r="Q2014" s="65" t="str">
        <f t="shared" si="161"/>
        <v/>
      </c>
      <c r="R2014" s="55"/>
      <c r="S2014" s="67"/>
      <c r="T2014" s="17">
        <f>IF(AND(D2014&lt;&gt;"",RIGHT(D2014,3)&lt;&gt;""),IF(COUNTIF($D$6:D2014,D2014)=1,1,0),0)</f>
        <v>0</v>
      </c>
      <c r="U2014" s="17" t="str">
        <f t="shared" si="162"/>
        <v/>
      </c>
      <c r="V2014" s="17" t="str">
        <f t="shared" si="163"/>
        <v/>
      </c>
    </row>
    <row r="2015" s="9" customFormat="1" hidden="1" customHeight="1" spans="1:22">
      <c r="A2015" s="21"/>
      <c r="B2015" s="54"/>
      <c r="C2015" s="55"/>
      <c r="D2015" s="54"/>
      <c r="E2015" s="57"/>
      <c r="F2015" s="58"/>
      <c r="G2015" s="59"/>
      <c r="H2015" s="57"/>
      <c r="I2015" s="57"/>
      <c r="J2015" s="62" t="str">
        <f t="shared" si="159"/>
        <v/>
      </c>
      <c r="K2015" s="61"/>
      <c r="L2015" s="57"/>
      <c r="M2015" s="57" t="str">
        <f t="shared" si="160"/>
        <v/>
      </c>
      <c r="N2015" s="57"/>
      <c r="O2015" s="57"/>
      <c r="P2015" s="57"/>
      <c r="Q2015" s="65" t="str">
        <f t="shared" si="161"/>
        <v/>
      </c>
      <c r="R2015" s="55"/>
      <c r="S2015" s="67"/>
      <c r="T2015" s="17">
        <f>IF(AND(D2015&lt;&gt;"",RIGHT(D2015,3)&lt;&gt;""),IF(COUNTIF($D$6:D2015,D2015)=1,1,0),0)</f>
        <v>0</v>
      </c>
      <c r="U2015" s="17" t="str">
        <f t="shared" si="162"/>
        <v/>
      </c>
      <c r="V2015" s="17" t="str">
        <f t="shared" si="163"/>
        <v/>
      </c>
    </row>
    <row r="2016" s="9" customFormat="1" hidden="1" customHeight="1" spans="1:22">
      <c r="A2016" s="21"/>
      <c r="B2016" s="54"/>
      <c r="C2016" s="55"/>
      <c r="D2016" s="54"/>
      <c r="E2016" s="57"/>
      <c r="F2016" s="58"/>
      <c r="G2016" s="59"/>
      <c r="H2016" s="57"/>
      <c r="I2016" s="57"/>
      <c r="J2016" s="62" t="str">
        <f t="shared" si="159"/>
        <v/>
      </c>
      <c r="K2016" s="61"/>
      <c r="L2016" s="57"/>
      <c r="M2016" s="57" t="str">
        <f t="shared" si="160"/>
        <v/>
      </c>
      <c r="N2016" s="57"/>
      <c r="O2016" s="57"/>
      <c r="P2016" s="57"/>
      <c r="Q2016" s="65" t="str">
        <f t="shared" si="161"/>
        <v/>
      </c>
      <c r="R2016" s="55"/>
      <c r="S2016" s="67"/>
      <c r="T2016" s="17">
        <f>IF(AND(D2016&lt;&gt;"",RIGHT(D2016,3)&lt;&gt;""),IF(COUNTIF($D$6:D2016,D2016)=1,1,0),0)</f>
        <v>0</v>
      </c>
      <c r="U2016" s="17" t="str">
        <f t="shared" si="162"/>
        <v/>
      </c>
      <c r="V2016" s="17" t="str">
        <f t="shared" si="163"/>
        <v/>
      </c>
    </row>
    <row r="2017" s="9" customFormat="1" hidden="1" customHeight="1" spans="1:22">
      <c r="A2017" s="21"/>
      <c r="B2017" s="54"/>
      <c r="C2017" s="55"/>
      <c r="D2017" s="54"/>
      <c r="E2017" s="57"/>
      <c r="F2017" s="58"/>
      <c r="G2017" s="59"/>
      <c r="H2017" s="57"/>
      <c r="I2017" s="57"/>
      <c r="J2017" s="62" t="str">
        <f t="shared" si="159"/>
        <v/>
      </c>
      <c r="K2017" s="61"/>
      <c r="L2017" s="57"/>
      <c r="M2017" s="57" t="str">
        <f t="shared" si="160"/>
        <v/>
      </c>
      <c r="N2017" s="57"/>
      <c r="O2017" s="57"/>
      <c r="P2017" s="57"/>
      <c r="Q2017" s="65" t="str">
        <f t="shared" si="161"/>
        <v/>
      </c>
      <c r="R2017" s="55"/>
      <c r="S2017" s="67"/>
      <c r="T2017" s="17">
        <f>IF(AND(D2017&lt;&gt;"",RIGHT(D2017,3)&lt;&gt;""),IF(COUNTIF($D$6:D2017,D2017)=1,1,0),0)</f>
        <v>0</v>
      </c>
      <c r="U2017" s="17" t="str">
        <f t="shared" si="162"/>
        <v/>
      </c>
      <c r="V2017" s="17" t="str">
        <f t="shared" si="163"/>
        <v/>
      </c>
    </row>
    <row r="2018" s="9" customFormat="1" hidden="1" customHeight="1" spans="1:22">
      <c r="A2018" s="21"/>
      <c r="B2018" s="54"/>
      <c r="C2018" s="55"/>
      <c r="D2018" s="54"/>
      <c r="E2018" s="57"/>
      <c r="F2018" s="58"/>
      <c r="G2018" s="59"/>
      <c r="H2018" s="57"/>
      <c r="I2018" s="57"/>
      <c r="J2018" s="62" t="str">
        <f t="shared" si="159"/>
        <v/>
      </c>
      <c r="K2018" s="61"/>
      <c r="L2018" s="57"/>
      <c r="M2018" s="57" t="str">
        <f t="shared" si="160"/>
        <v/>
      </c>
      <c r="N2018" s="57"/>
      <c r="O2018" s="57"/>
      <c r="P2018" s="57"/>
      <c r="Q2018" s="65" t="str">
        <f t="shared" si="161"/>
        <v/>
      </c>
      <c r="R2018" s="55"/>
      <c r="S2018" s="67"/>
      <c r="T2018" s="17">
        <f>IF(AND(D2018&lt;&gt;"",RIGHT(D2018,3)&lt;&gt;""),IF(COUNTIF($D$6:D2018,D2018)=1,1,0),0)</f>
        <v>0</v>
      </c>
      <c r="U2018" s="17" t="str">
        <f t="shared" si="162"/>
        <v/>
      </c>
      <c r="V2018" s="17" t="str">
        <f t="shared" si="163"/>
        <v/>
      </c>
    </row>
    <row r="2019" s="9" customFormat="1" hidden="1" customHeight="1" spans="1:22">
      <c r="A2019" s="21"/>
      <c r="B2019" s="54"/>
      <c r="C2019" s="55"/>
      <c r="D2019" s="54"/>
      <c r="E2019" s="57"/>
      <c r="F2019" s="58"/>
      <c r="G2019" s="59"/>
      <c r="H2019" s="57"/>
      <c r="I2019" s="57"/>
      <c r="J2019" s="62" t="str">
        <f t="shared" si="159"/>
        <v/>
      </c>
      <c r="K2019" s="61"/>
      <c r="L2019" s="57"/>
      <c r="M2019" s="57" t="str">
        <f t="shared" si="160"/>
        <v/>
      </c>
      <c r="N2019" s="57"/>
      <c r="O2019" s="57"/>
      <c r="P2019" s="57"/>
      <c r="Q2019" s="65" t="str">
        <f t="shared" si="161"/>
        <v/>
      </c>
      <c r="R2019" s="55"/>
      <c r="S2019" s="67"/>
      <c r="T2019" s="17">
        <f>IF(AND(D2019&lt;&gt;"",RIGHT(D2019,3)&lt;&gt;""),IF(COUNTIF($D$6:D2019,D2019)=1,1,0),0)</f>
        <v>0</v>
      </c>
      <c r="U2019" s="17" t="str">
        <f t="shared" si="162"/>
        <v/>
      </c>
      <c r="V2019" s="17" t="str">
        <f t="shared" si="163"/>
        <v/>
      </c>
    </row>
    <row r="2020" s="9" customFormat="1" hidden="1" customHeight="1" spans="1:22">
      <c r="A2020" s="21"/>
      <c r="B2020" s="54"/>
      <c r="C2020" s="55"/>
      <c r="D2020" s="54"/>
      <c r="E2020" s="57"/>
      <c r="F2020" s="58"/>
      <c r="G2020" s="59"/>
      <c r="H2020" s="57"/>
      <c r="I2020" s="57"/>
      <c r="J2020" s="62" t="str">
        <f t="shared" si="159"/>
        <v/>
      </c>
      <c r="K2020" s="61"/>
      <c r="L2020" s="57"/>
      <c r="M2020" s="57" t="str">
        <f t="shared" si="160"/>
        <v/>
      </c>
      <c r="N2020" s="57"/>
      <c r="O2020" s="57"/>
      <c r="P2020" s="57"/>
      <c r="Q2020" s="65" t="str">
        <f t="shared" si="161"/>
        <v/>
      </c>
      <c r="R2020" s="55"/>
      <c r="S2020" s="67"/>
      <c r="T2020" s="17">
        <f>IF(AND(D2020&lt;&gt;"",RIGHT(D2020,3)&lt;&gt;""),IF(COUNTIF($D$6:D2020,D2020)=1,1,0),0)</f>
        <v>0</v>
      </c>
      <c r="U2020" s="17" t="str">
        <f t="shared" si="162"/>
        <v/>
      </c>
      <c r="V2020" s="17" t="str">
        <f t="shared" si="163"/>
        <v/>
      </c>
    </row>
    <row r="2021" s="9" customFormat="1" hidden="1" customHeight="1" spans="1:22">
      <c r="A2021" s="21"/>
      <c r="B2021" s="54"/>
      <c r="C2021" s="55"/>
      <c r="D2021" s="54"/>
      <c r="E2021" s="57"/>
      <c r="F2021" s="58"/>
      <c r="G2021" s="59"/>
      <c r="H2021" s="57"/>
      <c r="I2021" s="57"/>
      <c r="J2021" s="62" t="str">
        <f t="shared" si="159"/>
        <v/>
      </c>
      <c r="K2021" s="61"/>
      <c r="L2021" s="57"/>
      <c r="M2021" s="57" t="str">
        <f t="shared" si="160"/>
        <v/>
      </c>
      <c r="N2021" s="57"/>
      <c r="O2021" s="57"/>
      <c r="P2021" s="57"/>
      <c r="Q2021" s="65" t="str">
        <f t="shared" si="161"/>
        <v/>
      </c>
      <c r="R2021" s="55"/>
      <c r="S2021" s="67"/>
      <c r="T2021" s="17">
        <f>IF(AND(D2021&lt;&gt;"",RIGHT(D2021,3)&lt;&gt;""),IF(COUNTIF($D$6:D2021,D2021)=1,1,0),0)</f>
        <v>0</v>
      </c>
      <c r="U2021" s="17" t="str">
        <f t="shared" si="162"/>
        <v/>
      </c>
      <c r="V2021" s="17" t="str">
        <f t="shared" si="163"/>
        <v/>
      </c>
    </row>
    <row r="2022" s="9" customFormat="1" hidden="1" customHeight="1" spans="1:22">
      <c r="A2022" s="21"/>
      <c r="B2022" s="54"/>
      <c r="C2022" s="55"/>
      <c r="D2022" s="54"/>
      <c r="E2022" s="57"/>
      <c r="F2022" s="58"/>
      <c r="G2022" s="59"/>
      <c r="H2022" s="57"/>
      <c r="I2022" s="57"/>
      <c r="J2022" s="62" t="str">
        <f t="shared" si="159"/>
        <v/>
      </c>
      <c r="K2022" s="61"/>
      <c r="L2022" s="57"/>
      <c r="M2022" s="57" t="str">
        <f t="shared" si="160"/>
        <v/>
      </c>
      <c r="N2022" s="57"/>
      <c r="O2022" s="57"/>
      <c r="P2022" s="57"/>
      <c r="Q2022" s="65" t="str">
        <f t="shared" si="161"/>
        <v/>
      </c>
      <c r="R2022" s="55"/>
      <c r="S2022" s="67"/>
      <c r="T2022" s="17">
        <f>IF(AND(D2022&lt;&gt;"",RIGHT(D2022,3)&lt;&gt;""),IF(COUNTIF($D$6:D2022,D2022)=1,1,0),0)</f>
        <v>0</v>
      </c>
      <c r="U2022" s="17" t="str">
        <f t="shared" si="162"/>
        <v/>
      </c>
      <c r="V2022" s="17" t="str">
        <f t="shared" si="163"/>
        <v/>
      </c>
    </row>
    <row r="2023" s="9" customFormat="1" hidden="1" customHeight="1" spans="1:22">
      <c r="A2023" s="21"/>
      <c r="B2023" s="54"/>
      <c r="C2023" s="55"/>
      <c r="D2023" s="54"/>
      <c r="E2023" s="57"/>
      <c r="F2023" s="58"/>
      <c r="G2023" s="59"/>
      <c r="H2023" s="57"/>
      <c r="I2023" s="57"/>
      <c r="J2023" s="62" t="str">
        <f t="shared" si="159"/>
        <v/>
      </c>
      <c r="K2023" s="61"/>
      <c r="L2023" s="57"/>
      <c r="M2023" s="57" t="str">
        <f t="shared" si="160"/>
        <v/>
      </c>
      <c r="N2023" s="57"/>
      <c r="O2023" s="57"/>
      <c r="P2023" s="57"/>
      <c r="Q2023" s="65" t="str">
        <f t="shared" si="161"/>
        <v/>
      </c>
      <c r="R2023" s="55"/>
      <c r="S2023" s="67"/>
      <c r="T2023" s="17">
        <f>IF(AND(D2023&lt;&gt;"",RIGHT(D2023,3)&lt;&gt;""),IF(COUNTIF($D$6:D2023,D2023)=1,1,0),0)</f>
        <v>0</v>
      </c>
      <c r="U2023" s="17" t="str">
        <f t="shared" si="162"/>
        <v/>
      </c>
      <c r="V2023" s="17" t="str">
        <f t="shared" si="163"/>
        <v/>
      </c>
    </row>
    <row r="2024" s="9" customFormat="1" hidden="1" customHeight="1" spans="1:22">
      <c r="A2024" s="21"/>
      <c r="B2024" s="54"/>
      <c r="C2024" s="55"/>
      <c r="D2024" s="54"/>
      <c r="E2024" s="57"/>
      <c r="F2024" s="58"/>
      <c r="G2024" s="59"/>
      <c r="H2024" s="57"/>
      <c r="I2024" s="57"/>
      <c r="J2024" s="62" t="str">
        <f t="shared" si="159"/>
        <v/>
      </c>
      <c r="K2024" s="61"/>
      <c r="L2024" s="57"/>
      <c r="M2024" s="57" t="str">
        <f t="shared" si="160"/>
        <v/>
      </c>
      <c r="N2024" s="57"/>
      <c r="O2024" s="57"/>
      <c r="P2024" s="57"/>
      <c r="Q2024" s="65" t="str">
        <f t="shared" si="161"/>
        <v/>
      </c>
      <c r="R2024" s="55"/>
      <c r="S2024" s="67"/>
      <c r="T2024" s="17">
        <f>IF(AND(D2024&lt;&gt;"",RIGHT(D2024,3)&lt;&gt;""),IF(COUNTIF($D$6:D2024,D2024)=1,1,0),0)</f>
        <v>0</v>
      </c>
      <c r="U2024" s="17" t="str">
        <f t="shared" si="162"/>
        <v/>
      </c>
      <c r="V2024" s="17" t="str">
        <f t="shared" si="163"/>
        <v/>
      </c>
    </row>
    <row r="2025" s="9" customFormat="1" hidden="1" customHeight="1" spans="1:22">
      <c r="A2025" s="21"/>
      <c r="B2025" s="54"/>
      <c r="C2025" s="55"/>
      <c r="D2025" s="54"/>
      <c r="E2025" s="57"/>
      <c r="F2025" s="58"/>
      <c r="G2025" s="59"/>
      <c r="H2025" s="57"/>
      <c r="I2025" s="57"/>
      <c r="J2025" s="62" t="str">
        <f t="shared" si="159"/>
        <v/>
      </c>
      <c r="K2025" s="61"/>
      <c r="L2025" s="57"/>
      <c r="M2025" s="57" t="str">
        <f t="shared" si="160"/>
        <v/>
      </c>
      <c r="N2025" s="57"/>
      <c r="O2025" s="57"/>
      <c r="P2025" s="57"/>
      <c r="Q2025" s="65" t="str">
        <f t="shared" si="161"/>
        <v/>
      </c>
      <c r="R2025" s="55"/>
      <c r="S2025" s="67"/>
      <c r="T2025" s="17">
        <f>IF(AND(D2025&lt;&gt;"",RIGHT(D2025,3)&lt;&gt;""),IF(COUNTIF($D$6:D2025,D2025)=1,1,0),0)</f>
        <v>0</v>
      </c>
      <c r="U2025" s="17" t="str">
        <f t="shared" si="162"/>
        <v/>
      </c>
      <c r="V2025" s="17" t="str">
        <f t="shared" si="163"/>
        <v/>
      </c>
    </row>
    <row r="2026" s="9" customFormat="1" hidden="1" customHeight="1" spans="1:22">
      <c r="A2026" s="21"/>
      <c r="B2026" s="54"/>
      <c r="C2026" s="55"/>
      <c r="D2026" s="54"/>
      <c r="E2026" s="57"/>
      <c r="F2026" s="58"/>
      <c r="G2026" s="59"/>
      <c r="H2026" s="57"/>
      <c r="I2026" s="57"/>
      <c r="J2026" s="62" t="str">
        <f t="shared" si="159"/>
        <v/>
      </c>
      <c r="K2026" s="61"/>
      <c r="L2026" s="57"/>
      <c r="M2026" s="57" t="str">
        <f t="shared" si="160"/>
        <v/>
      </c>
      <c r="N2026" s="57"/>
      <c r="O2026" s="57"/>
      <c r="P2026" s="57"/>
      <c r="Q2026" s="65" t="str">
        <f t="shared" si="161"/>
        <v/>
      </c>
      <c r="R2026" s="55"/>
      <c r="S2026" s="67"/>
      <c r="T2026" s="17">
        <f>IF(AND(D2026&lt;&gt;"",RIGHT(D2026,3)&lt;&gt;""),IF(COUNTIF($D$6:D2026,D2026)=1,1,0),0)</f>
        <v>0</v>
      </c>
      <c r="U2026" s="17" t="str">
        <f t="shared" si="162"/>
        <v/>
      </c>
      <c r="V2026" s="17" t="str">
        <f t="shared" si="163"/>
        <v/>
      </c>
    </row>
    <row r="2027" s="9" customFormat="1" hidden="1" customHeight="1" spans="1:22">
      <c r="A2027" s="21"/>
      <c r="B2027" s="54"/>
      <c r="C2027" s="55"/>
      <c r="D2027" s="54"/>
      <c r="E2027" s="57"/>
      <c r="F2027" s="58"/>
      <c r="G2027" s="59"/>
      <c r="H2027" s="57"/>
      <c r="I2027" s="57"/>
      <c r="J2027" s="62" t="str">
        <f t="shared" si="159"/>
        <v/>
      </c>
      <c r="K2027" s="61"/>
      <c r="L2027" s="57"/>
      <c r="M2027" s="57" t="str">
        <f t="shared" si="160"/>
        <v/>
      </c>
      <c r="N2027" s="57"/>
      <c r="O2027" s="57"/>
      <c r="P2027" s="57"/>
      <c r="Q2027" s="65" t="str">
        <f t="shared" si="161"/>
        <v/>
      </c>
      <c r="R2027" s="55"/>
      <c r="S2027" s="67"/>
      <c r="T2027" s="17">
        <f>IF(AND(D2027&lt;&gt;"",RIGHT(D2027,3)&lt;&gt;""),IF(COUNTIF($D$6:D2027,D2027)=1,1,0),0)</f>
        <v>0</v>
      </c>
      <c r="U2027" s="17" t="str">
        <f t="shared" si="162"/>
        <v/>
      </c>
      <c r="V2027" s="17" t="str">
        <f t="shared" si="163"/>
        <v/>
      </c>
    </row>
    <row r="2028" s="9" customFormat="1" hidden="1" customHeight="1" spans="1:22">
      <c r="A2028" s="21"/>
      <c r="B2028" s="54"/>
      <c r="C2028" s="55"/>
      <c r="D2028" s="54"/>
      <c r="E2028" s="57"/>
      <c r="F2028" s="58"/>
      <c r="G2028" s="59"/>
      <c r="H2028" s="57"/>
      <c r="I2028" s="57"/>
      <c r="J2028" s="62" t="str">
        <f t="shared" si="159"/>
        <v/>
      </c>
      <c r="K2028" s="61"/>
      <c r="L2028" s="57"/>
      <c r="M2028" s="57" t="str">
        <f t="shared" si="160"/>
        <v/>
      </c>
      <c r="N2028" s="57"/>
      <c r="O2028" s="57"/>
      <c r="P2028" s="57"/>
      <c r="Q2028" s="65" t="str">
        <f t="shared" si="161"/>
        <v/>
      </c>
      <c r="R2028" s="55"/>
      <c r="S2028" s="67"/>
      <c r="T2028" s="17">
        <f>IF(AND(D2028&lt;&gt;"",RIGHT(D2028,3)&lt;&gt;""),IF(COUNTIF($D$6:D2028,D2028)=1,1,0),0)</f>
        <v>0</v>
      </c>
      <c r="U2028" s="17" t="str">
        <f t="shared" si="162"/>
        <v/>
      </c>
      <c r="V2028" s="17" t="str">
        <f t="shared" si="163"/>
        <v/>
      </c>
    </row>
    <row r="2029" s="9" customFormat="1" hidden="1" customHeight="1" spans="1:22">
      <c r="A2029" s="21"/>
      <c r="B2029" s="54"/>
      <c r="C2029" s="55"/>
      <c r="D2029" s="54"/>
      <c r="E2029" s="57"/>
      <c r="F2029" s="58"/>
      <c r="G2029" s="59"/>
      <c r="H2029" s="57"/>
      <c r="I2029" s="57"/>
      <c r="J2029" s="62" t="str">
        <f t="shared" si="159"/>
        <v/>
      </c>
      <c r="K2029" s="61"/>
      <c r="L2029" s="57"/>
      <c r="M2029" s="57" t="str">
        <f t="shared" si="160"/>
        <v/>
      </c>
      <c r="N2029" s="57"/>
      <c r="O2029" s="57"/>
      <c r="P2029" s="57"/>
      <c r="Q2029" s="65" t="str">
        <f t="shared" si="161"/>
        <v/>
      </c>
      <c r="R2029" s="55"/>
      <c r="S2029" s="67"/>
      <c r="T2029" s="17">
        <f>IF(AND(D2029&lt;&gt;"",RIGHT(D2029,3)&lt;&gt;""),IF(COUNTIF($D$6:D2029,D2029)=1,1,0),0)</f>
        <v>0</v>
      </c>
      <c r="U2029" s="17" t="str">
        <f t="shared" si="162"/>
        <v/>
      </c>
      <c r="V2029" s="17" t="str">
        <f t="shared" si="163"/>
        <v/>
      </c>
    </row>
    <row r="2030" s="9" customFormat="1" hidden="1" customHeight="1" spans="1:22">
      <c r="A2030" s="21"/>
      <c r="B2030" s="54"/>
      <c r="C2030" s="55"/>
      <c r="D2030" s="54"/>
      <c r="E2030" s="57"/>
      <c r="F2030" s="58"/>
      <c r="G2030" s="59"/>
      <c r="H2030" s="57"/>
      <c r="I2030" s="57"/>
      <c r="J2030" s="62" t="str">
        <f t="shared" si="159"/>
        <v/>
      </c>
      <c r="K2030" s="61"/>
      <c r="L2030" s="57"/>
      <c r="M2030" s="57" t="str">
        <f t="shared" si="160"/>
        <v/>
      </c>
      <c r="N2030" s="57"/>
      <c r="O2030" s="57"/>
      <c r="P2030" s="57"/>
      <c r="Q2030" s="65" t="str">
        <f t="shared" si="161"/>
        <v/>
      </c>
      <c r="R2030" s="55"/>
      <c r="S2030" s="67"/>
      <c r="T2030" s="17">
        <f>IF(AND(D2030&lt;&gt;"",RIGHT(D2030,3)&lt;&gt;""),IF(COUNTIF($D$6:D2030,D2030)=1,1,0),0)</f>
        <v>0</v>
      </c>
      <c r="U2030" s="17" t="str">
        <f t="shared" si="162"/>
        <v/>
      </c>
      <c r="V2030" s="17" t="str">
        <f t="shared" si="163"/>
        <v/>
      </c>
    </row>
    <row r="2031" s="9" customFormat="1" hidden="1" customHeight="1" spans="1:22">
      <c r="A2031" s="21"/>
      <c r="B2031" s="54"/>
      <c r="C2031" s="55"/>
      <c r="D2031" s="54"/>
      <c r="E2031" s="57"/>
      <c r="F2031" s="58"/>
      <c r="G2031" s="59"/>
      <c r="H2031" s="57"/>
      <c r="I2031" s="57"/>
      <c r="J2031" s="62" t="str">
        <f t="shared" si="159"/>
        <v/>
      </c>
      <c r="K2031" s="61"/>
      <c r="L2031" s="57"/>
      <c r="M2031" s="57" t="str">
        <f t="shared" si="160"/>
        <v/>
      </c>
      <c r="N2031" s="57"/>
      <c r="O2031" s="57"/>
      <c r="P2031" s="57"/>
      <c r="Q2031" s="65" t="str">
        <f t="shared" si="161"/>
        <v/>
      </c>
      <c r="R2031" s="55"/>
      <c r="S2031" s="67"/>
      <c r="T2031" s="17">
        <f>IF(AND(D2031&lt;&gt;"",RIGHT(D2031,3)&lt;&gt;""),IF(COUNTIF($D$6:D2031,D2031)=1,1,0),0)</f>
        <v>0</v>
      </c>
      <c r="U2031" s="17" t="str">
        <f t="shared" si="162"/>
        <v/>
      </c>
      <c r="V2031" s="17" t="str">
        <f t="shared" si="163"/>
        <v/>
      </c>
    </row>
    <row r="2032" s="9" customFormat="1" hidden="1" customHeight="1" spans="1:22">
      <c r="A2032" s="21"/>
      <c r="B2032" s="54"/>
      <c r="C2032" s="55"/>
      <c r="D2032" s="54"/>
      <c r="E2032" s="57"/>
      <c r="F2032" s="58"/>
      <c r="G2032" s="59"/>
      <c r="H2032" s="57"/>
      <c r="I2032" s="57"/>
      <c r="J2032" s="62" t="str">
        <f t="shared" si="159"/>
        <v/>
      </c>
      <c r="K2032" s="61"/>
      <c r="L2032" s="57"/>
      <c r="M2032" s="57" t="str">
        <f t="shared" si="160"/>
        <v/>
      </c>
      <c r="N2032" s="57"/>
      <c r="O2032" s="57"/>
      <c r="P2032" s="57"/>
      <c r="Q2032" s="65" t="str">
        <f t="shared" si="161"/>
        <v/>
      </c>
      <c r="R2032" s="55"/>
      <c r="S2032" s="67"/>
      <c r="T2032" s="17">
        <f>IF(AND(D2032&lt;&gt;"",RIGHT(D2032,3)&lt;&gt;""),IF(COUNTIF($D$6:D2032,D2032)=1,1,0),0)</f>
        <v>0</v>
      </c>
      <c r="U2032" s="17" t="str">
        <f t="shared" si="162"/>
        <v/>
      </c>
      <c r="V2032" s="17" t="str">
        <f t="shared" si="163"/>
        <v/>
      </c>
    </row>
    <row r="2033" s="9" customFormat="1" hidden="1" customHeight="1" spans="1:22">
      <c r="A2033" s="21"/>
      <c r="B2033" s="54"/>
      <c r="C2033" s="55"/>
      <c r="D2033" s="54"/>
      <c r="E2033" s="57"/>
      <c r="F2033" s="58"/>
      <c r="G2033" s="59"/>
      <c r="H2033" s="57"/>
      <c r="I2033" s="57"/>
      <c r="J2033" s="62" t="str">
        <f t="shared" si="159"/>
        <v/>
      </c>
      <c r="K2033" s="61"/>
      <c r="L2033" s="57"/>
      <c r="M2033" s="57" t="str">
        <f t="shared" si="160"/>
        <v/>
      </c>
      <c r="N2033" s="57"/>
      <c r="O2033" s="57"/>
      <c r="P2033" s="57"/>
      <c r="Q2033" s="65" t="str">
        <f t="shared" si="161"/>
        <v/>
      </c>
      <c r="R2033" s="55"/>
      <c r="S2033" s="67"/>
      <c r="T2033" s="17">
        <f>IF(AND(D2033&lt;&gt;"",RIGHT(D2033,3)&lt;&gt;""),IF(COUNTIF($D$6:D2033,D2033)=1,1,0),0)</f>
        <v>0</v>
      </c>
      <c r="U2033" s="17" t="str">
        <f t="shared" si="162"/>
        <v/>
      </c>
      <c r="V2033" s="17" t="str">
        <f t="shared" si="163"/>
        <v/>
      </c>
    </row>
    <row r="2034" s="9" customFormat="1" hidden="1" customHeight="1" spans="1:22">
      <c r="A2034" s="21"/>
      <c r="B2034" s="54"/>
      <c r="C2034" s="55"/>
      <c r="D2034" s="54"/>
      <c r="E2034" s="57"/>
      <c r="F2034" s="58"/>
      <c r="G2034" s="59"/>
      <c r="H2034" s="57"/>
      <c r="I2034" s="57"/>
      <c r="J2034" s="62" t="str">
        <f t="shared" si="159"/>
        <v/>
      </c>
      <c r="K2034" s="61"/>
      <c r="L2034" s="57"/>
      <c r="M2034" s="57" t="str">
        <f t="shared" si="160"/>
        <v/>
      </c>
      <c r="N2034" s="57"/>
      <c r="O2034" s="57"/>
      <c r="P2034" s="57"/>
      <c r="Q2034" s="65" t="str">
        <f t="shared" si="161"/>
        <v/>
      </c>
      <c r="R2034" s="55"/>
      <c r="S2034" s="67"/>
      <c r="T2034" s="17">
        <f>IF(AND(D2034&lt;&gt;"",RIGHT(D2034,3)&lt;&gt;""),IF(COUNTIF($D$6:D2034,D2034)=1,1,0),0)</f>
        <v>0</v>
      </c>
      <c r="U2034" s="17" t="str">
        <f t="shared" si="162"/>
        <v/>
      </c>
      <c r="V2034" s="17" t="str">
        <f t="shared" si="163"/>
        <v/>
      </c>
    </row>
    <row r="2035" s="9" customFormat="1" hidden="1" customHeight="1" spans="1:22">
      <c r="A2035" s="21"/>
      <c r="B2035" s="54"/>
      <c r="C2035" s="55"/>
      <c r="D2035" s="54"/>
      <c r="E2035" s="57"/>
      <c r="F2035" s="58"/>
      <c r="G2035" s="59"/>
      <c r="H2035" s="57"/>
      <c r="I2035" s="57"/>
      <c r="J2035" s="62" t="str">
        <f t="shared" si="159"/>
        <v/>
      </c>
      <c r="K2035" s="61"/>
      <c r="L2035" s="57"/>
      <c r="M2035" s="57" t="str">
        <f t="shared" si="160"/>
        <v/>
      </c>
      <c r="N2035" s="57"/>
      <c r="O2035" s="57"/>
      <c r="P2035" s="57"/>
      <c r="Q2035" s="65" t="str">
        <f t="shared" si="161"/>
        <v/>
      </c>
      <c r="R2035" s="55"/>
      <c r="S2035" s="67"/>
      <c r="T2035" s="17">
        <f>IF(AND(D2035&lt;&gt;"",RIGHT(D2035,3)&lt;&gt;""),IF(COUNTIF($D$6:D2035,D2035)=1,1,0),0)</f>
        <v>0</v>
      </c>
      <c r="U2035" s="17" t="str">
        <f t="shared" si="162"/>
        <v/>
      </c>
      <c r="V2035" s="17" t="str">
        <f t="shared" si="163"/>
        <v/>
      </c>
    </row>
    <row r="2036" s="9" customFormat="1" hidden="1" customHeight="1" spans="1:22">
      <c r="A2036" s="21"/>
      <c r="B2036" s="54"/>
      <c r="C2036" s="55"/>
      <c r="D2036" s="54"/>
      <c r="E2036" s="57"/>
      <c r="F2036" s="58"/>
      <c r="G2036" s="59"/>
      <c r="H2036" s="57"/>
      <c r="I2036" s="57"/>
      <c r="J2036" s="62" t="str">
        <f t="shared" si="159"/>
        <v/>
      </c>
      <c r="K2036" s="61"/>
      <c r="L2036" s="57"/>
      <c r="M2036" s="57" t="str">
        <f t="shared" si="160"/>
        <v/>
      </c>
      <c r="N2036" s="57"/>
      <c r="O2036" s="57"/>
      <c r="P2036" s="57"/>
      <c r="Q2036" s="65" t="str">
        <f t="shared" si="161"/>
        <v/>
      </c>
      <c r="R2036" s="55"/>
      <c r="S2036" s="67"/>
      <c r="T2036" s="17">
        <f>IF(AND(D2036&lt;&gt;"",RIGHT(D2036,3)&lt;&gt;""),IF(COUNTIF($D$6:D2036,D2036)=1,1,0),0)</f>
        <v>0</v>
      </c>
      <c r="U2036" s="17" t="str">
        <f t="shared" si="162"/>
        <v/>
      </c>
      <c r="V2036" s="17" t="str">
        <f t="shared" si="163"/>
        <v/>
      </c>
    </row>
    <row r="2037" s="9" customFormat="1" hidden="1" customHeight="1" spans="1:22">
      <c r="A2037" s="21"/>
      <c r="B2037" s="54"/>
      <c r="C2037" s="55"/>
      <c r="D2037" s="54"/>
      <c r="E2037" s="57"/>
      <c r="F2037" s="58"/>
      <c r="G2037" s="59"/>
      <c r="H2037" s="57"/>
      <c r="I2037" s="57"/>
      <c r="J2037" s="62" t="str">
        <f t="shared" si="159"/>
        <v/>
      </c>
      <c r="K2037" s="61"/>
      <c r="L2037" s="57"/>
      <c r="M2037" s="57" t="str">
        <f t="shared" si="160"/>
        <v/>
      </c>
      <c r="N2037" s="57"/>
      <c r="O2037" s="57"/>
      <c r="P2037" s="57"/>
      <c r="Q2037" s="65" t="str">
        <f t="shared" si="161"/>
        <v/>
      </c>
      <c r="R2037" s="55"/>
      <c r="S2037" s="67"/>
      <c r="T2037" s="17">
        <f>IF(AND(D2037&lt;&gt;"",RIGHT(D2037,3)&lt;&gt;""),IF(COUNTIF($D$6:D2037,D2037)=1,1,0),0)</f>
        <v>0</v>
      </c>
      <c r="U2037" s="17" t="str">
        <f t="shared" si="162"/>
        <v/>
      </c>
      <c r="V2037" s="17" t="str">
        <f t="shared" si="163"/>
        <v/>
      </c>
    </row>
    <row r="2038" s="9" customFormat="1" hidden="1" customHeight="1" spans="1:22">
      <c r="A2038" s="21"/>
      <c r="B2038" s="54"/>
      <c r="C2038" s="55"/>
      <c r="D2038" s="54"/>
      <c r="E2038" s="57"/>
      <c r="F2038" s="58"/>
      <c r="G2038" s="59"/>
      <c r="H2038" s="57"/>
      <c r="I2038" s="57"/>
      <c r="J2038" s="62" t="str">
        <f t="shared" si="159"/>
        <v/>
      </c>
      <c r="K2038" s="61"/>
      <c r="L2038" s="57"/>
      <c r="M2038" s="57" t="str">
        <f t="shared" si="160"/>
        <v/>
      </c>
      <c r="N2038" s="57"/>
      <c r="O2038" s="57"/>
      <c r="P2038" s="57"/>
      <c r="Q2038" s="65" t="str">
        <f t="shared" si="161"/>
        <v/>
      </c>
      <c r="R2038" s="55"/>
      <c r="S2038" s="67"/>
      <c r="T2038" s="17">
        <f>IF(AND(D2038&lt;&gt;"",RIGHT(D2038,3)&lt;&gt;""),IF(COUNTIF($D$6:D2038,D2038)=1,1,0),0)</f>
        <v>0</v>
      </c>
      <c r="U2038" s="17" t="str">
        <f t="shared" si="162"/>
        <v/>
      </c>
      <c r="V2038" s="17" t="str">
        <f t="shared" si="163"/>
        <v/>
      </c>
    </row>
    <row r="2039" s="9" customFormat="1" hidden="1" customHeight="1" spans="1:22">
      <c r="A2039" s="21"/>
      <c r="B2039" s="54"/>
      <c r="C2039" s="55"/>
      <c r="D2039" s="54"/>
      <c r="E2039" s="57"/>
      <c r="F2039" s="58"/>
      <c r="G2039" s="59"/>
      <c r="H2039" s="57"/>
      <c r="I2039" s="57"/>
      <c r="J2039" s="62" t="str">
        <f t="shared" si="159"/>
        <v/>
      </c>
      <c r="K2039" s="61"/>
      <c r="L2039" s="57"/>
      <c r="M2039" s="57" t="str">
        <f t="shared" si="160"/>
        <v/>
      </c>
      <c r="N2039" s="57"/>
      <c r="O2039" s="57"/>
      <c r="P2039" s="57"/>
      <c r="Q2039" s="65" t="str">
        <f t="shared" si="161"/>
        <v/>
      </c>
      <c r="R2039" s="55"/>
      <c r="S2039" s="67"/>
      <c r="T2039" s="17">
        <f>IF(AND(D2039&lt;&gt;"",RIGHT(D2039,3)&lt;&gt;""),IF(COUNTIF($D$6:D2039,D2039)=1,1,0),0)</f>
        <v>0</v>
      </c>
      <c r="U2039" s="17" t="str">
        <f t="shared" si="162"/>
        <v/>
      </c>
      <c r="V2039" s="17" t="str">
        <f t="shared" si="163"/>
        <v/>
      </c>
    </row>
    <row r="2040" s="9" customFormat="1" hidden="1" customHeight="1" spans="1:22">
      <c r="A2040" s="21"/>
      <c r="B2040" s="54"/>
      <c r="C2040" s="55"/>
      <c r="D2040" s="54"/>
      <c r="E2040" s="57"/>
      <c r="F2040" s="58"/>
      <c r="G2040" s="59"/>
      <c r="H2040" s="57"/>
      <c r="I2040" s="57"/>
      <c r="J2040" s="62" t="str">
        <f t="shared" si="159"/>
        <v/>
      </c>
      <c r="K2040" s="61"/>
      <c r="L2040" s="57"/>
      <c r="M2040" s="57" t="str">
        <f t="shared" si="160"/>
        <v/>
      </c>
      <c r="N2040" s="57"/>
      <c r="O2040" s="57"/>
      <c r="P2040" s="57"/>
      <c r="Q2040" s="65" t="str">
        <f t="shared" si="161"/>
        <v/>
      </c>
      <c r="R2040" s="55"/>
      <c r="S2040" s="67"/>
      <c r="T2040" s="17">
        <f>IF(AND(D2040&lt;&gt;"",RIGHT(D2040,3)&lt;&gt;""),IF(COUNTIF($D$6:D2040,D2040)=1,1,0),0)</f>
        <v>0</v>
      </c>
      <c r="U2040" s="17" t="str">
        <f t="shared" si="162"/>
        <v/>
      </c>
      <c r="V2040" s="17" t="str">
        <f t="shared" si="163"/>
        <v/>
      </c>
    </row>
    <row r="2041" s="9" customFormat="1" hidden="1" customHeight="1" spans="1:22">
      <c r="A2041" s="21"/>
      <c r="B2041" s="54"/>
      <c r="C2041" s="55"/>
      <c r="D2041" s="54"/>
      <c r="E2041" s="57"/>
      <c r="F2041" s="58"/>
      <c r="G2041" s="59"/>
      <c r="H2041" s="57"/>
      <c r="I2041" s="57"/>
      <c r="J2041" s="62" t="str">
        <f t="shared" si="159"/>
        <v/>
      </c>
      <c r="K2041" s="61"/>
      <c r="L2041" s="57"/>
      <c r="M2041" s="57" t="str">
        <f t="shared" si="160"/>
        <v/>
      </c>
      <c r="N2041" s="57"/>
      <c r="O2041" s="57"/>
      <c r="P2041" s="57"/>
      <c r="Q2041" s="65" t="str">
        <f t="shared" si="161"/>
        <v/>
      </c>
      <c r="R2041" s="55"/>
      <c r="S2041" s="67"/>
      <c r="T2041" s="17">
        <f>IF(AND(D2041&lt;&gt;"",RIGHT(D2041,3)&lt;&gt;""),IF(COUNTIF($D$6:D2041,D2041)=1,1,0),0)</f>
        <v>0</v>
      </c>
      <c r="U2041" s="17" t="str">
        <f t="shared" si="162"/>
        <v/>
      </c>
      <c r="V2041" s="17" t="str">
        <f t="shared" si="163"/>
        <v/>
      </c>
    </row>
    <row r="2042" s="9" customFormat="1" hidden="1" customHeight="1" spans="1:22">
      <c r="A2042" s="21"/>
      <c r="B2042" s="54"/>
      <c r="C2042" s="55"/>
      <c r="D2042" s="54"/>
      <c r="E2042" s="57"/>
      <c r="F2042" s="58"/>
      <c r="G2042" s="59"/>
      <c r="H2042" s="57"/>
      <c r="I2042" s="57"/>
      <c r="J2042" s="62" t="str">
        <f t="shared" si="159"/>
        <v/>
      </c>
      <c r="K2042" s="61"/>
      <c r="L2042" s="57"/>
      <c r="M2042" s="57" t="str">
        <f t="shared" si="160"/>
        <v/>
      </c>
      <c r="N2042" s="57"/>
      <c r="O2042" s="57"/>
      <c r="P2042" s="57"/>
      <c r="Q2042" s="65" t="str">
        <f t="shared" si="161"/>
        <v/>
      </c>
      <c r="R2042" s="55"/>
      <c r="S2042" s="67"/>
      <c r="T2042" s="17">
        <f>IF(AND(D2042&lt;&gt;"",RIGHT(D2042,3)&lt;&gt;""),IF(COUNTIF($D$6:D2042,D2042)=1,1,0),0)</f>
        <v>0</v>
      </c>
      <c r="U2042" s="17" t="str">
        <f t="shared" si="162"/>
        <v/>
      </c>
      <c r="V2042" s="17" t="str">
        <f t="shared" si="163"/>
        <v/>
      </c>
    </row>
    <row r="2043" s="9" customFormat="1" hidden="1" customHeight="1" spans="1:22">
      <c r="A2043" s="21"/>
      <c r="B2043" s="54"/>
      <c r="C2043" s="55"/>
      <c r="D2043" s="54"/>
      <c r="E2043" s="57"/>
      <c r="F2043" s="58"/>
      <c r="G2043" s="59"/>
      <c r="H2043" s="57"/>
      <c r="I2043" s="57"/>
      <c r="J2043" s="62" t="str">
        <f t="shared" si="159"/>
        <v/>
      </c>
      <c r="K2043" s="61"/>
      <c r="L2043" s="57"/>
      <c r="M2043" s="57" t="str">
        <f t="shared" si="160"/>
        <v/>
      </c>
      <c r="N2043" s="57"/>
      <c r="O2043" s="57"/>
      <c r="P2043" s="57"/>
      <c r="Q2043" s="65" t="str">
        <f t="shared" si="161"/>
        <v/>
      </c>
      <c r="R2043" s="55"/>
      <c r="S2043" s="67"/>
      <c r="T2043" s="17">
        <f>IF(AND(D2043&lt;&gt;"",RIGHT(D2043,3)&lt;&gt;""),IF(COUNTIF($D$6:D2043,D2043)=1,1,0),0)</f>
        <v>0</v>
      </c>
      <c r="U2043" s="17" t="str">
        <f t="shared" si="162"/>
        <v/>
      </c>
      <c r="V2043" s="17" t="str">
        <f t="shared" si="163"/>
        <v/>
      </c>
    </row>
    <row r="2044" s="9" customFormat="1" hidden="1" customHeight="1" spans="1:22">
      <c r="A2044" s="21"/>
      <c r="B2044" s="54"/>
      <c r="C2044" s="55"/>
      <c r="D2044" s="54"/>
      <c r="E2044" s="57"/>
      <c r="F2044" s="58"/>
      <c r="G2044" s="59"/>
      <c r="H2044" s="57"/>
      <c r="I2044" s="57"/>
      <c r="J2044" s="62" t="str">
        <f t="shared" si="159"/>
        <v/>
      </c>
      <c r="K2044" s="61"/>
      <c r="L2044" s="57"/>
      <c r="M2044" s="57" t="str">
        <f t="shared" si="160"/>
        <v/>
      </c>
      <c r="N2044" s="57"/>
      <c r="O2044" s="57"/>
      <c r="P2044" s="57"/>
      <c r="Q2044" s="65" t="str">
        <f t="shared" si="161"/>
        <v/>
      </c>
      <c r="R2044" s="55"/>
      <c r="S2044" s="67"/>
      <c r="T2044" s="17">
        <f>IF(AND(D2044&lt;&gt;"",RIGHT(D2044,3)&lt;&gt;""),IF(COUNTIF($D$6:D2044,D2044)=1,1,0),0)</f>
        <v>0</v>
      </c>
      <c r="U2044" s="17" t="str">
        <f t="shared" si="162"/>
        <v/>
      </c>
      <c r="V2044" s="17" t="str">
        <f t="shared" si="163"/>
        <v/>
      </c>
    </row>
    <row r="2045" s="9" customFormat="1" hidden="1" customHeight="1" spans="1:22">
      <c r="A2045" s="21"/>
      <c r="B2045" s="54"/>
      <c r="C2045" s="55"/>
      <c r="D2045" s="54"/>
      <c r="E2045" s="57"/>
      <c r="F2045" s="58"/>
      <c r="G2045" s="59"/>
      <c r="H2045" s="57"/>
      <c r="I2045" s="57"/>
      <c r="J2045" s="62" t="str">
        <f t="shared" si="159"/>
        <v/>
      </c>
      <c r="K2045" s="61"/>
      <c r="L2045" s="57"/>
      <c r="M2045" s="57" t="str">
        <f t="shared" si="160"/>
        <v/>
      </c>
      <c r="N2045" s="57"/>
      <c r="O2045" s="57"/>
      <c r="P2045" s="57"/>
      <c r="Q2045" s="65" t="str">
        <f t="shared" si="161"/>
        <v/>
      </c>
      <c r="R2045" s="55"/>
      <c r="S2045" s="67"/>
      <c r="T2045" s="17">
        <f>IF(AND(D2045&lt;&gt;"",RIGHT(D2045,3)&lt;&gt;""),IF(COUNTIF($D$6:D2045,D2045)=1,1,0),0)</f>
        <v>0</v>
      </c>
      <c r="U2045" s="17" t="str">
        <f t="shared" si="162"/>
        <v/>
      </c>
      <c r="V2045" s="17" t="str">
        <f t="shared" si="163"/>
        <v/>
      </c>
    </row>
    <row r="2046" s="9" customFormat="1" hidden="1" customHeight="1" spans="1:22">
      <c r="A2046" s="21"/>
      <c r="B2046" s="54"/>
      <c r="C2046" s="55"/>
      <c r="D2046" s="54"/>
      <c r="E2046" s="57"/>
      <c r="F2046" s="58"/>
      <c r="G2046" s="59"/>
      <c r="H2046" s="57"/>
      <c r="I2046" s="57"/>
      <c r="J2046" s="62" t="str">
        <f t="shared" si="159"/>
        <v/>
      </c>
      <c r="K2046" s="61"/>
      <c r="L2046" s="57"/>
      <c r="M2046" s="57" t="str">
        <f t="shared" si="160"/>
        <v/>
      </c>
      <c r="N2046" s="57"/>
      <c r="O2046" s="57"/>
      <c r="P2046" s="57"/>
      <c r="Q2046" s="65" t="str">
        <f t="shared" si="161"/>
        <v/>
      </c>
      <c r="R2046" s="55"/>
      <c r="S2046" s="67"/>
      <c r="T2046" s="17">
        <f>IF(AND(D2046&lt;&gt;"",RIGHT(D2046,3)&lt;&gt;""),IF(COUNTIF($D$6:D2046,D2046)=1,1,0),0)</f>
        <v>0</v>
      </c>
      <c r="U2046" s="17" t="str">
        <f t="shared" si="162"/>
        <v/>
      </c>
      <c r="V2046" s="17" t="str">
        <f t="shared" si="163"/>
        <v/>
      </c>
    </row>
    <row r="2047" s="9" customFormat="1" hidden="1" customHeight="1" spans="1:22">
      <c r="A2047" s="21"/>
      <c r="B2047" s="54"/>
      <c r="C2047" s="55"/>
      <c r="D2047" s="54"/>
      <c r="E2047" s="57"/>
      <c r="F2047" s="58"/>
      <c r="G2047" s="59"/>
      <c r="H2047" s="57"/>
      <c r="I2047" s="57"/>
      <c r="J2047" s="62" t="str">
        <f t="shared" si="159"/>
        <v/>
      </c>
      <c r="K2047" s="61"/>
      <c r="L2047" s="57"/>
      <c r="M2047" s="57" t="str">
        <f t="shared" si="160"/>
        <v/>
      </c>
      <c r="N2047" s="57"/>
      <c r="O2047" s="57"/>
      <c r="P2047" s="57"/>
      <c r="Q2047" s="65" t="str">
        <f t="shared" si="161"/>
        <v/>
      </c>
      <c r="R2047" s="55"/>
      <c r="S2047" s="67"/>
      <c r="T2047" s="17">
        <f>IF(AND(D2047&lt;&gt;"",RIGHT(D2047,3)&lt;&gt;""),IF(COUNTIF($D$6:D2047,D2047)=1,1,0),0)</f>
        <v>0</v>
      </c>
      <c r="U2047" s="17" t="str">
        <f t="shared" si="162"/>
        <v/>
      </c>
      <c r="V2047" s="17" t="str">
        <f t="shared" si="163"/>
        <v/>
      </c>
    </row>
    <row r="2048" s="9" customFormat="1" hidden="1" customHeight="1" spans="1:22">
      <c r="A2048" s="21"/>
      <c r="B2048" s="54"/>
      <c r="C2048" s="55"/>
      <c r="D2048" s="54"/>
      <c r="E2048" s="57"/>
      <c r="F2048" s="58"/>
      <c r="G2048" s="59"/>
      <c r="H2048" s="57"/>
      <c r="I2048" s="57"/>
      <c r="J2048" s="62" t="str">
        <f t="shared" si="159"/>
        <v/>
      </c>
      <c r="K2048" s="61"/>
      <c r="L2048" s="57"/>
      <c r="M2048" s="57" t="str">
        <f t="shared" si="160"/>
        <v/>
      </c>
      <c r="N2048" s="57"/>
      <c r="O2048" s="57"/>
      <c r="P2048" s="57"/>
      <c r="Q2048" s="65" t="str">
        <f t="shared" si="161"/>
        <v/>
      </c>
      <c r="R2048" s="55"/>
      <c r="S2048" s="67"/>
      <c r="T2048" s="17">
        <f>IF(AND(D2048&lt;&gt;"",RIGHT(D2048,3)&lt;&gt;""),IF(COUNTIF($D$6:D2048,D2048)=1,1,0),0)</f>
        <v>0</v>
      </c>
      <c r="U2048" s="17" t="str">
        <f t="shared" si="162"/>
        <v/>
      </c>
      <c r="V2048" s="17" t="str">
        <f t="shared" si="163"/>
        <v/>
      </c>
    </row>
    <row r="2049" s="9" customFormat="1" hidden="1" customHeight="1" spans="1:22">
      <c r="A2049" s="21"/>
      <c r="B2049" s="54"/>
      <c r="C2049" s="55"/>
      <c r="D2049" s="54"/>
      <c r="E2049" s="57"/>
      <c r="F2049" s="58"/>
      <c r="G2049" s="59"/>
      <c r="H2049" s="57"/>
      <c r="I2049" s="57"/>
      <c r="J2049" s="62" t="str">
        <f t="shared" si="159"/>
        <v/>
      </c>
      <c r="K2049" s="61"/>
      <c r="L2049" s="57"/>
      <c r="M2049" s="57" t="str">
        <f t="shared" si="160"/>
        <v/>
      </c>
      <c r="N2049" s="57"/>
      <c r="O2049" s="57"/>
      <c r="P2049" s="57"/>
      <c r="Q2049" s="65" t="str">
        <f t="shared" si="161"/>
        <v/>
      </c>
      <c r="R2049" s="55"/>
      <c r="S2049" s="67"/>
      <c r="T2049" s="17">
        <f>IF(AND(D2049&lt;&gt;"",RIGHT(D2049,3)&lt;&gt;""),IF(COUNTIF($D$6:D2049,D2049)=1,1,0),0)</f>
        <v>0</v>
      </c>
      <c r="U2049" s="17" t="str">
        <f t="shared" si="162"/>
        <v/>
      </c>
      <c r="V2049" s="17" t="str">
        <f t="shared" si="163"/>
        <v/>
      </c>
    </row>
    <row r="2050" s="9" customFormat="1" hidden="1" customHeight="1" spans="1:22">
      <c r="A2050" s="21"/>
      <c r="B2050" s="54"/>
      <c r="C2050" s="55"/>
      <c r="D2050" s="54"/>
      <c r="E2050" s="57"/>
      <c r="F2050" s="58"/>
      <c r="G2050" s="59"/>
      <c r="H2050" s="57"/>
      <c r="I2050" s="57"/>
      <c r="J2050" s="62" t="str">
        <f t="shared" si="159"/>
        <v/>
      </c>
      <c r="K2050" s="61"/>
      <c r="L2050" s="57"/>
      <c r="M2050" s="57" t="str">
        <f t="shared" si="160"/>
        <v/>
      </c>
      <c r="N2050" s="57"/>
      <c r="O2050" s="57"/>
      <c r="P2050" s="57"/>
      <c r="Q2050" s="65" t="str">
        <f t="shared" si="161"/>
        <v/>
      </c>
      <c r="R2050" s="55"/>
      <c r="S2050" s="67"/>
      <c r="T2050" s="17">
        <f>IF(AND(D2050&lt;&gt;"",RIGHT(D2050,3)&lt;&gt;""),IF(COUNTIF($D$6:D2050,D2050)=1,1,0),0)</f>
        <v>0</v>
      </c>
      <c r="U2050" s="17" t="str">
        <f t="shared" si="162"/>
        <v/>
      </c>
      <c r="V2050" s="17" t="str">
        <f t="shared" si="163"/>
        <v/>
      </c>
    </row>
    <row r="2051" s="9" customFormat="1" hidden="1" customHeight="1" spans="1:22">
      <c r="A2051" s="21"/>
      <c r="B2051" s="54"/>
      <c r="C2051" s="55"/>
      <c r="D2051" s="54"/>
      <c r="E2051" s="57"/>
      <c r="F2051" s="58"/>
      <c r="G2051" s="59"/>
      <c r="H2051" s="57"/>
      <c r="I2051" s="57"/>
      <c r="J2051" s="62" t="str">
        <f t="shared" si="159"/>
        <v/>
      </c>
      <c r="K2051" s="61"/>
      <c r="L2051" s="57"/>
      <c r="M2051" s="57" t="str">
        <f t="shared" si="160"/>
        <v/>
      </c>
      <c r="N2051" s="57"/>
      <c r="O2051" s="57"/>
      <c r="P2051" s="57"/>
      <c r="Q2051" s="65" t="str">
        <f t="shared" si="161"/>
        <v/>
      </c>
      <c r="R2051" s="55"/>
      <c r="S2051" s="67"/>
      <c r="T2051" s="17">
        <f>IF(AND(D2051&lt;&gt;"",RIGHT(D2051,3)&lt;&gt;""),IF(COUNTIF($D$6:D2051,D2051)=1,1,0),0)</f>
        <v>0</v>
      </c>
      <c r="U2051" s="17" t="str">
        <f t="shared" si="162"/>
        <v/>
      </c>
      <c r="V2051" s="17" t="str">
        <f t="shared" si="163"/>
        <v/>
      </c>
    </row>
    <row r="2052" s="9" customFormat="1" hidden="1" customHeight="1" spans="1:22">
      <c r="A2052" s="21"/>
      <c r="B2052" s="54"/>
      <c r="C2052" s="55"/>
      <c r="D2052" s="54"/>
      <c r="E2052" s="57"/>
      <c r="F2052" s="58"/>
      <c r="G2052" s="59"/>
      <c r="H2052" s="57"/>
      <c r="I2052" s="57"/>
      <c r="J2052" s="62" t="str">
        <f t="shared" si="159"/>
        <v/>
      </c>
      <c r="K2052" s="61"/>
      <c r="L2052" s="57"/>
      <c r="M2052" s="57" t="str">
        <f t="shared" si="160"/>
        <v/>
      </c>
      <c r="N2052" s="57"/>
      <c r="O2052" s="57"/>
      <c r="P2052" s="57"/>
      <c r="Q2052" s="65" t="str">
        <f t="shared" si="161"/>
        <v/>
      </c>
      <c r="R2052" s="55"/>
      <c r="S2052" s="67"/>
      <c r="T2052" s="17">
        <f>IF(AND(D2052&lt;&gt;"",RIGHT(D2052,3)&lt;&gt;""),IF(COUNTIF($D$6:D2052,D2052)=1,1,0),0)</f>
        <v>0</v>
      </c>
      <c r="U2052" s="17" t="str">
        <f t="shared" si="162"/>
        <v/>
      </c>
      <c r="V2052" s="17" t="str">
        <f t="shared" si="163"/>
        <v/>
      </c>
    </row>
    <row r="2053" s="9" customFormat="1" hidden="1" customHeight="1" spans="1:22">
      <c r="A2053" s="21"/>
      <c r="B2053" s="54"/>
      <c r="C2053" s="55"/>
      <c r="D2053" s="54"/>
      <c r="E2053" s="57"/>
      <c r="F2053" s="58"/>
      <c r="G2053" s="59"/>
      <c r="H2053" s="57"/>
      <c r="I2053" s="57"/>
      <c r="J2053" s="62" t="str">
        <f t="shared" si="159"/>
        <v/>
      </c>
      <c r="K2053" s="61"/>
      <c r="L2053" s="57"/>
      <c r="M2053" s="57" t="str">
        <f t="shared" si="160"/>
        <v/>
      </c>
      <c r="N2053" s="57"/>
      <c r="O2053" s="57"/>
      <c r="P2053" s="57"/>
      <c r="Q2053" s="65" t="str">
        <f t="shared" si="161"/>
        <v/>
      </c>
      <c r="R2053" s="55"/>
      <c r="S2053" s="67"/>
      <c r="T2053" s="17">
        <f>IF(AND(D2053&lt;&gt;"",RIGHT(D2053,3)&lt;&gt;""),IF(COUNTIF($D$6:D2053,D2053)=1,1,0),0)</f>
        <v>0</v>
      </c>
      <c r="U2053" s="17" t="str">
        <f t="shared" si="162"/>
        <v/>
      </c>
      <c r="V2053" s="17" t="str">
        <f t="shared" si="163"/>
        <v/>
      </c>
    </row>
    <row r="2054" s="9" customFormat="1" hidden="1" customHeight="1" spans="1:22">
      <c r="A2054" s="21"/>
      <c r="B2054" s="54"/>
      <c r="C2054" s="55"/>
      <c r="D2054" s="54"/>
      <c r="E2054" s="57"/>
      <c r="F2054" s="58"/>
      <c r="G2054" s="59"/>
      <c r="H2054" s="57"/>
      <c r="I2054" s="57"/>
      <c r="J2054" s="62" t="str">
        <f t="shared" ref="J2054:J2117" si="164">IF(H2054&lt;&gt;"",HYPERLINK(_xlfn.CONCAT($H$4,H2054,I2054),"Open File"),"")</f>
        <v/>
      </c>
      <c r="K2054" s="61"/>
      <c r="L2054" s="57"/>
      <c r="M2054" s="57" t="str">
        <f t="shared" ref="M2054:M2117" si="165">IF(AND(N2054&lt;&gt;"",Q2054&lt;&gt;"",R2054&lt;&gt;""),"COMPLETED",IF(N2054&lt;&gt;"","ON-GOING",IF(L2054&lt;&gt;"","REQUESTED","")))</f>
        <v/>
      </c>
      <c r="N2054" s="57"/>
      <c r="O2054" s="57"/>
      <c r="P2054" s="57"/>
      <c r="Q2054" s="65" t="str">
        <f t="shared" ref="Q2054:Q2117" si="166">IF(O2054&lt;&gt;"",HYPERLINK(_xlfn.CONCAT($O$4,O2054,P2054),"Open File"),"")</f>
        <v/>
      </c>
      <c r="R2054" s="55"/>
      <c r="S2054" s="67"/>
      <c r="T2054" s="17">
        <f>IF(AND(D2054&lt;&gt;"",RIGHT(D2054,3)&lt;&gt;""),IF(COUNTIF($D$6:D2054,D2054)=1,1,0),0)</f>
        <v>0</v>
      </c>
      <c r="U2054" s="17" t="str">
        <f t="shared" ref="U2054:U2117" si="167">IF(AND(D2054&lt;&gt;"",E2054&lt;&gt;""),_xlfn.CONCAT(SUBSTITUTE(D2054,"/","."),"_",E2054,"_Before"),"")</f>
        <v/>
      </c>
      <c r="V2054" s="17" t="str">
        <f t="shared" ref="V2054:V2117" si="168">IF(AND(D2054&lt;&gt;"",E2054&lt;&gt;""),_xlfn.CONCAT(SUBSTITUTE(D2054,"/","."),"_",E2054,"_After"),"")</f>
        <v/>
      </c>
    </row>
    <row r="2055" s="9" customFormat="1" hidden="1" customHeight="1" spans="1:22">
      <c r="A2055" s="21"/>
      <c r="B2055" s="54"/>
      <c r="C2055" s="55"/>
      <c r="D2055" s="54"/>
      <c r="E2055" s="57"/>
      <c r="F2055" s="58"/>
      <c r="G2055" s="59"/>
      <c r="H2055" s="57"/>
      <c r="I2055" s="57"/>
      <c r="J2055" s="62" t="str">
        <f t="shared" si="164"/>
        <v/>
      </c>
      <c r="K2055" s="61"/>
      <c r="L2055" s="57"/>
      <c r="M2055" s="57" t="str">
        <f t="shared" si="165"/>
        <v/>
      </c>
      <c r="N2055" s="57"/>
      <c r="O2055" s="57"/>
      <c r="P2055" s="57"/>
      <c r="Q2055" s="65" t="str">
        <f t="shared" si="166"/>
        <v/>
      </c>
      <c r="R2055" s="55"/>
      <c r="S2055" s="67"/>
      <c r="T2055" s="17">
        <f>IF(AND(D2055&lt;&gt;"",RIGHT(D2055,3)&lt;&gt;""),IF(COUNTIF($D$6:D2055,D2055)=1,1,0),0)</f>
        <v>0</v>
      </c>
      <c r="U2055" s="17" t="str">
        <f t="shared" si="167"/>
        <v/>
      </c>
      <c r="V2055" s="17" t="str">
        <f t="shared" si="168"/>
        <v/>
      </c>
    </row>
    <row r="2056" s="9" customFormat="1" hidden="1" customHeight="1" spans="1:22">
      <c r="A2056" s="21"/>
      <c r="B2056" s="54"/>
      <c r="C2056" s="55"/>
      <c r="D2056" s="54"/>
      <c r="E2056" s="57"/>
      <c r="F2056" s="58"/>
      <c r="G2056" s="59"/>
      <c r="H2056" s="57"/>
      <c r="I2056" s="57"/>
      <c r="J2056" s="62" t="str">
        <f t="shared" si="164"/>
        <v/>
      </c>
      <c r="K2056" s="61"/>
      <c r="L2056" s="57"/>
      <c r="M2056" s="57" t="str">
        <f t="shared" si="165"/>
        <v/>
      </c>
      <c r="N2056" s="57"/>
      <c r="O2056" s="57"/>
      <c r="P2056" s="57"/>
      <c r="Q2056" s="65" t="str">
        <f t="shared" si="166"/>
        <v/>
      </c>
      <c r="R2056" s="55"/>
      <c r="S2056" s="67"/>
      <c r="T2056" s="17">
        <f>IF(AND(D2056&lt;&gt;"",RIGHT(D2056,3)&lt;&gt;""),IF(COUNTIF($D$6:D2056,D2056)=1,1,0),0)</f>
        <v>0</v>
      </c>
      <c r="U2056" s="17" t="str">
        <f t="shared" si="167"/>
        <v/>
      </c>
      <c r="V2056" s="17" t="str">
        <f t="shared" si="168"/>
        <v/>
      </c>
    </row>
    <row r="2057" s="9" customFormat="1" hidden="1" customHeight="1" spans="1:22">
      <c r="A2057" s="21"/>
      <c r="B2057" s="54"/>
      <c r="C2057" s="55"/>
      <c r="D2057" s="54"/>
      <c r="E2057" s="57"/>
      <c r="F2057" s="58"/>
      <c r="G2057" s="59"/>
      <c r="H2057" s="57"/>
      <c r="I2057" s="57"/>
      <c r="J2057" s="62" t="str">
        <f t="shared" si="164"/>
        <v/>
      </c>
      <c r="K2057" s="61"/>
      <c r="L2057" s="57"/>
      <c r="M2057" s="57" t="str">
        <f t="shared" si="165"/>
        <v/>
      </c>
      <c r="N2057" s="57"/>
      <c r="O2057" s="57"/>
      <c r="P2057" s="57"/>
      <c r="Q2057" s="65" t="str">
        <f t="shared" si="166"/>
        <v/>
      </c>
      <c r="R2057" s="55"/>
      <c r="S2057" s="67"/>
      <c r="T2057" s="17">
        <f>IF(AND(D2057&lt;&gt;"",RIGHT(D2057,3)&lt;&gt;""),IF(COUNTIF($D$6:D2057,D2057)=1,1,0),0)</f>
        <v>0</v>
      </c>
      <c r="U2057" s="17" t="str">
        <f t="shared" si="167"/>
        <v/>
      </c>
      <c r="V2057" s="17" t="str">
        <f t="shared" si="168"/>
        <v/>
      </c>
    </row>
    <row r="2058" s="9" customFormat="1" hidden="1" customHeight="1" spans="1:22">
      <c r="A2058" s="21"/>
      <c r="B2058" s="54"/>
      <c r="C2058" s="55"/>
      <c r="D2058" s="54"/>
      <c r="E2058" s="57"/>
      <c r="F2058" s="58"/>
      <c r="G2058" s="59"/>
      <c r="H2058" s="57"/>
      <c r="I2058" s="57"/>
      <c r="J2058" s="62" t="str">
        <f t="shared" si="164"/>
        <v/>
      </c>
      <c r="K2058" s="61"/>
      <c r="L2058" s="57"/>
      <c r="M2058" s="57" t="str">
        <f t="shared" si="165"/>
        <v/>
      </c>
      <c r="N2058" s="57"/>
      <c r="O2058" s="57"/>
      <c r="P2058" s="57"/>
      <c r="Q2058" s="65" t="str">
        <f t="shared" si="166"/>
        <v/>
      </c>
      <c r="R2058" s="55"/>
      <c r="S2058" s="67"/>
      <c r="T2058" s="17">
        <f>IF(AND(D2058&lt;&gt;"",RIGHT(D2058,3)&lt;&gt;""),IF(COUNTIF($D$6:D2058,D2058)=1,1,0),0)</f>
        <v>0</v>
      </c>
      <c r="U2058" s="17" t="str">
        <f t="shared" si="167"/>
        <v/>
      </c>
      <c r="V2058" s="17" t="str">
        <f t="shared" si="168"/>
        <v/>
      </c>
    </row>
    <row r="2059" s="9" customFormat="1" hidden="1" customHeight="1" spans="1:22">
      <c r="A2059" s="21"/>
      <c r="B2059" s="54"/>
      <c r="C2059" s="55"/>
      <c r="D2059" s="54"/>
      <c r="E2059" s="57"/>
      <c r="F2059" s="58"/>
      <c r="G2059" s="59"/>
      <c r="H2059" s="57"/>
      <c r="I2059" s="57"/>
      <c r="J2059" s="62" t="str">
        <f t="shared" si="164"/>
        <v/>
      </c>
      <c r="K2059" s="61"/>
      <c r="L2059" s="57"/>
      <c r="M2059" s="57" t="str">
        <f t="shared" si="165"/>
        <v/>
      </c>
      <c r="N2059" s="57"/>
      <c r="O2059" s="57"/>
      <c r="P2059" s="57"/>
      <c r="Q2059" s="65" t="str">
        <f t="shared" si="166"/>
        <v/>
      </c>
      <c r="R2059" s="55"/>
      <c r="S2059" s="67"/>
      <c r="T2059" s="17">
        <f>IF(AND(D2059&lt;&gt;"",RIGHT(D2059,3)&lt;&gt;""),IF(COUNTIF($D$6:D2059,D2059)=1,1,0),0)</f>
        <v>0</v>
      </c>
      <c r="U2059" s="17" t="str">
        <f t="shared" si="167"/>
        <v/>
      </c>
      <c r="V2059" s="17" t="str">
        <f t="shared" si="168"/>
        <v/>
      </c>
    </row>
    <row r="2060" s="9" customFormat="1" hidden="1" customHeight="1" spans="1:22">
      <c r="A2060" s="21"/>
      <c r="B2060" s="54"/>
      <c r="C2060" s="55"/>
      <c r="D2060" s="54"/>
      <c r="E2060" s="57"/>
      <c r="F2060" s="58"/>
      <c r="G2060" s="59"/>
      <c r="H2060" s="57"/>
      <c r="I2060" s="57"/>
      <c r="J2060" s="62" t="str">
        <f t="shared" si="164"/>
        <v/>
      </c>
      <c r="K2060" s="61"/>
      <c r="L2060" s="57"/>
      <c r="M2060" s="57" t="str">
        <f t="shared" si="165"/>
        <v/>
      </c>
      <c r="N2060" s="57"/>
      <c r="O2060" s="57"/>
      <c r="P2060" s="57"/>
      <c r="Q2060" s="65" t="str">
        <f t="shared" si="166"/>
        <v/>
      </c>
      <c r="R2060" s="55"/>
      <c r="S2060" s="67"/>
      <c r="T2060" s="17">
        <f>IF(AND(D2060&lt;&gt;"",RIGHT(D2060,3)&lt;&gt;""),IF(COUNTIF($D$6:D2060,D2060)=1,1,0),0)</f>
        <v>0</v>
      </c>
      <c r="U2060" s="17" t="str">
        <f t="shared" si="167"/>
        <v/>
      </c>
      <c r="V2060" s="17" t="str">
        <f t="shared" si="168"/>
        <v/>
      </c>
    </row>
    <row r="2061" s="9" customFormat="1" hidden="1" customHeight="1" spans="1:22">
      <c r="A2061" s="21"/>
      <c r="B2061" s="54"/>
      <c r="C2061" s="55"/>
      <c r="D2061" s="54"/>
      <c r="E2061" s="57"/>
      <c r="F2061" s="58"/>
      <c r="G2061" s="59"/>
      <c r="H2061" s="57"/>
      <c r="I2061" s="57"/>
      <c r="J2061" s="62" t="str">
        <f t="shared" si="164"/>
        <v/>
      </c>
      <c r="K2061" s="61"/>
      <c r="L2061" s="57"/>
      <c r="M2061" s="57" t="str">
        <f t="shared" si="165"/>
        <v/>
      </c>
      <c r="N2061" s="57"/>
      <c r="O2061" s="57"/>
      <c r="P2061" s="57"/>
      <c r="Q2061" s="65" t="str">
        <f t="shared" si="166"/>
        <v/>
      </c>
      <c r="R2061" s="55"/>
      <c r="S2061" s="67"/>
      <c r="T2061" s="17">
        <f>IF(AND(D2061&lt;&gt;"",RIGHT(D2061,3)&lt;&gt;""),IF(COUNTIF($D$6:D2061,D2061)=1,1,0),0)</f>
        <v>0</v>
      </c>
      <c r="U2061" s="17" t="str">
        <f t="shared" si="167"/>
        <v/>
      </c>
      <c r="V2061" s="17" t="str">
        <f t="shared" si="168"/>
        <v/>
      </c>
    </row>
    <row r="2062" s="9" customFormat="1" hidden="1" customHeight="1" spans="1:22">
      <c r="A2062" s="21"/>
      <c r="B2062" s="54"/>
      <c r="C2062" s="55"/>
      <c r="D2062" s="54"/>
      <c r="E2062" s="57"/>
      <c r="F2062" s="58"/>
      <c r="G2062" s="59"/>
      <c r="H2062" s="57"/>
      <c r="I2062" s="57"/>
      <c r="J2062" s="62" t="str">
        <f t="shared" si="164"/>
        <v/>
      </c>
      <c r="K2062" s="61"/>
      <c r="L2062" s="57"/>
      <c r="M2062" s="57" t="str">
        <f t="shared" si="165"/>
        <v/>
      </c>
      <c r="N2062" s="57"/>
      <c r="O2062" s="57"/>
      <c r="P2062" s="57"/>
      <c r="Q2062" s="65" t="str">
        <f t="shared" si="166"/>
        <v/>
      </c>
      <c r="R2062" s="55"/>
      <c r="S2062" s="67"/>
      <c r="T2062" s="17">
        <f>IF(AND(D2062&lt;&gt;"",RIGHT(D2062,3)&lt;&gt;""),IF(COUNTIF($D$6:D2062,D2062)=1,1,0),0)</f>
        <v>0</v>
      </c>
      <c r="U2062" s="17" t="str">
        <f t="shared" si="167"/>
        <v/>
      </c>
      <c r="V2062" s="17" t="str">
        <f t="shared" si="168"/>
        <v/>
      </c>
    </row>
    <row r="2063" s="9" customFormat="1" hidden="1" customHeight="1" spans="1:22">
      <c r="A2063" s="21"/>
      <c r="B2063" s="54"/>
      <c r="C2063" s="55"/>
      <c r="D2063" s="54"/>
      <c r="E2063" s="57"/>
      <c r="F2063" s="58"/>
      <c r="G2063" s="59"/>
      <c r="H2063" s="57"/>
      <c r="I2063" s="57"/>
      <c r="J2063" s="62" t="str">
        <f t="shared" si="164"/>
        <v/>
      </c>
      <c r="K2063" s="61"/>
      <c r="L2063" s="57"/>
      <c r="M2063" s="57" t="str">
        <f t="shared" si="165"/>
        <v/>
      </c>
      <c r="N2063" s="57"/>
      <c r="O2063" s="57"/>
      <c r="P2063" s="57"/>
      <c r="Q2063" s="65" t="str">
        <f t="shared" si="166"/>
        <v/>
      </c>
      <c r="R2063" s="55"/>
      <c r="S2063" s="67"/>
      <c r="T2063" s="17">
        <f>IF(AND(D2063&lt;&gt;"",RIGHT(D2063,3)&lt;&gt;""),IF(COUNTIF($D$6:D2063,D2063)=1,1,0),0)</f>
        <v>0</v>
      </c>
      <c r="U2063" s="17" t="str">
        <f t="shared" si="167"/>
        <v/>
      </c>
      <c r="V2063" s="17" t="str">
        <f t="shared" si="168"/>
        <v/>
      </c>
    </row>
    <row r="2064" s="9" customFormat="1" hidden="1" customHeight="1" spans="1:22">
      <c r="A2064" s="21"/>
      <c r="B2064" s="54"/>
      <c r="C2064" s="55"/>
      <c r="D2064" s="54"/>
      <c r="E2064" s="57"/>
      <c r="F2064" s="58"/>
      <c r="G2064" s="59"/>
      <c r="H2064" s="57"/>
      <c r="I2064" s="57"/>
      <c r="J2064" s="62" t="str">
        <f t="shared" si="164"/>
        <v/>
      </c>
      <c r="K2064" s="61"/>
      <c r="L2064" s="57"/>
      <c r="M2064" s="57" t="str">
        <f t="shared" si="165"/>
        <v/>
      </c>
      <c r="N2064" s="57"/>
      <c r="O2064" s="57"/>
      <c r="P2064" s="57"/>
      <c r="Q2064" s="65" t="str">
        <f t="shared" si="166"/>
        <v/>
      </c>
      <c r="R2064" s="55"/>
      <c r="S2064" s="67"/>
      <c r="T2064" s="17">
        <f>IF(AND(D2064&lt;&gt;"",RIGHT(D2064,3)&lt;&gt;""),IF(COUNTIF($D$6:D2064,D2064)=1,1,0),0)</f>
        <v>0</v>
      </c>
      <c r="U2064" s="17" t="str">
        <f t="shared" si="167"/>
        <v/>
      </c>
      <c r="V2064" s="17" t="str">
        <f t="shared" si="168"/>
        <v/>
      </c>
    </row>
    <row r="2065" s="9" customFormat="1" hidden="1" customHeight="1" spans="1:22">
      <c r="A2065" s="21"/>
      <c r="B2065" s="54"/>
      <c r="C2065" s="55"/>
      <c r="D2065" s="54"/>
      <c r="E2065" s="57"/>
      <c r="F2065" s="58"/>
      <c r="G2065" s="59"/>
      <c r="H2065" s="57"/>
      <c r="I2065" s="57"/>
      <c r="J2065" s="62" t="str">
        <f t="shared" si="164"/>
        <v/>
      </c>
      <c r="K2065" s="61"/>
      <c r="L2065" s="57"/>
      <c r="M2065" s="57" t="str">
        <f t="shared" si="165"/>
        <v/>
      </c>
      <c r="N2065" s="57"/>
      <c r="O2065" s="57"/>
      <c r="P2065" s="57"/>
      <c r="Q2065" s="65" t="str">
        <f t="shared" si="166"/>
        <v/>
      </c>
      <c r="R2065" s="55"/>
      <c r="S2065" s="67"/>
      <c r="T2065" s="17">
        <f>IF(AND(D2065&lt;&gt;"",RIGHT(D2065,3)&lt;&gt;""),IF(COUNTIF($D$6:D2065,D2065)=1,1,0),0)</f>
        <v>0</v>
      </c>
      <c r="U2065" s="17" t="str">
        <f t="shared" si="167"/>
        <v/>
      </c>
      <c r="V2065" s="17" t="str">
        <f t="shared" si="168"/>
        <v/>
      </c>
    </row>
    <row r="2066" s="9" customFormat="1" hidden="1" customHeight="1" spans="1:22">
      <c r="A2066" s="21"/>
      <c r="B2066" s="54"/>
      <c r="C2066" s="55"/>
      <c r="D2066" s="54"/>
      <c r="E2066" s="57"/>
      <c r="F2066" s="58"/>
      <c r="G2066" s="59"/>
      <c r="H2066" s="57"/>
      <c r="I2066" s="57"/>
      <c r="J2066" s="62" t="str">
        <f t="shared" si="164"/>
        <v/>
      </c>
      <c r="K2066" s="61"/>
      <c r="L2066" s="57"/>
      <c r="M2066" s="57" t="str">
        <f t="shared" si="165"/>
        <v/>
      </c>
      <c r="N2066" s="57"/>
      <c r="O2066" s="57"/>
      <c r="P2066" s="57"/>
      <c r="Q2066" s="65" t="str">
        <f t="shared" si="166"/>
        <v/>
      </c>
      <c r="R2066" s="55"/>
      <c r="S2066" s="67"/>
      <c r="T2066" s="17">
        <f>IF(AND(D2066&lt;&gt;"",RIGHT(D2066,3)&lt;&gt;""),IF(COUNTIF($D$6:D2066,D2066)=1,1,0),0)</f>
        <v>0</v>
      </c>
      <c r="U2066" s="17" t="str">
        <f t="shared" si="167"/>
        <v/>
      </c>
      <c r="V2066" s="17" t="str">
        <f t="shared" si="168"/>
        <v/>
      </c>
    </row>
    <row r="2067" s="9" customFormat="1" hidden="1" customHeight="1" spans="1:22">
      <c r="A2067" s="21"/>
      <c r="B2067" s="54"/>
      <c r="C2067" s="55"/>
      <c r="D2067" s="54"/>
      <c r="E2067" s="57"/>
      <c r="F2067" s="58"/>
      <c r="G2067" s="59"/>
      <c r="H2067" s="57"/>
      <c r="I2067" s="57"/>
      <c r="J2067" s="62" t="str">
        <f t="shared" si="164"/>
        <v/>
      </c>
      <c r="K2067" s="61"/>
      <c r="L2067" s="57"/>
      <c r="M2067" s="57" t="str">
        <f t="shared" si="165"/>
        <v/>
      </c>
      <c r="N2067" s="57"/>
      <c r="O2067" s="57"/>
      <c r="P2067" s="57"/>
      <c r="Q2067" s="65" t="str">
        <f t="shared" si="166"/>
        <v/>
      </c>
      <c r="R2067" s="55"/>
      <c r="S2067" s="67"/>
      <c r="T2067" s="17">
        <f>IF(AND(D2067&lt;&gt;"",RIGHT(D2067,3)&lt;&gt;""),IF(COUNTIF($D$6:D2067,D2067)=1,1,0),0)</f>
        <v>0</v>
      </c>
      <c r="U2067" s="17" t="str">
        <f t="shared" si="167"/>
        <v/>
      </c>
      <c r="V2067" s="17" t="str">
        <f t="shared" si="168"/>
        <v/>
      </c>
    </row>
    <row r="2068" s="9" customFormat="1" hidden="1" customHeight="1" spans="1:22">
      <c r="A2068" s="21"/>
      <c r="B2068" s="54"/>
      <c r="C2068" s="55"/>
      <c r="D2068" s="54"/>
      <c r="E2068" s="57"/>
      <c r="F2068" s="58"/>
      <c r="G2068" s="59"/>
      <c r="H2068" s="57"/>
      <c r="I2068" s="57"/>
      <c r="J2068" s="62" t="str">
        <f t="shared" si="164"/>
        <v/>
      </c>
      <c r="K2068" s="61"/>
      <c r="L2068" s="57"/>
      <c r="M2068" s="57" t="str">
        <f t="shared" si="165"/>
        <v/>
      </c>
      <c r="N2068" s="57"/>
      <c r="O2068" s="57"/>
      <c r="P2068" s="57"/>
      <c r="Q2068" s="65" t="str">
        <f t="shared" si="166"/>
        <v/>
      </c>
      <c r="R2068" s="55"/>
      <c r="S2068" s="67"/>
      <c r="T2068" s="17">
        <f>IF(AND(D2068&lt;&gt;"",RIGHT(D2068,3)&lt;&gt;""),IF(COUNTIF($D$6:D2068,D2068)=1,1,0),0)</f>
        <v>0</v>
      </c>
      <c r="U2068" s="17" t="str">
        <f t="shared" si="167"/>
        <v/>
      </c>
      <c r="V2068" s="17" t="str">
        <f t="shared" si="168"/>
        <v/>
      </c>
    </row>
    <row r="2069" s="9" customFormat="1" hidden="1" customHeight="1" spans="1:22">
      <c r="A2069" s="21"/>
      <c r="B2069" s="54"/>
      <c r="C2069" s="55"/>
      <c r="D2069" s="54"/>
      <c r="E2069" s="57"/>
      <c r="F2069" s="58"/>
      <c r="G2069" s="59"/>
      <c r="H2069" s="57"/>
      <c r="I2069" s="57"/>
      <c r="J2069" s="62" t="str">
        <f t="shared" si="164"/>
        <v/>
      </c>
      <c r="K2069" s="61"/>
      <c r="L2069" s="57"/>
      <c r="M2069" s="57" t="str">
        <f t="shared" si="165"/>
        <v/>
      </c>
      <c r="N2069" s="57"/>
      <c r="O2069" s="57"/>
      <c r="P2069" s="57"/>
      <c r="Q2069" s="65" t="str">
        <f t="shared" si="166"/>
        <v/>
      </c>
      <c r="R2069" s="55"/>
      <c r="S2069" s="67"/>
      <c r="T2069" s="17">
        <f>IF(AND(D2069&lt;&gt;"",RIGHT(D2069,3)&lt;&gt;""),IF(COUNTIF($D$6:D2069,D2069)=1,1,0),0)</f>
        <v>0</v>
      </c>
      <c r="U2069" s="17" t="str">
        <f t="shared" si="167"/>
        <v/>
      </c>
      <c r="V2069" s="17" t="str">
        <f t="shared" si="168"/>
        <v/>
      </c>
    </row>
    <row r="2070" s="9" customFormat="1" hidden="1" customHeight="1" spans="1:22">
      <c r="A2070" s="21"/>
      <c r="B2070" s="54"/>
      <c r="C2070" s="55"/>
      <c r="D2070" s="54"/>
      <c r="E2070" s="57"/>
      <c r="F2070" s="58"/>
      <c r="G2070" s="59"/>
      <c r="H2070" s="57"/>
      <c r="I2070" s="57"/>
      <c r="J2070" s="62" t="str">
        <f t="shared" si="164"/>
        <v/>
      </c>
      <c r="K2070" s="61"/>
      <c r="L2070" s="57"/>
      <c r="M2070" s="57" t="str">
        <f t="shared" si="165"/>
        <v/>
      </c>
      <c r="N2070" s="57"/>
      <c r="O2070" s="57"/>
      <c r="P2070" s="57"/>
      <c r="Q2070" s="65" t="str">
        <f t="shared" si="166"/>
        <v/>
      </c>
      <c r="R2070" s="55"/>
      <c r="S2070" s="67"/>
      <c r="T2070" s="17">
        <f>IF(AND(D2070&lt;&gt;"",RIGHT(D2070,3)&lt;&gt;""),IF(COUNTIF($D$6:D2070,D2070)=1,1,0),0)</f>
        <v>0</v>
      </c>
      <c r="U2070" s="17" t="str">
        <f t="shared" si="167"/>
        <v/>
      </c>
      <c r="V2070" s="17" t="str">
        <f t="shared" si="168"/>
        <v/>
      </c>
    </row>
    <row r="2071" s="9" customFormat="1" hidden="1" customHeight="1" spans="1:22">
      <c r="A2071" s="21"/>
      <c r="B2071" s="54"/>
      <c r="C2071" s="55"/>
      <c r="D2071" s="54"/>
      <c r="E2071" s="57"/>
      <c r="F2071" s="58"/>
      <c r="G2071" s="59"/>
      <c r="H2071" s="57"/>
      <c r="I2071" s="57"/>
      <c r="J2071" s="62" t="str">
        <f t="shared" si="164"/>
        <v/>
      </c>
      <c r="K2071" s="61"/>
      <c r="L2071" s="57"/>
      <c r="M2071" s="57" t="str">
        <f t="shared" si="165"/>
        <v/>
      </c>
      <c r="N2071" s="57"/>
      <c r="O2071" s="57"/>
      <c r="P2071" s="57"/>
      <c r="Q2071" s="65" t="str">
        <f t="shared" si="166"/>
        <v/>
      </c>
      <c r="R2071" s="55"/>
      <c r="S2071" s="67"/>
      <c r="T2071" s="17">
        <f>IF(AND(D2071&lt;&gt;"",RIGHT(D2071,3)&lt;&gt;""),IF(COUNTIF($D$6:D2071,D2071)=1,1,0),0)</f>
        <v>0</v>
      </c>
      <c r="U2071" s="17" t="str">
        <f t="shared" si="167"/>
        <v/>
      </c>
      <c r="V2071" s="17" t="str">
        <f t="shared" si="168"/>
        <v/>
      </c>
    </row>
    <row r="2072" s="9" customFormat="1" hidden="1" customHeight="1" spans="1:22">
      <c r="A2072" s="21"/>
      <c r="B2072" s="54"/>
      <c r="C2072" s="55"/>
      <c r="D2072" s="54"/>
      <c r="E2072" s="57"/>
      <c r="F2072" s="58"/>
      <c r="G2072" s="59"/>
      <c r="H2072" s="57"/>
      <c r="I2072" s="57"/>
      <c r="J2072" s="62" t="str">
        <f t="shared" si="164"/>
        <v/>
      </c>
      <c r="K2072" s="61"/>
      <c r="L2072" s="57"/>
      <c r="M2072" s="57" t="str">
        <f t="shared" si="165"/>
        <v/>
      </c>
      <c r="N2072" s="57"/>
      <c r="O2072" s="57"/>
      <c r="P2072" s="57"/>
      <c r="Q2072" s="65" t="str">
        <f t="shared" si="166"/>
        <v/>
      </c>
      <c r="R2072" s="55"/>
      <c r="S2072" s="67"/>
      <c r="T2072" s="17">
        <f>IF(AND(D2072&lt;&gt;"",RIGHT(D2072,3)&lt;&gt;""),IF(COUNTIF($D$6:D2072,D2072)=1,1,0),0)</f>
        <v>0</v>
      </c>
      <c r="U2072" s="17" t="str">
        <f t="shared" si="167"/>
        <v/>
      </c>
      <c r="V2072" s="17" t="str">
        <f t="shared" si="168"/>
        <v/>
      </c>
    </row>
    <row r="2073" s="9" customFormat="1" hidden="1" customHeight="1" spans="1:22">
      <c r="A2073" s="21"/>
      <c r="B2073" s="54"/>
      <c r="C2073" s="55"/>
      <c r="D2073" s="54"/>
      <c r="E2073" s="57"/>
      <c r="F2073" s="58"/>
      <c r="G2073" s="59"/>
      <c r="H2073" s="57"/>
      <c r="I2073" s="57"/>
      <c r="J2073" s="62" t="str">
        <f t="shared" si="164"/>
        <v/>
      </c>
      <c r="K2073" s="61"/>
      <c r="L2073" s="57"/>
      <c r="M2073" s="57" t="str">
        <f t="shared" si="165"/>
        <v/>
      </c>
      <c r="N2073" s="57"/>
      <c r="O2073" s="57"/>
      <c r="P2073" s="57"/>
      <c r="Q2073" s="65" t="str">
        <f t="shared" si="166"/>
        <v/>
      </c>
      <c r="R2073" s="55"/>
      <c r="S2073" s="67"/>
      <c r="T2073" s="17">
        <f>IF(AND(D2073&lt;&gt;"",RIGHT(D2073,3)&lt;&gt;""),IF(COUNTIF($D$6:D2073,D2073)=1,1,0),0)</f>
        <v>0</v>
      </c>
      <c r="U2073" s="17" t="str">
        <f t="shared" si="167"/>
        <v/>
      </c>
      <c r="V2073" s="17" t="str">
        <f t="shared" si="168"/>
        <v/>
      </c>
    </row>
    <row r="2074" s="9" customFormat="1" hidden="1" customHeight="1" spans="1:22">
      <c r="A2074" s="21"/>
      <c r="B2074" s="54"/>
      <c r="C2074" s="55"/>
      <c r="D2074" s="54"/>
      <c r="E2074" s="57"/>
      <c r="F2074" s="58"/>
      <c r="G2074" s="59"/>
      <c r="H2074" s="57"/>
      <c r="I2074" s="57"/>
      <c r="J2074" s="62" t="str">
        <f t="shared" si="164"/>
        <v/>
      </c>
      <c r="K2074" s="61"/>
      <c r="L2074" s="57"/>
      <c r="M2074" s="57" t="str">
        <f t="shared" si="165"/>
        <v/>
      </c>
      <c r="N2074" s="57"/>
      <c r="O2074" s="57"/>
      <c r="P2074" s="57"/>
      <c r="Q2074" s="65" t="str">
        <f t="shared" si="166"/>
        <v/>
      </c>
      <c r="R2074" s="55"/>
      <c r="S2074" s="67"/>
      <c r="T2074" s="17">
        <f>IF(AND(D2074&lt;&gt;"",RIGHT(D2074,3)&lt;&gt;""),IF(COUNTIF($D$6:D2074,D2074)=1,1,0),0)</f>
        <v>0</v>
      </c>
      <c r="U2074" s="17" t="str">
        <f t="shared" si="167"/>
        <v/>
      </c>
      <c r="V2074" s="17" t="str">
        <f t="shared" si="168"/>
        <v/>
      </c>
    </row>
    <row r="2075" s="9" customFormat="1" hidden="1" customHeight="1" spans="1:22">
      <c r="A2075" s="21"/>
      <c r="B2075" s="54"/>
      <c r="C2075" s="55"/>
      <c r="D2075" s="54"/>
      <c r="E2075" s="57"/>
      <c r="F2075" s="58"/>
      <c r="G2075" s="59"/>
      <c r="H2075" s="57"/>
      <c r="I2075" s="57"/>
      <c r="J2075" s="62" t="str">
        <f t="shared" si="164"/>
        <v/>
      </c>
      <c r="K2075" s="61"/>
      <c r="L2075" s="57"/>
      <c r="M2075" s="57" t="str">
        <f t="shared" si="165"/>
        <v/>
      </c>
      <c r="N2075" s="57"/>
      <c r="O2075" s="57"/>
      <c r="P2075" s="57"/>
      <c r="Q2075" s="65" t="str">
        <f t="shared" si="166"/>
        <v/>
      </c>
      <c r="R2075" s="55"/>
      <c r="S2075" s="67"/>
      <c r="T2075" s="17">
        <f>IF(AND(D2075&lt;&gt;"",RIGHT(D2075,3)&lt;&gt;""),IF(COUNTIF($D$6:D2075,D2075)=1,1,0),0)</f>
        <v>0</v>
      </c>
      <c r="U2075" s="17" t="str">
        <f t="shared" si="167"/>
        <v/>
      </c>
      <c r="V2075" s="17" t="str">
        <f t="shared" si="168"/>
        <v/>
      </c>
    </row>
    <row r="2076" s="9" customFormat="1" hidden="1" customHeight="1" spans="1:22">
      <c r="A2076" s="21"/>
      <c r="B2076" s="54"/>
      <c r="C2076" s="55"/>
      <c r="D2076" s="54"/>
      <c r="E2076" s="57"/>
      <c r="F2076" s="58"/>
      <c r="G2076" s="59"/>
      <c r="H2076" s="57"/>
      <c r="I2076" s="57"/>
      <c r="J2076" s="62" t="str">
        <f t="shared" si="164"/>
        <v/>
      </c>
      <c r="K2076" s="61"/>
      <c r="L2076" s="57"/>
      <c r="M2076" s="57" t="str">
        <f t="shared" si="165"/>
        <v/>
      </c>
      <c r="N2076" s="57"/>
      <c r="O2076" s="57"/>
      <c r="P2076" s="57"/>
      <c r="Q2076" s="65" t="str">
        <f t="shared" si="166"/>
        <v/>
      </c>
      <c r="R2076" s="55"/>
      <c r="S2076" s="67"/>
      <c r="T2076" s="17">
        <f>IF(AND(D2076&lt;&gt;"",RIGHT(D2076,3)&lt;&gt;""),IF(COUNTIF($D$6:D2076,D2076)=1,1,0),0)</f>
        <v>0</v>
      </c>
      <c r="U2076" s="17" t="str">
        <f t="shared" si="167"/>
        <v/>
      </c>
      <c r="V2076" s="17" t="str">
        <f t="shared" si="168"/>
        <v/>
      </c>
    </row>
    <row r="2077" s="9" customFormat="1" hidden="1" customHeight="1" spans="1:22">
      <c r="A2077" s="21"/>
      <c r="B2077" s="54"/>
      <c r="C2077" s="55"/>
      <c r="D2077" s="54"/>
      <c r="E2077" s="57"/>
      <c r="F2077" s="58"/>
      <c r="G2077" s="59"/>
      <c r="H2077" s="57"/>
      <c r="I2077" s="57"/>
      <c r="J2077" s="62" t="str">
        <f t="shared" si="164"/>
        <v/>
      </c>
      <c r="K2077" s="61"/>
      <c r="L2077" s="57"/>
      <c r="M2077" s="57" t="str">
        <f t="shared" si="165"/>
        <v/>
      </c>
      <c r="N2077" s="57"/>
      <c r="O2077" s="57"/>
      <c r="P2077" s="57"/>
      <c r="Q2077" s="65" t="str">
        <f t="shared" si="166"/>
        <v/>
      </c>
      <c r="R2077" s="55"/>
      <c r="S2077" s="67"/>
      <c r="T2077" s="17">
        <f>IF(AND(D2077&lt;&gt;"",RIGHT(D2077,3)&lt;&gt;""),IF(COUNTIF($D$6:D2077,D2077)=1,1,0),0)</f>
        <v>0</v>
      </c>
      <c r="U2077" s="17" t="str">
        <f t="shared" si="167"/>
        <v/>
      </c>
      <c r="V2077" s="17" t="str">
        <f t="shared" si="168"/>
        <v/>
      </c>
    </row>
    <row r="2078" s="9" customFormat="1" hidden="1" customHeight="1" spans="1:22">
      <c r="A2078" s="21"/>
      <c r="B2078" s="54"/>
      <c r="C2078" s="55"/>
      <c r="D2078" s="54"/>
      <c r="E2078" s="57"/>
      <c r="F2078" s="58"/>
      <c r="G2078" s="59"/>
      <c r="H2078" s="57"/>
      <c r="I2078" s="57"/>
      <c r="J2078" s="62" t="str">
        <f t="shared" si="164"/>
        <v/>
      </c>
      <c r="K2078" s="61"/>
      <c r="L2078" s="57"/>
      <c r="M2078" s="57" t="str">
        <f t="shared" si="165"/>
        <v/>
      </c>
      <c r="N2078" s="57"/>
      <c r="O2078" s="57"/>
      <c r="P2078" s="57"/>
      <c r="Q2078" s="65" t="str">
        <f t="shared" si="166"/>
        <v/>
      </c>
      <c r="R2078" s="55"/>
      <c r="S2078" s="67"/>
      <c r="T2078" s="17">
        <f>IF(AND(D2078&lt;&gt;"",RIGHT(D2078,3)&lt;&gt;""),IF(COUNTIF($D$6:D2078,D2078)=1,1,0),0)</f>
        <v>0</v>
      </c>
      <c r="U2078" s="17" t="str">
        <f t="shared" si="167"/>
        <v/>
      </c>
      <c r="V2078" s="17" t="str">
        <f t="shared" si="168"/>
        <v/>
      </c>
    </row>
    <row r="2079" s="9" customFormat="1" hidden="1" customHeight="1" spans="1:22">
      <c r="A2079" s="21"/>
      <c r="B2079" s="54"/>
      <c r="C2079" s="55"/>
      <c r="D2079" s="54"/>
      <c r="E2079" s="57"/>
      <c r="F2079" s="58"/>
      <c r="G2079" s="59"/>
      <c r="H2079" s="57"/>
      <c r="I2079" s="57"/>
      <c r="J2079" s="62" t="str">
        <f t="shared" si="164"/>
        <v/>
      </c>
      <c r="K2079" s="61"/>
      <c r="L2079" s="57"/>
      <c r="M2079" s="57" t="str">
        <f t="shared" si="165"/>
        <v/>
      </c>
      <c r="N2079" s="57"/>
      <c r="O2079" s="57"/>
      <c r="P2079" s="57"/>
      <c r="Q2079" s="65" t="str">
        <f t="shared" si="166"/>
        <v/>
      </c>
      <c r="R2079" s="55"/>
      <c r="S2079" s="67"/>
      <c r="T2079" s="17">
        <f>IF(AND(D2079&lt;&gt;"",RIGHT(D2079,3)&lt;&gt;""),IF(COUNTIF($D$6:D2079,D2079)=1,1,0),0)</f>
        <v>0</v>
      </c>
      <c r="U2079" s="17" t="str">
        <f t="shared" si="167"/>
        <v/>
      </c>
      <c r="V2079" s="17" t="str">
        <f t="shared" si="168"/>
        <v/>
      </c>
    </row>
    <row r="2080" s="9" customFormat="1" hidden="1" customHeight="1" spans="1:22">
      <c r="A2080" s="21"/>
      <c r="B2080" s="54"/>
      <c r="C2080" s="55"/>
      <c r="D2080" s="54"/>
      <c r="E2080" s="57"/>
      <c r="F2080" s="58"/>
      <c r="G2080" s="59"/>
      <c r="H2080" s="57"/>
      <c r="I2080" s="57"/>
      <c r="J2080" s="62" t="str">
        <f t="shared" si="164"/>
        <v/>
      </c>
      <c r="K2080" s="61"/>
      <c r="L2080" s="57"/>
      <c r="M2080" s="57" t="str">
        <f t="shared" si="165"/>
        <v/>
      </c>
      <c r="N2080" s="57"/>
      <c r="O2080" s="57"/>
      <c r="P2080" s="57"/>
      <c r="Q2080" s="65" t="str">
        <f t="shared" si="166"/>
        <v/>
      </c>
      <c r="R2080" s="55"/>
      <c r="S2080" s="67"/>
      <c r="T2080" s="17">
        <f>IF(AND(D2080&lt;&gt;"",RIGHT(D2080,3)&lt;&gt;""),IF(COUNTIF($D$6:D2080,D2080)=1,1,0),0)</f>
        <v>0</v>
      </c>
      <c r="U2080" s="17" t="str">
        <f t="shared" si="167"/>
        <v/>
      </c>
      <c r="V2080" s="17" t="str">
        <f t="shared" si="168"/>
        <v/>
      </c>
    </row>
    <row r="2081" s="9" customFormat="1" hidden="1" customHeight="1" spans="1:22">
      <c r="A2081" s="21"/>
      <c r="B2081" s="54"/>
      <c r="C2081" s="55"/>
      <c r="D2081" s="54"/>
      <c r="E2081" s="57"/>
      <c r="F2081" s="58"/>
      <c r="G2081" s="59"/>
      <c r="H2081" s="57"/>
      <c r="I2081" s="57"/>
      <c r="J2081" s="62" t="str">
        <f t="shared" si="164"/>
        <v/>
      </c>
      <c r="K2081" s="61"/>
      <c r="L2081" s="57"/>
      <c r="M2081" s="57" t="str">
        <f t="shared" si="165"/>
        <v/>
      </c>
      <c r="N2081" s="57"/>
      <c r="O2081" s="57"/>
      <c r="P2081" s="57"/>
      <c r="Q2081" s="65" t="str">
        <f t="shared" si="166"/>
        <v/>
      </c>
      <c r="R2081" s="55"/>
      <c r="S2081" s="67"/>
      <c r="T2081" s="17">
        <f>IF(AND(D2081&lt;&gt;"",RIGHT(D2081,3)&lt;&gt;""),IF(COUNTIF($D$6:D2081,D2081)=1,1,0),0)</f>
        <v>0</v>
      </c>
      <c r="U2081" s="17" t="str">
        <f t="shared" si="167"/>
        <v/>
      </c>
      <c r="V2081" s="17" t="str">
        <f t="shared" si="168"/>
        <v/>
      </c>
    </row>
    <row r="2082" s="9" customFormat="1" hidden="1" customHeight="1" spans="1:22">
      <c r="A2082" s="21"/>
      <c r="B2082" s="54"/>
      <c r="C2082" s="55"/>
      <c r="D2082" s="54"/>
      <c r="E2082" s="57"/>
      <c r="F2082" s="58"/>
      <c r="G2082" s="59"/>
      <c r="H2082" s="57"/>
      <c r="I2082" s="57"/>
      <c r="J2082" s="62" t="str">
        <f t="shared" si="164"/>
        <v/>
      </c>
      <c r="K2082" s="61"/>
      <c r="L2082" s="57"/>
      <c r="M2082" s="57" t="str">
        <f t="shared" si="165"/>
        <v/>
      </c>
      <c r="N2082" s="57"/>
      <c r="O2082" s="57"/>
      <c r="P2082" s="57"/>
      <c r="Q2082" s="65" t="str">
        <f t="shared" si="166"/>
        <v/>
      </c>
      <c r="R2082" s="55"/>
      <c r="S2082" s="67"/>
      <c r="T2082" s="17">
        <f>IF(AND(D2082&lt;&gt;"",RIGHT(D2082,3)&lt;&gt;""),IF(COUNTIF($D$6:D2082,D2082)=1,1,0),0)</f>
        <v>0</v>
      </c>
      <c r="U2082" s="17" t="str">
        <f t="shared" si="167"/>
        <v/>
      </c>
      <c r="V2082" s="17" t="str">
        <f t="shared" si="168"/>
        <v/>
      </c>
    </row>
    <row r="2083" s="9" customFormat="1" hidden="1" customHeight="1" spans="1:22">
      <c r="A2083" s="21"/>
      <c r="B2083" s="54"/>
      <c r="C2083" s="55"/>
      <c r="D2083" s="54"/>
      <c r="E2083" s="57"/>
      <c r="F2083" s="58"/>
      <c r="G2083" s="59"/>
      <c r="H2083" s="57"/>
      <c r="I2083" s="57"/>
      <c r="J2083" s="62" t="str">
        <f t="shared" si="164"/>
        <v/>
      </c>
      <c r="K2083" s="61"/>
      <c r="L2083" s="57"/>
      <c r="M2083" s="57" t="str">
        <f t="shared" si="165"/>
        <v/>
      </c>
      <c r="N2083" s="57"/>
      <c r="O2083" s="57"/>
      <c r="P2083" s="57"/>
      <c r="Q2083" s="65" t="str">
        <f t="shared" si="166"/>
        <v/>
      </c>
      <c r="R2083" s="55"/>
      <c r="S2083" s="67"/>
      <c r="T2083" s="17">
        <f>IF(AND(D2083&lt;&gt;"",RIGHT(D2083,3)&lt;&gt;""),IF(COUNTIF($D$6:D2083,D2083)=1,1,0),0)</f>
        <v>0</v>
      </c>
      <c r="U2083" s="17" t="str">
        <f t="shared" si="167"/>
        <v/>
      </c>
      <c r="V2083" s="17" t="str">
        <f t="shared" si="168"/>
        <v/>
      </c>
    </row>
    <row r="2084" s="9" customFormat="1" hidden="1" customHeight="1" spans="1:22">
      <c r="A2084" s="21"/>
      <c r="B2084" s="54"/>
      <c r="C2084" s="55"/>
      <c r="D2084" s="54"/>
      <c r="E2084" s="57"/>
      <c r="F2084" s="58"/>
      <c r="G2084" s="59"/>
      <c r="H2084" s="57"/>
      <c r="I2084" s="57"/>
      <c r="J2084" s="62" t="str">
        <f t="shared" si="164"/>
        <v/>
      </c>
      <c r="K2084" s="61"/>
      <c r="L2084" s="57"/>
      <c r="M2084" s="57" t="str">
        <f t="shared" si="165"/>
        <v/>
      </c>
      <c r="N2084" s="57"/>
      <c r="O2084" s="57"/>
      <c r="P2084" s="57"/>
      <c r="Q2084" s="65" t="str">
        <f t="shared" si="166"/>
        <v/>
      </c>
      <c r="R2084" s="55"/>
      <c r="S2084" s="67"/>
      <c r="T2084" s="17">
        <f>IF(AND(D2084&lt;&gt;"",RIGHT(D2084,3)&lt;&gt;""),IF(COUNTIF($D$6:D2084,D2084)=1,1,0),0)</f>
        <v>0</v>
      </c>
      <c r="U2084" s="17" t="str">
        <f t="shared" si="167"/>
        <v/>
      </c>
      <c r="V2084" s="17" t="str">
        <f t="shared" si="168"/>
        <v/>
      </c>
    </row>
    <row r="2085" s="9" customFormat="1" hidden="1" customHeight="1" spans="1:22">
      <c r="A2085" s="21"/>
      <c r="B2085" s="54"/>
      <c r="C2085" s="55"/>
      <c r="D2085" s="54"/>
      <c r="E2085" s="57"/>
      <c r="F2085" s="58"/>
      <c r="G2085" s="59"/>
      <c r="H2085" s="57"/>
      <c r="I2085" s="57"/>
      <c r="J2085" s="62" t="str">
        <f t="shared" si="164"/>
        <v/>
      </c>
      <c r="K2085" s="61"/>
      <c r="L2085" s="57"/>
      <c r="M2085" s="57" t="str">
        <f t="shared" si="165"/>
        <v/>
      </c>
      <c r="N2085" s="57"/>
      <c r="O2085" s="57"/>
      <c r="P2085" s="57"/>
      <c r="Q2085" s="65" t="str">
        <f t="shared" si="166"/>
        <v/>
      </c>
      <c r="R2085" s="55"/>
      <c r="S2085" s="67"/>
      <c r="T2085" s="17">
        <f>IF(AND(D2085&lt;&gt;"",RIGHT(D2085,3)&lt;&gt;""),IF(COUNTIF($D$6:D2085,D2085)=1,1,0),0)</f>
        <v>0</v>
      </c>
      <c r="U2085" s="17" t="str">
        <f t="shared" si="167"/>
        <v/>
      </c>
      <c r="V2085" s="17" t="str">
        <f t="shared" si="168"/>
        <v/>
      </c>
    </row>
    <row r="2086" s="9" customFormat="1" hidden="1" customHeight="1" spans="1:22">
      <c r="A2086" s="21"/>
      <c r="B2086" s="54"/>
      <c r="C2086" s="55"/>
      <c r="D2086" s="54"/>
      <c r="E2086" s="57"/>
      <c r="F2086" s="58"/>
      <c r="G2086" s="59"/>
      <c r="H2086" s="57"/>
      <c r="I2086" s="57"/>
      <c r="J2086" s="62" t="str">
        <f t="shared" si="164"/>
        <v/>
      </c>
      <c r="K2086" s="61"/>
      <c r="L2086" s="57"/>
      <c r="M2086" s="57" t="str">
        <f t="shared" si="165"/>
        <v/>
      </c>
      <c r="N2086" s="57"/>
      <c r="O2086" s="57"/>
      <c r="P2086" s="57"/>
      <c r="Q2086" s="65" t="str">
        <f t="shared" si="166"/>
        <v/>
      </c>
      <c r="R2086" s="55"/>
      <c r="S2086" s="67"/>
      <c r="T2086" s="17">
        <f>IF(AND(D2086&lt;&gt;"",RIGHT(D2086,3)&lt;&gt;""),IF(COUNTIF($D$6:D2086,D2086)=1,1,0),0)</f>
        <v>0</v>
      </c>
      <c r="U2086" s="17" t="str">
        <f t="shared" si="167"/>
        <v/>
      </c>
      <c r="V2086" s="17" t="str">
        <f t="shared" si="168"/>
        <v/>
      </c>
    </row>
    <row r="2087" s="9" customFormat="1" hidden="1" customHeight="1" spans="1:22">
      <c r="A2087" s="21"/>
      <c r="B2087" s="54"/>
      <c r="C2087" s="55"/>
      <c r="D2087" s="54"/>
      <c r="E2087" s="57"/>
      <c r="F2087" s="58"/>
      <c r="G2087" s="59"/>
      <c r="H2087" s="57"/>
      <c r="I2087" s="57"/>
      <c r="J2087" s="62" t="str">
        <f t="shared" si="164"/>
        <v/>
      </c>
      <c r="K2087" s="61"/>
      <c r="L2087" s="57"/>
      <c r="M2087" s="57" t="str">
        <f t="shared" si="165"/>
        <v/>
      </c>
      <c r="N2087" s="57"/>
      <c r="O2087" s="57"/>
      <c r="P2087" s="57"/>
      <c r="Q2087" s="65" t="str">
        <f t="shared" si="166"/>
        <v/>
      </c>
      <c r="R2087" s="55"/>
      <c r="S2087" s="67"/>
      <c r="T2087" s="17">
        <f>IF(AND(D2087&lt;&gt;"",RIGHT(D2087,3)&lt;&gt;""),IF(COUNTIF($D$6:D2087,D2087)=1,1,0),0)</f>
        <v>0</v>
      </c>
      <c r="U2087" s="17" t="str">
        <f t="shared" si="167"/>
        <v/>
      </c>
      <c r="V2087" s="17" t="str">
        <f t="shared" si="168"/>
        <v/>
      </c>
    </row>
    <row r="2088" s="9" customFormat="1" hidden="1" customHeight="1" spans="1:22">
      <c r="A2088" s="21"/>
      <c r="B2088" s="54"/>
      <c r="C2088" s="55"/>
      <c r="D2088" s="54"/>
      <c r="E2088" s="57"/>
      <c r="F2088" s="58"/>
      <c r="G2088" s="59"/>
      <c r="H2088" s="57"/>
      <c r="I2088" s="57"/>
      <c r="J2088" s="62" t="str">
        <f t="shared" si="164"/>
        <v/>
      </c>
      <c r="K2088" s="61"/>
      <c r="L2088" s="57"/>
      <c r="M2088" s="57" t="str">
        <f t="shared" si="165"/>
        <v/>
      </c>
      <c r="N2088" s="57"/>
      <c r="O2088" s="57"/>
      <c r="P2088" s="57"/>
      <c r="Q2088" s="65" t="str">
        <f t="shared" si="166"/>
        <v/>
      </c>
      <c r="R2088" s="55"/>
      <c r="S2088" s="67"/>
      <c r="T2088" s="17">
        <f>IF(AND(D2088&lt;&gt;"",RIGHT(D2088,3)&lt;&gt;""),IF(COUNTIF($D$6:D2088,D2088)=1,1,0),0)</f>
        <v>0</v>
      </c>
      <c r="U2088" s="17" t="str">
        <f t="shared" si="167"/>
        <v/>
      </c>
      <c r="V2088" s="17" t="str">
        <f t="shared" si="168"/>
        <v/>
      </c>
    </row>
    <row r="2089" s="9" customFormat="1" hidden="1" customHeight="1" spans="1:22">
      <c r="A2089" s="21"/>
      <c r="B2089" s="54"/>
      <c r="C2089" s="55"/>
      <c r="D2089" s="54"/>
      <c r="E2089" s="57"/>
      <c r="F2089" s="58"/>
      <c r="G2089" s="59"/>
      <c r="H2089" s="57"/>
      <c r="I2089" s="57"/>
      <c r="J2089" s="62" t="str">
        <f t="shared" si="164"/>
        <v/>
      </c>
      <c r="K2089" s="61"/>
      <c r="L2089" s="57"/>
      <c r="M2089" s="57" t="str">
        <f t="shared" si="165"/>
        <v/>
      </c>
      <c r="N2089" s="57"/>
      <c r="O2089" s="57"/>
      <c r="P2089" s="57"/>
      <c r="Q2089" s="65" t="str">
        <f t="shared" si="166"/>
        <v/>
      </c>
      <c r="R2089" s="55"/>
      <c r="S2089" s="67"/>
      <c r="T2089" s="17">
        <f>IF(AND(D2089&lt;&gt;"",RIGHT(D2089,3)&lt;&gt;""),IF(COUNTIF($D$6:D2089,D2089)=1,1,0),0)</f>
        <v>0</v>
      </c>
      <c r="U2089" s="17" t="str">
        <f t="shared" si="167"/>
        <v/>
      </c>
      <c r="V2089" s="17" t="str">
        <f t="shared" si="168"/>
        <v/>
      </c>
    </row>
    <row r="2090" s="9" customFormat="1" hidden="1" customHeight="1" spans="1:22">
      <c r="A2090" s="21"/>
      <c r="B2090" s="54"/>
      <c r="C2090" s="55"/>
      <c r="D2090" s="54"/>
      <c r="E2090" s="57"/>
      <c r="F2090" s="58"/>
      <c r="G2090" s="59"/>
      <c r="H2090" s="57"/>
      <c r="I2090" s="57"/>
      <c r="J2090" s="62" t="str">
        <f t="shared" si="164"/>
        <v/>
      </c>
      <c r="K2090" s="61"/>
      <c r="L2090" s="57"/>
      <c r="M2090" s="57" t="str">
        <f t="shared" si="165"/>
        <v/>
      </c>
      <c r="N2090" s="57"/>
      <c r="O2090" s="57"/>
      <c r="P2090" s="57"/>
      <c r="Q2090" s="65" t="str">
        <f t="shared" si="166"/>
        <v/>
      </c>
      <c r="R2090" s="55"/>
      <c r="S2090" s="67"/>
      <c r="T2090" s="17">
        <f>IF(AND(D2090&lt;&gt;"",RIGHT(D2090,3)&lt;&gt;""),IF(COUNTIF($D$6:D2090,D2090)=1,1,0),0)</f>
        <v>0</v>
      </c>
      <c r="U2090" s="17" t="str">
        <f t="shared" si="167"/>
        <v/>
      </c>
      <c r="V2090" s="17" t="str">
        <f t="shared" si="168"/>
        <v/>
      </c>
    </row>
    <row r="2091" s="9" customFormat="1" hidden="1" customHeight="1" spans="1:22">
      <c r="A2091" s="21"/>
      <c r="B2091" s="54"/>
      <c r="C2091" s="55"/>
      <c r="D2091" s="54"/>
      <c r="E2091" s="57"/>
      <c r="F2091" s="58"/>
      <c r="G2091" s="59"/>
      <c r="H2091" s="57"/>
      <c r="I2091" s="57"/>
      <c r="J2091" s="62" t="str">
        <f t="shared" si="164"/>
        <v/>
      </c>
      <c r="K2091" s="61"/>
      <c r="L2091" s="57"/>
      <c r="M2091" s="57" t="str">
        <f t="shared" si="165"/>
        <v/>
      </c>
      <c r="N2091" s="57"/>
      <c r="O2091" s="57"/>
      <c r="P2091" s="57"/>
      <c r="Q2091" s="65" t="str">
        <f t="shared" si="166"/>
        <v/>
      </c>
      <c r="R2091" s="55"/>
      <c r="S2091" s="67"/>
      <c r="T2091" s="17">
        <f>IF(AND(D2091&lt;&gt;"",RIGHT(D2091,3)&lt;&gt;""),IF(COUNTIF($D$6:D2091,D2091)=1,1,0),0)</f>
        <v>0</v>
      </c>
      <c r="U2091" s="17" t="str">
        <f t="shared" si="167"/>
        <v/>
      </c>
      <c r="V2091" s="17" t="str">
        <f t="shared" si="168"/>
        <v/>
      </c>
    </row>
    <row r="2092" s="9" customFormat="1" hidden="1" customHeight="1" spans="1:22">
      <c r="A2092" s="21"/>
      <c r="B2092" s="54"/>
      <c r="C2092" s="55"/>
      <c r="D2092" s="54"/>
      <c r="E2092" s="57"/>
      <c r="F2092" s="58"/>
      <c r="G2092" s="59"/>
      <c r="H2092" s="57"/>
      <c r="I2092" s="57"/>
      <c r="J2092" s="62" t="str">
        <f t="shared" si="164"/>
        <v/>
      </c>
      <c r="K2092" s="61"/>
      <c r="L2092" s="57"/>
      <c r="M2092" s="57" t="str">
        <f t="shared" si="165"/>
        <v/>
      </c>
      <c r="N2092" s="57"/>
      <c r="O2092" s="57"/>
      <c r="P2092" s="57"/>
      <c r="Q2092" s="65" t="str">
        <f t="shared" si="166"/>
        <v/>
      </c>
      <c r="R2092" s="55"/>
      <c r="S2092" s="67"/>
      <c r="T2092" s="17">
        <f>IF(AND(D2092&lt;&gt;"",RIGHT(D2092,3)&lt;&gt;""),IF(COUNTIF($D$6:D2092,D2092)=1,1,0),0)</f>
        <v>0</v>
      </c>
      <c r="U2092" s="17" t="str">
        <f t="shared" si="167"/>
        <v/>
      </c>
      <c r="V2092" s="17" t="str">
        <f t="shared" si="168"/>
        <v/>
      </c>
    </row>
    <row r="2093" s="9" customFormat="1" hidden="1" customHeight="1" spans="1:22">
      <c r="A2093" s="21"/>
      <c r="B2093" s="54"/>
      <c r="C2093" s="55"/>
      <c r="D2093" s="54"/>
      <c r="E2093" s="57"/>
      <c r="F2093" s="58"/>
      <c r="G2093" s="59"/>
      <c r="H2093" s="57"/>
      <c r="I2093" s="57"/>
      <c r="J2093" s="62" t="str">
        <f t="shared" si="164"/>
        <v/>
      </c>
      <c r="K2093" s="61"/>
      <c r="L2093" s="57"/>
      <c r="M2093" s="57" t="str">
        <f t="shared" si="165"/>
        <v/>
      </c>
      <c r="N2093" s="57"/>
      <c r="O2093" s="57"/>
      <c r="P2093" s="57"/>
      <c r="Q2093" s="65" t="str">
        <f t="shared" si="166"/>
        <v/>
      </c>
      <c r="R2093" s="55"/>
      <c r="S2093" s="67"/>
      <c r="T2093" s="17">
        <f>IF(AND(D2093&lt;&gt;"",RIGHT(D2093,3)&lt;&gt;""),IF(COUNTIF($D$6:D2093,D2093)=1,1,0),0)</f>
        <v>0</v>
      </c>
      <c r="U2093" s="17" t="str">
        <f t="shared" si="167"/>
        <v/>
      </c>
      <c r="V2093" s="17" t="str">
        <f t="shared" si="168"/>
        <v/>
      </c>
    </row>
    <row r="2094" s="9" customFormat="1" hidden="1" customHeight="1" spans="1:22">
      <c r="A2094" s="21"/>
      <c r="B2094" s="54"/>
      <c r="C2094" s="55"/>
      <c r="D2094" s="54"/>
      <c r="E2094" s="57"/>
      <c r="F2094" s="58"/>
      <c r="G2094" s="59"/>
      <c r="H2094" s="57"/>
      <c r="I2094" s="57"/>
      <c r="J2094" s="62" t="str">
        <f t="shared" si="164"/>
        <v/>
      </c>
      <c r="K2094" s="61"/>
      <c r="L2094" s="57"/>
      <c r="M2094" s="57" t="str">
        <f t="shared" si="165"/>
        <v/>
      </c>
      <c r="N2094" s="57"/>
      <c r="O2094" s="57"/>
      <c r="P2094" s="57"/>
      <c r="Q2094" s="65" t="str">
        <f t="shared" si="166"/>
        <v/>
      </c>
      <c r="R2094" s="55"/>
      <c r="S2094" s="67"/>
      <c r="T2094" s="17">
        <f>IF(AND(D2094&lt;&gt;"",RIGHT(D2094,3)&lt;&gt;""),IF(COUNTIF($D$6:D2094,D2094)=1,1,0),0)</f>
        <v>0</v>
      </c>
      <c r="U2094" s="17" t="str">
        <f t="shared" si="167"/>
        <v/>
      </c>
      <c r="V2094" s="17" t="str">
        <f t="shared" si="168"/>
        <v/>
      </c>
    </row>
    <row r="2095" s="9" customFormat="1" hidden="1" customHeight="1" spans="1:22">
      <c r="A2095" s="21"/>
      <c r="B2095" s="54"/>
      <c r="C2095" s="55"/>
      <c r="D2095" s="54"/>
      <c r="E2095" s="57"/>
      <c r="F2095" s="58"/>
      <c r="G2095" s="59"/>
      <c r="H2095" s="57"/>
      <c r="I2095" s="57"/>
      <c r="J2095" s="62" t="str">
        <f t="shared" si="164"/>
        <v/>
      </c>
      <c r="K2095" s="61"/>
      <c r="L2095" s="57"/>
      <c r="M2095" s="57" t="str">
        <f t="shared" si="165"/>
        <v/>
      </c>
      <c r="N2095" s="57"/>
      <c r="O2095" s="57"/>
      <c r="P2095" s="57"/>
      <c r="Q2095" s="65" t="str">
        <f t="shared" si="166"/>
        <v/>
      </c>
      <c r="R2095" s="55"/>
      <c r="S2095" s="67"/>
      <c r="T2095" s="17">
        <f>IF(AND(D2095&lt;&gt;"",RIGHT(D2095,3)&lt;&gt;""),IF(COUNTIF($D$6:D2095,D2095)=1,1,0),0)</f>
        <v>0</v>
      </c>
      <c r="U2095" s="17" t="str">
        <f t="shared" si="167"/>
        <v/>
      </c>
      <c r="V2095" s="17" t="str">
        <f t="shared" si="168"/>
        <v/>
      </c>
    </row>
    <row r="2096" s="9" customFormat="1" hidden="1" customHeight="1" spans="1:22">
      <c r="A2096" s="21"/>
      <c r="B2096" s="54"/>
      <c r="C2096" s="55"/>
      <c r="D2096" s="54"/>
      <c r="E2096" s="57"/>
      <c r="F2096" s="58"/>
      <c r="G2096" s="59"/>
      <c r="H2096" s="57"/>
      <c r="I2096" s="57"/>
      <c r="J2096" s="62" t="str">
        <f t="shared" si="164"/>
        <v/>
      </c>
      <c r="K2096" s="61"/>
      <c r="L2096" s="57"/>
      <c r="M2096" s="57" t="str">
        <f t="shared" si="165"/>
        <v/>
      </c>
      <c r="N2096" s="57"/>
      <c r="O2096" s="57"/>
      <c r="P2096" s="57"/>
      <c r="Q2096" s="65" t="str">
        <f t="shared" si="166"/>
        <v/>
      </c>
      <c r="R2096" s="55"/>
      <c r="S2096" s="67"/>
      <c r="T2096" s="17">
        <f>IF(AND(D2096&lt;&gt;"",RIGHT(D2096,3)&lt;&gt;""),IF(COUNTIF($D$6:D2096,D2096)=1,1,0),0)</f>
        <v>0</v>
      </c>
      <c r="U2096" s="17" t="str">
        <f t="shared" si="167"/>
        <v/>
      </c>
      <c r="V2096" s="17" t="str">
        <f t="shared" si="168"/>
        <v/>
      </c>
    </row>
    <row r="2097" s="9" customFormat="1" hidden="1" customHeight="1" spans="1:22">
      <c r="A2097" s="21"/>
      <c r="B2097" s="54"/>
      <c r="C2097" s="55"/>
      <c r="D2097" s="54"/>
      <c r="E2097" s="57"/>
      <c r="F2097" s="58"/>
      <c r="G2097" s="59"/>
      <c r="H2097" s="57"/>
      <c r="I2097" s="57"/>
      <c r="J2097" s="62" t="str">
        <f t="shared" si="164"/>
        <v/>
      </c>
      <c r="K2097" s="61"/>
      <c r="L2097" s="57"/>
      <c r="M2097" s="57" t="str">
        <f t="shared" si="165"/>
        <v/>
      </c>
      <c r="N2097" s="57"/>
      <c r="O2097" s="57"/>
      <c r="P2097" s="57"/>
      <c r="Q2097" s="65" t="str">
        <f t="shared" si="166"/>
        <v/>
      </c>
      <c r="R2097" s="55"/>
      <c r="S2097" s="67"/>
      <c r="T2097" s="17">
        <f>IF(AND(D2097&lt;&gt;"",RIGHT(D2097,3)&lt;&gt;""),IF(COUNTIF($D$6:D2097,D2097)=1,1,0),0)</f>
        <v>0</v>
      </c>
      <c r="U2097" s="17" t="str">
        <f t="shared" si="167"/>
        <v/>
      </c>
      <c r="V2097" s="17" t="str">
        <f t="shared" si="168"/>
        <v/>
      </c>
    </row>
    <row r="2098" s="9" customFormat="1" hidden="1" customHeight="1" spans="1:22">
      <c r="A2098" s="21"/>
      <c r="B2098" s="54"/>
      <c r="C2098" s="55"/>
      <c r="D2098" s="54"/>
      <c r="E2098" s="57"/>
      <c r="F2098" s="58"/>
      <c r="G2098" s="59"/>
      <c r="H2098" s="57"/>
      <c r="I2098" s="57"/>
      <c r="J2098" s="62" t="str">
        <f t="shared" si="164"/>
        <v/>
      </c>
      <c r="K2098" s="61"/>
      <c r="L2098" s="57"/>
      <c r="M2098" s="57" t="str">
        <f t="shared" si="165"/>
        <v/>
      </c>
      <c r="N2098" s="57"/>
      <c r="O2098" s="57"/>
      <c r="P2098" s="57"/>
      <c r="Q2098" s="65" t="str">
        <f t="shared" si="166"/>
        <v/>
      </c>
      <c r="R2098" s="55"/>
      <c r="S2098" s="67"/>
      <c r="T2098" s="17">
        <f>IF(AND(D2098&lt;&gt;"",RIGHT(D2098,3)&lt;&gt;""),IF(COUNTIF($D$6:D2098,D2098)=1,1,0),0)</f>
        <v>0</v>
      </c>
      <c r="U2098" s="17" t="str">
        <f t="shared" si="167"/>
        <v/>
      </c>
      <c r="V2098" s="17" t="str">
        <f t="shared" si="168"/>
        <v/>
      </c>
    </row>
    <row r="2099" s="9" customFormat="1" hidden="1" customHeight="1" spans="1:22">
      <c r="A2099" s="21"/>
      <c r="B2099" s="54"/>
      <c r="C2099" s="55"/>
      <c r="D2099" s="54"/>
      <c r="E2099" s="57"/>
      <c r="F2099" s="58"/>
      <c r="G2099" s="59"/>
      <c r="H2099" s="57"/>
      <c r="I2099" s="57"/>
      <c r="J2099" s="62" t="str">
        <f t="shared" si="164"/>
        <v/>
      </c>
      <c r="K2099" s="61"/>
      <c r="L2099" s="57"/>
      <c r="M2099" s="57" t="str">
        <f t="shared" si="165"/>
        <v/>
      </c>
      <c r="N2099" s="57"/>
      <c r="O2099" s="57"/>
      <c r="P2099" s="57"/>
      <c r="Q2099" s="65" t="str">
        <f t="shared" si="166"/>
        <v/>
      </c>
      <c r="R2099" s="55"/>
      <c r="S2099" s="67"/>
      <c r="T2099" s="17">
        <f>IF(AND(D2099&lt;&gt;"",RIGHT(D2099,3)&lt;&gt;""),IF(COUNTIF($D$6:D2099,D2099)=1,1,0),0)</f>
        <v>0</v>
      </c>
      <c r="U2099" s="17" t="str">
        <f t="shared" si="167"/>
        <v/>
      </c>
      <c r="V2099" s="17" t="str">
        <f t="shared" si="168"/>
        <v/>
      </c>
    </row>
    <row r="2100" s="9" customFormat="1" hidden="1" customHeight="1" spans="1:22">
      <c r="A2100" s="21"/>
      <c r="B2100" s="54"/>
      <c r="C2100" s="55"/>
      <c r="D2100" s="54"/>
      <c r="E2100" s="57"/>
      <c r="F2100" s="58"/>
      <c r="G2100" s="59"/>
      <c r="H2100" s="57"/>
      <c r="I2100" s="57"/>
      <c r="J2100" s="62" t="str">
        <f t="shared" si="164"/>
        <v/>
      </c>
      <c r="K2100" s="61"/>
      <c r="L2100" s="57"/>
      <c r="M2100" s="57" t="str">
        <f t="shared" si="165"/>
        <v/>
      </c>
      <c r="N2100" s="57"/>
      <c r="O2100" s="57"/>
      <c r="P2100" s="57"/>
      <c r="Q2100" s="65" t="str">
        <f t="shared" si="166"/>
        <v/>
      </c>
      <c r="R2100" s="55"/>
      <c r="S2100" s="67"/>
      <c r="T2100" s="17">
        <f>IF(AND(D2100&lt;&gt;"",RIGHT(D2100,3)&lt;&gt;""),IF(COUNTIF($D$6:D2100,D2100)=1,1,0),0)</f>
        <v>0</v>
      </c>
      <c r="U2100" s="17" t="str">
        <f t="shared" si="167"/>
        <v/>
      </c>
      <c r="V2100" s="17" t="str">
        <f t="shared" si="168"/>
        <v/>
      </c>
    </row>
    <row r="2101" s="9" customFormat="1" hidden="1" customHeight="1" spans="1:22">
      <c r="A2101" s="21"/>
      <c r="B2101" s="54"/>
      <c r="C2101" s="55"/>
      <c r="D2101" s="54"/>
      <c r="E2101" s="57"/>
      <c r="F2101" s="58"/>
      <c r="G2101" s="59"/>
      <c r="H2101" s="57"/>
      <c r="I2101" s="57"/>
      <c r="J2101" s="62" t="str">
        <f t="shared" si="164"/>
        <v/>
      </c>
      <c r="K2101" s="61"/>
      <c r="L2101" s="57"/>
      <c r="M2101" s="57" t="str">
        <f t="shared" si="165"/>
        <v/>
      </c>
      <c r="N2101" s="57"/>
      <c r="O2101" s="57"/>
      <c r="P2101" s="57"/>
      <c r="Q2101" s="65" t="str">
        <f t="shared" si="166"/>
        <v/>
      </c>
      <c r="R2101" s="55"/>
      <c r="S2101" s="67"/>
      <c r="T2101" s="17">
        <f>IF(AND(D2101&lt;&gt;"",RIGHT(D2101,3)&lt;&gt;""),IF(COUNTIF($D$6:D2101,D2101)=1,1,0),0)</f>
        <v>0</v>
      </c>
      <c r="U2101" s="17" t="str">
        <f t="shared" si="167"/>
        <v/>
      </c>
      <c r="V2101" s="17" t="str">
        <f t="shared" si="168"/>
        <v/>
      </c>
    </row>
    <row r="2102" s="9" customFormat="1" hidden="1" customHeight="1" spans="1:22">
      <c r="A2102" s="21"/>
      <c r="B2102" s="54"/>
      <c r="C2102" s="55"/>
      <c r="D2102" s="54"/>
      <c r="E2102" s="57"/>
      <c r="F2102" s="58"/>
      <c r="G2102" s="59"/>
      <c r="H2102" s="57"/>
      <c r="I2102" s="57"/>
      <c r="J2102" s="62" t="str">
        <f t="shared" si="164"/>
        <v/>
      </c>
      <c r="K2102" s="61"/>
      <c r="L2102" s="57"/>
      <c r="M2102" s="57" t="str">
        <f t="shared" si="165"/>
        <v/>
      </c>
      <c r="N2102" s="57"/>
      <c r="O2102" s="57"/>
      <c r="P2102" s="57"/>
      <c r="Q2102" s="65" t="str">
        <f t="shared" si="166"/>
        <v/>
      </c>
      <c r="R2102" s="55"/>
      <c r="S2102" s="67"/>
      <c r="T2102" s="17">
        <f>IF(AND(D2102&lt;&gt;"",RIGHT(D2102,3)&lt;&gt;""),IF(COUNTIF($D$6:D2102,D2102)=1,1,0),0)</f>
        <v>0</v>
      </c>
      <c r="U2102" s="17" t="str">
        <f t="shared" si="167"/>
        <v/>
      </c>
      <c r="V2102" s="17" t="str">
        <f t="shared" si="168"/>
        <v/>
      </c>
    </row>
    <row r="2103" s="9" customFormat="1" hidden="1" customHeight="1" spans="1:22">
      <c r="A2103" s="21"/>
      <c r="B2103" s="54"/>
      <c r="C2103" s="55"/>
      <c r="D2103" s="54"/>
      <c r="E2103" s="57"/>
      <c r="F2103" s="58"/>
      <c r="G2103" s="59"/>
      <c r="H2103" s="57"/>
      <c r="I2103" s="57"/>
      <c r="J2103" s="62" t="str">
        <f t="shared" si="164"/>
        <v/>
      </c>
      <c r="K2103" s="61"/>
      <c r="L2103" s="57"/>
      <c r="M2103" s="57" t="str">
        <f t="shared" si="165"/>
        <v/>
      </c>
      <c r="N2103" s="57"/>
      <c r="O2103" s="57"/>
      <c r="P2103" s="57"/>
      <c r="Q2103" s="65" t="str">
        <f t="shared" si="166"/>
        <v/>
      </c>
      <c r="R2103" s="55"/>
      <c r="S2103" s="67"/>
      <c r="T2103" s="17">
        <f>IF(AND(D2103&lt;&gt;"",RIGHT(D2103,3)&lt;&gt;""),IF(COUNTIF($D$6:D2103,D2103)=1,1,0),0)</f>
        <v>0</v>
      </c>
      <c r="U2103" s="17" t="str">
        <f t="shared" si="167"/>
        <v/>
      </c>
      <c r="V2103" s="17" t="str">
        <f t="shared" si="168"/>
        <v/>
      </c>
    </row>
    <row r="2104" s="9" customFormat="1" hidden="1" customHeight="1" spans="1:22">
      <c r="A2104" s="21"/>
      <c r="B2104" s="54"/>
      <c r="C2104" s="55"/>
      <c r="D2104" s="54"/>
      <c r="E2104" s="57"/>
      <c r="F2104" s="58"/>
      <c r="G2104" s="59"/>
      <c r="H2104" s="57"/>
      <c r="I2104" s="57"/>
      <c r="J2104" s="62" t="str">
        <f t="shared" si="164"/>
        <v/>
      </c>
      <c r="K2104" s="61"/>
      <c r="L2104" s="57"/>
      <c r="M2104" s="57" t="str">
        <f t="shared" si="165"/>
        <v/>
      </c>
      <c r="N2104" s="57"/>
      <c r="O2104" s="57"/>
      <c r="P2104" s="57"/>
      <c r="Q2104" s="65" t="str">
        <f t="shared" si="166"/>
        <v/>
      </c>
      <c r="R2104" s="55"/>
      <c r="S2104" s="67"/>
      <c r="T2104" s="17">
        <f>IF(AND(D2104&lt;&gt;"",RIGHT(D2104,3)&lt;&gt;""),IF(COUNTIF($D$6:D2104,D2104)=1,1,0),0)</f>
        <v>0</v>
      </c>
      <c r="U2104" s="17" t="str">
        <f t="shared" si="167"/>
        <v/>
      </c>
      <c r="V2104" s="17" t="str">
        <f t="shared" si="168"/>
        <v/>
      </c>
    </row>
    <row r="2105" s="9" customFormat="1" hidden="1" customHeight="1" spans="1:22">
      <c r="A2105" s="21"/>
      <c r="B2105" s="54"/>
      <c r="C2105" s="55"/>
      <c r="D2105" s="54"/>
      <c r="E2105" s="57"/>
      <c r="F2105" s="58"/>
      <c r="G2105" s="59"/>
      <c r="H2105" s="57"/>
      <c r="I2105" s="57"/>
      <c r="J2105" s="62" t="str">
        <f t="shared" si="164"/>
        <v/>
      </c>
      <c r="K2105" s="61"/>
      <c r="L2105" s="57"/>
      <c r="M2105" s="57" t="str">
        <f t="shared" si="165"/>
        <v/>
      </c>
      <c r="N2105" s="57"/>
      <c r="O2105" s="57"/>
      <c r="P2105" s="57"/>
      <c r="Q2105" s="65" t="str">
        <f t="shared" si="166"/>
        <v/>
      </c>
      <c r="R2105" s="55"/>
      <c r="S2105" s="67"/>
      <c r="T2105" s="17">
        <f>IF(AND(D2105&lt;&gt;"",RIGHT(D2105,3)&lt;&gt;""),IF(COUNTIF($D$6:D2105,D2105)=1,1,0),0)</f>
        <v>0</v>
      </c>
      <c r="U2105" s="17" t="str">
        <f t="shared" si="167"/>
        <v/>
      </c>
      <c r="V2105" s="17" t="str">
        <f t="shared" si="168"/>
        <v/>
      </c>
    </row>
    <row r="2106" s="9" customFormat="1" hidden="1" customHeight="1" spans="1:22">
      <c r="A2106" s="21"/>
      <c r="B2106" s="54"/>
      <c r="C2106" s="55"/>
      <c r="D2106" s="54"/>
      <c r="E2106" s="57"/>
      <c r="F2106" s="58"/>
      <c r="G2106" s="59"/>
      <c r="H2106" s="57"/>
      <c r="I2106" s="57"/>
      <c r="J2106" s="62" t="str">
        <f t="shared" si="164"/>
        <v/>
      </c>
      <c r="K2106" s="61"/>
      <c r="L2106" s="57"/>
      <c r="M2106" s="57" t="str">
        <f t="shared" si="165"/>
        <v/>
      </c>
      <c r="N2106" s="57"/>
      <c r="O2106" s="57"/>
      <c r="P2106" s="57"/>
      <c r="Q2106" s="65" t="str">
        <f t="shared" si="166"/>
        <v/>
      </c>
      <c r="R2106" s="55"/>
      <c r="S2106" s="67"/>
      <c r="T2106" s="17">
        <f>IF(AND(D2106&lt;&gt;"",RIGHT(D2106,3)&lt;&gt;""),IF(COUNTIF($D$6:D2106,D2106)=1,1,0),0)</f>
        <v>0</v>
      </c>
      <c r="U2106" s="17" t="str">
        <f t="shared" si="167"/>
        <v/>
      </c>
      <c r="V2106" s="17" t="str">
        <f t="shared" si="168"/>
        <v/>
      </c>
    </row>
    <row r="2107" s="9" customFormat="1" hidden="1" customHeight="1" spans="1:22">
      <c r="A2107" s="21"/>
      <c r="B2107" s="54"/>
      <c r="C2107" s="55"/>
      <c r="D2107" s="54"/>
      <c r="E2107" s="57"/>
      <c r="F2107" s="58"/>
      <c r="G2107" s="59"/>
      <c r="H2107" s="57"/>
      <c r="I2107" s="57"/>
      <c r="J2107" s="62" t="str">
        <f t="shared" si="164"/>
        <v/>
      </c>
      <c r="K2107" s="61"/>
      <c r="L2107" s="57"/>
      <c r="M2107" s="57" t="str">
        <f t="shared" si="165"/>
        <v/>
      </c>
      <c r="N2107" s="57"/>
      <c r="O2107" s="57"/>
      <c r="P2107" s="57"/>
      <c r="Q2107" s="65" t="str">
        <f t="shared" si="166"/>
        <v/>
      </c>
      <c r="R2107" s="55"/>
      <c r="S2107" s="67"/>
      <c r="T2107" s="17">
        <f>IF(AND(D2107&lt;&gt;"",RIGHT(D2107,3)&lt;&gt;""),IF(COUNTIF($D$6:D2107,D2107)=1,1,0),0)</f>
        <v>0</v>
      </c>
      <c r="U2107" s="17" t="str">
        <f t="shared" si="167"/>
        <v/>
      </c>
      <c r="V2107" s="17" t="str">
        <f t="shared" si="168"/>
        <v/>
      </c>
    </row>
    <row r="2108" s="9" customFormat="1" hidden="1" customHeight="1" spans="1:22">
      <c r="A2108" s="21"/>
      <c r="B2108" s="54"/>
      <c r="C2108" s="55"/>
      <c r="D2108" s="54"/>
      <c r="E2108" s="57"/>
      <c r="F2108" s="58"/>
      <c r="G2108" s="59"/>
      <c r="H2108" s="57"/>
      <c r="I2108" s="57"/>
      <c r="J2108" s="62" t="str">
        <f t="shared" si="164"/>
        <v/>
      </c>
      <c r="K2108" s="61"/>
      <c r="L2108" s="57"/>
      <c r="M2108" s="57" t="str">
        <f t="shared" si="165"/>
        <v/>
      </c>
      <c r="N2108" s="57"/>
      <c r="O2108" s="57"/>
      <c r="P2108" s="57"/>
      <c r="Q2108" s="65" t="str">
        <f t="shared" si="166"/>
        <v/>
      </c>
      <c r="R2108" s="55"/>
      <c r="S2108" s="67"/>
      <c r="T2108" s="17">
        <f>IF(AND(D2108&lt;&gt;"",RIGHT(D2108,3)&lt;&gt;""),IF(COUNTIF($D$6:D2108,D2108)=1,1,0),0)</f>
        <v>0</v>
      </c>
      <c r="U2108" s="17" t="str">
        <f t="shared" si="167"/>
        <v/>
      </c>
      <c r="V2108" s="17" t="str">
        <f t="shared" si="168"/>
        <v/>
      </c>
    </row>
    <row r="2109" s="9" customFormat="1" hidden="1" customHeight="1" spans="1:22">
      <c r="A2109" s="21"/>
      <c r="B2109" s="54"/>
      <c r="C2109" s="55"/>
      <c r="D2109" s="54"/>
      <c r="E2109" s="57"/>
      <c r="F2109" s="58"/>
      <c r="G2109" s="59"/>
      <c r="H2109" s="57"/>
      <c r="I2109" s="57"/>
      <c r="J2109" s="62" t="str">
        <f t="shared" si="164"/>
        <v/>
      </c>
      <c r="K2109" s="61"/>
      <c r="L2109" s="57"/>
      <c r="M2109" s="57" t="str">
        <f t="shared" si="165"/>
        <v/>
      </c>
      <c r="N2109" s="57"/>
      <c r="O2109" s="57"/>
      <c r="P2109" s="57"/>
      <c r="Q2109" s="65" t="str">
        <f t="shared" si="166"/>
        <v/>
      </c>
      <c r="R2109" s="55"/>
      <c r="S2109" s="67"/>
      <c r="T2109" s="17">
        <f>IF(AND(D2109&lt;&gt;"",RIGHT(D2109,3)&lt;&gt;""),IF(COUNTIF($D$6:D2109,D2109)=1,1,0),0)</f>
        <v>0</v>
      </c>
      <c r="U2109" s="17" t="str">
        <f t="shared" si="167"/>
        <v/>
      </c>
      <c r="V2109" s="17" t="str">
        <f t="shared" si="168"/>
        <v/>
      </c>
    </row>
    <row r="2110" s="9" customFormat="1" hidden="1" customHeight="1" spans="1:22">
      <c r="A2110" s="21"/>
      <c r="B2110" s="54"/>
      <c r="C2110" s="55"/>
      <c r="D2110" s="54"/>
      <c r="E2110" s="57"/>
      <c r="F2110" s="58"/>
      <c r="G2110" s="59"/>
      <c r="H2110" s="57"/>
      <c r="I2110" s="57"/>
      <c r="J2110" s="62" t="str">
        <f t="shared" si="164"/>
        <v/>
      </c>
      <c r="K2110" s="61"/>
      <c r="L2110" s="57"/>
      <c r="M2110" s="57" t="str">
        <f t="shared" si="165"/>
        <v/>
      </c>
      <c r="N2110" s="57"/>
      <c r="O2110" s="57"/>
      <c r="P2110" s="57"/>
      <c r="Q2110" s="65" t="str">
        <f t="shared" si="166"/>
        <v/>
      </c>
      <c r="R2110" s="55"/>
      <c r="S2110" s="67"/>
      <c r="T2110" s="17">
        <f>IF(AND(D2110&lt;&gt;"",RIGHT(D2110,3)&lt;&gt;""),IF(COUNTIF($D$6:D2110,D2110)=1,1,0),0)</f>
        <v>0</v>
      </c>
      <c r="U2110" s="17" t="str">
        <f t="shared" si="167"/>
        <v/>
      </c>
      <c r="V2110" s="17" t="str">
        <f t="shared" si="168"/>
        <v/>
      </c>
    </row>
    <row r="2111" s="9" customFormat="1" hidden="1" customHeight="1" spans="1:22">
      <c r="A2111" s="21"/>
      <c r="B2111" s="54"/>
      <c r="C2111" s="55"/>
      <c r="D2111" s="54"/>
      <c r="E2111" s="57"/>
      <c r="F2111" s="58"/>
      <c r="G2111" s="59"/>
      <c r="H2111" s="57"/>
      <c r="I2111" s="57"/>
      <c r="J2111" s="62" t="str">
        <f t="shared" si="164"/>
        <v/>
      </c>
      <c r="K2111" s="61"/>
      <c r="L2111" s="57"/>
      <c r="M2111" s="57" t="str">
        <f t="shared" si="165"/>
        <v/>
      </c>
      <c r="N2111" s="57"/>
      <c r="O2111" s="57"/>
      <c r="P2111" s="57"/>
      <c r="Q2111" s="65" t="str">
        <f t="shared" si="166"/>
        <v/>
      </c>
      <c r="R2111" s="55"/>
      <c r="S2111" s="67"/>
      <c r="T2111" s="17">
        <f>IF(AND(D2111&lt;&gt;"",RIGHT(D2111,3)&lt;&gt;""),IF(COUNTIF($D$6:D2111,D2111)=1,1,0),0)</f>
        <v>0</v>
      </c>
      <c r="U2111" s="17" t="str">
        <f t="shared" si="167"/>
        <v/>
      </c>
      <c r="V2111" s="17" t="str">
        <f t="shared" si="168"/>
        <v/>
      </c>
    </row>
    <row r="2112" s="9" customFormat="1" hidden="1" customHeight="1" spans="1:22">
      <c r="A2112" s="21"/>
      <c r="B2112" s="54"/>
      <c r="C2112" s="55"/>
      <c r="D2112" s="54"/>
      <c r="E2112" s="57"/>
      <c r="F2112" s="58"/>
      <c r="G2112" s="59"/>
      <c r="H2112" s="57"/>
      <c r="I2112" s="57"/>
      <c r="J2112" s="62" t="str">
        <f t="shared" si="164"/>
        <v/>
      </c>
      <c r="K2112" s="61"/>
      <c r="L2112" s="57"/>
      <c r="M2112" s="57" t="str">
        <f t="shared" si="165"/>
        <v/>
      </c>
      <c r="N2112" s="57"/>
      <c r="O2112" s="57"/>
      <c r="P2112" s="57"/>
      <c r="Q2112" s="65" t="str">
        <f t="shared" si="166"/>
        <v/>
      </c>
      <c r="R2112" s="55"/>
      <c r="S2112" s="67"/>
      <c r="T2112" s="17">
        <f>IF(AND(D2112&lt;&gt;"",RIGHT(D2112,3)&lt;&gt;""),IF(COUNTIF($D$6:D2112,D2112)=1,1,0),0)</f>
        <v>0</v>
      </c>
      <c r="U2112" s="17" t="str">
        <f t="shared" si="167"/>
        <v/>
      </c>
      <c r="V2112" s="17" t="str">
        <f t="shared" si="168"/>
        <v/>
      </c>
    </row>
    <row r="2113" s="9" customFormat="1" hidden="1" customHeight="1" spans="1:22">
      <c r="A2113" s="21"/>
      <c r="B2113" s="54"/>
      <c r="C2113" s="55"/>
      <c r="D2113" s="54"/>
      <c r="E2113" s="57"/>
      <c r="F2113" s="58"/>
      <c r="G2113" s="59"/>
      <c r="H2113" s="57"/>
      <c r="I2113" s="57"/>
      <c r="J2113" s="62" t="str">
        <f t="shared" si="164"/>
        <v/>
      </c>
      <c r="K2113" s="61"/>
      <c r="L2113" s="57"/>
      <c r="M2113" s="57" t="str">
        <f t="shared" si="165"/>
        <v/>
      </c>
      <c r="N2113" s="57"/>
      <c r="O2113" s="57"/>
      <c r="P2113" s="57"/>
      <c r="Q2113" s="65" t="str">
        <f t="shared" si="166"/>
        <v/>
      </c>
      <c r="R2113" s="55"/>
      <c r="S2113" s="67"/>
      <c r="T2113" s="17">
        <f>IF(AND(D2113&lt;&gt;"",RIGHT(D2113,3)&lt;&gt;""),IF(COUNTIF($D$6:D2113,D2113)=1,1,0),0)</f>
        <v>0</v>
      </c>
      <c r="U2113" s="17" t="str">
        <f t="shared" si="167"/>
        <v/>
      </c>
      <c r="V2113" s="17" t="str">
        <f t="shared" si="168"/>
        <v/>
      </c>
    </row>
    <row r="2114" s="9" customFormat="1" hidden="1" customHeight="1" spans="1:22">
      <c r="A2114" s="21"/>
      <c r="B2114" s="54"/>
      <c r="C2114" s="55"/>
      <c r="D2114" s="54"/>
      <c r="E2114" s="57"/>
      <c r="F2114" s="58"/>
      <c r="G2114" s="59"/>
      <c r="H2114" s="57"/>
      <c r="I2114" s="57"/>
      <c r="J2114" s="62" t="str">
        <f t="shared" si="164"/>
        <v/>
      </c>
      <c r="K2114" s="61"/>
      <c r="L2114" s="57"/>
      <c r="M2114" s="57" t="str">
        <f t="shared" si="165"/>
        <v/>
      </c>
      <c r="N2114" s="57"/>
      <c r="O2114" s="57"/>
      <c r="P2114" s="57"/>
      <c r="Q2114" s="65" t="str">
        <f t="shared" si="166"/>
        <v/>
      </c>
      <c r="R2114" s="55"/>
      <c r="S2114" s="67"/>
      <c r="T2114" s="17">
        <f>IF(AND(D2114&lt;&gt;"",RIGHT(D2114,3)&lt;&gt;""),IF(COUNTIF($D$6:D2114,D2114)=1,1,0),0)</f>
        <v>0</v>
      </c>
      <c r="U2114" s="17" t="str">
        <f t="shared" si="167"/>
        <v/>
      </c>
      <c r="V2114" s="17" t="str">
        <f t="shared" si="168"/>
        <v/>
      </c>
    </row>
    <row r="2115" s="9" customFormat="1" hidden="1" customHeight="1" spans="1:22">
      <c r="A2115" s="21"/>
      <c r="B2115" s="54"/>
      <c r="C2115" s="55"/>
      <c r="D2115" s="54"/>
      <c r="E2115" s="57"/>
      <c r="F2115" s="58"/>
      <c r="G2115" s="59"/>
      <c r="H2115" s="57"/>
      <c r="I2115" s="57"/>
      <c r="J2115" s="62" t="str">
        <f t="shared" si="164"/>
        <v/>
      </c>
      <c r="K2115" s="61"/>
      <c r="L2115" s="57"/>
      <c r="M2115" s="57" t="str">
        <f t="shared" si="165"/>
        <v/>
      </c>
      <c r="N2115" s="57"/>
      <c r="O2115" s="57"/>
      <c r="P2115" s="57"/>
      <c r="Q2115" s="65" t="str">
        <f t="shared" si="166"/>
        <v/>
      </c>
      <c r="R2115" s="55"/>
      <c r="S2115" s="67"/>
      <c r="T2115" s="17">
        <f>IF(AND(D2115&lt;&gt;"",RIGHT(D2115,3)&lt;&gt;""),IF(COUNTIF($D$6:D2115,D2115)=1,1,0),0)</f>
        <v>0</v>
      </c>
      <c r="U2115" s="17" t="str">
        <f t="shared" si="167"/>
        <v/>
      </c>
      <c r="V2115" s="17" t="str">
        <f t="shared" si="168"/>
        <v/>
      </c>
    </row>
    <row r="2116" s="9" customFormat="1" hidden="1" customHeight="1" spans="1:22">
      <c r="A2116" s="21"/>
      <c r="B2116" s="54"/>
      <c r="C2116" s="55"/>
      <c r="D2116" s="54"/>
      <c r="E2116" s="57"/>
      <c r="F2116" s="58"/>
      <c r="G2116" s="59"/>
      <c r="H2116" s="57"/>
      <c r="I2116" s="57"/>
      <c r="J2116" s="62" t="str">
        <f t="shared" si="164"/>
        <v/>
      </c>
      <c r="K2116" s="61"/>
      <c r="L2116" s="57"/>
      <c r="M2116" s="57" t="str">
        <f t="shared" si="165"/>
        <v/>
      </c>
      <c r="N2116" s="57"/>
      <c r="O2116" s="57"/>
      <c r="P2116" s="57"/>
      <c r="Q2116" s="65" t="str">
        <f t="shared" si="166"/>
        <v/>
      </c>
      <c r="R2116" s="55"/>
      <c r="S2116" s="67"/>
      <c r="T2116" s="17">
        <f>IF(AND(D2116&lt;&gt;"",RIGHT(D2116,3)&lt;&gt;""),IF(COUNTIF($D$6:D2116,D2116)=1,1,0),0)</f>
        <v>0</v>
      </c>
      <c r="U2116" s="17" t="str">
        <f t="shared" si="167"/>
        <v/>
      </c>
      <c r="V2116" s="17" t="str">
        <f t="shared" si="168"/>
        <v/>
      </c>
    </row>
    <row r="2117" s="9" customFormat="1" hidden="1" customHeight="1" spans="1:22">
      <c r="A2117" s="21"/>
      <c r="B2117" s="54"/>
      <c r="C2117" s="55"/>
      <c r="D2117" s="54"/>
      <c r="E2117" s="57"/>
      <c r="F2117" s="58"/>
      <c r="G2117" s="59"/>
      <c r="H2117" s="57"/>
      <c r="I2117" s="57"/>
      <c r="J2117" s="62" t="str">
        <f t="shared" si="164"/>
        <v/>
      </c>
      <c r="K2117" s="61"/>
      <c r="L2117" s="57"/>
      <c r="M2117" s="57" t="str">
        <f t="shared" si="165"/>
        <v/>
      </c>
      <c r="N2117" s="57"/>
      <c r="O2117" s="57"/>
      <c r="P2117" s="57"/>
      <c r="Q2117" s="65" t="str">
        <f t="shared" si="166"/>
        <v/>
      </c>
      <c r="R2117" s="55"/>
      <c r="S2117" s="67"/>
      <c r="T2117" s="17">
        <f>IF(AND(D2117&lt;&gt;"",RIGHT(D2117,3)&lt;&gt;""),IF(COUNTIF($D$6:D2117,D2117)=1,1,0),0)</f>
        <v>0</v>
      </c>
      <c r="U2117" s="17" t="str">
        <f t="shared" si="167"/>
        <v/>
      </c>
      <c r="V2117" s="17" t="str">
        <f t="shared" si="168"/>
        <v/>
      </c>
    </row>
    <row r="2118" s="9" customFormat="1" hidden="1" customHeight="1" spans="1:22">
      <c r="A2118" s="21"/>
      <c r="B2118" s="54"/>
      <c r="C2118" s="55"/>
      <c r="D2118" s="54"/>
      <c r="E2118" s="57"/>
      <c r="F2118" s="58"/>
      <c r="G2118" s="59"/>
      <c r="H2118" s="57"/>
      <c r="I2118" s="57"/>
      <c r="J2118" s="62" t="str">
        <f t="shared" ref="J2118:J2181" si="169">IF(H2118&lt;&gt;"",HYPERLINK(_xlfn.CONCAT($H$4,H2118,I2118),"Open File"),"")</f>
        <v/>
      </c>
      <c r="K2118" s="61"/>
      <c r="L2118" s="57"/>
      <c r="M2118" s="57" t="str">
        <f t="shared" ref="M2118:M2181" si="170">IF(AND(N2118&lt;&gt;"",Q2118&lt;&gt;"",R2118&lt;&gt;""),"COMPLETED",IF(N2118&lt;&gt;"","ON-GOING",IF(L2118&lt;&gt;"","REQUESTED","")))</f>
        <v/>
      </c>
      <c r="N2118" s="57"/>
      <c r="O2118" s="57"/>
      <c r="P2118" s="57"/>
      <c r="Q2118" s="65" t="str">
        <f t="shared" ref="Q2118:Q2181" si="171">IF(O2118&lt;&gt;"",HYPERLINK(_xlfn.CONCAT($O$4,O2118,P2118),"Open File"),"")</f>
        <v/>
      </c>
      <c r="R2118" s="55"/>
      <c r="S2118" s="67"/>
      <c r="T2118" s="17">
        <f>IF(AND(D2118&lt;&gt;"",RIGHT(D2118,3)&lt;&gt;""),IF(COUNTIF($D$6:D2118,D2118)=1,1,0),0)</f>
        <v>0</v>
      </c>
      <c r="U2118" s="17" t="str">
        <f t="shared" ref="U2118:U2181" si="172">IF(AND(D2118&lt;&gt;"",E2118&lt;&gt;""),_xlfn.CONCAT(SUBSTITUTE(D2118,"/","."),"_",E2118,"_Before"),"")</f>
        <v/>
      </c>
      <c r="V2118" s="17" t="str">
        <f t="shared" ref="V2118:V2181" si="173">IF(AND(D2118&lt;&gt;"",E2118&lt;&gt;""),_xlfn.CONCAT(SUBSTITUTE(D2118,"/","."),"_",E2118,"_After"),"")</f>
        <v/>
      </c>
    </row>
    <row r="2119" s="9" customFormat="1" hidden="1" customHeight="1" spans="1:22">
      <c r="A2119" s="21"/>
      <c r="B2119" s="54"/>
      <c r="C2119" s="55"/>
      <c r="D2119" s="54"/>
      <c r="E2119" s="57"/>
      <c r="F2119" s="58"/>
      <c r="G2119" s="59"/>
      <c r="H2119" s="57"/>
      <c r="I2119" s="57"/>
      <c r="J2119" s="62" t="str">
        <f t="shared" si="169"/>
        <v/>
      </c>
      <c r="K2119" s="61"/>
      <c r="L2119" s="57"/>
      <c r="M2119" s="57" t="str">
        <f t="shared" si="170"/>
        <v/>
      </c>
      <c r="N2119" s="57"/>
      <c r="O2119" s="57"/>
      <c r="P2119" s="57"/>
      <c r="Q2119" s="65" t="str">
        <f t="shared" si="171"/>
        <v/>
      </c>
      <c r="R2119" s="55"/>
      <c r="S2119" s="67"/>
      <c r="T2119" s="17">
        <f>IF(AND(D2119&lt;&gt;"",RIGHT(D2119,3)&lt;&gt;""),IF(COUNTIF($D$6:D2119,D2119)=1,1,0),0)</f>
        <v>0</v>
      </c>
      <c r="U2119" s="17" t="str">
        <f t="shared" si="172"/>
        <v/>
      </c>
      <c r="V2119" s="17" t="str">
        <f t="shared" si="173"/>
        <v/>
      </c>
    </row>
    <row r="2120" s="9" customFormat="1" hidden="1" customHeight="1" spans="1:22">
      <c r="A2120" s="21"/>
      <c r="B2120" s="54"/>
      <c r="C2120" s="55"/>
      <c r="D2120" s="54"/>
      <c r="E2120" s="57"/>
      <c r="F2120" s="58"/>
      <c r="G2120" s="59"/>
      <c r="H2120" s="57"/>
      <c r="I2120" s="57"/>
      <c r="J2120" s="62" t="str">
        <f t="shared" si="169"/>
        <v/>
      </c>
      <c r="K2120" s="61"/>
      <c r="L2120" s="57"/>
      <c r="M2120" s="57" t="str">
        <f t="shared" si="170"/>
        <v/>
      </c>
      <c r="N2120" s="57"/>
      <c r="O2120" s="57"/>
      <c r="P2120" s="57"/>
      <c r="Q2120" s="65" t="str">
        <f t="shared" si="171"/>
        <v/>
      </c>
      <c r="R2120" s="55"/>
      <c r="S2120" s="67"/>
      <c r="T2120" s="17">
        <f>IF(AND(D2120&lt;&gt;"",RIGHT(D2120,3)&lt;&gt;""),IF(COUNTIF($D$6:D2120,D2120)=1,1,0),0)</f>
        <v>0</v>
      </c>
      <c r="U2120" s="17" t="str">
        <f t="shared" si="172"/>
        <v/>
      </c>
      <c r="V2120" s="17" t="str">
        <f t="shared" si="173"/>
        <v/>
      </c>
    </row>
    <row r="2121" s="9" customFormat="1" hidden="1" customHeight="1" spans="1:22">
      <c r="A2121" s="21"/>
      <c r="B2121" s="54"/>
      <c r="C2121" s="55"/>
      <c r="D2121" s="54"/>
      <c r="E2121" s="57"/>
      <c r="F2121" s="58"/>
      <c r="G2121" s="59"/>
      <c r="H2121" s="57"/>
      <c r="I2121" s="57"/>
      <c r="J2121" s="62" t="str">
        <f t="shared" si="169"/>
        <v/>
      </c>
      <c r="K2121" s="61"/>
      <c r="L2121" s="57"/>
      <c r="M2121" s="57" t="str">
        <f t="shared" si="170"/>
        <v/>
      </c>
      <c r="N2121" s="57"/>
      <c r="O2121" s="57"/>
      <c r="P2121" s="57"/>
      <c r="Q2121" s="65" t="str">
        <f t="shared" si="171"/>
        <v/>
      </c>
      <c r="R2121" s="55"/>
      <c r="S2121" s="67"/>
      <c r="T2121" s="17">
        <f>IF(AND(D2121&lt;&gt;"",RIGHT(D2121,3)&lt;&gt;""),IF(COUNTIF($D$6:D2121,D2121)=1,1,0),0)</f>
        <v>0</v>
      </c>
      <c r="U2121" s="17" t="str">
        <f t="shared" si="172"/>
        <v/>
      </c>
      <c r="V2121" s="17" t="str">
        <f t="shared" si="173"/>
        <v/>
      </c>
    </row>
    <row r="2122" s="9" customFormat="1" hidden="1" customHeight="1" spans="1:22">
      <c r="A2122" s="21"/>
      <c r="B2122" s="54"/>
      <c r="C2122" s="55"/>
      <c r="D2122" s="54"/>
      <c r="E2122" s="57"/>
      <c r="F2122" s="58"/>
      <c r="G2122" s="59"/>
      <c r="H2122" s="57"/>
      <c r="I2122" s="57"/>
      <c r="J2122" s="62" t="str">
        <f t="shared" si="169"/>
        <v/>
      </c>
      <c r="K2122" s="61"/>
      <c r="L2122" s="57"/>
      <c r="M2122" s="57" t="str">
        <f t="shared" si="170"/>
        <v/>
      </c>
      <c r="N2122" s="57"/>
      <c r="O2122" s="57"/>
      <c r="P2122" s="57"/>
      <c r="Q2122" s="65" t="str">
        <f t="shared" si="171"/>
        <v/>
      </c>
      <c r="R2122" s="55"/>
      <c r="S2122" s="67"/>
      <c r="T2122" s="17">
        <f>IF(AND(D2122&lt;&gt;"",RIGHT(D2122,3)&lt;&gt;""),IF(COUNTIF($D$6:D2122,D2122)=1,1,0),0)</f>
        <v>0</v>
      </c>
      <c r="U2122" s="17" t="str">
        <f t="shared" si="172"/>
        <v/>
      </c>
      <c r="V2122" s="17" t="str">
        <f t="shared" si="173"/>
        <v/>
      </c>
    </row>
    <row r="2123" s="9" customFormat="1" hidden="1" customHeight="1" spans="1:22">
      <c r="A2123" s="21"/>
      <c r="B2123" s="54"/>
      <c r="C2123" s="55"/>
      <c r="D2123" s="54"/>
      <c r="E2123" s="57"/>
      <c r="F2123" s="58"/>
      <c r="G2123" s="59"/>
      <c r="H2123" s="57"/>
      <c r="I2123" s="57"/>
      <c r="J2123" s="62" t="str">
        <f t="shared" si="169"/>
        <v/>
      </c>
      <c r="K2123" s="61"/>
      <c r="L2123" s="57"/>
      <c r="M2123" s="57" t="str">
        <f t="shared" si="170"/>
        <v/>
      </c>
      <c r="N2123" s="57"/>
      <c r="O2123" s="57"/>
      <c r="P2123" s="57"/>
      <c r="Q2123" s="65" t="str">
        <f t="shared" si="171"/>
        <v/>
      </c>
      <c r="R2123" s="55"/>
      <c r="S2123" s="67"/>
      <c r="T2123" s="17">
        <f>IF(AND(D2123&lt;&gt;"",RIGHT(D2123,3)&lt;&gt;""),IF(COUNTIF($D$6:D2123,D2123)=1,1,0),0)</f>
        <v>0</v>
      </c>
      <c r="U2123" s="17" t="str">
        <f t="shared" si="172"/>
        <v/>
      </c>
      <c r="V2123" s="17" t="str">
        <f t="shared" si="173"/>
        <v/>
      </c>
    </row>
    <row r="2124" s="9" customFormat="1" hidden="1" customHeight="1" spans="1:22">
      <c r="A2124" s="21"/>
      <c r="B2124" s="54"/>
      <c r="C2124" s="55"/>
      <c r="D2124" s="54"/>
      <c r="E2124" s="57"/>
      <c r="F2124" s="58"/>
      <c r="G2124" s="59"/>
      <c r="H2124" s="57"/>
      <c r="I2124" s="57"/>
      <c r="J2124" s="62" t="str">
        <f t="shared" si="169"/>
        <v/>
      </c>
      <c r="K2124" s="61"/>
      <c r="L2124" s="57"/>
      <c r="M2124" s="57" t="str">
        <f t="shared" si="170"/>
        <v/>
      </c>
      <c r="N2124" s="57"/>
      <c r="O2124" s="57"/>
      <c r="P2124" s="57"/>
      <c r="Q2124" s="65" t="str">
        <f t="shared" si="171"/>
        <v/>
      </c>
      <c r="R2124" s="55"/>
      <c r="S2124" s="67"/>
      <c r="T2124" s="17">
        <f>IF(AND(D2124&lt;&gt;"",RIGHT(D2124,3)&lt;&gt;""),IF(COUNTIF($D$6:D2124,D2124)=1,1,0),0)</f>
        <v>0</v>
      </c>
      <c r="U2124" s="17" t="str">
        <f t="shared" si="172"/>
        <v/>
      </c>
      <c r="V2124" s="17" t="str">
        <f t="shared" si="173"/>
        <v/>
      </c>
    </row>
    <row r="2125" s="9" customFormat="1" hidden="1" customHeight="1" spans="1:22">
      <c r="A2125" s="21"/>
      <c r="B2125" s="54"/>
      <c r="C2125" s="55"/>
      <c r="D2125" s="54"/>
      <c r="E2125" s="57"/>
      <c r="F2125" s="58"/>
      <c r="G2125" s="59"/>
      <c r="H2125" s="57"/>
      <c r="I2125" s="57"/>
      <c r="J2125" s="62" t="str">
        <f t="shared" si="169"/>
        <v/>
      </c>
      <c r="K2125" s="61"/>
      <c r="L2125" s="57"/>
      <c r="M2125" s="57" t="str">
        <f t="shared" si="170"/>
        <v/>
      </c>
      <c r="N2125" s="57"/>
      <c r="O2125" s="57"/>
      <c r="P2125" s="57"/>
      <c r="Q2125" s="65" t="str">
        <f t="shared" si="171"/>
        <v/>
      </c>
      <c r="R2125" s="55"/>
      <c r="S2125" s="67"/>
      <c r="T2125" s="17">
        <f>IF(AND(D2125&lt;&gt;"",RIGHT(D2125,3)&lt;&gt;""),IF(COUNTIF($D$6:D2125,D2125)=1,1,0),0)</f>
        <v>0</v>
      </c>
      <c r="U2125" s="17" t="str">
        <f t="shared" si="172"/>
        <v/>
      </c>
      <c r="V2125" s="17" t="str">
        <f t="shared" si="173"/>
        <v/>
      </c>
    </row>
    <row r="2126" s="9" customFormat="1" hidden="1" customHeight="1" spans="1:22">
      <c r="A2126" s="21"/>
      <c r="B2126" s="54"/>
      <c r="C2126" s="55"/>
      <c r="D2126" s="54"/>
      <c r="E2126" s="57"/>
      <c r="F2126" s="58"/>
      <c r="G2126" s="59"/>
      <c r="H2126" s="57"/>
      <c r="I2126" s="57"/>
      <c r="J2126" s="62" t="str">
        <f t="shared" si="169"/>
        <v/>
      </c>
      <c r="K2126" s="61"/>
      <c r="L2126" s="57"/>
      <c r="M2126" s="57" t="str">
        <f t="shared" si="170"/>
        <v/>
      </c>
      <c r="N2126" s="57"/>
      <c r="O2126" s="57"/>
      <c r="P2126" s="57"/>
      <c r="Q2126" s="65" t="str">
        <f t="shared" si="171"/>
        <v/>
      </c>
      <c r="R2126" s="55"/>
      <c r="S2126" s="67"/>
      <c r="T2126" s="17">
        <f>IF(AND(D2126&lt;&gt;"",RIGHT(D2126,3)&lt;&gt;""),IF(COUNTIF($D$6:D2126,D2126)=1,1,0),0)</f>
        <v>0</v>
      </c>
      <c r="U2126" s="17" t="str">
        <f t="shared" si="172"/>
        <v/>
      </c>
      <c r="V2126" s="17" t="str">
        <f t="shared" si="173"/>
        <v/>
      </c>
    </row>
    <row r="2127" s="9" customFormat="1" hidden="1" customHeight="1" spans="1:22">
      <c r="A2127" s="21"/>
      <c r="B2127" s="54"/>
      <c r="C2127" s="55"/>
      <c r="D2127" s="54"/>
      <c r="E2127" s="57"/>
      <c r="F2127" s="58"/>
      <c r="G2127" s="59"/>
      <c r="H2127" s="57"/>
      <c r="I2127" s="57"/>
      <c r="J2127" s="62" t="str">
        <f t="shared" si="169"/>
        <v/>
      </c>
      <c r="K2127" s="61"/>
      <c r="L2127" s="57"/>
      <c r="M2127" s="57" t="str">
        <f t="shared" si="170"/>
        <v/>
      </c>
      <c r="N2127" s="57"/>
      <c r="O2127" s="57"/>
      <c r="P2127" s="57"/>
      <c r="Q2127" s="65" t="str">
        <f t="shared" si="171"/>
        <v/>
      </c>
      <c r="R2127" s="55"/>
      <c r="S2127" s="67"/>
      <c r="T2127" s="17">
        <f>IF(AND(D2127&lt;&gt;"",RIGHT(D2127,3)&lt;&gt;""),IF(COUNTIF($D$6:D2127,D2127)=1,1,0),0)</f>
        <v>0</v>
      </c>
      <c r="U2127" s="17" t="str">
        <f t="shared" si="172"/>
        <v/>
      </c>
      <c r="V2127" s="17" t="str">
        <f t="shared" si="173"/>
        <v/>
      </c>
    </row>
    <row r="2128" s="9" customFormat="1" hidden="1" customHeight="1" spans="1:22">
      <c r="A2128" s="21"/>
      <c r="B2128" s="54"/>
      <c r="C2128" s="55"/>
      <c r="D2128" s="54"/>
      <c r="E2128" s="57"/>
      <c r="F2128" s="58"/>
      <c r="G2128" s="59"/>
      <c r="H2128" s="57"/>
      <c r="I2128" s="57"/>
      <c r="J2128" s="62" t="str">
        <f t="shared" si="169"/>
        <v/>
      </c>
      <c r="K2128" s="61"/>
      <c r="L2128" s="57"/>
      <c r="M2128" s="57" t="str">
        <f t="shared" si="170"/>
        <v/>
      </c>
      <c r="N2128" s="57"/>
      <c r="O2128" s="57"/>
      <c r="P2128" s="57"/>
      <c r="Q2128" s="65" t="str">
        <f t="shared" si="171"/>
        <v/>
      </c>
      <c r="R2128" s="55"/>
      <c r="S2128" s="67"/>
      <c r="T2128" s="17">
        <f>IF(AND(D2128&lt;&gt;"",RIGHT(D2128,3)&lt;&gt;""),IF(COUNTIF($D$6:D2128,D2128)=1,1,0),0)</f>
        <v>0</v>
      </c>
      <c r="U2128" s="17" t="str">
        <f t="shared" si="172"/>
        <v/>
      </c>
      <c r="V2128" s="17" t="str">
        <f t="shared" si="173"/>
        <v/>
      </c>
    </row>
    <row r="2129" s="9" customFormat="1" hidden="1" customHeight="1" spans="1:22">
      <c r="A2129" s="21"/>
      <c r="B2129" s="54"/>
      <c r="C2129" s="55"/>
      <c r="D2129" s="54"/>
      <c r="E2129" s="57"/>
      <c r="F2129" s="58"/>
      <c r="G2129" s="59"/>
      <c r="H2129" s="57"/>
      <c r="I2129" s="57"/>
      <c r="J2129" s="62" t="str">
        <f t="shared" si="169"/>
        <v/>
      </c>
      <c r="K2129" s="61"/>
      <c r="L2129" s="57"/>
      <c r="M2129" s="57" t="str">
        <f t="shared" si="170"/>
        <v/>
      </c>
      <c r="N2129" s="57"/>
      <c r="O2129" s="57"/>
      <c r="P2129" s="57"/>
      <c r="Q2129" s="65" t="str">
        <f t="shared" si="171"/>
        <v/>
      </c>
      <c r="R2129" s="55"/>
      <c r="S2129" s="67"/>
      <c r="T2129" s="17">
        <f>IF(AND(D2129&lt;&gt;"",RIGHT(D2129,3)&lt;&gt;""),IF(COUNTIF($D$6:D2129,D2129)=1,1,0),0)</f>
        <v>0</v>
      </c>
      <c r="U2129" s="17" t="str">
        <f t="shared" si="172"/>
        <v/>
      </c>
      <c r="V2129" s="17" t="str">
        <f t="shared" si="173"/>
        <v/>
      </c>
    </row>
    <row r="2130" s="9" customFormat="1" hidden="1" customHeight="1" spans="1:22">
      <c r="A2130" s="21"/>
      <c r="B2130" s="54"/>
      <c r="C2130" s="55"/>
      <c r="D2130" s="54"/>
      <c r="E2130" s="57"/>
      <c r="F2130" s="58"/>
      <c r="G2130" s="59"/>
      <c r="H2130" s="57"/>
      <c r="I2130" s="57"/>
      <c r="J2130" s="62" t="str">
        <f t="shared" si="169"/>
        <v/>
      </c>
      <c r="K2130" s="61"/>
      <c r="L2130" s="57"/>
      <c r="M2130" s="57" t="str">
        <f t="shared" si="170"/>
        <v/>
      </c>
      <c r="N2130" s="57"/>
      <c r="O2130" s="57"/>
      <c r="P2130" s="57"/>
      <c r="Q2130" s="65" t="str">
        <f t="shared" si="171"/>
        <v/>
      </c>
      <c r="R2130" s="55"/>
      <c r="S2130" s="67"/>
      <c r="T2130" s="17">
        <f>IF(AND(D2130&lt;&gt;"",RIGHT(D2130,3)&lt;&gt;""),IF(COUNTIF($D$6:D2130,D2130)=1,1,0),0)</f>
        <v>0</v>
      </c>
      <c r="U2130" s="17" t="str">
        <f t="shared" si="172"/>
        <v/>
      </c>
      <c r="V2130" s="17" t="str">
        <f t="shared" si="173"/>
        <v/>
      </c>
    </row>
    <row r="2131" s="9" customFormat="1" hidden="1" customHeight="1" spans="1:22">
      <c r="A2131" s="21"/>
      <c r="B2131" s="54"/>
      <c r="C2131" s="55"/>
      <c r="D2131" s="54"/>
      <c r="E2131" s="57"/>
      <c r="F2131" s="58"/>
      <c r="G2131" s="59"/>
      <c r="H2131" s="57"/>
      <c r="I2131" s="57"/>
      <c r="J2131" s="62" t="str">
        <f t="shared" si="169"/>
        <v/>
      </c>
      <c r="K2131" s="61"/>
      <c r="L2131" s="57"/>
      <c r="M2131" s="57" t="str">
        <f t="shared" si="170"/>
        <v/>
      </c>
      <c r="N2131" s="57"/>
      <c r="O2131" s="57"/>
      <c r="P2131" s="57"/>
      <c r="Q2131" s="65" t="str">
        <f t="shared" si="171"/>
        <v/>
      </c>
      <c r="R2131" s="55"/>
      <c r="S2131" s="67"/>
      <c r="T2131" s="17">
        <f>IF(AND(D2131&lt;&gt;"",RIGHT(D2131,3)&lt;&gt;""),IF(COUNTIF($D$6:D2131,D2131)=1,1,0),0)</f>
        <v>0</v>
      </c>
      <c r="U2131" s="17" t="str">
        <f t="shared" si="172"/>
        <v/>
      </c>
      <c r="V2131" s="17" t="str">
        <f t="shared" si="173"/>
        <v/>
      </c>
    </row>
    <row r="2132" s="9" customFormat="1" hidden="1" customHeight="1" spans="1:22">
      <c r="A2132" s="21"/>
      <c r="B2132" s="54"/>
      <c r="C2132" s="55"/>
      <c r="D2132" s="54"/>
      <c r="E2132" s="57"/>
      <c r="F2132" s="58"/>
      <c r="G2132" s="59"/>
      <c r="H2132" s="57"/>
      <c r="I2132" s="57"/>
      <c r="J2132" s="62" t="str">
        <f t="shared" si="169"/>
        <v/>
      </c>
      <c r="K2132" s="61"/>
      <c r="L2132" s="57"/>
      <c r="M2132" s="57" t="str">
        <f t="shared" si="170"/>
        <v/>
      </c>
      <c r="N2132" s="57"/>
      <c r="O2132" s="57"/>
      <c r="P2132" s="57"/>
      <c r="Q2132" s="65" t="str">
        <f t="shared" si="171"/>
        <v/>
      </c>
      <c r="R2132" s="55"/>
      <c r="S2132" s="67"/>
      <c r="T2132" s="17">
        <f>IF(AND(D2132&lt;&gt;"",RIGHT(D2132,3)&lt;&gt;""),IF(COUNTIF($D$6:D2132,D2132)=1,1,0),0)</f>
        <v>0</v>
      </c>
      <c r="U2132" s="17" t="str">
        <f t="shared" si="172"/>
        <v/>
      </c>
      <c r="V2132" s="17" t="str">
        <f t="shared" si="173"/>
        <v/>
      </c>
    </row>
    <row r="2133" s="9" customFormat="1" hidden="1" customHeight="1" spans="1:22">
      <c r="A2133" s="21"/>
      <c r="B2133" s="54"/>
      <c r="C2133" s="55"/>
      <c r="D2133" s="54"/>
      <c r="E2133" s="57"/>
      <c r="F2133" s="58"/>
      <c r="G2133" s="59"/>
      <c r="H2133" s="57"/>
      <c r="I2133" s="57"/>
      <c r="J2133" s="62" t="str">
        <f t="shared" si="169"/>
        <v/>
      </c>
      <c r="K2133" s="61"/>
      <c r="L2133" s="57"/>
      <c r="M2133" s="57" t="str">
        <f t="shared" si="170"/>
        <v/>
      </c>
      <c r="N2133" s="57"/>
      <c r="O2133" s="57"/>
      <c r="P2133" s="57"/>
      <c r="Q2133" s="65" t="str">
        <f t="shared" si="171"/>
        <v/>
      </c>
      <c r="R2133" s="55"/>
      <c r="S2133" s="67"/>
      <c r="T2133" s="17">
        <f>IF(AND(D2133&lt;&gt;"",RIGHT(D2133,3)&lt;&gt;""),IF(COUNTIF($D$6:D2133,D2133)=1,1,0),0)</f>
        <v>0</v>
      </c>
      <c r="U2133" s="17" t="str">
        <f t="shared" si="172"/>
        <v/>
      </c>
      <c r="V2133" s="17" t="str">
        <f t="shared" si="173"/>
        <v/>
      </c>
    </row>
    <row r="2134" s="9" customFormat="1" hidden="1" customHeight="1" spans="1:22">
      <c r="A2134" s="21"/>
      <c r="B2134" s="54"/>
      <c r="C2134" s="55"/>
      <c r="D2134" s="54"/>
      <c r="E2134" s="57"/>
      <c r="F2134" s="58"/>
      <c r="G2134" s="59"/>
      <c r="H2134" s="57"/>
      <c r="I2134" s="57"/>
      <c r="J2134" s="62" t="str">
        <f t="shared" si="169"/>
        <v/>
      </c>
      <c r="K2134" s="61"/>
      <c r="L2134" s="57"/>
      <c r="M2134" s="57" t="str">
        <f t="shared" si="170"/>
        <v/>
      </c>
      <c r="N2134" s="57"/>
      <c r="O2134" s="57"/>
      <c r="P2134" s="57"/>
      <c r="Q2134" s="65" t="str">
        <f t="shared" si="171"/>
        <v/>
      </c>
      <c r="R2134" s="55"/>
      <c r="S2134" s="67"/>
      <c r="T2134" s="17">
        <f>IF(AND(D2134&lt;&gt;"",RIGHT(D2134,3)&lt;&gt;""),IF(COUNTIF($D$6:D2134,D2134)=1,1,0),0)</f>
        <v>0</v>
      </c>
      <c r="U2134" s="17" t="str">
        <f t="shared" si="172"/>
        <v/>
      </c>
      <c r="V2134" s="17" t="str">
        <f t="shared" si="173"/>
        <v/>
      </c>
    </row>
    <row r="2135" s="9" customFormat="1" hidden="1" customHeight="1" spans="1:22">
      <c r="A2135" s="21"/>
      <c r="B2135" s="54"/>
      <c r="C2135" s="55"/>
      <c r="D2135" s="54"/>
      <c r="E2135" s="57"/>
      <c r="F2135" s="58"/>
      <c r="G2135" s="59"/>
      <c r="H2135" s="57"/>
      <c r="I2135" s="57"/>
      <c r="J2135" s="62" t="str">
        <f t="shared" si="169"/>
        <v/>
      </c>
      <c r="K2135" s="61"/>
      <c r="L2135" s="57"/>
      <c r="M2135" s="57" t="str">
        <f t="shared" si="170"/>
        <v/>
      </c>
      <c r="N2135" s="57"/>
      <c r="O2135" s="57"/>
      <c r="P2135" s="57"/>
      <c r="Q2135" s="65" t="str">
        <f t="shared" si="171"/>
        <v/>
      </c>
      <c r="R2135" s="55"/>
      <c r="S2135" s="67"/>
      <c r="T2135" s="17">
        <f>IF(AND(D2135&lt;&gt;"",RIGHT(D2135,3)&lt;&gt;""),IF(COUNTIF($D$6:D2135,D2135)=1,1,0),0)</f>
        <v>0</v>
      </c>
      <c r="U2135" s="17" t="str">
        <f t="shared" si="172"/>
        <v/>
      </c>
      <c r="V2135" s="17" t="str">
        <f t="shared" si="173"/>
        <v/>
      </c>
    </row>
    <row r="2136" s="9" customFormat="1" hidden="1" customHeight="1" spans="1:22">
      <c r="A2136" s="21"/>
      <c r="B2136" s="54"/>
      <c r="C2136" s="55"/>
      <c r="D2136" s="54"/>
      <c r="E2136" s="57"/>
      <c r="F2136" s="58"/>
      <c r="G2136" s="59"/>
      <c r="H2136" s="57"/>
      <c r="I2136" s="57"/>
      <c r="J2136" s="62" t="str">
        <f t="shared" si="169"/>
        <v/>
      </c>
      <c r="K2136" s="61"/>
      <c r="L2136" s="57"/>
      <c r="M2136" s="57" t="str">
        <f t="shared" si="170"/>
        <v/>
      </c>
      <c r="N2136" s="57"/>
      <c r="O2136" s="57"/>
      <c r="P2136" s="57"/>
      <c r="Q2136" s="65" t="str">
        <f t="shared" si="171"/>
        <v/>
      </c>
      <c r="R2136" s="55"/>
      <c r="S2136" s="67"/>
      <c r="T2136" s="17">
        <f>IF(AND(D2136&lt;&gt;"",RIGHT(D2136,3)&lt;&gt;""),IF(COUNTIF($D$6:D2136,D2136)=1,1,0),0)</f>
        <v>0</v>
      </c>
      <c r="U2136" s="17" t="str">
        <f t="shared" si="172"/>
        <v/>
      </c>
      <c r="V2136" s="17" t="str">
        <f t="shared" si="173"/>
        <v/>
      </c>
    </row>
    <row r="2137" s="9" customFormat="1" hidden="1" customHeight="1" spans="1:22">
      <c r="A2137" s="21"/>
      <c r="B2137" s="54"/>
      <c r="C2137" s="55"/>
      <c r="D2137" s="54"/>
      <c r="E2137" s="57"/>
      <c r="F2137" s="58"/>
      <c r="G2137" s="59"/>
      <c r="H2137" s="57"/>
      <c r="I2137" s="57"/>
      <c r="J2137" s="62" t="str">
        <f t="shared" si="169"/>
        <v/>
      </c>
      <c r="K2137" s="61"/>
      <c r="L2137" s="57"/>
      <c r="M2137" s="57" t="str">
        <f t="shared" si="170"/>
        <v/>
      </c>
      <c r="N2137" s="57"/>
      <c r="O2137" s="57"/>
      <c r="P2137" s="57"/>
      <c r="Q2137" s="65" t="str">
        <f t="shared" si="171"/>
        <v/>
      </c>
      <c r="R2137" s="55"/>
      <c r="S2137" s="67"/>
      <c r="T2137" s="17">
        <f>IF(AND(D2137&lt;&gt;"",RIGHT(D2137,3)&lt;&gt;""),IF(COUNTIF($D$6:D2137,D2137)=1,1,0),0)</f>
        <v>0</v>
      </c>
      <c r="U2137" s="17" t="str">
        <f t="shared" si="172"/>
        <v/>
      </c>
      <c r="V2137" s="17" t="str">
        <f t="shared" si="173"/>
        <v/>
      </c>
    </row>
    <row r="2138" s="9" customFormat="1" hidden="1" customHeight="1" spans="1:22">
      <c r="A2138" s="21"/>
      <c r="B2138" s="54"/>
      <c r="C2138" s="55"/>
      <c r="D2138" s="54"/>
      <c r="E2138" s="57"/>
      <c r="F2138" s="58"/>
      <c r="G2138" s="59"/>
      <c r="H2138" s="57"/>
      <c r="I2138" s="57"/>
      <c r="J2138" s="62" t="str">
        <f t="shared" si="169"/>
        <v/>
      </c>
      <c r="K2138" s="61"/>
      <c r="L2138" s="57"/>
      <c r="M2138" s="57" t="str">
        <f t="shared" si="170"/>
        <v/>
      </c>
      <c r="N2138" s="57"/>
      <c r="O2138" s="57"/>
      <c r="P2138" s="57"/>
      <c r="Q2138" s="65" t="str">
        <f t="shared" si="171"/>
        <v/>
      </c>
      <c r="R2138" s="55"/>
      <c r="S2138" s="67"/>
      <c r="T2138" s="17">
        <f>IF(AND(D2138&lt;&gt;"",RIGHT(D2138,3)&lt;&gt;""),IF(COUNTIF($D$6:D2138,D2138)=1,1,0),0)</f>
        <v>0</v>
      </c>
      <c r="U2138" s="17" t="str">
        <f t="shared" si="172"/>
        <v/>
      </c>
      <c r="V2138" s="17" t="str">
        <f t="shared" si="173"/>
        <v/>
      </c>
    </row>
    <row r="2139" s="9" customFormat="1" hidden="1" customHeight="1" spans="1:22">
      <c r="A2139" s="21"/>
      <c r="B2139" s="54"/>
      <c r="C2139" s="55"/>
      <c r="D2139" s="54"/>
      <c r="E2139" s="57"/>
      <c r="F2139" s="58"/>
      <c r="G2139" s="59"/>
      <c r="H2139" s="57"/>
      <c r="I2139" s="57"/>
      <c r="J2139" s="62" t="str">
        <f t="shared" si="169"/>
        <v/>
      </c>
      <c r="K2139" s="61"/>
      <c r="L2139" s="57"/>
      <c r="M2139" s="57" t="str">
        <f t="shared" si="170"/>
        <v/>
      </c>
      <c r="N2139" s="57"/>
      <c r="O2139" s="57"/>
      <c r="P2139" s="57"/>
      <c r="Q2139" s="65" t="str">
        <f t="shared" si="171"/>
        <v/>
      </c>
      <c r="R2139" s="55"/>
      <c r="S2139" s="67"/>
      <c r="T2139" s="17">
        <f>IF(AND(D2139&lt;&gt;"",RIGHT(D2139,3)&lt;&gt;""),IF(COUNTIF($D$6:D2139,D2139)=1,1,0),0)</f>
        <v>0</v>
      </c>
      <c r="U2139" s="17" t="str">
        <f t="shared" si="172"/>
        <v/>
      </c>
      <c r="V2139" s="17" t="str">
        <f t="shared" si="173"/>
        <v/>
      </c>
    </row>
    <row r="2140" s="9" customFormat="1" hidden="1" customHeight="1" spans="1:22">
      <c r="A2140" s="21"/>
      <c r="B2140" s="54"/>
      <c r="C2140" s="55"/>
      <c r="D2140" s="54"/>
      <c r="E2140" s="57"/>
      <c r="F2140" s="58"/>
      <c r="G2140" s="59"/>
      <c r="H2140" s="57"/>
      <c r="I2140" s="57"/>
      <c r="J2140" s="62" t="str">
        <f t="shared" si="169"/>
        <v/>
      </c>
      <c r="K2140" s="61"/>
      <c r="L2140" s="57"/>
      <c r="M2140" s="57" t="str">
        <f t="shared" si="170"/>
        <v/>
      </c>
      <c r="N2140" s="57"/>
      <c r="O2140" s="57"/>
      <c r="P2140" s="57"/>
      <c r="Q2140" s="65" t="str">
        <f t="shared" si="171"/>
        <v/>
      </c>
      <c r="R2140" s="55"/>
      <c r="S2140" s="67"/>
      <c r="T2140" s="17">
        <f>IF(AND(D2140&lt;&gt;"",RIGHT(D2140,3)&lt;&gt;""),IF(COUNTIF($D$6:D2140,D2140)=1,1,0),0)</f>
        <v>0</v>
      </c>
      <c r="U2140" s="17" t="str">
        <f t="shared" si="172"/>
        <v/>
      </c>
      <c r="V2140" s="17" t="str">
        <f t="shared" si="173"/>
        <v/>
      </c>
    </row>
    <row r="2141" s="9" customFormat="1" hidden="1" customHeight="1" spans="1:22">
      <c r="A2141" s="21"/>
      <c r="B2141" s="54"/>
      <c r="C2141" s="55"/>
      <c r="D2141" s="54"/>
      <c r="E2141" s="57"/>
      <c r="F2141" s="58"/>
      <c r="G2141" s="59"/>
      <c r="H2141" s="57"/>
      <c r="I2141" s="57"/>
      <c r="J2141" s="62" t="str">
        <f t="shared" si="169"/>
        <v/>
      </c>
      <c r="K2141" s="61"/>
      <c r="L2141" s="57"/>
      <c r="M2141" s="57" t="str">
        <f t="shared" si="170"/>
        <v/>
      </c>
      <c r="N2141" s="57"/>
      <c r="O2141" s="57"/>
      <c r="P2141" s="57"/>
      <c r="Q2141" s="65" t="str">
        <f t="shared" si="171"/>
        <v/>
      </c>
      <c r="R2141" s="55"/>
      <c r="S2141" s="67"/>
      <c r="T2141" s="17">
        <f>IF(AND(D2141&lt;&gt;"",RIGHT(D2141,3)&lt;&gt;""),IF(COUNTIF($D$6:D2141,D2141)=1,1,0),0)</f>
        <v>0</v>
      </c>
      <c r="U2141" s="17" t="str">
        <f t="shared" si="172"/>
        <v/>
      </c>
      <c r="V2141" s="17" t="str">
        <f t="shared" si="173"/>
        <v/>
      </c>
    </row>
    <row r="2142" s="9" customFormat="1" hidden="1" customHeight="1" spans="1:22">
      <c r="A2142" s="21"/>
      <c r="B2142" s="54"/>
      <c r="C2142" s="55"/>
      <c r="D2142" s="54"/>
      <c r="E2142" s="57"/>
      <c r="F2142" s="58"/>
      <c r="G2142" s="59"/>
      <c r="H2142" s="57"/>
      <c r="I2142" s="57"/>
      <c r="J2142" s="62" t="str">
        <f t="shared" si="169"/>
        <v/>
      </c>
      <c r="K2142" s="61"/>
      <c r="L2142" s="57"/>
      <c r="M2142" s="57" t="str">
        <f t="shared" si="170"/>
        <v/>
      </c>
      <c r="N2142" s="57"/>
      <c r="O2142" s="57"/>
      <c r="P2142" s="57"/>
      <c r="Q2142" s="65" t="str">
        <f t="shared" si="171"/>
        <v/>
      </c>
      <c r="R2142" s="55"/>
      <c r="S2142" s="67"/>
      <c r="T2142" s="17">
        <f>IF(AND(D2142&lt;&gt;"",RIGHT(D2142,3)&lt;&gt;""),IF(COUNTIF($D$6:D2142,D2142)=1,1,0),0)</f>
        <v>0</v>
      </c>
      <c r="U2142" s="17" t="str">
        <f t="shared" si="172"/>
        <v/>
      </c>
      <c r="V2142" s="17" t="str">
        <f t="shared" si="173"/>
        <v/>
      </c>
    </row>
    <row r="2143" s="9" customFormat="1" hidden="1" customHeight="1" spans="1:22">
      <c r="A2143" s="21"/>
      <c r="B2143" s="54"/>
      <c r="C2143" s="55"/>
      <c r="D2143" s="54"/>
      <c r="E2143" s="57"/>
      <c r="F2143" s="58"/>
      <c r="G2143" s="59"/>
      <c r="H2143" s="57"/>
      <c r="I2143" s="57"/>
      <c r="J2143" s="62" t="str">
        <f t="shared" si="169"/>
        <v/>
      </c>
      <c r="K2143" s="61"/>
      <c r="L2143" s="57"/>
      <c r="M2143" s="57" t="str">
        <f t="shared" si="170"/>
        <v/>
      </c>
      <c r="N2143" s="57"/>
      <c r="O2143" s="57"/>
      <c r="P2143" s="57"/>
      <c r="Q2143" s="65" t="str">
        <f t="shared" si="171"/>
        <v/>
      </c>
      <c r="R2143" s="55"/>
      <c r="S2143" s="67"/>
      <c r="T2143" s="17">
        <f>IF(AND(D2143&lt;&gt;"",RIGHT(D2143,3)&lt;&gt;""),IF(COUNTIF($D$6:D2143,D2143)=1,1,0),0)</f>
        <v>0</v>
      </c>
      <c r="U2143" s="17" t="str">
        <f t="shared" si="172"/>
        <v/>
      </c>
      <c r="V2143" s="17" t="str">
        <f t="shared" si="173"/>
        <v/>
      </c>
    </row>
    <row r="2144" s="9" customFormat="1" hidden="1" customHeight="1" spans="1:22">
      <c r="A2144" s="21"/>
      <c r="B2144" s="54"/>
      <c r="C2144" s="55"/>
      <c r="D2144" s="54"/>
      <c r="E2144" s="57"/>
      <c r="F2144" s="58"/>
      <c r="G2144" s="59"/>
      <c r="H2144" s="57"/>
      <c r="I2144" s="57"/>
      <c r="J2144" s="62" t="str">
        <f t="shared" si="169"/>
        <v/>
      </c>
      <c r="K2144" s="61"/>
      <c r="L2144" s="57"/>
      <c r="M2144" s="57" t="str">
        <f t="shared" si="170"/>
        <v/>
      </c>
      <c r="N2144" s="57"/>
      <c r="O2144" s="57"/>
      <c r="P2144" s="57"/>
      <c r="Q2144" s="65" t="str">
        <f t="shared" si="171"/>
        <v/>
      </c>
      <c r="R2144" s="55"/>
      <c r="S2144" s="67"/>
      <c r="T2144" s="17">
        <f>IF(AND(D2144&lt;&gt;"",RIGHT(D2144,3)&lt;&gt;""),IF(COUNTIF($D$6:D2144,D2144)=1,1,0),0)</f>
        <v>0</v>
      </c>
      <c r="U2144" s="17" t="str">
        <f t="shared" si="172"/>
        <v/>
      </c>
      <c r="V2144" s="17" t="str">
        <f t="shared" si="173"/>
        <v/>
      </c>
    </row>
    <row r="2145" s="9" customFormat="1" hidden="1" customHeight="1" spans="1:22">
      <c r="A2145" s="21"/>
      <c r="B2145" s="54"/>
      <c r="C2145" s="55"/>
      <c r="D2145" s="54"/>
      <c r="E2145" s="57"/>
      <c r="F2145" s="58"/>
      <c r="G2145" s="59"/>
      <c r="H2145" s="57"/>
      <c r="I2145" s="57"/>
      <c r="J2145" s="62" t="str">
        <f t="shared" si="169"/>
        <v/>
      </c>
      <c r="K2145" s="61"/>
      <c r="L2145" s="57"/>
      <c r="M2145" s="57" t="str">
        <f t="shared" si="170"/>
        <v/>
      </c>
      <c r="N2145" s="57"/>
      <c r="O2145" s="57"/>
      <c r="P2145" s="57"/>
      <c r="Q2145" s="65" t="str">
        <f t="shared" si="171"/>
        <v/>
      </c>
      <c r="R2145" s="55"/>
      <c r="S2145" s="67"/>
      <c r="T2145" s="17">
        <f>IF(AND(D2145&lt;&gt;"",RIGHT(D2145,3)&lt;&gt;""),IF(COUNTIF($D$6:D2145,D2145)=1,1,0),0)</f>
        <v>0</v>
      </c>
      <c r="U2145" s="17" t="str">
        <f t="shared" si="172"/>
        <v/>
      </c>
      <c r="V2145" s="17" t="str">
        <f t="shared" si="173"/>
        <v/>
      </c>
    </row>
    <row r="2146" s="9" customFormat="1" hidden="1" customHeight="1" spans="1:22">
      <c r="A2146" s="21"/>
      <c r="B2146" s="54"/>
      <c r="C2146" s="55"/>
      <c r="D2146" s="54"/>
      <c r="E2146" s="57"/>
      <c r="F2146" s="58"/>
      <c r="G2146" s="59"/>
      <c r="H2146" s="57"/>
      <c r="I2146" s="57"/>
      <c r="J2146" s="62" t="str">
        <f t="shared" si="169"/>
        <v/>
      </c>
      <c r="K2146" s="61"/>
      <c r="L2146" s="57"/>
      <c r="M2146" s="57" t="str">
        <f t="shared" si="170"/>
        <v/>
      </c>
      <c r="N2146" s="57"/>
      <c r="O2146" s="57"/>
      <c r="P2146" s="57"/>
      <c r="Q2146" s="65" t="str">
        <f t="shared" si="171"/>
        <v/>
      </c>
      <c r="R2146" s="55"/>
      <c r="S2146" s="67"/>
      <c r="T2146" s="17">
        <f>IF(AND(D2146&lt;&gt;"",RIGHT(D2146,3)&lt;&gt;""),IF(COUNTIF($D$6:D2146,D2146)=1,1,0),0)</f>
        <v>0</v>
      </c>
      <c r="U2146" s="17" t="str">
        <f t="shared" si="172"/>
        <v/>
      </c>
      <c r="V2146" s="17" t="str">
        <f t="shared" si="173"/>
        <v/>
      </c>
    </row>
    <row r="2147" s="9" customFormat="1" hidden="1" customHeight="1" spans="1:22">
      <c r="A2147" s="21"/>
      <c r="B2147" s="54"/>
      <c r="C2147" s="55"/>
      <c r="D2147" s="54"/>
      <c r="E2147" s="57"/>
      <c r="F2147" s="58"/>
      <c r="G2147" s="59"/>
      <c r="H2147" s="57"/>
      <c r="I2147" s="57"/>
      <c r="J2147" s="62" t="str">
        <f t="shared" si="169"/>
        <v/>
      </c>
      <c r="K2147" s="61"/>
      <c r="L2147" s="57"/>
      <c r="M2147" s="57" t="str">
        <f t="shared" si="170"/>
        <v/>
      </c>
      <c r="N2147" s="57"/>
      <c r="O2147" s="57"/>
      <c r="P2147" s="57"/>
      <c r="Q2147" s="65" t="str">
        <f t="shared" si="171"/>
        <v/>
      </c>
      <c r="R2147" s="55"/>
      <c r="S2147" s="67"/>
      <c r="T2147" s="17">
        <f>IF(AND(D2147&lt;&gt;"",RIGHT(D2147,3)&lt;&gt;""),IF(COUNTIF($D$6:D2147,D2147)=1,1,0),0)</f>
        <v>0</v>
      </c>
      <c r="U2147" s="17" t="str">
        <f t="shared" si="172"/>
        <v/>
      </c>
      <c r="V2147" s="17" t="str">
        <f t="shared" si="173"/>
        <v/>
      </c>
    </row>
    <row r="2148" s="9" customFormat="1" hidden="1" customHeight="1" spans="1:22">
      <c r="A2148" s="21"/>
      <c r="B2148" s="54"/>
      <c r="C2148" s="55"/>
      <c r="D2148" s="54"/>
      <c r="E2148" s="57"/>
      <c r="F2148" s="58"/>
      <c r="G2148" s="59"/>
      <c r="H2148" s="57"/>
      <c r="I2148" s="57"/>
      <c r="J2148" s="62" t="str">
        <f t="shared" si="169"/>
        <v/>
      </c>
      <c r="K2148" s="61"/>
      <c r="L2148" s="57"/>
      <c r="M2148" s="57" t="str">
        <f t="shared" si="170"/>
        <v/>
      </c>
      <c r="N2148" s="57"/>
      <c r="O2148" s="57"/>
      <c r="P2148" s="57"/>
      <c r="Q2148" s="65" t="str">
        <f t="shared" si="171"/>
        <v/>
      </c>
      <c r="R2148" s="55"/>
      <c r="S2148" s="67"/>
      <c r="T2148" s="17">
        <f>IF(AND(D2148&lt;&gt;"",RIGHT(D2148,3)&lt;&gt;""),IF(COUNTIF($D$6:D2148,D2148)=1,1,0),0)</f>
        <v>0</v>
      </c>
      <c r="U2148" s="17" t="str">
        <f t="shared" si="172"/>
        <v/>
      </c>
      <c r="V2148" s="17" t="str">
        <f t="shared" si="173"/>
        <v/>
      </c>
    </row>
    <row r="2149" s="9" customFormat="1" hidden="1" customHeight="1" spans="1:22">
      <c r="A2149" s="21"/>
      <c r="B2149" s="54"/>
      <c r="C2149" s="55"/>
      <c r="D2149" s="54"/>
      <c r="E2149" s="57"/>
      <c r="F2149" s="58"/>
      <c r="G2149" s="59"/>
      <c r="H2149" s="57"/>
      <c r="I2149" s="57"/>
      <c r="J2149" s="62" t="str">
        <f t="shared" si="169"/>
        <v/>
      </c>
      <c r="K2149" s="61"/>
      <c r="L2149" s="57"/>
      <c r="M2149" s="57" t="str">
        <f t="shared" si="170"/>
        <v/>
      </c>
      <c r="N2149" s="57"/>
      <c r="O2149" s="57"/>
      <c r="P2149" s="57"/>
      <c r="Q2149" s="65" t="str">
        <f t="shared" si="171"/>
        <v/>
      </c>
      <c r="R2149" s="55"/>
      <c r="S2149" s="67"/>
      <c r="T2149" s="17">
        <f>IF(AND(D2149&lt;&gt;"",RIGHT(D2149,3)&lt;&gt;""),IF(COUNTIF($D$6:D2149,D2149)=1,1,0),0)</f>
        <v>0</v>
      </c>
      <c r="U2149" s="17" t="str">
        <f t="shared" si="172"/>
        <v/>
      </c>
      <c r="V2149" s="17" t="str">
        <f t="shared" si="173"/>
        <v/>
      </c>
    </row>
    <row r="2150" s="9" customFormat="1" hidden="1" customHeight="1" spans="1:22">
      <c r="A2150" s="21"/>
      <c r="B2150" s="54"/>
      <c r="C2150" s="55"/>
      <c r="D2150" s="54"/>
      <c r="E2150" s="57"/>
      <c r="F2150" s="58"/>
      <c r="G2150" s="59"/>
      <c r="H2150" s="57"/>
      <c r="I2150" s="57"/>
      <c r="J2150" s="62" t="str">
        <f t="shared" si="169"/>
        <v/>
      </c>
      <c r="K2150" s="61"/>
      <c r="L2150" s="57"/>
      <c r="M2150" s="57" t="str">
        <f t="shared" si="170"/>
        <v/>
      </c>
      <c r="N2150" s="57"/>
      <c r="O2150" s="57"/>
      <c r="P2150" s="57"/>
      <c r="Q2150" s="65" t="str">
        <f t="shared" si="171"/>
        <v/>
      </c>
      <c r="R2150" s="55"/>
      <c r="S2150" s="67"/>
      <c r="T2150" s="17">
        <f>IF(AND(D2150&lt;&gt;"",RIGHT(D2150,3)&lt;&gt;""),IF(COUNTIF($D$6:D2150,D2150)=1,1,0),0)</f>
        <v>0</v>
      </c>
      <c r="U2150" s="17" t="str">
        <f t="shared" si="172"/>
        <v/>
      </c>
      <c r="V2150" s="17" t="str">
        <f t="shared" si="173"/>
        <v/>
      </c>
    </row>
    <row r="2151" s="9" customFormat="1" hidden="1" customHeight="1" spans="1:22">
      <c r="A2151" s="21"/>
      <c r="B2151" s="54"/>
      <c r="C2151" s="55"/>
      <c r="D2151" s="54"/>
      <c r="E2151" s="57"/>
      <c r="F2151" s="58"/>
      <c r="G2151" s="59"/>
      <c r="H2151" s="57"/>
      <c r="I2151" s="57"/>
      <c r="J2151" s="62" t="str">
        <f t="shared" si="169"/>
        <v/>
      </c>
      <c r="K2151" s="61"/>
      <c r="L2151" s="57"/>
      <c r="M2151" s="57" t="str">
        <f t="shared" si="170"/>
        <v/>
      </c>
      <c r="N2151" s="57"/>
      <c r="O2151" s="57"/>
      <c r="P2151" s="57"/>
      <c r="Q2151" s="65" t="str">
        <f t="shared" si="171"/>
        <v/>
      </c>
      <c r="R2151" s="55"/>
      <c r="S2151" s="67"/>
      <c r="T2151" s="17">
        <f>IF(AND(D2151&lt;&gt;"",RIGHT(D2151,3)&lt;&gt;""),IF(COUNTIF($D$6:D2151,D2151)=1,1,0),0)</f>
        <v>0</v>
      </c>
      <c r="U2151" s="17" t="str">
        <f t="shared" si="172"/>
        <v/>
      </c>
      <c r="V2151" s="17" t="str">
        <f t="shared" si="173"/>
        <v/>
      </c>
    </row>
    <row r="2152" s="9" customFormat="1" hidden="1" customHeight="1" spans="1:22">
      <c r="A2152" s="21"/>
      <c r="B2152" s="54"/>
      <c r="C2152" s="55"/>
      <c r="D2152" s="54"/>
      <c r="E2152" s="57"/>
      <c r="F2152" s="58"/>
      <c r="G2152" s="59"/>
      <c r="H2152" s="57"/>
      <c r="I2152" s="57"/>
      <c r="J2152" s="62" t="str">
        <f t="shared" si="169"/>
        <v/>
      </c>
      <c r="K2152" s="61"/>
      <c r="L2152" s="57"/>
      <c r="M2152" s="57" t="str">
        <f t="shared" si="170"/>
        <v/>
      </c>
      <c r="N2152" s="57"/>
      <c r="O2152" s="57"/>
      <c r="P2152" s="57"/>
      <c r="Q2152" s="65" t="str">
        <f t="shared" si="171"/>
        <v/>
      </c>
      <c r="R2152" s="55"/>
      <c r="S2152" s="67"/>
      <c r="T2152" s="17">
        <f>IF(AND(D2152&lt;&gt;"",RIGHT(D2152,3)&lt;&gt;""),IF(COUNTIF($D$6:D2152,D2152)=1,1,0),0)</f>
        <v>0</v>
      </c>
      <c r="U2152" s="17" t="str">
        <f t="shared" si="172"/>
        <v/>
      </c>
      <c r="V2152" s="17" t="str">
        <f t="shared" si="173"/>
        <v/>
      </c>
    </row>
    <row r="2153" s="9" customFormat="1" hidden="1" customHeight="1" spans="1:22">
      <c r="A2153" s="21"/>
      <c r="B2153" s="54"/>
      <c r="C2153" s="55"/>
      <c r="D2153" s="54"/>
      <c r="E2153" s="57"/>
      <c r="F2153" s="58"/>
      <c r="G2153" s="59"/>
      <c r="H2153" s="57"/>
      <c r="I2153" s="57"/>
      <c r="J2153" s="62" t="str">
        <f t="shared" si="169"/>
        <v/>
      </c>
      <c r="K2153" s="61"/>
      <c r="L2153" s="57"/>
      <c r="M2153" s="57" t="str">
        <f t="shared" si="170"/>
        <v/>
      </c>
      <c r="N2153" s="57"/>
      <c r="O2153" s="57"/>
      <c r="P2153" s="57"/>
      <c r="Q2153" s="65" t="str">
        <f t="shared" si="171"/>
        <v/>
      </c>
      <c r="R2153" s="55"/>
      <c r="S2153" s="67"/>
      <c r="T2153" s="17">
        <f>IF(AND(D2153&lt;&gt;"",RIGHT(D2153,3)&lt;&gt;""),IF(COUNTIF($D$6:D2153,D2153)=1,1,0),0)</f>
        <v>0</v>
      </c>
      <c r="U2153" s="17" t="str">
        <f t="shared" si="172"/>
        <v/>
      </c>
      <c r="V2153" s="17" t="str">
        <f t="shared" si="173"/>
        <v/>
      </c>
    </row>
    <row r="2154" s="9" customFormat="1" hidden="1" customHeight="1" spans="1:22">
      <c r="A2154" s="21"/>
      <c r="B2154" s="54"/>
      <c r="C2154" s="55"/>
      <c r="D2154" s="54"/>
      <c r="E2154" s="57"/>
      <c r="F2154" s="58"/>
      <c r="G2154" s="59"/>
      <c r="H2154" s="57"/>
      <c r="I2154" s="57"/>
      <c r="J2154" s="62" t="str">
        <f t="shared" si="169"/>
        <v/>
      </c>
      <c r="K2154" s="61"/>
      <c r="L2154" s="57"/>
      <c r="M2154" s="57" t="str">
        <f t="shared" si="170"/>
        <v/>
      </c>
      <c r="N2154" s="57"/>
      <c r="O2154" s="57"/>
      <c r="P2154" s="57"/>
      <c r="Q2154" s="65" t="str">
        <f t="shared" si="171"/>
        <v/>
      </c>
      <c r="R2154" s="55"/>
      <c r="S2154" s="67"/>
      <c r="T2154" s="17">
        <f>IF(AND(D2154&lt;&gt;"",RIGHT(D2154,3)&lt;&gt;""),IF(COUNTIF($D$6:D2154,D2154)=1,1,0),0)</f>
        <v>0</v>
      </c>
      <c r="U2154" s="17" t="str">
        <f t="shared" si="172"/>
        <v/>
      </c>
      <c r="V2154" s="17" t="str">
        <f t="shared" si="173"/>
        <v/>
      </c>
    </row>
    <row r="2155" s="9" customFormat="1" hidden="1" customHeight="1" spans="1:22">
      <c r="A2155" s="21"/>
      <c r="B2155" s="54"/>
      <c r="C2155" s="55"/>
      <c r="D2155" s="54"/>
      <c r="E2155" s="57"/>
      <c r="F2155" s="58"/>
      <c r="G2155" s="59"/>
      <c r="H2155" s="57"/>
      <c r="I2155" s="57"/>
      <c r="J2155" s="62" t="str">
        <f t="shared" si="169"/>
        <v/>
      </c>
      <c r="K2155" s="61"/>
      <c r="L2155" s="57"/>
      <c r="M2155" s="57" t="str">
        <f t="shared" si="170"/>
        <v/>
      </c>
      <c r="N2155" s="57"/>
      <c r="O2155" s="57"/>
      <c r="P2155" s="57"/>
      <c r="Q2155" s="65" t="str">
        <f t="shared" si="171"/>
        <v/>
      </c>
      <c r="R2155" s="55"/>
      <c r="S2155" s="67"/>
      <c r="T2155" s="17">
        <f>IF(AND(D2155&lt;&gt;"",RIGHT(D2155,3)&lt;&gt;""),IF(COUNTIF($D$6:D2155,D2155)=1,1,0),0)</f>
        <v>0</v>
      </c>
      <c r="U2155" s="17" t="str">
        <f t="shared" si="172"/>
        <v/>
      </c>
      <c r="V2155" s="17" t="str">
        <f t="shared" si="173"/>
        <v/>
      </c>
    </row>
    <row r="2156" s="9" customFormat="1" hidden="1" customHeight="1" spans="1:22">
      <c r="A2156" s="21"/>
      <c r="B2156" s="54"/>
      <c r="C2156" s="55"/>
      <c r="D2156" s="54"/>
      <c r="E2156" s="57"/>
      <c r="F2156" s="58"/>
      <c r="G2156" s="59"/>
      <c r="H2156" s="57"/>
      <c r="I2156" s="57"/>
      <c r="J2156" s="62" t="str">
        <f t="shared" si="169"/>
        <v/>
      </c>
      <c r="K2156" s="61"/>
      <c r="L2156" s="57"/>
      <c r="M2156" s="57" t="str">
        <f t="shared" si="170"/>
        <v/>
      </c>
      <c r="N2156" s="57"/>
      <c r="O2156" s="57"/>
      <c r="P2156" s="57"/>
      <c r="Q2156" s="65" t="str">
        <f t="shared" si="171"/>
        <v/>
      </c>
      <c r="R2156" s="55"/>
      <c r="S2156" s="67"/>
      <c r="T2156" s="17">
        <f>IF(AND(D2156&lt;&gt;"",RIGHT(D2156,3)&lt;&gt;""),IF(COUNTIF($D$6:D2156,D2156)=1,1,0),0)</f>
        <v>0</v>
      </c>
      <c r="U2156" s="17" t="str">
        <f t="shared" si="172"/>
        <v/>
      </c>
      <c r="V2156" s="17" t="str">
        <f t="shared" si="173"/>
        <v/>
      </c>
    </row>
    <row r="2157" s="9" customFormat="1" hidden="1" customHeight="1" spans="1:22">
      <c r="A2157" s="21"/>
      <c r="B2157" s="54"/>
      <c r="C2157" s="55"/>
      <c r="D2157" s="54"/>
      <c r="E2157" s="57"/>
      <c r="F2157" s="58"/>
      <c r="G2157" s="59"/>
      <c r="H2157" s="57"/>
      <c r="I2157" s="57"/>
      <c r="J2157" s="62" t="str">
        <f t="shared" si="169"/>
        <v/>
      </c>
      <c r="K2157" s="61"/>
      <c r="L2157" s="57"/>
      <c r="M2157" s="57" t="str">
        <f t="shared" si="170"/>
        <v/>
      </c>
      <c r="N2157" s="57"/>
      <c r="O2157" s="57"/>
      <c r="P2157" s="57"/>
      <c r="Q2157" s="65" t="str">
        <f t="shared" si="171"/>
        <v/>
      </c>
      <c r="R2157" s="55"/>
      <c r="S2157" s="67"/>
      <c r="T2157" s="17">
        <f>IF(AND(D2157&lt;&gt;"",RIGHT(D2157,3)&lt;&gt;""),IF(COUNTIF($D$6:D2157,D2157)=1,1,0),0)</f>
        <v>0</v>
      </c>
      <c r="U2157" s="17" t="str">
        <f t="shared" si="172"/>
        <v/>
      </c>
      <c r="V2157" s="17" t="str">
        <f t="shared" si="173"/>
        <v/>
      </c>
    </row>
    <row r="2158" s="9" customFormat="1" hidden="1" customHeight="1" spans="1:22">
      <c r="A2158" s="21"/>
      <c r="B2158" s="54"/>
      <c r="C2158" s="55"/>
      <c r="D2158" s="54"/>
      <c r="E2158" s="57"/>
      <c r="F2158" s="58"/>
      <c r="G2158" s="59"/>
      <c r="H2158" s="57"/>
      <c r="I2158" s="57"/>
      <c r="J2158" s="62" t="str">
        <f t="shared" si="169"/>
        <v/>
      </c>
      <c r="K2158" s="61"/>
      <c r="L2158" s="57"/>
      <c r="M2158" s="57" t="str">
        <f t="shared" si="170"/>
        <v/>
      </c>
      <c r="N2158" s="57"/>
      <c r="O2158" s="57"/>
      <c r="P2158" s="57"/>
      <c r="Q2158" s="65" t="str">
        <f t="shared" si="171"/>
        <v/>
      </c>
      <c r="R2158" s="55"/>
      <c r="S2158" s="67"/>
      <c r="T2158" s="17">
        <f>IF(AND(D2158&lt;&gt;"",RIGHT(D2158,3)&lt;&gt;""),IF(COUNTIF($D$6:D2158,D2158)=1,1,0),0)</f>
        <v>0</v>
      </c>
      <c r="U2158" s="17" t="str">
        <f t="shared" si="172"/>
        <v/>
      </c>
      <c r="V2158" s="17" t="str">
        <f t="shared" si="173"/>
        <v/>
      </c>
    </row>
    <row r="2159" s="9" customFormat="1" hidden="1" customHeight="1" spans="1:22">
      <c r="A2159" s="21"/>
      <c r="B2159" s="54"/>
      <c r="C2159" s="55"/>
      <c r="D2159" s="54"/>
      <c r="E2159" s="57"/>
      <c r="F2159" s="58"/>
      <c r="G2159" s="59"/>
      <c r="H2159" s="57"/>
      <c r="I2159" s="57"/>
      <c r="J2159" s="62" t="str">
        <f t="shared" si="169"/>
        <v/>
      </c>
      <c r="K2159" s="61"/>
      <c r="L2159" s="57"/>
      <c r="M2159" s="57" t="str">
        <f t="shared" si="170"/>
        <v/>
      </c>
      <c r="N2159" s="57"/>
      <c r="O2159" s="57"/>
      <c r="P2159" s="57"/>
      <c r="Q2159" s="65" t="str">
        <f t="shared" si="171"/>
        <v/>
      </c>
      <c r="R2159" s="55"/>
      <c r="S2159" s="67"/>
      <c r="T2159" s="17">
        <f>IF(AND(D2159&lt;&gt;"",RIGHT(D2159,3)&lt;&gt;""),IF(COUNTIF($D$6:D2159,D2159)=1,1,0),0)</f>
        <v>0</v>
      </c>
      <c r="U2159" s="17" t="str">
        <f t="shared" si="172"/>
        <v/>
      </c>
      <c r="V2159" s="17" t="str">
        <f t="shared" si="173"/>
        <v/>
      </c>
    </row>
    <row r="2160" s="9" customFormat="1" hidden="1" customHeight="1" spans="1:22">
      <c r="A2160" s="21"/>
      <c r="B2160" s="54"/>
      <c r="C2160" s="55"/>
      <c r="D2160" s="54"/>
      <c r="E2160" s="57"/>
      <c r="F2160" s="58"/>
      <c r="G2160" s="59"/>
      <c r="H2160" s="57"/>
      <c r="I2160" s="57"/>
      <c r="J2160" s="62" t="str">
        <f t="shared" si="169"/>
        <v/>
      </c>
      <c r="K2160" s="61"/>
      <c r="L2160" s="57"/>
      <c r="M2160" s="57" t="str">
        <f t="shared" si="170"/>
        <v/>
      </c>
      <c r="N2160" s="57"/>
      <c r="O2160" s="57"/>
      <c r="P2160" s="57"/>
      <c r="Q2160" s="65" t="str">
        <f t="shared" si="171"/>
        <v/>
      </c>
      <c r="R2160" s="55"/>
      <c r="S2160" s="67"/>
      <c r="T2160" s="17">
        <f>IF(AND(D2160&lt;&gt;"",RIGHT(D2160,3)&lt;&gt;""),IF(COUNTIF($D$6:D2160,D2160)=1,1,0),0)</f>
        <v>0</v>
      </c>
      <c r="U2160" s="17" t="str">
        <f t="shared" si="172"/>
        <v/>
      </c>
      <c r="V2160" s="17" t="str">
        <f t="shared" si="173"/>
        <v/>
      </c>
    </row>
    <row r="2161" s="9" customFormat="1" hidden="1" customHeight="1" spans="1:22">
      <c r="A2161" s="21"/>
      <c r="B2161" s="54"/>
      <c r="C2161" s="55"/>
      <c r="D2161" s="54"/>
      <c r="E2161" s="57"/>
      <c r="F2161" s="58"/>
      <c r="G2161" s="59"/>
      <c r="H2161" s="57"/>
      <c r="I2161" s="57"/>
      <c r="J2161" s="62" t="str">
        <f t="shared" si="169"/>
        <v/>
      </c>
      <c r="K2161" s="61"/>
      <c r="L2161" s="57"/>
      <c r="M2161" s="57" t="str">
        <f t="shared" si="170"/>
        <v/>
      </c>
      <c r="N2161" s="57"/>
      <c r="O2161" s="57"/>
      <c r="P2161" s="57"/>
      <c r="Q2161" s="65" t="str">
        <f t="shared" si="171"/>
        <v/>
      </c>
      <c r="R2161" s="55"/>
      <c r="S2161" s="67"/>
      <c r="T2161" s="17">
        <f>IF(AND(D2161&lt;&gt;"",RIGHT(D2161,3)&lt;&gt;""),IF(COUNTIF($D$6:D2161,D2161)=1,1,0),0)</f>
        <v>0</v>
      </c>
      <c r="U2161" s="17" t="str">
        <f t="shared" si="172"/>
        <v/>
      </c>
      <c r="V2161" s="17" t="str">
        <f t="shared" si="173"/>
        <v/>
      </c>
    </row>
    <row r="2162" s="9" customFormat="1" hidden="1" customHeight="1" spans="1:22">
      <c r="A2162" s="21"/>
      <c r="B2162" s="54"/>
      <c r="C2162" s="55"/>
      <c r="D2162" s="54"/>
      <c r="E2162" s="57"/>
      <c r="F2162" s="58"/>
      <c r="G2162" s="59"/>
      <c r="H2162" s="57"/>
      <c r="I2162" s="57"/>
      <c r="J2162" s="62" t="str">
        <f t="shared" si="169"/>
        <v/>
      </c>
      <c r="K2162" s="61"/>
      <c r="L2162" s="57"/>
      <c r="M2162" s="57" t="str">
        <f t="shared" si="170"/>
        <v/>
      </c>
      <c r="N2162" s="57"/>
      <c r="O2162" s="57"/>
      <c r="P2162" s="57"/>
      <c r="Q2162" s="65" t="str">
        <f t="shared" si="171"/>
        <v/>
      </c>
      <c r="R2162" s="55"/>
      <c r="S2162" s="67"/>
      <c r="T2162" s="17">
        <f>IF(AND(D2162&lt;&gt;"",RIGHT(D2162,3)&lt;&gt;""),IF(COUNTIF($D$6:D2162,D2162)=1,1,0),0)</f>
        <v>0</v>
      </c>
      <c r="U2162" s="17" t="str">
        <f t="shared" si="172"/>
        <v/>
      </c>
      <c r="V2162" s="17" t="str">
        <f t="shared" si="173"/>
        <v/>
      </c>
    </row>
    <row r="2163" s="9" customFormat="1" hidden="1" customHeight="1" spans="1:22">
      <c r="A2163" s="21"/>
      <c r="B2163" s="54"/>
      <c r="C2163" s="55"/>
      <c r="D2163" s="54"/>
      <c r="E2163" s="57"/>
      <c r="F2163" s="58"/>
      <c r="G2163" s="59"/>
      <c r="H2163" s="57"/>
      <c r="I2163" s="57"/>
      <c r="J2163" s="62" t="str">
        <f t="shared" si="169"/>
        <v/>
      </c>
      <c r="K2163" s="61"/>
      <c r="L2163" s="57"/>
      <c r="M2163" s="57" t="str">
        <f t="shared" si="170"/>
        <v/>
      </c>
      <c r="N2163" s="57"/>
      <c r="O2163" s="57"/>
      <c r="P2163" s="57"/>
      <c r="Q2163" s="65" t="str">
        <f t="shared" si="171"/>
        <v/>
      </c>
      <c r="R2163" s="55"/>
      <c r="S2163" s="67"/>
      <c r="T2163" s="17">
        <f>IF(AND(D2163&lt;&gt;"",RIGHT(D2163,3)&lt;&gt;""),IF(COUNTIF($D$6:D2163,D2163)=1,1,0),0)</f>
        <v>0</v>
      </c>
      <c r="U2163" s="17" t="str">
        <f t="shared" si="172"/>
        <v/>
      </c>
      <c r="V2163" s="17" t="str">
        <f t="shared" si="173"/>
        <v/>
      </c>
    </row>
    <row r="2164" s="9" customFormat="1" hidden="1" customHeight="1" spans="1:22">
      <c r="A2164" s="21"/>
      <c r="B2164" s="54"/>
      <c r="C2164" s="55"/>
      <c r="D2164" s="54"/>
      <c r="E2164" s="57"/>
      <c r="F2164" s="58"/>
      <c r="G2164" s="59"/>
      <c r="H2164" s="57"/>
      <c r="I2164" s="57"/>
      <c r="J2164" s="62" t="str">
        <f t="shared" si="169"/>
        <v/>
      </c>
      <c r="K2164" s="61"/>
      <c r="L2164" s="57"/>
      <c r="M2164" s="57" t="str">
        <f t="shared" si="170"/>
        <v/>
      </c>
      <c r="N2164" s="57"/>
      <c r="O2164" s="57"/>
      <c r="P2164" s="57"/>
      <c r="Q2164" s="65" t="str">
        <f t="shared" si="171"/>
        <v/>
      </c>
      <c r="R2164" s="55"/>
      <c r="S2164" s="67"/>
      <c r="T2164" s="17">
        <f>IF(AND(D2164&lt;&gt;"",RIGHT(D2164,3)&lt;&gt;""),IF(COUNTIF($D$6:D2164,D2164)=1,1,0),0)</f>
        <v>0</v>
      </c>
      <c r="U2164" s="17" t="str">
        <f t="shared" si="172"/>
        <v/>
      </c>
      <c r="V2164" s="17" t="str">
        <f t="shared" si="173"/>
        <v/>
      </c>
    </row>
    <row r="2165" s="9" customFormat="1" hidden="1" customHeight="1" spans="1:22">
      <c r="A2165" s="21"/>
      <c r="B2165" s="54"/>
      <c r="C2165" s="55"/>
      <c r="D2165" s="54"/>
      <c r="E2165" s="57"/>
      <c r="F2165" s="58"/>
      <c r="G2165" s="59"/>
      <c r="H2165" s="57"/>
      <c r="I2165" s="57"/>
      <c r="J2165" s="62" t="str">
        <f t="shared" si="169"/>
        <v/>
      </c>
      <c r="K2165" s="61"/>
      <c r="L2165" s="57"/>
      <c r="M2165" s="57" t="str">
        <f t="shared" si="170"/>
        <v/>
      </c>
      <c r="N2165" s="57"/>
      <c r="O2165" s="57"/>
      <c r="P2165" s="57"/>
      <c r="Q2165" s="65" t="str">
        <f t="shared" si="171"/>
        <v/>
      </c>
      <c r="R2165" s="55"/>
      <c r="S2165" s="67"/>
      <c r="T2165" s="17">
        <f>IF(AND(D2165&lt;&gt;"",RIGHT(D2165,3)&lt;&gt;""),IF(COUNTIF($D$6:D2165,D2165)=1,1,0),0)</f>
        <v>0</v>
      </c>
      <c r="U2165" s="17" t="str">
        <f t="shared" si="172"/>
        <v/>
      </c>
      <c r="V2165" s="17" t="str">
        <f t="shared" si="173"/>
        <v/>
      </c>
    </row>
    <row r="2166" s="9" customFormat="1" hidden="1" customHeight="1" spans="1:22">
      <c r="A2166" s="21"/>
      <c r="B2166" s="54"/>
      <c r="C2166" s="55"/>
      <c r="D2166" s="54"/>
      <c r="E2166" s="57"/>
      <c r="F2166" s="58"/>
      <c r="G2166" s="59"/>
      <c r="H2166" s="57"/>
      <c r="I2166" s="57"/>
      <c r="J2166" s="62" t="str">
        <f t="shared" si="169"/>
        <v/>
      </c>
      <c r="K2166" s="61"/>
      <c r="L2166" s="57"/>
      <c r="M2166" s="57" t="str">
        <f t="shared" si="170"/>
        <v/>
      </c>
      <c r="N2166" s="57"/>
      <c r="O2166" s="57"/>
      <c r="P2166" s="57"/>
      <c r="Q2166" s="65" t="str">
        <f t="shared" si="171"/>
        <v/>
      </c>
      <c r="R2166" s="55"/>
      <c r="S2166" s="67"/>
      <c r="T2166" s="17">
        <f>IF(AND(D2166&lt;&gt;"",RIGHT(D2166,3)&lt;&gt;""),IF(COUNTIF($D$6:D2166,D2166)=1,1,0),0)</f>
        <v>0</v>
      </c>
      <c r="U2166" s="17" t="str">
        <f t="shared" si="172"/>
        <v/>
      </c>
      <c r="V2166" s="17" t="str">
        <f t="shared" si="173"/>
        <v/>
      </c>
    </row>
    <row r="2167" s="9" customFormat="1" hidden="1" customHeight="1" spans="1:22">
      <c r="A2167" s="21"/>
      <c r="B2167" s="54"/>
      <c r="C2167" s="55"/>
      <c r="D2167" s="54"/>
      <c r="E2167" s="57"/>
      <c r="F2167" s="58"/>
      <c r="G2167" s="59"/>
      <c r="H2167" s="57"/>
      <c r="I2167" s="57"/>
      <c r="J2167" s="62" t="str">
        <f t="shared" si="169"/>
        <v/>
      </c>
      <c r="K2167" s="61"/>
      <c r="L2167" s="57"/>
      <c r="M2167" s="57" t="str">
        <f t="shared" si="170"/>
        <v/>
      </c>
      <c r="N2167" s="57"/>
      <c r="O2167" s="57"/>
      <c r="P2167" s="57"/>
      <c r="Q2167" s="65" t="str">
        <f t="shared" si="171"/>
        <v/>
      </c>
      <c r="R2167" s="55"/>
      <c r="S2167" s="67"/>
      <c r="T2167" s="17">
        <f>IF(AND(D2167&lt;&gt;"",RIGHT(D2167,3)&lt;&gt;""),IF(COUNTIF($D$6:D2167,D2167)=1,1,0),0)</f>
        <v>0</v>
      </c>
      <c r="U2167" s="17" t="str">
        <f t="shared" si="172"/>
        <v/>
      </c>
      <c r="V2167" s="17" t="str">
        <f t="shared" si="173"/>
        <v/>
      </c>
    </row>
    <row r="2168" s="9" customFormat="1" hidden="1" customHeight="1" spans="1:22">
      <c r="A2168" s="21"/>
      <c r="B2168" s="54"/>
      <c r="C2168" s="55"/>
      <c r="D2168" s="54"/>
      <c r="E2168" s="57"/>
      <c r="F2168" s="58"/>
      <c r="G2168" s="59"/>
      <c r="H2168" s="57"/>
      <c r="I2168" s="57"/>
      <c r="J2168" s="62" t="str">
        <f t="shared" si="169"/>
        <v/>
      </c>
      <c r="K2168" s="61"/>
      <c r="L2168" s="57"/>
      <c r="M2168" s="57" t="str">
        <f t="shared" si="170"/>
        <v/>
      </c>
      <c r="N2168" s="57"/>
      <c r="O2168" s="57"/>
      <c r="P2168" s="57"/>
      <c r="Q2168" s="65" t="str">
        <f t="shared" si="171"/>
        <v/>
      </c>
      <c r="R2168" s="55"/>
      <c r="S2168" s="67"/>
      <c r="T2168" s="17">
        <f>IF(AND(D2168&lt;&gt;"",RIGHT(D2168,3)&lt;&gt;""),IF(COUNTIF($D$6:D2168,D2168)=1,1,0),0)</f>
        <v>0</v>
      </c>
      <c r="U2168" s="17" t="str">
        <f t="shared" si="172"/>
        <v/>
      </c>
      <c r="V2168" s="17" t="str">
        <f t="shared" si="173"/>
        <v/>
      </c>
    </row>
    <row r="2169" s="9" customFormat="1" hidden="1" customHeight="1" spans="1:22">
      <c r="A2169" s="21"/>
      <c r="B2169" s="54"/>
      <c r="C2169" s="55"/>
      <c r="D2169" s="54"/>
      <c r="E2169" s="57"/>
      <c r="F2169" s="58"/>
      <c r="G2169" s="59"/>
      <c r="H2169" s="57"/>
      <c r="I2169" s="57"/>
      <c r="J2169" s="62" t="str">
        <f t="shared" si="169"/>
        <v/>
      </c>
      <c r="K2169" s="61"/>
      <c r="L2169" s="57"/>
      <c r="M2169" s="57" t="str">
        <f t="shared" si="170"/>
        <v/>
      </c>
      <c r="N2169" s="57"/>
      <c r="O2169" s="57"/>
      <c r="P2169" s="57"/>
      <c r="Q2169" s="65" t="str">
        <f t="shared" si="171"/>
        <v/>
      </c>
      <c r="R2169" s="55"/>
      <c r="S2169" s="67"/>
      <c r="T2169" s="17">
        <f>IF(AND(D2169&lt;&gt;"",RIGHT(D2169,3)&lt;&gt;""),IF(COUNTIF($D$6:D2169,D2169)=1,1,0),0)</f>
        <v>0</v>
      </c>
      <c r="U2169" s="17" t="str">
        <f t="shared" si="172"/>
        <v/>
      </c>
      <c r="V2169" s="17" t="str">
        <f t="shared" si="173"/>
        <v/>
      </c>
    </row>
    <row r="2170" s="9" customFormat="1" hidden="1" customHeight="1" spans="1:22">
      <c r="A2170" s="21"/>
      <c r="B2170" s="54"/>
      <c r="C2170" s="55"/>
      <c r="D2170" s="54"/>
      <c r="E2170" s="57"/>
      <c r="F2170" s="58"/>
      <c r="G2170" s="59"/>
      <c r="H2170" s="57"/>
      <c r="I2170" s="57"/>
      <c r="J2170" s="62" t="str">
        <f t="shared" si="169"/>
        <v/>
      </c>
      <c r="K2170" s="61"/>
      <c r="L2170" s="57"/>
      <c r="M2170" s="57" t="str">
        <f t="shared" si="170"/>
        <v/>
      </c>
      <c r="N2170" s="57"/>
      <c r="O2170" s="57"/>
      <c r="P2170" s="57"/>
      <c r="Q2170" s="65" t="str">
        <f t="shared" si="171"/>
        <v/>
      </c>
      <c r="R2170" s="55"/>
      <c r="S2170" s="67"/>
      <c r="T2170" s="17">
        <f>IF(AND(D2170&lt;&gt;"",RIGHT(D2170,3)&lt;&gt;""),IF(COUNTIF($D$6:D2170,D2170)=1,1,0),0)</f>
        <v>0</v>
      </c>
      <c r="U2170" s="17" t="str">
        <f t="shared" si="172"/>
        <v/>
      </c>
      <c r="V2170" s="17" t="str">
        <f t="shared" si="173"/>
        <v/>
      </c>
    </row>
    <row r="2171" s="9" customFormat="1" hidden="1" customHeight="1" spans="1:22">
      <c r="A2171" s="21"/>
      <c r="B2171" s="54"/>
      <c r="C2171" s="55"/>
      <c r="D2171" s="54"/>
      <c r="E2171" s="57"/>
      <c r="F2171" s="58"/>
      <c r="G2171" s="59"/>
      <c r="H2171" s="57"/>
      <c r="I2171" s="57"/>
      <c r="J2171" s="62" t="str">
        <f t="shared" si="169"/>
        <v/>
      </c>
      <c r="K2171" s="61"/>
      <c r="L2171" s="57"/>
      <c r="M2171" s="57" t="str">
        <f t="shared" si="170"/>
        <v/>
      </c>
      <c r="N2171" s="57"/>
      <c r="O2171" s="57"/>
      <c r="P2171" s="57"/>
      <c r="Q2171" s="65" t="str">
        <f t="shared" si="171"/>
        <v/>
      </c>
      <c r="R2171" s="55"/>
      <c r="S2171" s="67"/>
      <c r="T2171" s="17">
        <f>IF(AND(D2171&lt;&gt;"",RIGHT(D2171,3)&lt;&gt;""),IF(COUNTIF($D$6:D2171,D2171)=1,1,0),0)</f>
        <v>0</v>
      </c>
      <c r="U2171" s="17" t="str">
        <f t="shared" si="172"/>
        <v/>
      </c>
      <c r="V2171" s="17" t="str">
        <f t="shared" si="173"/>
        <v/>
      </c>
    </row>
    <row r="2172" s="9" customFormat="1" hidden="1" customHeight="1" spans="1:22">
      <c r="A2172" s="21"/>
      <c r="B2172" s="54"/>
      <c r="C2172" s="55"/>
      <c r="D2172" s="54"/>
      <c r="E2172" s="57"/>
      <c r="F2172" s="58"/>
      <c r="G2172" s="59"/>
      <c r="H2172" s="57"/>
      <c r="I2172" s="57"/>
      <c r="J2172" s="62" t="str">
        <f t="shared" si="169"/>
        <v/>
      </c>
      <c r="K2172" s="61"/>
      <c r="L2172" s="57"/>
      <c r="M2172" s="57" t="str">
        <f t="shared" si="170"/>
        <v/>
      </c>
      <c r="N2172" s="57"/>
      <c r="O2172" s="57"/>
      <c r="P2172" s="57"/>
      <c r="Q2172" s="65" t="str">
        <f t="shared" si="171"/>
        <v/>
      </c>
      <c r="R2172" s="55"/>
      <c r="S2172" s="67"/>
      <c r="T2172" s="17">
        <f>IF(AND(D2172&lt;&gt;"",RIGHT(D2172,3)&lt;&gt;""),IF(COUNTIF($D$6:D2172,D2172)=1,1,0),0)</f>
        <v>0</v>
      </c>
      <c r="U2172" s="17" t="str">
        <f t="shared" si="172"/>
        <v/>
      </c>
      <c r="V2172" s="17" t="str">
        <f t="shared" si="173"/>
        <v/>
      </c>
    </row>
    <row r="2173" s="9" customFormat="1" hidden="1" customHeight="1" spans="1:22">
      <c r="A2173" s="21"/>
      <c r="B2173" s="54"/>
      <c r="C2173" s="55"/>
      <c r="D2173" s="54"/>
      <c r="E2173" s="57"/>
      <c r="F2173" s="58"/>
      <c r="G2173" s="59"/>
      <c r="H2173" s="57"/>
      <c r="I2173" s="57"/>
      <c r="J2173" s="62" t="str">
        <f t="shared" si="169"/>
        <v/>
      </c>
      <c r="K2173" s="61"/>
      <c r="L2173" s="57"/>
      <c r="M2173" s="57" t="str">
        <f t="shared" si="170"/>
        <v/>
      </c>
      <c r="N2173" s="57"/>
      <c r="O2173" s="57"/>
      <c r="P2173" s="57"/>
      <c r="Q2173" s="65" t="str">
        <f t="shared" si="171"/>
        <v/>
      </c>
      <c r="R2173" s="55"/>
      <c r="S2173" s="67"/>
      <c r="T2173" s="17">
        <f>IF(AND(D2173&lt;&gt;"",RIGHT(D2173,3)&lt;&gt;""),IF(COUNTIF($D$6:D2173,D2173)=1,1,0),0)</f>
        <v>0</v>
      </c>
      <c r="U2173" s="17" t="str">
        <f t="shared" si="172"/>
        <v/>
      </c>
      <c r="V2173" s="17" t="str">
        <f t="shared" si="173"/>
        <v/>
      </c>
    </row>
    <row r="2174" s="9" customFormat="1" hidden="1" customHeight="1" spans="1:22">
      <c r="A2174" s="21"/>
      <c r="B2174" s="54"/>
      <c r="C2174" s="55"/>
      <c r="D2174" s="54"/>
      <c r="E2174" s="57"/>
      <c r="F2174" s="58"/>
      <c r="G2174" s="59"/>
      <c r="H2174" s="57"/>
      <c r="I2174" s="57"/>
      <c r="J2174" s="62" t="str">
        <f t="shared" si="169"/>
        <v/>
      </c>
      <c r="K2174" s="61"/>
      <c r="L2174" s="57"/>
      <c r="M2174" s="57" t="str">
        <f t="shared" si="170"/>
        <v/>
      </c>
      <c r="N2174" s="57"/>
      <c r="O2174" s="57"/>
      <c r="P2174" s="57"/>
      <c r="Q2174" s="65" t="str">
        <f t="shared" si="171"/>
        <v/>
      </c>
      <c r="R2174" s="55"/>
      <c r="S2174" s="67"/>
      <c r="T2174" s="17">
        <f>IF(AND(D2174&lt;&gt;"",RIGHT(D2174,3)&lt;&gt;""),IF(COUNTIF($D$6:D2174,D2174)=1,1,0),0)</f>
        <v>0</v>
      </c>
      <c r="U2174" s="17" t="str">
        <f t="shared" si="172"/>
        <v/>
      </c>
      <c r="V2174" s="17" t="str">
        <f t="shared" si="173"/>
        <v/>
      </c>
    </row>
    <row r="2175" s="9" customFormat="1" hidden="1" customHeight="1" spans="1:22">
      <c r="A2175" s="21"/>
      <c r="B2175" s="54"/>
      <c r="C2175" s="55"/>
      <c r="D2175" s="54"/>
      <c r="E2175" s="57"/>
      <c r="F2175" s="58"/>
      <c r="G2175" s="59"/>
      <c r="H2175" s="57"/>
      <c r="I2175" s="57"/>
      <c r="J2175" s="62" t="str">
        <f t="shared" si="169"/>
        <v/>
      </c>
      <c r="K2175" s="61"/>
      <c r="L2175" s="57"/>
      <c r="M2175" s="57" t="str">
        <f t="shared" si="170"/>
        <v/>
      </c>
      <c r="N2175" s="57"/>
      <c r="O2175" s="57"/>
      <c r="P2175" s="57"/>
      <c r="Q2175" s="65" t="str">
        <f t="shared" si="171"/>
        <v/>
      </c>
      <c r="R2175" s="55"/>
      <c r="S2175" s="67"/>
      <c r="T2175" s="17">
        <f>IF(AND(D2175&lt;&gt;"",RIGHT(D2175,3)&lt;&gt;""),IF(COUNTIF($D$6:D2175,D2175)=1,1,0),0)</f>
        <v>0</v>
      </c>
      <c r="U2175" s="17" t="str">
        <f t="shared" si="172"/>
        <v/>
      </c>
      <c r="V2175" s="17" t="str">
        <f t="shared" si="173"/>
        <v/>
      </c>
    </row>
    <row r="2176" s="9" customFormat="1" hidden="1" customHeight="1" spans="1:22">
      <c r="A2176" s="21"/>
      <c r="B2176" s="54"/>
      <c r="C2176" s="55"/>
      <c r="D2176" s="54"/>
      <c r="E2176" s="57"/>
      <c r="F2176" s="58"/>
      <c r="G2176" s="59"/>
      <c r="H2176" s="57"/>
      <c r="I2176" s="57"/>
      <c r="J2176" s="62" t="str">
        <f t="shared" si="169"/>
        <v/>
      </c>
      <c r="K2176" s="61"/>
      <c r="L2176" s="57"/>
      <c r="M2176" s="57" t="str">
        <f t="shared" si="170"/>
        <v/>
      </c>
      <c r="N2176" s="57"/>
      <c r="O2176" s="57"/>
      <c r="P2176" s="57"/>
      <c r="Q2176" s="65" t="str">
        <f t="shared" si="171"/>
        <v/>
      </c>
      <c r="R2176" s="55"/>
      <c r="S2176" s="67"/>
      <c r="T2176" s="17">
        <f>IF(AND(D2176&lt;&gt;"",RIGHT(D2176,3)&lt;&gt;""),IF(COUNTIF($D$6:D2176,D2176)=1,1,0),0)</f>
        <v>0</v>
      </c>
      <c r="U2176" s="17" t="str">
        <f t="shared" si="172"/>
        <v/>
      </c>
      <c r="V2176" s="17" t="str">
        <f t="shared" si="173"/>
        <v/>
      </c>
    </row>
    <row r="2177" s="9" customFormat="1" hidden="1" customHeight="1" spans="1:22">
      <c r="A2177" s="21"/>
      <c r="B2177" s="54"/>
      <c r="C2177" s="55"/>
      <c r="D2177" s="54"/>
      <c r="E2177" s="57"/>
      <c r="F2177" s="58"/>
      <c r="G2177" s="59"/>
      <c r="H2177" s="57"/>
      <c r="I2177" s="57"/>
      <c r="J2177" s="62" t="str">
        <f t="shared" si="169"/>
        <v/>
      </c>
      <c r="K2177" s="61"/>
      <c r="L2177" s="57"/>
      <c r="M2177" s="57" t="str">
        <f t="shared" si="170"/>
        <v/>
      </c>
      <c r="N2177" s="57"/>
      <c r="O2177" s="57"/>
      <c r="P2177" s="57"/>
      <c r="Q2177" s="65" t="str">
        <f t="shared" si="171"/>
        <v/>
      </c>
      <c r="R2177" s="55"/>
      <c r="S2177" s="67"/>
      <c r="T2177" s="17">
        <f>IF(AND(D2177&lt;&gt;"",RIGHT(D2177,3)&lt;&gt;""),IF(COUNTIF($D$6:D2177,D2177)=1,1,0),0)</f>
        <v>0</v>
      </c>
      <c r="U2177" s="17" t="str">
        <f t="shared" si="172"/>
        <v/>
      </c>
      <c r="V2177" s="17" t="str">
        <f t="shared" si="173"/>
        <v/>
      </c>
    </row>
    <row r="2178" s="9" customFormat="1" hidden="1" customHeight="1" spans="1:22">
      <c r="A2178" s="21"/>
      <c r="B2178" s="54"/>
      <c r="C2178" s="55"/>
      <c r="D2178" s="54"/>
      <c r="E2178" s="57"/>
      <c r="F2178" s="58"/>
      <c r="G2178" s="59"/>
      <c r="H2178" s="57"/>
      <c r="I2178" s="57"/>
      <c r="J2178" s="62" t="str">
        <f t="shared" si="169"/>
        <v/>
      </c>
      <c r="K2178" s="61"/>
      <c r="L2178" s="57"/>
      <c r="M2178" s="57" t="str">
        <f t="shared" si="170"/>
        <v/>
      </c>
      <c r="N2178" s="57"/>
      <c r="O2178" s="57"/>
      <c r="P2178" s="57"/>
      <c r="Q2178" s="65" t="str">
        <f t="shared" si="171"/>
        <v/>
      </c>
      <c r="R2178" s="55"/>
      <c r="S2178" s="67"/>
      <c r="T2178" s="17">
        <f>IF(AND(D2178&lt;&gt;"",RIGHT(D2178,3)&lt;&gt;""),IF(COUNTIF($D$6:D2178,D2178)=1,1,0),0)</f>
        <v>0</v>
      </c>
      <c r="U2178" s="17" t="str">
        <f t="shared" si="172"/>
        <v/>
      </c>
      <c r="V2178" s="17" t="str">
        <f t="shared" si="173"/>
        <v/>
      </c>
    </row>
    <row r="2179" s="9" customFormat="1" hidden="1" customHeight="1" spans="1:22">
      <c r="A2179" s="21"/>
      <c r="B2179" s="54"/>
      <c r="C2179" s="55"/>
      <c r="D2179" s="54"/>
      <c r="E2179" s="57"/>
      <c r="F2179" s="58"/>
      <c r="G2179" s="59"/>
      <c r="H2179" s="57"/>
      <c r="I2179" s="57"/>
      <c r="J2179" s="62" t="str">
        <f t="shared" si="169"/>
        <v/>
      </c>
      <c r="K2179" s="61"/>
      <c r="L2179" s="57"/>
      <c r="M2179" s="57" t="str">
        <f t="shared" si="170"/>
        <v/>
      </c>
      <c r="N2179" s="57"/>
      <c r="O2179" s="57"/>
      <c r="P2179" s="57"/>
      <c r="Q2179" s="65" t="str">
        <f t="shared" si="171"/>
        <v/>
      </c>
      <c r="R2179" s="55"/>
      <c r="S2179" s="67"/>
      <c r="T2179" s="17">
        <f>IF(AND(D2179&lt;&gt;"",RIGHT(D2179,3)&lt;&gt;""),IF(COUNTIF($D$6:D2179,D2179)=1,1,0),0)</f>
        <v>0</v>
      </c>
      <c r="U2179" s="17" t="str">
        <f t="shared" si="172"/>
        <v/>
      </c>
      <c r="V2179" s="17" t="str">
        <f t="shared" si="173"/>
        <v/>
      </c>
    </row>
    <row r="2180" s="9" customFormat="1" hidden="1" customHeight="1" spans="1:22">
      <c r="A2180" s="21"/>
      <c r="B2180" s="54"/>
      <c r="C2180" s="55"/>
      <c r="D2180" s="54"/>
      <c r="E2180" s="57"/>
      <c r="F2180" s="58"/>
      <c r="G2180" s="59"/>
      <c r="H2180" s="57"/>
      <c r="I2180" s="57"/>
      <c r="J2180" s="62" t="str">
        <f t="shared" si="169"/>
        <v/>
      </c>
      <c r="K2180" s="61"/>
      <c r="L2180" s="57"/>
      <c r="M2180" s="57" t="str">
        <f t="shared" si="170"/>
        <v/>
      </c>
      <c r="N2180" s="57"/>
      <c r="O2180" s="57"/>
      <c r="P2180" s="57"/>
      <c r="Q2180" s="65" t="str">
        <f t="shared" si="171"/>
        <v/>
      </c>
      <c r="R2180" s="55"/>
      <c r="S2180" s="67"/>
      <c r="T2180" s="17">
        <f>IF(AND(D2180&lt;&gt;"",RIGHT(D2180,3)&lt;&gt;""),IF(COUNTIF($D$6:D2180,D2180)=1,1,0),0)</f>
        <v>0</v>
      </c>
      <c r="U2180" s="17" t="str">
        <f t="shared" si="172"/>
        <v/>
      </c>
      <c r="V2180" s="17" t="str">
        <f t="shared" si="173"/>
        <v/>
      </c>
    </row>
    <row r="2181" s="9" customFormat="1" hidden="1" customHeight="1" spans="1:22">
      <c r="A2181" s="21"/>
      <c r="B2181" s="54"/>
      <c r="C2181" s="55"/>
      <c r="D2181" s="54"/>
      <c r="E2181" s="57"/>
      <c r="F2181" s="58"/>
      <c r="G2181" s="59"/>
      <c r="H2181" s="57"/>
      <c r="I2181" s="57"/>
      <c r="J2181" s="62" t="str">
        <f t="shared" si="169"/>
        <v/>
      </c>
      <c r="K2181" s="61"/>
      <c r="L2181" s="57"/>
      <c r="M2181" s="57" t="str">
        <f t="shared" si="170"/>
        <v/>
      </c>
      <c r="N2181" s="57"/>
      <c r="O2181" s="57"/>
      <c r="P2181" s="57"/>
      <c r="Q2181" s="65" t="str">
        <f t="shared" si="171"/>
        <v/>
      </c>
      <c r="R2181" s="55"/>
      <c r="S2181" s="67"/>
      <c r="T2181" s="17">
        <f>IF(AND(D2181&lt;&gt;"",RIGHT(D2181,3)&lt;&gt;""),IF(COUNTIF($D$6:D2181,D2181)=1,1,0),0)</f>
        <v>0</v>
      </c>
      <c r="U2181" s="17" t="str">
        <f t="shared" si="172"/>
        <v/>
      </c>
      <c r="V2181" s="17" t="str">
        <f t="shared" si="173"/>
        <v/>
      </c>
    </row>
    <row r="2182" s="9" customFormat="1" hidden="1" customHeight="1" spans="1:22">
      <c r="A2182" s="21"/>
      <c r="B2182" s="54"/>
      <c r="C2182" s="55"/>
      <c r="D2182" s="54"/>
      <c r="E2182" s="57"/>
      <c r="F2182" s="58"/>
      <c r="G2182" s="59"/>
      <c r="H2182" s="57"/>
      <c r="I2182" s="57"/>
      <c r="J2182" s="62" t="str">
        <f t="shared" ref="J2182:J2245" si="174">IF(H2182&lt;&gt;"",HYPERLINK(_xlfn.CONCAT($H$4,H2182,I2182),"Open File"),"")</f>
        <v/>
      </c>
      <c r="K2182" s="61"/>
      <c r="L2182" s="57"/>
      <c r="M2182" s="57" t="str">
        <f t="shared" ref="M2182:M2245" si="175">IF(AND(N2182&lt;&gt;"",Q2182&lt;&gt;"",R2182&lt;&gt;""),"COMPLETED",IF(N2182&lt;&gt;"","ON-GOING",IF(L2182&lt;&gt;"","REQUESTED","")))</f>
        <v/>
      </c>
      <c r="N2182" s="57"/>
      <c r="O2182" s="57"/>
      <c r="P2182" s="57"/>
      <c r="Q2182" s="65" t="str">
        <f t="shared" ref="Q2182:Q2245" si="176">IF(O2182&lt;&gt;"",HYPERLINK(_xlfn.CONCAT($O$4,O2182,P2182),"Open File"),"")</f>
        <v/>
      </c>
      <c r="R2182" s="55"/>
      <c r="S2182" s="67"/>
      <c r="T2182" s="17">
        <f>IF(AND(D2182&lt;&gt;"",RIGHT(D2182,3)&lt;&gt;""),IF(COUNTIF($D$6:D2182,D2182)=1,1,0),0)</f>
        <v>0</v>
      </c>
      <c r="U2182" s="17" t="str">
        <f t="shared" ref="U2182:U2245" si="177">IF(AND(D2182&lt;&gt;"",E2182&lt;&gt;""),_xlfn.CONCAT(SUBSTITUTE(D2182,"/","."),"_",E2182,"_Before"),"")</f>
        <v/>
      </c>
      <c r="V2182" s="17" t="str">
        <f t="shared" ref="V2182:V2245" si="178">IF(AND(D2182&lt;&gt;"",E2182&lt;&gt;""),_xlfn.CONCAT(SUBSTITUTE(D2182,"/","."),"_",E2182,"_After"),"")</f>
        <v/>
      </c>
    </row>
    <row r="2183" s="9" customFormat="1" hidden="1" customHeight="1" spans="1:22">
      <c r="A2183" s="21"/>
      <c r="B2183" s="54"/>
      <c r="C2183" s="55"/>
      <c r="D2183" s="54"/>
      <c r="E2183" s="57"/>
      <c r="F2183" s="58"/>
      <c r="G2183" s="59"/>
      <c r="H2183" s="57"/>
      <c r="I2183" s="57"/>
      <c r="J2183" s="62" t="str">
        <f t="shared" si="174"/>
        <v/>
      </c>
      <c r="K2183" s="61"/>
      <c r="L2183" s="57"/>
      <c r="M2183" s="57" t="str">
        <f t="shared" si="175"/>
        <v/>
      </c>
      <c r="N2183" s="57"/>
      <c r="O2183" s="57"/>
      <c r="P2183" s="57"/>
      <c r="Q2183" s="65" t="str">
        <f t="shared" si="176"/>
        <v/>
      </c>
      <c r="R2183" s="55"/>
      <c r="S2183" s="67"/>
      <c r="T2183" s="17">
        <f>IF(AND(D2183&lt;&gt;"",RIGHT(D2183,3)&lt;&gt;""),IF(COUNTIF($D$6:D2183,D2183)=1,1,0),0)</f>
        <v>0</v>
      </c>
      <c r="U2183" s="17" t="str">
        <f t="shared" si="177"/>
        <v/>
      </c>
      <c r="V2183" s="17" t="str">
        <f t="shared" si="178"/>
        <v/>
      </c>
    </row>
    <row r="2184" s="9" customFormat="1" hidden="1" customHeight="1" spans="1:22">
      <c r="A2184" s="21"/>
      <c r="B2184" s="54"/>
      <c r="C2184" s="55"/>
      <c r="D2184" s="54"/>
      <c r="E2184" s="57"/>
      <c r="F2184" s="58"/>
      <c r="G2184" s="59"/>
      <c r="H2184" s="57"/>
      <c r="I2184" s="57"/>
      <c r="J2184" s="62" t="str">
        <f t="shared" si="174"/>
        <v/>
      </c>
      <c r="K2184" s="61"/>
      <c r="L2184" s="57"/>
      <c r="M2184" s="57" t="str">
        <f t="shared" si="175"/>
        <v/>
      </c>
      <c r="N2184" s="57"/>
      <c r="O2184" s="57"/>
      <c r="P2184" s="57"/>
      <c r="Q2184" s="65" t="str">
        <f t="shared" si="176"/>
        <v/>
      </c>
      <c r="R2184" s="55"/>
      <c r="S2184" s="67"/>
      <c r="T2184" s="17">
        <f>IF(AND(D2184&lt;&gt;"",RIGHT(D2184,3)&lt;&gt;""),IF(COUNTIF($D$6:D2184,D2184)=1,1,0),0)</f>
        <v>0</v>
      </c>
      <c r="U2184" s="17" t="str">
        <f t="shared" si="177"/>
        <v/>
      </c>
      <c r="V2184" s="17" t="str">
        <f t="shared" si="178"/>
        <v/>
      </c>
    </row>
    <row r="2185" s="9" customFormat="1" hidden="1" customHeight="1" spans="1:22">
      <c r="A2185" s="21"/>
      <c r="B2185" s="54"/>
      <c r="C2185" s="55"/>
      <c r="D2185" s="54"/>
      <c r="E2185" s="57"/>
      <c r="F2185" s="58"/>
      <c r="G2185" s="59"/>
      <c r="H2185" s="57"/>
      <c r="I2185" s="57"/>
      <c r="J2185" s="62" t="str">
        <f t="shared" si="174"/>
        <v/>
      </c>
      <c r="K2185" s="61"/>
      <c r="L2185" s="57"/>
      <c r="M2185" s="57" t="str">
        <f t="shared" si="175"/>
        <v/>
      </c>
      <c r="N2185" s="57"/>
      <c r="O2185" s="57"/>
      <c r="P2185" s="57"/>
      <c r="Q2185" s="65" t="str">
        <f t="shared" si="176"/>
        <v/>
      </c>
      <c r="R2185" s="55"/>
      <c r="S2185" s="67"/>
      <c r="T2185" s="17">
        <f>IF(AND(D2185&lt;&gt;"",RIGHT(D2185,3)&lt;&gt;""),IF(COUNTIF($D$6:D2185,D2185)=1,1,0),0)</f>
        <v>0</v>
      </c>
      <c r="U2185" s="17" t="str">
        <f t="shared" si="177"/>
        <v/>
      </c>
      <c r="V2185" s="17" t="str">
        <f t="shared" si="178"/>
        <v/>
      </c>
    </row>
    <row r="2186" s="9" customFormat="1" hidden="1" customHeight="1" spans="1:22">
      <c r="A2186" s="21"/>
      <c r="B2186" s="54"/>
      <c r="C2186" s="55"/>
      <c r="D2186" s="54"/>
      <c r="E2186" s="57"/>
      <c r="F2186" s="58"/>
      <c r="G2186" s="59"/>
      <c r="H2186" s="57"/>
      <c r="I2186" s="57"/>
      <c r="J2186" s="62" t="str">
        <f t="shared" si="174"/>
        <v/>
      </c>
      <c r="K2186" s="61"/>
      <c r="L2186" s="57"/>
      <c r="M2186" s="57" t="str">
        <f t="shared" si="175"/>
        <v/>
      </c>
      <c r="N2186" s="57"/>
      <c r="O2186" s="57"/>
      <c r="P2186" s="57"/>
      <c r="Q2186" s="65" t="str">
        <f t="shared" si="176"/>
        <v/>
      </c>
      <c r="R2186" s="55"/>
      <c r="S2186" s="67"/>
      <c r="T2186" s="17">
        <f>IF(AND(D2186&lt;&gt;"",RIGHT(D2186,3)&lt;&gt;""),IF(COUNTIF($D$6:D2186,D2186)=1,1,0),0)</f>
        <v>0</v>
      </c>
      <c r="U2186" s="17" t="str">
        <f t="shared" si="177"/>
        <v/>
      </c>
      <c r="V2186" s="17" t="str">
        <f t="shared" si="178"/>
        <v/>
      </c>
    </row>
    <row r="2187" s="9" customFormat="1" hidden="1" customHeight="1" spans="1:22">
      <c r="A2187" s="21"/>
      <c r="B2187" s="54"/>
      <c r="C2187" s="55"/>
      <c r="D2187" s="54"/>
      <c r="E2187" s="57"/>
      <c r="F2187" s="58"/>
      <c r="G2187" s="59"/>
      <c r="H2187" s="57"/>
      <c r="I2187" s="57"/>
      <c r="J2187" s="62" t="str">
        <f t="shared" si="174"/>
        <v/>
      </c>
      <c r="K2187" s="61"/>
      <c r="L2187" s="57"/>
      <c r="M2187" s="57" t="str">
        <f t="shared" si="175"/>
        <v/>
      </c>
      <c r="N2187" s="57"/>
      <c r="O2187" s="57"/>
      <c r="P2187" s="57"/>
      <c r="Q2187" s="65" t="str">
        <f t="shared" si="176"/>
        <v/>
      </c>
      <c r="R2187" s="55"/>
      <c r="S2187" s="67"/>
      <c r="T2187" s="17">
        <f>IF(AND(D2187&lt;&gt;"",RIGHT(D2187,3)&lt;&gt;""),IF(COUNTIF($D$6:D2187,D2187)=1,1,0),0)</f>
        <v>0</v>
      </c>
      <c r="U2187" s="17" t="str">
        <f t="shared" si="177"/>
        <v/>
      </c>
      <c r="V2187" s="17" t="str">
        <f t="shared" si="178"/>
        <v/>
      </c>
    </row>
    <row r="2188" s="9" customFormat="1" hidden="1" customHeight="1" spans="1:22">
      <c r="A2188" s="21"/>
      <c r="B2188" s="54"/>
      <c r="C2188" s="55"/>
      <c r="D2188" s="54"/>
      <c r="E2188" s="57"/>
      <c r="F2188" s="58"/>
      <c r="G2188" s="59"/>
      <c r="H2188" s="57"/>
      <c r="I2188" s="57"/>
      <c r="J2188" s="62" t="str">
        <f t="shared" si="174"/>
        <v/>
      </c>
      <c r="K2188" s="61"/>
      <c r="L2188" s="57"/>
      <c r="M2188" s="57" t="str">
        <f t="shared" si="175"/>
        <v/>
      </c>
      <c r="N2188" s="57"/>
      <c r="O2188" s="57"/>
      <c r="P2188" s="57"/>
      <c r="Q2188" s="65" t="str">
        <f t="shared" si="176"/>
        <v/>
      </c>
      <c r="R2188" s="55"/>
      <c r="S2188" s="67"/>
      <c r="T2188" s="17">
        <f>IF(AND(D2188&lt;&gt;"",RIGHT(D2188,3)&lt;&gt;""),IF(COUNTIF($D$6:D2188,D2188)=1,1,0),0)</f>
        <v>0</v>
      </c>
      <c r="U2188" s="17" t="str">
        <f t="shared" si="177"/>
        <v/>
      </c>
      <c r="V2188" s="17" t="str">
        <f t="shared" si="178"/>
        <v/>
      </c>
    </row>
    <row r="2189" s="9" customFormat="1" hidden="1" customHeight="1" spans="1:22">
      <c r="A2189" s="21"/>
      <c r="B2189" s="54"/>
      <c r="C2189" s="55"/>
      <c r="D2189" s="54"/>
      <c r="E2189" s="57"/>
      <c r="F2189" s="58"/>
      <c r="G2189" s="59"/>
      <c r="H2189" s="57"/>
      <c r="I2189" s="57"/>
      <c r="J2189" s="62" t="str">
        <f t="shared" si="174"/>
        <v/>
      </c>
      <c r="K2189" s="61"/>
      <c r="L2189" s="57"/>
      <c r="M2189" s="57" t="str">
        <f t="shared" si="175"/>
        <v/>
      </c>
      <c r="N2189" s="57"/>
      <c r="O2189" s="57"/>
      <c r="P2189" s="57"/>
      <c r="Q2189" s="65" t="str">
        <f t="shared" si="176"/>
        <v/>
      </c>
      <c r="R2189" s="55"/>
      <c r="S2189" s="67"/>
      <c r="T2189" s="17">
        <f>IF(AND(D2189&lt;&gt;"",RIGHT(D2189,3)&lt;&gt;""),IF(COUNTIF($D$6:D2189,D2189)=1,1,0),0)</f>
        <v>0</v>
      </c>
      <c r="U2189" s="17" t="str">
        <f t="shared" si="177"/>
        <v/>
      </c>
      <c r="V2189" s="17" t="str">
        <f t="shared" si="178"/>
        <v/>
      </c>
    </row>
    <row r="2190" s="9" customFormat="1" hidden="1" customHeight="1" spans="1:22">
      <c r="A2190" s="21"/>
      <c r="B2190" s="54"/>
      <c r="C2190" s="55"/>
      <c r="D2190" s="54"/>
      <c r="E2190" s="57"/>
      <c r="F2190" s="58"/>
      <c r="G2190" s="59"/>
      <c r="H2190" s="57"/>
      <c r="I2190" s="57"/>
      <c r="J2190" s="62" t="str">
        <f t="shared" si="174"/>
        <v/>
      </c>
      <c r="K2190" s="61"/>
      <c r="L2190" s="57"/>
      <c r="M2190" s="57" t="str">
        <f t="shared" si="175"/>
        <v/>
      </c>
      <c r="N2190" s="57"/>
      <c r="O2190" s="57"/>
      <c r="P2190" s="57"/>
      <c r="Q2190" s="65" t="str">
        <f t="shared" si="176"/>
        <v/>
      </c>
      <c r="R2190" s="55"/>
      <c r="S2190" s="67"/>
      <c r="T2190" s="17">
        <f>IF(AND(D2190&lt;&gt;"",RIGHT(D2190,3)&lt;&gt;""),IF(COUNTIF($D$6:D2190,D2190)=1,1,0),0)</f>
        <v>0</v>
      </c>
      <c r="U2190" s="17" t="str">
        <f t="shared" si="177"/>
        <v/>
      </c>
      <c r="V2190" s="17" t="str">
        <f t="shared" si="178"/>
        <v/>
      </c>
    </row>
    <row r="2191" s="9" customFormat="1" hidden="1" customHeight="1" spans="1:22">
      <c r="A2191" s="21"/>
      <c r="B2191" s="54"/>
      <c r="C2191" s="55"/>
      <c r="D2191" s="54"/>
      <c r="E2191" s="57"/>
      <c r="F2191" s="58"/>
      <c r="G2191" s="59"/>
      <c r="H2191" s="57"/>
      <c r="I2191" s="57"/>
      <c r="J2191" s="62" t="str">
        <f t="shared" si="174"/>
        <v/>
      </c>
      <c r="K2191" s="61"/>
      <c r="L2191" s="57"/>
      <c r="M2191" s="57" t="str">
        <f t="shared" si="175"/>
        <v/>
      </c>
      <c r="N2191" s="57"/>
      <c r="O2191" s="57"/>
      <c r="P2191" s="57"/>
      <c r="Q2191" s="65" t="str">
        <f t="shared" si="176"/>
        <v/>
      </c>
      <c r="R2191" s="55"/>
      <c r="S2191" s="67"/>
      <c r="T2191" s="17">
        <f>IF(AND(D2191&lt;&gt;"",RIGHT(D2191,3)&lt;&gt;""),IF(COUNTIF($D$6:D2191,D2191)=1,1,0),0)</f>
        <v>0</v>
      </c>
      <c r="U2191" s="17" t="str">
        <f t="shared" si="177"/>
        <v/>
      </c>
      <c r="V2191" s="17" t="str">
        <f t="shared" si="178"/>
        <v/>
      </c>
    </row>
    <row r="2192" s="9" customFormat="1" hidden="1" customHeight="1" spans="1:22">
      <c r="A2192" s="21"/>
      <c r="B2192" s="54"/>
      <c r="C2192" s="55"/>
      <c r="D2192" s="54"/>
      <c r="E2192" s="57"/>
      <c r="F2192" s="58"/>
      <c r="G2192" s="59"/>
      <c r="H2192" s="57"/>
      <c r="I2192" s="57"/>
      <c r="J2192" s="62" t="str">
        <f t="shared" si="174"/>
        <v/>
      </c>
      <c r="K2192" s="61"/>
      <c r="L2192" s="57"/>
      <c r="M2192" s="57" t="str">
        <f t="shared" si="175"/>
        <v/>
      </c>
      <c r="N2192" s="57"/>
      <c r="O2192" s="57"/>
      <c r="P2192" s="57"/>
      <c r="Q2192" s="65" t="str">
        <f t="shared" si="176"/>
        <v/>
      </c>
      <c r="R2192" s="55"/>
      <c r="S2192" s="67"/>
      <c r="T2192" s="17">
        <f>IF(AND(D2192&lt;&gt;"",RIGHT(D2192,3)&lt;&gt;""),IF(COUNTIF($D$6:D2192,D2192)=1,1,0),0)</f>
        <v>0</v>
      </c>
      <c r="U2192" s="17" t="str">
        <f t="shared" si="177"/>
        <v/>
      </c>
      <c r="V2192" s="17" t="str">
        <f t="shared" si="178"/>
        <v/>
      </c>
    </row>
    <row r="2193" s="9" customFormat="1" hidden="1" customHeight="1" spans="1:22">
      <c r="A2193" s="21"/>
      <c r="B2193" s="54"/>
      <c r="C2193" s="55"/>
      <c r="D2193" s="54"/>
      <c r="E2193" s="57"/>
      <c r="F2193" s="58"/>
      <c r="G2193" s="59"/>
      <c r="H2193" s="57"/>
      <c r="I2193" s="57"/>
      <c r="J2193" s="62" t="str">
        <f t="shared" si="174"/>
        <v/>
      </c>
      <c r="K2193" s="61"/>
      <c r="L2193" s="57"/>
      <c r="M2193" s="57" t="str">
        <f t="shared" si="175"/>
        <v/>
      </c>
      <c r="N2193" s="57"/>
      <c r="O2193" s="57"/>
      <c r="P2193" s="57"/>
      <c r="Q2193" s="65" t="str">
        <f t="shared" si="176"/>
        <v/>
      </c>
      <c r="R2193" s="55"/>
      <c r="S2193" s="67"/>
      <c r="T2193" s="17">
        <f>IF(AND(D2193&lt;&gt;"",RIGHT(D2193,3)&lt;&gt;""),IF(COUNTIF($D$6:D2193,D2193)=1,1,0),0)</f>
        <v>0</v>
      </c>
      <c r="U2193" s="17" t="str">
        <f t="shared" si="177"/>
        <v/>
      </c>
      <c r="V2193" s="17" t="str">
        <f t="shared" si="178"/>
        <v/>
      </c>
    </row>
    <row r="2194" s="9" customFormat="1" hidden="1" customHeight="1" spans="1:22">
      <c r="A2194" s="21"/>
      <c r="B2194" s="54"/>
      <c r="C2194" s="55"/>
      <c r="D2194" s="54"/>
      <c r="E2194" s="57"/>
      <c r="F2194" s="58"/>
      <c r="G2194" s="59"/>
      <c r="H2194" s="57"/>
      <c r="I2194" s="57"/>
      <c r="J2194" s="62" t="str">
        <f t="shared" si="174"/>
        <v/>
      </c>
      <c r="K2194" s="61"/>
      <c r="L2194" s="57"/>
      <c r="M2194" s="57" t="str">
        <f t="shared" si="175"/>
        <v/>
      </c>
      <c r="N2194" s="57"/>
      <c r="O2194" s="57"/>
      <c r="P2194" s="57"/>
      <c r="Q2194" s="65" t="str">
        <f t="shared" si="176"/>
        <v/>
      </c>
      <c r="R2194" s="55"/>
      <c r="S2194" s="67"/>
      <c r="T2194" s="17">
        <f>IF(AND(D2194&lt;&gt;"",RIGHT(D2194,3)&lt;&gt;""),IF(COUNTIF($D$6:D2194,D2194)=1,1,0),0)</f>
        <v>0</v>
      </c>
      <c r="U2194" s="17" t="str">
        <f t="shared" si="177"/>
        <v/>
      </c>
      <c r="V2194" s="17" t="str">
        <f t="shared" si="178"/>
        <v/>
      </c>
    </row>
    <row r="2195" s="9" customFormat="1" hidden="1" customHeight="1" spans="1:22">
      <c r="A2195" s="21"/>
      <c r="B2195" s="54"/>
      <c r="C2195" s="55"/>
      <c r="D2195" s="54"/>
      <c r="E2195" s="57"/>
      <c r="F2195" s="58"/>
      <c r="G2195" s="59"/>
      <c r="H2195" s="57"/>
      <c r="I2195" s="57"/>
      <c r="J2195" s="62" t="str">
        <f t="shared" si="174"/>
        <v/>
      </c>
      <c r="K2195" s="61"/>
      <c r="L2195" s="57"/>
      <c r="M2195" s="57" t="str">
        <f t="shared" si="175"/>
        <v/>
      </c>
      <c r="N2195" s="57"/>
      <c r="O2195" s="57"/>
      <c r="P2195" s="57"/>
      <c r="Q2195" s="65" t="str">
        <f t="shared" si="176"/>
        <v/>
      </c>
      <c r="R2195" s="55"/>
      <c r="S2195" s="67"/>
      <c r="T2195" s="17">
        <f>IF(AND(D2195&lt;&gt;"",RIGHT(D2195,3)&lt;&gt;""),IF(COUNTIF($D$6:D2195,D2195)=1,1,0),0)</f>
        <v>0</v>
      </c>
      <c r="U2195" s="17" t="str">
        <f t="shared" si="177"/>
        <v/>
      </c>
      <c r="V2195" s="17" t="str">
        <f t="shared" si="178"/>
        <v/>
      </c>
    </row>
    <row r="2196" s="9" customFormat="1" hidden="1" customHeight="1" spans="1:22">
      <c r="A2196" s="21"/>
      <c r="B2196" s="54"/>
      <c r="C2196" s="55"/>
      <c r="D2196" s="54"/>
      <c r="E2196" s="57"/>
      <c r="F2196" s="58"/>
      <c r="G2196" s="59"/>
      <c r="H2196" s="57"/>
      <c r="I2196" s="57"/>
      <c r="J2196" s="62" t="str">
        <f t="shared" si="174"/>
        <v/>
      </c>
      <c r="K2196" s="61"/>
      <c r="L2196" s="57"/>
      <c r="M2196" s="57" t="str">
        <f t="shared" si="175"/>
        <v/>
      </c>
      <c r="N2196" s="57"/>
      <c r="O2196" s="57"/>
      <c r="P2196" s="57"/>
      <c r="Q2196" s="65" t="str">
        <f t="shared" si="176"/>
        <v/>
      </c>
      <c r="R2196" s="55"/>
      <c r="S2196" s="67"/>
      <c r="T2196" s="17">
        <f>IF(AND(D2196&lt;&gt;"",RIGHT(D2196,3)&lt;&gt;""),IF(COUNTIF($D$6:D2196,D2196)=1,1,0),0)</f>
        <v>0</v>
      </c>
      <c r="U2196" s="17" t="str">
        <f t="shared" si="177"/>
        <v/>
      </c>
      <c r="V2196" s="17" t="str">
        <f t="shared" si="178"/>
        <v/>
      </c>
    </row>
    <row r="2197" s="9" customFormat="1" hidden="1" customHeight="1" spans="1:22">
      <c r="A2197" s="21"/>
      <c r="B2197" s="54"/>
      <c r="C2197" s="55"/>
      <c r="D2197" s="54"/>
      <c r="E2197" s="57"/>
      <c r="F2197" s="58"/>
      <c r="G2197" s="59"/>
      <c r="H2197" s="57"/>
      <c r="I2197" s="57"/>
      <c r="J2197" s="62" t="str">
        <f t="shared" si="174"/>
        <v/>
      </c>
      <c r="K2197" s="61"/>
      <c r="L2197" s="57"/>
      <c r="M2197" s="57" t="str">
        <f t="shared" si="175"/>
        <v/>
      </c>
      <c r="N2197" s="57"/>
      <c r="O2197" s="57"/>
      <c r="P2197" s="57"/>
      <c r="Q2197" s="65" t="str">
        <f t="shared" si="176"/>
        <v/>
      </c>
      <c r="R2197" s="55"/>
      <c r="S2197" s="67"/>
      <c r="T2197" s="17">
        <f>IF(AND(D2197&lt;&gt;"",RIGHT(D2197,3)&lt;&gt;""),IF(COUNTIF($D$6:D2197,D2197)=1,1,0),0)</f>
        <v>0</v>
      </c>
      <c r="U2197" s="17" t="str">
        <f t="shared" si="177"/>
        <v/>
      </c>
      <c r="V2197" s="17" t="str">
        <f t="shared" si="178"/>
        <v/>
      </c>
    </row>
    <row r="2198" s="9" customFormat="1" hidden="1" customHeight="1" spans="1:22">
      <c r="A2198" s="21"/>
      <c r="B2198" s="54"/>
      <c r="C2198" s="55"/>
      <c r="D2198" s="54"/>
      <c r="E2198" s="57"/>
      <c r="F2198" s="58"/>
      <c r="G2198" s="59"/>
      <c r="H2198" s="57"/>
      <c r="I2198" s="57"/>
      <c r="J2198" s="62" t="str">
        <f t="shared" si="174"/>
        <v/>
      </c>
      <c r="K2198" s="61"/>
      <c r="L2198" s="57"/>
      <c r="M2198" s="57" t="str">
        <f t="shared" si="175"/>
        <v/>
      </c>
      <c r="N2198" s="57"/>
      <c r="O2198" s="57"/>
      <c r="P2198" s="57"/>
      <c r="Q2198" s="65" t="str">
        <f t="shared" si="176"/>
        <v/>
      </c>
      <c r="R2198" s="55"/>
      <c r="S2198" s="67"/>
      <c r="T2198" s="17">
        <f>IF(AND(D2198&lt;&gt;"",RIGHT(D2198,3)&lt;&gt;""),IF(COUNTIF($D$6:D2198,D2198)=1,1,0),0)</f>
        <v>0</v>
      </c>
      <c r="U2198" s="17" t="str">
        <f t="shared" si="177"/>
        <v/>
      </c>
      <c r="V2198" s="17" t="str">
        <f t="shared" si="178"/>
        <v/>
      </c>
    </row>
    <row r="2199" s="9" customFormat="1" hidden="1" customHeight="1" spans="1:22">
      <c r="A2199" s="21"/>
      <c r="B2199" s="54"/>
      <c r="C2199" s="55"/>
      <c r="D2199" s="54"/>
      <c r="E2199" s="57"/>
      <c r="F2199" s="58"/>
      <c r="G2199" s="59"/>
      <c r="H2199" s="57"/>
      <c r="I2199" s="57"/>
      <c r="J2199" s="62" t="str">
        <f t="shared" si="174"/>
        <v/>
      </c>
      <c r="K2199" s="61"/>
      <c r="L2199" s="57"/>
      <c r="M2199" s="57" t="str">
        <f t="shared" si="175"/>
        <v/>
      </c>
      <c r="N2199" s="57"/>
      <c r="O2199" s="57"/>
      <c r="P2199" s="57"/>
      <c r="Q2199" s="65" t="str">
        <f t="shared" si="176"/>
        <v/>
      </c>
      <c r="R2199" s="55"/>
      <c r="S2199" s="67"/>
      <c r="T2199" s="17">
        <f>IF(AND(D2199&lt;&gt;"",RIGHT(D2199,3)&lt;&gt;""),IF(COUNTIF($D$6:D2199,D2199)=1,1,0),0)</f>
        <v>0</v>
      </c>
      <c r="U2199" s="17" t="str">
        <f t="shared" si="177"/>
        <v/>
      </c>
      <c r="V2199" s="17" t="str">
        <f t="shared" si="178"/>
        <v/>
      </c>
    </row>
    <row r="2200" s="9" customFormat="1" hidden="1" customHeight="1" spans="1:22">
      <c r="A2200" s="21"/>
      <c r="B2200" s="54"/>
      <c r="C2200" s="55"/>
      <c r="D2200" s="54"/>
      <c r="E2200" s="57"/>
      <c r="F2200" s="58"/>
      <c r="G2200" s="59"/>
      <c r="H2200" s="57"/>
      <c r="I2200" s="57"/>
      <c r="J2200" s="62" t="str">
        <f t="shared" si="174"/>
        <v/>
      </c>
      <c r="K2200" s="61"/>
      <c r="L2200" s="57"/>
      <c r="M2200" s="57" t="str">
        <f t="shared" si="175"/>
        <v/>
      </c>
      <c r="N2200" s="57"/>
      <c r="O2200" s="57"/>
      <c r="P2200" s="57"/>
      <c r="Q2200" s="65" t="str">
        <f t="shared" si="176"/>
        <v/>
      </c>
      <c r="R2200" s="55"/>
      <c r="S2200" s="67"/>
      <c r="T2200" s="17">
        <f>IF(AND(D2200&lt;&gt;"",RIGHT(D2200,3)&lt;&gt;""),IF(COUNTIF($D$6:D2200,D2200)=1,1,0),0)</f>
        <v>0</v>
      </c>
      <c r="U2200" s="17" t="str">
        <f t="shared" si="177"/>
        <v/>
      </c>
      <c r="V2200" s="17" t="str">
        <f t="shared" si="178"/>
        <v/>
      </c>
    </row>
    <row r="2201" s="9" customFormat="1" hidden="1" customHeight="1" spans="1:22">
      <c r="A2201" s="21"/>
      <c r="B2201" s="54"/>
      <c r="C2201" s="55"/>
      <c r="D2201" s="54"/>
      <c r="E2201" s="57"/>
      <c r="F2201" s="58"/>
      <c r="G2201" s="59"/>
      <c r="H2201" s="57"/>
      <c r="I2201" s="57"/>
      <c r="J2201" s="62" t="str">
        <f t="shared" si="174"/>
        <v/>
      </c>
      <c r="K2201" s="61"/>
      <c r="L2201" s="57"/>
      <c r="M2201" s="57" t="str">
        <f t="shared" si="175"/>
        <v/>
      </c>
      <c r="N2201" s="57"/>
      <c r="O2201" s="57"/>
      <c r="P2201" s="57"/>
      <c r="Q2201" s="65" t="str">
        <f t="shared" si="176"/>
        <v/>
      </c>
      <c r="R2201" s="55"/>
      <c r="S2201" s="67"/>
      <c r="T2201" s="17">
        <f>IF(AND(D2201&lt;&gt;"",RIGHT(D2201,3)&lt;&gt;""),IF(COUNTIF($D$6:D2201,D2201)=1,1,0),0)</f>
        <v>0</v>
      </c>
      <c r="U2201" s="17" t="str">
        <f t="shared" si="177"/>
        <v/>
      </c>
      <c r="V2201" s="17" t="str">
        <f t="shared" si="178"/>
        <v/>
      </c>
    </row>
    <row r="2202" s="9" customFormat="1" hidden="1" customHeight="1" spans="1:22">
      <c r="A2202" s="21"/>
      <c r="B2202" s="54"/>
      <c r="C2202" s="55"/>
      <c r="D2202" s="54"/>
      <c r="E2202" s="57"/>
      <c r="F2202" s="58"/>
      <c r="G2202" s="59"/>
      <c r="H2202" s="57"/>
      <c r="I2202" s="57"/>
      <c r="J2202" s="62" t="str">
        <f t="shared" si="174"/>
        <v/>
      </c>
      <c r="K2202" s="61"/>
      <c r="L2202" s="57"/>
      <c r="M2202" s="57" t="str">
        <f t="shared" si="175"/>
        <v/>
      </c>
      <c r="N2202" s="57"/>
      <c r="O2202" s="57"/>
      <c r="P2202" s="57"/>
      <c r="Q2202" s="65" t="str">
        <f t="shared" si="176"/>
        <v/>
      </c>
      <c r="R2202" s="55"/>
      <c r="S2202" s="67"/>
      <c r="T2202" s="17">
        <f>IF(AND(D2202&lt;&gt;"",RIGHT(D2202,3)&lt;&gt;""),IF(COUNTIF($D$6:D2202,D2202)=1,1,0),0)</f>
        <v>0</v>
      </c>
      <c r="U2202" s="17" t="str">
        <f t="shared" si="177"/>
        <v/>
      </c>
      <c r="V2202" s="17" t="str">
        <f t="shared" si="178"/>
        <v/>
      </c>
    </row>
    <row r="2203" s="9" customFormat="1" hidden="1" customHeight="1" spans="1:22">
      <c r="A2203" s="21"/>
      <c r="B2203" s="54"/>
      <c r="C2203" s="55"/>
      <c r="D2203" s="54"/>
      <c r="E2203" s="57"/>
      <c r="F2203" s="58"/>
      <c r="G2203" s="59"/>
      <c r="H2203" s="57"/>
      <c r="I2203" s="57"/>
      <c r="J2203" s="62" t="str">
        <f t="shared" si="174"/>
        <v/>
      </c>
      <c r="K2203" s="61"/>
      <c r="L2203" s="57"/>
      <c r="M2203" s="57" t="str">
        <f t="shared" si="175"/>
        <v/>
      </c>
      <c r="N2203" s="57"/>
      <c r="O2203" s="57"/>
      <c r="P2203" s="57"/>
      <c r="Q2203" s="65" t="str">
        <f t="shared" si="176"/>
        <v/>
      </c>
      <c r="R2203" s="55"/>
      <c r="S2203" s="67"/>
      <c r="T2203" s="17">
        <f>IF(AND(D2203&lt;&gt;"",RIGHT(D2203,3)&lt;&gt;""),IF(COUNTIF($D$6:D2203,D2203)=1,1,0),0)</f>
        <v>0</v>
      </c>
      <c r="U2203" s="17" t="str">
        <f t="shared" si="177"/>
        <v/>
      </c>
      <c r="V2203" s="17" t="str">
        <f t="shared" si="178"/>
        <v/>
      </c>
    </row>
    <row r="2204" s="9" customFormat="1" hidden="1" customHeight="1" spans="1:22">
      <c r="A2204" s="21"/>
      <c r="B2204" s="54"/>
      <c r="C2204" s="55"/>
      <c r="D2204" s="54"/>
      <c r="E2204" s="57"/>
      <c r="F2204" s="58"/>
      <c r="G2204" s="59"/>
      <c r="H2204" s="57"/>
      <c r="I2204" s="57"/>
      <c r="J2204" s="62" t="str">
        <f t="shared" si="174"/>
        <v/>
      </c>
      <c r="K2204" s="61"/>
      <c r="L2204" s="57"/>
      <c r="M2204" s="57" t="str">
        <f t="shared" si="175"/>
        <v/>
      </c>
      <c r="N2204" s="57"/>
      <c r="O2204" s="57"/>
      <c r="P2204" s="57"/>
      <c r="Q2204" s="65" t="str">
        <f t="shared" si="176"/>
        <v/>
      </c>
      <c r="R2204" s="55"/>
      <c r="S2204" s="67"/>
      <c r="T2204" s="17">
        <f>IF(AND(D2204&lt;&gt;"",RIGHT(D2204,3)&lt;&gt;""),IF(COUNTIF($D$6:D2204,D2204)=1,1,0),0)</f>
        <v>0</v>
      </c>
      <c r="U2204" s="17" t="str">
        <f t="shared" si="177"/>
        <v/>
      </c>
      <c r="V2204" s="17" t="str">
        <f t="shared" si="178"/>
        <v/>
      </c>
    </row>
    <row r="2205" s="9" customFormat="1" hidden="1" customHeight="1" spans="1:22">
      <c r="A2205" s="21"/>
      <c r="B2205" s="54"/>
      <c r="C2205" s="55"/>
      <c r="D2205" s="54"/>
      <c r="E2205" s="57"/>
      <c r="F2205" s="58"/>
      <c r="G2205" s="59"/>
      <c r="H2205" s="57"/>
      <c r="I2205" s="57"/>
      <c r="J2205" s="62" t="str">
        <f t="shared" si="174"/>
        <v/>
      </c>
      <c r="K2205" s="61"/>
      <c r="L2205" s="57"/>
      <c r="M2205" s="57" t="str">
        <f t="shared" si="175"/>
        <v/>
      </c>
      <c r="N2205" s="57"/>
      <c r="O2205" s="57"/>
      <c r="P2205" s="57"/>
      <c r="Q2205" s="65" t="str">
        <f t="shared" si="176"/>
        <v/>
      </c>
      <c r="R2205" s="55"/>
      <c r="S2205" s="67"/>
      <c r="T2205" s="17">
        <f>IF(AND(D2205&lt;&gt;"",RIGHT(D2205,3)&lt;&gt;""),IF(COUNTIF($D$6:D2205,D2205)=1,1,0),0)</f>
        <v>0</v>
      </c>
      <c r="U2205" s="17" t="str">
        <f t="shared" si="177"/>
        <v/>
      </c>
      <c r="V2205" s="17" t="str">
        <f t="shared" si="178"/>
        <v/>
      </c>
    </row>
    <row r="2206" s="9" customFormat="1" hidden="1" customHeight="1" spans="1:22">
      <c r="A2206" s="21"/>
      <c r="B2206" s="54"/>
      <c r="C2206" s="55"/>
      <c r="D2206" s="54"/>
      <c r="E2206" s="57"/>
      <c r="F2206" s="58"/>
      <c r="G2206" s="59"/>
      <c r="H2206" s="57"/>
      <c r="I2206" s="57"/>
      <c r="J2206" s="62" t="str">
        <f t="shared" si="174"/>
        <v/>
      </c>
      <c r="K2206" s="61"/>
      <c r="L2206" s="57"/>
      <c r="M2206" s="57" t="str">
        <f t="shared" si="175"/>
        <v/>
      </c>
      <c r="N2206" s="57"/>
      <c r="O2206" s="57"/>
      <c r="P2206" s="57"/>
      <c r="Q2206" s="65" t="str">
        <f t="shared" si="176"/>
        <v/>
      </c>
      <c r="R2206" s="55"/>
      <c r="S2206" s="67"/>
      <c r="T2206" s="17">
        <f>IF(AND(D2206&lt;&gt;"",RIGHT(D2206,3)&lt;&gt;""),IF(COUNTIF($D$6:D2206,D2206)=1,1,0),0)</f>
        <v>0</v>
      </c>
      <c r="U2206" s="17" t="str">
        <f t="shared" si="177"/>
        <v/>
      </c>
      <c r="V2206" s="17" t="str">
        <f t="shared" si="178"/>
        <v/>
      </c>
    </row>
    <row r="2207" s="9" customFormat="1" hidden="1" customHeight="1" spans="1:22">
      <c r="A2207" s="21"/>
      <c r="B2207" s="54"/>
      <c r="C2207" s="55"/>
      <c r="D2207" s="54"/>
      <c r="E2207" s="57"/>
      <c r="F2207" s="58"/>
      <c r="G2207" s="59"/>
      <c r="H2207" s="57"/>
      <c r="I2207" s="57"/>
      <c r="J2207" s="62" t="str">
        <f t="shared" si="174"/>
        <v/>
      </c>
      <c r="K2207" s="61"/>
      <c r="L2207" s="57"/>
      <c r="M2207" s="57" t="str">
        <f t="shared" si="175"/>
        <v/>
      </c>
      <c r="N2207" s="57"/>
      <c r="O2207" s="57"/>
      <c r="P2207" s="57"/>
      <c r="Q2207" s="65" t="str">
        <f t="shared" si="176"/>
        <v/>
      </c>
      <c r="R2207" s="55"/>
      <c r="S2207" s="67"/>
      <c r="T2207" s="17">
        <f>IF(AND(D2207&lt;&gt;"",RIGHT(D2207,3)&lt;&gt;""),IF(COUNTIF($D$6:D2207,D2207)=1,1,0),0)</f>
        <v>0</v>
      </c>
      <c r="U2207" s="17" t="str">
        <f t="shared" si="177"/>
        <v/>
      </c>
      <c r="V2207" s="17" t="str">
        <f t="shared" si="178"/>
        <v/>
      </c>
    </row>
    <row r="2208" s="9" customFormat="1" hidden="1" customHeight="1" spans="1:22">
      <c r="A2208" s="21"/>
      <c r="B2208" s="54"/>
      <c r="C2208" s="55"/>
      <c r="D2208" s="54"/>
      <c r="E2208" s="57"/>
      <c r="F2208" s="58"/>
      <c r="G2208" s="59"/>
      <c r="H2208" s="57"/>
      <c r="I2208" s="57"/>
      <c r="J2208" s="62" t="str">
        <f t="shared" si="174"/>
        <v/>
      </c>
      <c r="K2208" s="61"/>
      <c r="L2208" s="57"/>
      <c r="M2208" s="57" t="str">
        <f t="shared" si="175"/>
        <v/>
      </c>
      <c r="N2208" s="57"/>
      <c r="O2208" s="57"/>
      <c r="P2208" s="57"/>
      <c r="Q2208" s="65" t="str">
        <f t="shared" si="176"/>
        <v/>
      </c>
      <c r="R2208" s="55"/>
      <c r="S2208" s="67"/>
      <c r="T2208" s="17">
        <f>IF(AND(D2208&lt;&gt;"",RIGHT(D2208,3)&lt;&gt;""),IF(COUNTIF($D$6:D2208,D2208)=1,1,0),0)</f>
        <v>0</v>
      </c>
      <c r="U2208" s="17" t="str">
        <f t="shared" si="177"/>
        <v/>
      </c>
      <c r="V2208" s="17" t="str">
        <f t="shared" si="178"/>
        <v/>
      </c>
    </row>
    <row r="2209" s="9" customFormat="1" hidden="1" customHeight="1" spans="1:22">
      <c r="A2209" s="21"/>
      <c r="B2209" s="54"/>
      <c r="C2209" s="55"/>
      <c r="D2209" s="54"/>
      <c r="E2209" s="57"/>
      <c r="F2209" s="58"/>
      <c r="G2209" s="59"/>
      <c r="H2209" s="57"/>
      <c r="I2209" s="57"/>
      <c r="J2209" s="62" t="str">
        <f t="shared" si="174"/>
        <v/>
      </c>
      <c r="K2209" s="61"/>
      <c r="L2209" s="57"/>
      <c r="M2209" s="57" t="str">
        <f t="shared" si="175"/>
        <v/>
      </c>
      <c r="N2209" s="57"/>
      <c r="O2209" s="57"/>
      <c r="P2209" s="57"/>
      <c r="Q2209" s="65" t="str">
        <f t="shared" si="176"/>
        <v/>
      </c>
      <c r="R2209" s="55"/>
      <c r="S2209" s="67"/>
      <c r="T2209" s="17">
        <f>IF(AND(D2209&lt;&gt;"",RIGHT(D2209,3)&lt;&gt;""),IF(COUNTIF($D$6:D2209,D2209)=1,1,0),0)</f>
        <v>0</v>
      </c>
      <c r="U2209" s="17" t="str">
        <f t="shared" si="177"/>
        <v/>
      </c>
      <c r="V2209" s="17" t="str">
        <f t="shared" si="178"/>
        <v/>
      </c>
    </row>
    <row r="2210" s="9" customFormat="1" hidden="1" customHeight="1" spans="1:22">
      <c r="A2210" s="21"/>
      <c r="B2210" s="54"/>
      <c r="C2210" s="55"/>
      <c r="D2210" s="54"/>
      <c r="E2210" s="57"/>
      <c r="F2210" s="58"/>
      <c r="G2210" s="59"/>
      <c r="H2210" s="57"/>
      <c r="I2210" s="57"/>
      <c r="J2210" s="62" t="str">
        <f t="shared" si="174"/>
        <v/>
      </c>
      <c r="K2210" s="61"/>
      <c r="L2210" s="57"/>
      <c r="M2210" s="57" t="str">
        <f t="shared" si="175"/>
        <v/>
      </c>
      <c r="N2210" s="57"/>
      <c r="O2210" s="57"/>
      <c r="P2210" s="57"/>
      <c r="Q2210" s="65" t="str">
        <f t="shared" si="176"/>
        <v/>
      </c>
      <c r="R2210" s="55"/>
      <c r="S2210" s="67"/>
      <c r="T2210" s="17">
        <f>IF(AND(D2210&lt;&gt;"",RIGHT(D2210,3)&lt;&gt;""),IF(COUNTIF($D$6:D2210,D2210)=1,1,0),0)</f>
        <v>0</v>
      </c>
      <c r="U2210" s="17" t="str">
        <f t="shared" si="177"/>
        <v/>
      </c>
      <c r="V2210" s="17" t="str">
        <f t="shared" si="178"/>
        <v/>
      </c>
    </row>
    <row r="2211" s="9" customFormat="1" hidden="1" customHeight="1" spans="1:22">
      <c r="A2211" s="21"/>
      <c r="B2211" s="54"/>
      <c r="C2211" s="55"/>
      <c r="D2211" s="54"/>
      <c r="E2211" s="57"/>
      <c r="F2211" s="58"/>
      <c r="G2211" s="59"/>
      <c r="H2211" s="57"/>
      <c r="I2211" s="57"/>
      <c r="J2211" s="62" t="str">
        <f t="shared" si="174"/>
        <v/>
      </c>
      <c r="K2211" s="61"/>
      <c r="L2211" s="57"/>
      <c r="M2211" s="57" t="str">
        <f t="shared" si="175"/>
        <v/>
      </c>
      <c r="N2211" s="57"/>
      <c r="O2211" s="57"/>
      <c r="P2211" s="57"/>
      <c r="Q2211" s="65" t="str">
        <f t="shared" si="176"/>
        <v/>
      </c>
      <c r="R2211" s="55"/>
      <c r="S2211" s="67"/>
      <c r="T2211" s="17">
        <f>IF(AND(D2211&lt;&gt;"",RIGHT(D2211,3)&lt;&gt;""),IF(COUNTIF($D$6:D2211,D2211)=1,1,0),0)</f>
        <v>0</v>
      </c>
      <c r="U2211" s="17" t="str">
        <f t="shared" si="177"/>
        <v/>
      </c>
      <c r="V2211" s="17" t="str">
        <f t="shared" si="178"/>
        <v/>
      </c>
    </row>
    <row r="2212" s="9" customFormat="1" hidden="1" customHeight="1" spans="1:22">
      <c r="A2212" s="21"/>
      <c r="B2212" s="54"/>
      <c r="C2212" s="55"/>
      <c r="D2212" s="54"/>
      <c r="E2212" s="57"/>
      <c r="F2212" s="58"/>
      <c r="G2212" s="59"/>
      <c r="H2212" s="57"/>
      <c r="I2212" s="57"/>
      <c r="J2212" s="62" t="str">
        <f t="shared" si="174"/>
        <v/>
      </c>
      <c r="K2212" s="61"/>
      <c r="L2212" s="57"/>
      <c r="M2212" s="57" t="str">
        <f t="shared" si="175"/>
        <v/>
      </c>
      <c r="N2212" s="57"/>
      <c r="O2212" s="57"/>
      <c r="P2212" s="57"/>
      <c r="Q2212" s="65" t="str">
        <f t="shared" si="176"/>
        <v/>
      </c>
      <c r="R2212" s="55"/>
      <c r="S2212" s="67"/>
      <c r="T2212" s="17">
        <f>IF(AND(D2212&lt;&gt;"",RIGHT(D2212,3)&lt;&gt;""),IF(COUNTIF($D$6:D2212,D2212)=1,1,0),0)</f>
        <v>0</v>
      </c>
      <c r="U2212" s="17" t="str">
        <f t="shared" si="177"/>
        <v/>
      </c>
      <c r="V2212" s="17" t="str">
        <f t="shared" si="178"/>
        <v/>
      </c>
    </row>
    <row r="2213" s="9" customFormat="1" hidden="1" customHeight="1" spans="1:22">
      <c r="A2213" s="21"/>
      <c r="B2213" s="54"/>
      <c r="C2213" s="55"/>
      <c r="D2213" s="54"/>
      <c r="E2213" s="57"/>
      <c r="F2213" s="58"/>
      <c r="G2213" s="59"/>
      <c r="H2213" s="57"/>
      <c r="I2213" s="57"/>
      <c r="J2213" s="62" t="str">
        <f t="shared" si="174"/>
        <v/>
      </c>
      <c r="K2213" s="61"/>
      <c r="L2213" s="57"/>
      <c r="M2213" s="57" t="str">
        <f t="shared" si="175"/>
        <v/>
      </c>
      <c r="N2213" s="57"/>
      <c r="O2213" s="57"/>
      <c r="P2213" s="57"/>
      <c r="Q2213" s="65" t="str">
        <f t="shared" si="176"/>
        <v/>
      </c>
      <c r="R2213" s="55"/>
      <c r="S2213" s="67"/>
      <c r="T2213" s="17">
        <f>IF(AND(D2213&lt;&gt;"",RIGHT(D2213,3)&lt;&gt;""),IF(COUNTIF($D$6:D2213,D2213)=1,1,0),0)</f>
        <v>0</v>
      </c>
      <c r="U2213" s="17" t="str">
        <f t="shared" si="177"/>
        <v/>
      </c>
      <c r="V2213" s="17" t="str">
        <f t="shared" si="178"/>
        <v/>
      </c>
    </row>
    <row r="2214" s="9" customFormat="1" hidden="1" customHeight="1" spans="1:22">
      <c r="A2214" s="21"/>
      <c r="B2214" s="54"/>
      <c r="C2214" s="55"/>
      <c r="D2214" s="54"/>
      <c r="E2214" s="57"/>
      <c r="F2214" s="58"/>
      <c r="G2214" s="59"/>
      <c r="H2214" s="57"/>
      <c r="I2214" s="57"/>
      <c r="J2214" s="62" t="str">
        <f t="shared" si="174"/>
        <v/>
      </c>
      <c r="K2214" s="61"/>
      <c r="L2214" s="57"/>
      <c r="M2214" s="57" t="str">
        <f t="shared" si="175"/>
        <v/>
      </c>
      <c r="N2214" s="57"/>
      <c r="O2214" s="57"/>
      <c r="P2214" s="57"/>
      <c r="Q2214" s="65" t="str">
        <f t="shared" si="176"/>
        <v/>
      </c>
      <c r="R2214" s="55"/>
      <c r="S2214" s="67"/>
      <c r="T2214" s="17">
        <f>IF(AND(D2214&lt;&gt;"",RIGHT(D2214,3)&lt;&gt;""),IF(COUNTIF($D$6:D2214,D2214)=1,1,0),0)</f>
        <v>0</v>
      </c>
      <c r="U2214" s="17" t="str">
        <f t="shared" si="177"/>
        <v/>
      </c>
      <c r="V2214" s="17" t="str">
        <f t="shared" si="178"/>
        <v/>
      </c>
    </row>
    <row r="2215" s="9" customFormat="1" hidden="1" customHeight="1" spans="1:22">
      <c r="A2215" s="21"/>
      <c r="B2215" s="54"/>
      <c r="C2215" s="55"/>
      <c r="D2215" s="54"/>
      <c r="E2215" s="57"/>
      <c r="F2215" s="58"/>
      <c r="G2215" s="59"/>
      <c r="H2215" s="57"/>
      <c r="I2215" s="57"/>
      <c r="J2215" s="62" t="str">
        <f t="shared" si="174"/>
        <v/>
      </c>
      <c r="K2215" s="61"/>
      <c r="L2215" s="57"/>
      <c r="M2215" s="57" t="str">
        <f t="shared" si="175"/>
        <v/>
      </c>
      <c r="N2215" s="57"/>
      <c r="O2215" s="57"/>
      <c r="P2215" s="57"/>
      <c r="Q2215" s="65" t="str">
        <f t="shared" si="176"/>
        <v/>
      </c>
      <c r="R2215" s="55"/>
      <c r="S2215" s="67"/>
      <c r="T2215" s="17">
        <f>IF(AND(D2215&lt;&gt;"",RIGHT(D2215,3)&lt;&gt;""),IF(COUNTIF($D$6:D2215,D2215)=1,1,0),0)</f>
        <v>0</v>
      </c>
      <c r="U2215" s="17" t="str">
        <f t="shared" si="177"/>
        <v/>
      </c>
      <c r="V2215" s="17" t="str">
        <f t="shared" si="178"/>
        <v/>
      </c>
    </row>
    <row r="2216" s="9" customFormat="1" hidden="1" customHeight="1" spans="1:22">
      <c r="A2216" s="21"/>
      <c r="B2216" s="54"/>
      <c r="C2216" s="55"/>
      <c r="D2216" s="54"/>
      <c r="E2216" s="57"/>
      <c r="F2216" s="58"/>
      <c r="G2216" s="59"/>
      <c r="H2216" s="57"/>
      <c r="I2216" s="57"/>
      <c r="J2216" s="62" t="str">
        <f t="shared" si="174"/>
        <v/>
      </c>
      <c r="K2216" s="61"/>
      <c r="L2216" s="57"/>
      <c r="M2216" s="57" t="str">
        <f t="shared" si="175"/>
        <v/>
      </c>
      <c r="N2216" s="57"/>
      <c r="O2216" s="57"/>
      <c r="P2216" s="57"/>
      <c r="Q2216" s="65" t="str">
        <f t="shared" si="176"/>
        <v/>
      </c>
      <c r="R2216" s="55"/>
      <c r="S2216" s="67"/>
      <c r="T2216" s="17">
        <f>IF(AND(D2216&lt;&gt;"",RIGHT(D2216,3)&lt;&gt;""),IF(COUNTIF($D$6:D2216,D2216)=1,1,0),0)</f>
        <v>0</v>
      </c>
      <c r="U2216" s="17" t="str">
        <f t="shared" si="177"/>
        <v/>
      </c>
      <c r="V2216" s="17" t="str">
        <f t="shared" si="178"/>
        <v/>
      </c>
    </row>
    <row r="2217" s="9" customFormat="1" hidden="1" customHeight="1" spans="1:22">
      <c r="A2217" s="21"/>
      <c r="B2217" s="54"/>
      <c r="C2217" s="55"/>
      <c r="D2217" s="54"/>
      <c r="E2217" s="57"/>
      <c r="F2217" s="58"/>
      <c r="G2217" s="59"/>
      <c r="H2217" s="57"/>
      <c r="I2217" s="57"/>
      <c r="J2217" s="62" t="str">
        <f t="shared" si="174"/>
        <v/>
      </c>
      <c r="K2217" s="61"/>
      <c r="L2217" s="57"/>
      <c r="M2217" s="57" t="str">
        <f t="shared" si="175"/>
        <v/>
      </c>
      <c r="N2217" s="57"/>
      <c r="O2217" s="57"/>
      <c r="P2217" s="57"/>
      <c r="Q2217" s="65" t="str">
        <f t="shared" si="176"/>
        <v/>
      </c>
      <c r="R2217" s="55"/>
      <c r="S2217" s="67"/>
      <c r="T2217" s="17">
        <f>IF(AND(D2217&lt;&gt;"",RIGHT(D2217,3)&lt;&gt;""),IF(COUNTIF($D$6:D2217,D2217)=1,1,0),0)</f>
        <v>0</v>
      </c>
      <c r="U2217" s="17" t="str">
        <f t="shared" si="177"/>
        <v/>
      </c>
      <c r="V2217" s="17" t="str">
        <f t="shared" si="178"/>
        <v/>
      </c>
    </row>
    <row r="2218" s="9" customFormat="1" hidden="1" customHeight="1" spans="1:22">
      <c r="A2218" s="21"/>
      <c r="B2218" s="54"/>
      <c r="C2218" s="55"/>
      <c r="D2218" s="54"/>
      <c r="E2218" s="57"/>
      <c r="F2218" s="58"/>
      <c r="G2218" s="59"/>
      <c r="H2218" s="57"/>
      <c r="I2218" s="57"/>
      <c r="J2218" s="62" t="str">
        <f t="shared" si="174"/>
        <v/>
      </c>
      <c r="K2218" s="61"/>
      <c r="L2218" s="57"/>
      <c r="M2218" s="57" t="str">
        <f t="shared" si="175"/>
        <v/>
      </c>
      <c r="N2218" s="57"/>
      <c r="O2218" s="57"/>
      <c r="P2218" s="57"/>
      <c r="Q2218" s="65" t="str">
        <f t="shared" si="176"/>
        <v/>
      </c>
      <c r="R2218" s="55"/>
      <c r="S2218" s="67"/>
      <c r="T2218" s="17">
        <f>IF(AND(D2218&lt;&gt;"",RIGHT(D2218,3)&lt;&gt;""),IF(COUNTIF($D$6:D2218,D2218)=1,1,0),0)</f>
        <v>0</v>
      </c>
      <c r="U2218" s="17" t="str">
        <f t="shared" si="177"/>
        <v/>
      </c>
      <c r="V2218" s="17" t="str">
        <f t="shared" si="178"/>
        <v/>
      </c>
    </row>
    <row r="2219" s="9" customFormat="1" hidden="1" customHeight="1" spans="1:22">
      <c r="A2219" s="21"/>
      <c r="B2219" s="54"/>
      <c r="C2219" s="55"/>
      <c r="D2219" s="54"/>
      <c r="E2219" s="57"/>
      <c r="F2219" s="58"/>
      <c r="G2219" s="59"/>
      <c r="H2219" s="57"/>
      <c r="I2219" s="57"/>
      <c r="J2219" s="62" t="str">
        <f t="shared" si="174"/>
        <v/>
      </c>
      <c r="K2219" s="61"/>
      <c r="L2219" s="57"/>
      <c r="M2219" s="57" t="str">
        <f t="shared" si="175"/>
        <v/>
      </c>
      <c r="N2219" s="57"/>
      <c r="O2219" s="57"/>
      <c r="P2219" s="57"/>
      <c r="Q2219" s="65" t="str">
        <f t="shared" si="176"/>
        <v/>
      </c>
      <c r="R2219" s="55"/>
      <c r="S2219" s="67"/>
      <c r="T2219" s="17">
        <f>IF(AND(D2219&lt;&gt;"",RIGHT(D2219,3)&lt;&gt;""),IF(COUNTIF($D$6:D2219,D2219)=1,1,0),0)</f>
        <v>0</v>
      </c>
      <c r="U2219" s="17" t="str">
        <f t="shared" si="177"/>
        <v/>
      </c>
      <c r="V2219" s="17" t="str">
        <f t="shared" si="178"/>
        <v/>
      </c>
    </row>
    <row r="2220" s="9" customFormat="1" hidden="1" customHeight="1" spans="1:22">
      <c r="A2220" s="21"/>
      <c r="B2220" s="54"/>
      <c r="C2220" s="55"/>
      <c r="D2220" s="54"/>
      <c r="E2220" s="57"/>
      <c r="F2220" s="58"/>
      <c r="G2220" s="59"/>
      <c r="H2220" s="57"/>
      <c r="I2220" s="57"/>
      <c r="J2220" s="62" t="str">
        <f t="shared" si="174"/>
        <v/>
      </c>
      <c r="K2220" s="61"/>
      <c r="L2220" s="57"/>
      <c r="M2220" s="57" t="str">
        <f t="shared" si="175"/>
        <v/>
      </c>
      <c r="N2220" s="57"/>
      <c r="O2220" s="57"/>
      <c r="P2220" s="57"/>
      <c r="Q2220" s="65" t="str">
        <f t="shared" si="176"/>
        <v/>
      </c>
      <c r="R2220" s="55"/>
      <c r="S2220" s="67"/>
      <c r="T2220" s="17">
        <f>IF(AND(D2220&lt;&gt;"",RIGHT(D2220,3)&lt;&gt;""),IF(COUNTIF($D$6:D2220,D2220)=1,1,0),0)</f>
        <v>0</v>
      </c>
      <c r="U2220" s="17" t="str">
        <f t="shared" si="177"/>
        <v/>
      </c>
      <c r="V2220" s="17" t="str">
        <f t="shared" si="178"/>
        <v/>
      </c>
    </row>
    <row r="2221" s="9" customFormat="1" hidden="1" customHeight="1" spans="1:22">
      <c r="A2221" s="21"/>
      <c r="B2221" s="54"/>
      <c r="C2221" s="55"/>
      <c r="D2221" s="54"/>
      <c r="E2221" s="57"/>
      <c r="F2221" s="58"/>
      <c r="G2221" s="59"/>
      <c r="H2221" s="57"/>
      <c r="I2221" s="57"/>
      <c r="J2221" s="62" t="str">
        <f t="shared" si="174"/>
        <v/>
      </c>
      <c r="K2221" s="61"/>
      <c r="L2221" s="57"/>
      <c r="M2221" s="57" t="str">
        <f t="shared" si="175"/>
        <v/>
      </c>
      <c r="N2221" s="57"/>
      <c r="O2221" s="57"/>
      <c r="P2221" s="57"/>
      <c r="Q2221" s="65" t="str">
        <f t="shared" si="176"/>
        <v/>
      </c>
      <c r="R2221" s="55"/>
      <c r="S2221" s="67"/>
      <c r="T2221" s="17">
        <f>IF(AND(D2221&lt;&gt;"",RIGHT(D2221,3)&lt;&gt;""),IF(COUNTIF($D$6:D2221,D2221)=1,1,0),0)</f>
        <v>0</v>
      </c>
      <c r="U2221" s="17" t="str">
        <f t="shared" si="177"/>
        <v/>
      </c>
      <c r="V2221" s="17" t="str">
        <f t="shared" si="178"/>
        <v/>
      </c>
    </row>
    <row r="2222" s="9" customFormat="1" hidden="1" customHeight="1" spans="1:22">
      <c r="A2222" s="21"/>
      <c r="B2222" s="54"/>
      <c r="C2222" s="55"/>
      <c r="D2222" s="54"/>
      <c r="E2222" s="57"/>
      <c r="F2222" s="58"/>
      <c r="G2222" s="59"/>
      <c r="H2222" s="57"/>
      <c r="I2222" s="57"/>
      <c r="J2222" s="62" t="str">
        <f t="shared" si="174"/>
        <v/>
      </c>
      <c r="K2222" s="61"/>
      <c r="L2222" s="57"/>
      <c r="M2222" s="57" t="str">
        <f t="shared" si="175"/>
        <v/>
      </c>
      <c r="N2222" s="57"/>
      <c r="O2222" s="57"/>
      <c r="P2222" s="57"/>
      <c r="Q2222" s="65" t="str">
        <f t="shared" si="176"/>
        <v/>
      </c>
      <c r="R2222" s="55"/>
      <c r="S2222" s="67"/>
      <c r="T2222" s="17">
        <f>IF(AND(D2222&lt;&gt;"",RIGHT(D2222,3)&lt;&gt;""),IF(COUNTIF($D$6:D2222,D2222)=1,1,0),0)</f>
        <v>0</v>
      </c>
      <c r="U2222" s="17" t="str">
        <f t="shared" si="177"/>
        <v/>
      </c>
      <c r="V2222" s="17" t="str">
        <f t="shared" si="178"/>
        <v/>
      </c>
    </row>
    <row r="2223" s="9" customFormat="1" hidden="1" customHeight="1" spans="1:22">
      <c r="A2223" s="21"/>
      <c r="B2223" s="54"/>
      <c r="C2223" s="55"/>
      <c r="D2223" s="54"/>
      <c r="E2223" s="57"/>
      <c r="F2223" s="58"/>
      <c r="G2223" s="59"/>
      <c r="H2223" s="57"/>
      <c r="I2223" s="57"/>
      <c r="J2223" s="62" t="str">
        <f t="shared" si="174"/>
        <v/>
      </c>
      <c r="K2223" s="61"/>
      <c r="L2223" s="57"/>
      <c r="M2223" s="57" t="str">
        <f t="shared" si="175"/>
        <v/>
      </c>
      <c r="N2223" s="57"/>
      <c r="O2223" s="57"/>
      <c r="P2223" s="57"/>
      <c r="Q2223" s="65" t="str">
        <f t="shared" si="176"/>
        <v/>
      </c>
      <c r="R2223" s="55"/>
      <c r="S2223" s="67"/>
      <c r="T2223" s="17">
        <f>IF(AND(D2223&lt;&gt;"",RIGHT(D2223,3)&lt;&gt;""),IF(COUNTIF($D$6:D2223,D2223)=1,1,0),0)</f>
        <v>0</v>
      </c>
      <c r="U2223" s="17" t="str">
        <f t="shared" si="177"/>
        <v/>
      </c>
      <c r="V2223" s="17" t="str">
        <f t="shared" si="178"/>
        <v/>
      </c>
    </row>
    <row r="2224" s="9" customFormat="1" hidden="1" customHeight="1" spans="1:22">
      <c r="A2224" s="21"/>
      <c r="B2224" s="54"/>
      <c r="C2224" s="55"/>
      <c r="D2224" s="54"/>
      <c r="E2224" s="57"/>
      <c r="F2224" s="58"/>
      <c r="G2224" s="59"/>
      <c r="H2224" s="57"/>
      <c r="I2224" s="57"/>
      <c r="J2224" s="62" t="str">
        <f t="shared" si="174"/>
        <v/>
      </c>
      <c r="K2224" s="61"/>
      <c r="L2224" s="57"/>
      <c r="M2224" s="57" t="str">
        <f t="shared" si="175"/>
        <v/>
      </c>
      <c r="N2224" s="57"/>
      <c r="O2224" s="57"/>
      <c r="P2224" s="57"/>
      <c r="Q2224" s="65" t="str">
        <f t="shared" si="176"/>
        <v/>
      </c>
      <c r="R2224" s="55"/>
      <c r="S2224" s="67"/>
      <c r="T2224" s="17">
        <f>IF(AND(D2224&lt;&gt;"",RIGHT(D2224,3)&lt;&gt;""),IF(COUNTIF($D$6:D2224,D2224)=1,1,0),0)</f>
        <v>0</v>
      </c>
      <c r="U2224" s="17" t="str">
        <f t="shared" si="177"/>
        <v/>
      </c>
      <c r="V2224" s="17" t="str">
        <f t="shared" si="178"/>
        <v/>
      </c>
    </row>
    <row r="2225" s="9" customFormat="1" hidden="1" customHeight="1" spans="1:22">
      <c r="A2225" s="21"/>
      <c r="B2225" s="54"/>
      <c r="C2225" s="55"/>
      <c r="D2225" s="54"/>
      <c r="E2225" s="57"/>
      <c r="F2225" s="58"/>
      <c r="G2225" s="59"/>
      <c r="H2225" s="57"/>
      <c r="I2225" s="57"/>
      <c r="J2225" s="62" t="str">
        <f t="shared" si="174"/>
        <v/>
      </c>
      <c r="K2225" s="61"/>
      <c r="L2225" s="57"/>
      <c r="M2225" s="57" t="str">
        <f t="shared" si="175"/>
        <v/>
      </c>
      <c r="N2225" s="57"/>
      <c r="O2225" s="57"/>
      <c r="P2225" s="57"/>
      <c r="Q2225" s="65" t="str">
        <f t="shared" si="176"/>
        <v/>
      </c>
      <c r="R2225" s="55"/>
      <c r="S2225" s="67"/>
      <c r="T2225" s="17">
        <f>IF(AND(D2225&lt;&gt;"",RIGHT(D2225,3)&lt;&gt;""),IF(COUNTIF($D$6:D2225,D2225)=1,1,0),0)</f>
        <v>0</v>
      </c>
      <c r="U2225" s="17" t="str">
        <f t="shared" si="177"/>
        <v/>
      </c>
      <c r="V2225" s="17" t="str">
        <f t="shared" si="178"/>
        <v/>
      </c>
    </row>
    <row r="2226" s="9" customFormat="1" hidden="1" customHeight="1" spans="1:22">
      <c r="A2226" s="21"/>
      <c r="B2226" s="54"/>
      <c r="C2226" s="55"/>
      <c r="D2226" s="54"/>
      <c r="E2226" s="57"/>
      <c r="F2226" s="58"/>
      <c r="G2226" s="59"/>
      <c r="H2226" s="57"/>
      <c r="I2226" s="57"/>
      <c r="J2226" s="62" t="str">
        <f t="shared" si="174"/>
        <v/>
      </c>
      <c r="K2226" s="61"/>
      <c r="L2226" s="57"/>
      <c r="M2226" s="57" t="str">
        <f t="shared" si="175"/>
        <v/>
      </c>
      <c r="N2226" s="57"/>
      <c r="O2226" s="57"/>
      <c r="P2226" s="57"/>
      <c r="Q2226" s="65" t="str">
        <f t="shared" si="176"/>
        <v/>
      </c>
      <c r="R2226" s="55"/>
      <c r="S2226" s="67"/>
      <c r="T2226" s="17">
        <f>IF(AND(D2226&lt;&gt;"",RIGHT(D2226,3)&lt;&gt;""),IF(COUNTIF($D$6:D2226,D2226)=1,1,0),0)</f>
        <v>0</v>
      </c>
      <c r="U2226" s="17" t="str">
        <f t="shared" si="177"/>
        <v/>
      </c>
      <c r="V2226" s="17" t="str">
        <f t="shared" si="178"/>
        <v/>
      </c>
    </row>
    <row r="2227" s="9" customFormat="1" hidden="1" customHeight="1" spans="1:22">
      <c r="A2227" s="21"/>
      <c r="B2227" s="54"/>
      <c r="C2227" s="55"/>
      <c r="D2227" s="54"/>
      <c r="E2227" s="57"/>
      <c r="F2227" s="58"/>
      <c r="G2227" s="59"/>
      <c r="H2227" s="57"/>
      <c r="I2227" s="57"/>
      <c r="J2227" s="62" t="str">
        <f t="shared" si="174"/>
        <v/>
      </c>
      <c r="K2227" s="61"/>
      <c r="L2227" s="57"/>
      <c r="M2227" s="57" t="str">
        <f t="shared" si="175"/>
        <v/>
      </c>
      <c r="N2227" s="57"/>
      <c r="O2227" s="57"/>
      <c r="P2227" s="57"/>
      <c r="Q2227" s="65" t="str">
        <f t="shared" si="176"/>
        <v/>
      </c>
      <c r="R2227" s="55"/>
      <c r="S2227" s="67"/>
      <c r="T2227" s="17">
        <f>IF(AND(D2227&lt;&gt;"",RIGHT(D2227,3)&lt;&gt;""),IF(COUNTIF($D$6:D2227,D2227)=1,1,0),0)</f>
        <v>0</v>
      </c>
      <c r="U2227" s="17" t="str">
        <f t="shared" si="177"/>
        <v/>
      </c>
      <c r="V2227" s="17" t="str">
        <f t="shared" si="178"/>
        <v/>
      </c>
    </row>
    <row r="2228" s="9" customFormat="1" hidden="1" customHeight="1" spans="1:22">
      <c r="A2228" s="21"/>
      <c r="B2228" s="54"/>
      <c r="C2228" s="55"/>
      <c r="D2228" s="54"/>
      <c r="E2228" s="57"/>
      <c r="F2228" s="58"/>
      <c r="G2228" s="59"/>
      <c r="H2228" s="57"/>
      <c r="I2228" s="57"/>
      <c r="J2228" s="62" t="str">
        <f t="shared" si="174"/>
        <v/>
      </c>
      <c r="K2228" s="61"/>
      <c r="L2228" s="57"/>
      <c r="M2228" s="57" t="str">
        <f t="shared" si="175"/>
        <v/>
      </c>
      <c r="N2228" s="57"/>
      <c r="O2228" s="57"/>
      <c r="P2228" s="57"/>
      <c r="Q2228" s="65" t="str">
        <f t="shared" si="176"/>
        <v/>
      </c>
      <c r="R2228" s="55"/>
      <c r="S2228" s="67"/>
      <c r="T2228" s="17">
        <f>IF(AND(D2228&lt;&gt;"",RIGHT(D2228,3)&lt;&gt;""),IF(COUNTIF($D$6:D2228,D2228)=1,1,0),0)</f>
        <v>0</v>
      </c>
      <c r="U2228" s="17" t="str">
        <f t="shared" si="177"/>
        <v/>
      </c>
      <c r="V2228" s="17" t="str">
        <f t="shared" si="178"/>
        <v/>
      </c>
    </row>
    <row r="2229" s="9" customFormat="1" hidden="1" customHeight="1" spans="1:22">
      <c r="A2229" s="21"/>
      <c r="B2229" s="54"/>
      <c r="C2229" s="55"/>
      <c r="D2229" s="54"/>
      <c r="E2229" s="57"/>
      <c r="F2229" s="58"/>
      <c r="G2229" s="59"/>
      <c r="H2229" s="57"/>
      <c r="I2229" s="57"/>
      <c r="J2229" s="62" t="str">
        <f t="shared" si="174"/>
        <v/>
      </c>
      <c r="K2229" s="61"/>
      <c r="L2229" s="57"/>
      <c r="M2229" s="57" t="str">
        <f t="shared" si="175"/>
        <v/>
      </c>
      <c r="N2229" s="57"/>
      <c r="O2229" s="57"/>
      <c r="P2229" s="57"/>
      <c r="Q2229" s="65" t="str">
        <f t="shared" si="176"/>
        <v/>
      </c>
      <c r="R2229" s="55"/>
      <c r="S2229" s="67"/>
      <c r="T2229" s="17">
        <f>IF(AND(D2229&lt;&gt;"",RIGHT(D2229,3)&lt;&gt;""),IF(COUNTIF($D$6:D2229,D2229)=1,1,0),0)</f>
        <v>0</v>
      </c>
      <c r="U2229" s="17" t="str">
        <f t="shared" si="177"/>
        <v/>
      </c>
      <c r="V2229" s="17" t="str">
        <f t="shared" si="178"/>
        <v/>
      </c>
    </row>
    <row r="2230" s="9" customFormat="1" hidden="1" customHeight="1" spans="1:22">
      <c r="A2230" s="21"/>
      <c r="B2230" s="54"/>
      <c r="C2230" s="55"/>
      <c r="D2230" s="54"/>
      <c r="E2230" s="57"/>
      <c r="F2230" s="58"/>
      <c r="G2230" s="59"/>
      <c r="H2230" s="57"/>
      <c r="I2230" s="57"/>
      <c r="J2230" s="62" t="str">
        <f t="shared" si="174"/>
        <v/>
      </c>
      <c r="K2230" s="61"/>
      <c r="L2230" s="57"/>
      <c r="M2230" s="57" t="str">
        <f t="shared" si="175"/>
        <v/>
      </c>
      <c r="N2230" s="57"/>
      <c r="O2230" s="57"/>
      <c r="P2230" s="57"/>
      <c r="Q2230" s="65" t="str">
        <f t="shared" si="176"/>
        <v/>
      </c>
      <c r="R2230" s="55"/>
      <c r="S2230" s="67"/>
      <c r="T2230" s="17">
        <f>IF(AND(D2230&lt;&gt;"",RIGHT(D2230,3)&lt;&gt;""),IF(COUNTIF($D$6:D2230,D2230)=1,1,0),0)</f>
        <v>0</v>
      </c>
      <c r="U2230" s="17" t="str">
        <f t="shared" si="177"/>
        <v/>
      </c>
      <c r="V2230" s="17" t="str">
        <f t="shared" si="178"/>
        <v/>
      </c>
    </row>
    <row r="2231" s="9" customFormat="1" hidden="1" customHeight="1" spans="1:22">
      <c r="A2231" s="21"/>
      <c r="B2231" s="54"/>
      <c r="C2231" s="55"/>
      <c r="D2231" s="54"/>
      <c r="E2231" s="57"/>
      <c r="F2231" s="58"/>
      <c r="G2231" s="59"/>
      <c r="H2231" s="57"/>
      <c r="I2231" s="57"/>
      <c r="J2231" s="62" t="str">
        <f t="shared" si="174"/>
        <v/>
      </c>
      <c r="K2231" s="61"/>
      <c r="L2231" s="57"/>
      <c r="M2231" s="57" t="str">
        <f t="shared" si="175"/>
        <v/>
      </c>
      <c r="N2231" s="57"/>
      <c r="O2231" s="57"/>
      <c r="P2231" s="57"/>
      <c r="Q2231" s="65" t="str">
        <f t="shared" si="176"/>
        <v/>
      </c>
      <c r="R2231" s="55"/>
      <c r="S2231" s="67"/>
      <c r="T2231" s="17">
        <f>IF(AND(D2231&lt;&gt;"",RIGHT(D2231,3)&lt;&gt;""),IF(COUNTIF($D$6:D2231,D2231)=1,1,0),0)</f>
        <v>0</v>
      </c>
      <c r="U2231" s="17" t="str">
        <f t="shared" si="177"/>
        <v/>
      </c>
      <c r="V2231" s="17" t="str">
        <f t="shared" si="178"/>
        <v/>
      </c>
    </row>
    <row r="2232" s="9" customFormat="1" hidden="1" customHeight="1" spans="1:22">
      <c r="A2232" s="21"/>
      <c r="B2232" s="54"/>
      <c r="C2232" s="55"/>
      <c r="D2232" s="54"/>
      <c r="E2232" s="57"/>
      <c r="F2232" s="58"/>
      <c r="G2232" s="59"/>
      <c r="H2232" s="57"/>
      <c r="I2232" s="57"/>
      <c r="J2232" s="62" t="str">
        <f t="shared" si="174"/>
        <v/>
      </c>
      <c r="K2232" s="61"/>
      <c r="L2232" s="57"/>
      <c r="M2232" s="57" t="str">
        <f t="shared" si="175"/>
        <v/>
      </c>
      <c r="N2232" s="57"/>
      <c r="O2232" s="57"/>
      <c r="P2232" s="57"/>
      <c r="Q2232" s="65" t="str">
        <f t="shared" si="176"/>
        <v/>
      </c>
      <c r="R2232" s="55"/>
      <c r="S2232" s="67"/>
      <c r="T2232" s="17">
        <f>IF(AND(D2232&lt;&gt;"",RIGHT(D2232,3)&lt;&gt;""),IF(COUNTIF($D$6:D2232,D2232)=1,1,0),0)</f>
        <v>0</v>
      </c>
      <c r="U2232" s="17" t="str">
        <f t="shared" si="177"/>
        <v/>
      </c>
      <c r="V2232" s="17" t="str">
        <f t="shared" si="178"/>
        <v/>
      </c>
    </row>
    <row r="2233" s="9" customFormat="1" hidden="1" customHeight="1" spans="1:22">
      <c r="A2233" s="21"/>
      <c r="B2233" s="54"/>
      <c r="C2233" s="55"/>
      <c r="D2233" s="54"/>
      <c r="E2233" s="57"/>
      <c r="F2233" s="58"/>
      <c r="G2233" s="59"/>
      <c r="H2233" s="57"/>
      <c r="I2233" s="57"/>
      <c r="J2233" s="62" t="str">
        <f t="shared" si="174"/>
        <v/>
      </c>
      <c r="K2233" s="61"/>
      <c r="L2233" s="57"/>
      <c r="M2233" s="57" t="str">
        <f t="shared" si="175"/>
        <v/>
      </c>
      <c r="N2233" s="57"/>
      <c r="O2233" s="57"/>
      <c r="P2233" s="57"/>
      <c r="Q2233" s="65" t="str">
        <f t="shared" si="176"/>
        <v/>
      </c>
      <c r="R2233" s="55"/>
      <c r="S2233" s="67"/>
      <c r="T2233" s="17">
        <f>IF(AND(D2233&lt;&gt;"",RIGHT(D2233,3)&lt;&gt;""),IF(COUNTIF($D$6:D2233,D2233)=1,1,0),0)</f>
        <v>0</v>
      </c>
      <c r="U2233" s="17" t="str">
        <f t="shared" si="177"/>
        <v/>
      </c>
      <c r="V2233" s="17" t="str">
        <f t="shared" si="178"/>
        <v/>
      </c>
    </row>
    <row r="2234" s="9" customFormat="1" hidden="1" customHeight="1" spans="1:22">
      <c r="A2234" s="21"/>
      <c r="B2234" s="54"/>
      <c r="C2234" s="55"/>
      <c r="D2234" s="54"/>
      <c r="E2234" s="57"/>
      <c r="F2234" s="58"/>
      <c r="G2234" s="59"/>
      <c r="H2234" s="57"/>
      <c r="I2234" s="57"/>
      <c r="J2234" s="62" t="str">
        <f t="shared" si="174"/>
        <v/>
      </c>
      <c r="K2234" s="61"/>
      <c r="L2234" s="57"/>
      <c r="M2234" s="57" t="str">
        <f t="shared" si="175"/>
        <v/>
      </c>
      <c r="N2234" s="57"/>
      <c r="O2234" s="57"/>
      <c r="P2234" s="57"/>
      <c r="Q2234" s="65" t="str">
        <f t="shared" si="176"/>
        <v/>
      </c>
      <c r="R2234" s="55"/>
      <c r="S2234" s="67"/>
      <c r="T2234" s="17">
        <f>IF(AND(D2234&lt;&gt;"",RIGHT(D2234,3)&lt;&gt;""),IF(COUNTIF($D$6:D2234,D2234)=1,1,0),0)</f>
        <v>0</v>
      </c>
      <c r="U2234" s="17" t="str">
        <f t="shared" si="177"/>
        <v/>
      </c>
      <c r="V2234" s="17" t="str">
        <f t="shared" si="178"/>
        <v/>
      </c>
    </row>
    <row r="2235" s="9" customFormat="1" hidden="1" customHeight="1" spans="1:22">
      <c r="A2235" s="21"/>
      <c r="B2235" s="54"/>
      <c r="C2235" s="55"/>
      <c r="D2235" s="54"/>
      <c r="E2235" s="57"/>
      <c r="F2235" s="58"/>
      <c r="G2235" s="59"/>
      <c r="H2235" s="57"/>
      <c r="I2235" s="57"/>
      <c r="J2235" s="62" t="str">
        <f t="shared" si="174"/>
        <v/>
      </c>
      <c r="K2235" s="61"/>
      <c r="L2235" s="57"/>
      <c r="M2235" s="57" t="str">
        <f t="shared" si="175"/>
        <v/>
      </c>
      <c r="N2235" s="57"/>
      <c r="O2235" s="57"/>
      <c r="P2235" s="57"/>
      <c r="Q2235" s="65" t="str">
        <f t="shared" si="176"/>
        <v/>
      </c>
      <c r="R2235" s="55"/>
      <c r="S2235" s="67"/>
      <c r="T2235" s="17">
        <f>IF(AND(D2235&lt;&gt;"",RIGHT(D2235,3)&lt;&gt;""),IF(COUNTIF($D$6:D2235,D2235)=1,1,0),0)</f>
        <v>0</v>
      </c>
      <c r="U2235" s="17" t="str">
        <f t="shared" si="177"/>
        <v/>
      </c>
      <c r="V2235" s="17" t="str">
        <f t="shared" si="178"/>
        <v/>
      </c>
    </row>
    <row r="2236" s="9" customFormat="1" hidden="1" customHeight="1" spans="1:22">
      <c r="A2236" s="21"/>
      <c r="B2236" s="54"/>
      <c r="C2236" s="55"/>
      <c r="D2236" s="54"/>
      <c r="E2236" s="57"/>
      <c r="F2236" s="58"/>
      <c r="G2236" s="59"/>
      <c r="H2236" s="57"/>
      <c r="I2236" s="57"/>
      <c r="J2236" s="62" t="str">
        <f t="shared" si="174"/>
        <v/>
      </c>
      <c r="K2236" s="61"/>
      <c r="L2236" s="57"/>
      <c r="M2236" s="57" t="str">
        <f t="shared" si="175"/>
        <v/>
      </c>
      <c r="N2236" s="57"/>
      <c r="O2236" s="57"/>
      <c r="P2236" s="57"/>
      <c r="Q2236" s="65" t="str">
        <f t="shared" si="176"/>
        <v/>
      </c>
      <c r="R2236" s="55"/>
      <c r="S2236" s="67"/>
      <c r="T2236" s="17">
        <f>IF(AND(D2236&lt;&gt;"",RIGHT(D2236,3)&lt;&gt;""),IF(COUNTIF($D$6:D2236,D2236)=1,1,0),0)</f>
        <v>0</v>
      </c>
      <c r="U2236" s="17" t="str">
        <f t="shared" si="177"/>
        <v/>
      </c>
      <c r="V2236" s="17" t="str">
        <f t="shared" si="178"/>
        <v/>
      </c>
    </row>
    <row r="2237" s="9" customFormat="1" hidden="1" customHeight="1" spans="1:22">
      <c r="A2237" s="21"/>
      <c r="B2237" s="54"/>
      <c r="C2237" s="55"/>
      <c r="D2237" s="54"/>
      <c r="E2237" s="57"/>
      <c r="F2237" s="58"/>
      <c r="G2237" s="59"/>
      <c r="H2237" s="57"/>
      <c r="I2237" s="57"/>
      <c r="J2237" s="62" t="str">
        <f t="shared" si="174"/>
        <v/>
      </c>
      <c r="K2237" s="61"/>
      <c r="L2237" s="57"/>
      <c r="M2237" s="57" t="str">
        <f t="shared" si="175"/>
        <v/>
      </c>
      <c r="N2237" s="57"/>
      <c r="O2237" s="57"/>
      <c r="P2237" s="57"/>
      <c r="Q2237" s="65" t="str">
        <f t="shared" si="176"/>
        <v/>
      </c>
      <c r="R2237" s="55"/>
      <c r="S2237" s="67"/>
      <c r="T2237" s="17">
        <f>IF(AND(D2237&lt;&gt;"",RIGHT(D2237,3)&lt;&gt;""),IF(COUNTIF($D$6:D2237,D2237)=1,1,0),0)</f>
        <v>0</v>
      </c>
      <c r="U2237" s="17" t="str">
        <f t="shared" si="177"/>
        <v/>
      </c>
      <c r="V2237" s="17" t="str">
        <f t="shared" si="178"/>
        <v/>
      </c>
    </row>
    <row r="2238" s="9" customFormat="1" hidden="1" customHeight="1" spans="1:22">
      <c r="A2238" s="21"/>
      <c r="B2238" s="54"/>
      <c r="C2238" s="55"/>
      <c r="D2238" s="54"/>
      <c r="E2238" s="57"/>
      <c r="F2238" s="58"/>
      <c r="G2238" s="59"/>
      <c r="H2238" s="57"/>
      <c r="I2238" s="57"/>
      <c r="J2238" s="62" t="str">
        <f t="shared" si="174"/>
        <v/>
      </c>
      <c r="K2238" s="61"/>
      <c r="L2238" s="57"/>
      <c r="M2238" s="57" t="str">
        <f t="shared" si="175"/>
        <v/>
      </c>
      <c r="N2238" s="57"/>
      <c r="O2238" s="57"/>
      <c r="P2238" s="57"/>
      <c r="Q2238" s="65" t="str">
        <f t="shared" si="176"/>
        <v/>
      </c>
      <c r="R2238" s="55"/>
      <c r="S2238" s="67"/>
      <c r="T2238" s="17">
        <f>IF(AND(D2238&lt;&gt;"",RIGHT(D2238,3)&lt;&gt;""),IF(COUNTIF($D$6:D2238,D2238)=1,1,0),0)</f>
        <v>0</v>
      </c>
      <c r="U2238" s="17" t="str">
        <f t="shared" si="177"/>
        <v/>
      </c>
      <c r="V2238" s="17" t="str">
        <f t="shared" si="178"/>
        <v/>
      </c>
    </row>
    <row r="2239" s="9" customFormat="1" hidden="1" customHeight="1" spans="1:22">
      <c r="A2239" s="21"/>
      <c r="B2239" s="54"/>
      <c r="C2239" s="55"/>
      <c r="D2239" s="54"/>
      <c r="E2239" s="57"/>
      <c r="F2239" s="58"/>
      <c r="G2239" s="59"/>
      <c r="H2239" s="57"/>
      <c r="I2239" s="57"/>
      <c r="J2239" s="62" t="str">
        <f t="shared" si="174"/>
        <v/>
      </c>
      <c r="K2239" s="61"/>
      <c r="L2239" s="57"/>
      <c r="M2239" s="57" t="str">
        <f t="shared" si="175"/>
        <v/>
      </c>
      <c r="N2239" s="57"/>
      <c r="O2239" s="57"/>
      <c r="P2239" s="57"/>
      <c r="Q2239" s="65" t="str">
        <f t="shared" si="176"/>
        <v/>
      </c>
      <c r="R2239" s="55"/>
      <c r="S2239" s="67"/>
      <c r="T2239" s="17">
        <f>IF(AND(D2239&lt;&gt;"",RIGHT(D2239,3)&lt;&gt;""),IF(COUNTIF($D$6:D2239,D2239)=1,1,0),0)</f>
        <v>0</v>
      </c>
      <c r="U2239" s="17" t="str">
        <f t="shared" si="177"/>
        <v/>
      </c>
      <c r="V2239" s="17" t="str">
        <f t="shared" si="178"/>
        <v/>
      </c>
    </row>
    <row r="2240" s="9" customFormat="1" hidden="1" customHeight="1" spans="1:22">
      <c r="A2240" s="21"/>
      <c r="B2240" s="54"/>
      <c r="C2240" s="55"/>
      <c r="D2240" s="54"/>
      <c r="E2240" s="57"/>
      <c r="F2240" s="58"/>
      <c r="G2240" s="59"/>
      <c r="H2240" s="57"/>
      <c r="I2240" s="57"/>
      <c r="J2240" s="62" t="str">
        <f t="shared" si="174"/>
        <v/>
      </c>
      <c r="K2240" s="61"/>
      <c r="L2240" s="57"/>
      <c r="M2240" s="57" t="str">
        <f t="shared" si="175"/>
        <v/>
      </c>
      <c r="N2240" s="57"/>
      <c r="O2240" s="57"/>
      <c r="P2240" s="57"/>
      <c r="Q2240" s="65" t="str">
        <f t="shared" si="176"/>
        <v/>
      </c>
      <c r="R2240" s="55"/>
      <c r="S2240" s="67"/>
      <c r="T2240" s="17">
        <f>IF(AND(D2240&lt;&gt;"",RIGHT(D2240,3)&lt;&gt;""),IF(COUNTIF($D$6:D2240,D2240)=1,1,0),0)</f>
        <v>0</v>
      </c>
      <c r="U2240" s="17" t="str">
        <f t="shared" si="177"/>
        <v/>
      </c>
      <c r="V2240" s="17" t="str">
        <f t="shared" si="178"/>
        <v/>
      </c>
    </row>
    <row r="2241" s="9" customFormat="1" hidden="1" customHeight="1" spans="1:22">
      <c r="A2241" s="21"/>
      <c r="B2241" s="54"/>
      <c r="C2241" s="55"/>
      <c r="D2241" s="54"/>
      <c r="E2241" s="57"/>
      <c r="F2241" s="58"/>
      <c r="G2241" s="59"/>
      <c r="H2241" s="57"/>
      <c r="I2241" s="57"/>
      <c r="J2241" s="62" t="str">
        <f t="shared" si="174"/>
        <v/>
      </c>
      <c r="K2241" s="61"/>
      <c r="L2241" s="57"/>
      <c r="M2241" s="57" t="str">
        <f t="shared" si="175"/>
        <v/>
      </c>
      <c r="N2241" s="57"/>
      <c r="O2241" s="57"/>
      <c r="P2241" s="57"/>
      <c r="Q2241" s="65" t="str">
        <f t="shared" si="176"/>
        <v/>
      </c>
      <c r="R2241" s="55"/>
      <c r="S2241" s="67"/>
      <c r="T2241" s="17">
        <f>IF(AND(D2241&lt;&gt;"",RIGHT(D2241,3)&lt;&gt;""),IF(COUNTIF($D$6:D2241,D2241)=1,1,0),0)</f>
        <v>0</v>
      </c>
      <c r="U2241" s="17" t="str">
        <f t="shared" si="177"/>
        <v/>
      </c>
      <c r="V2241" s="17" t="str">
        <f t="shared" si="178"/>
        <v/>
      </c>
    </row>
    <row r="2242" s="9" customFormat="1" hidden="1" customHeight="1" spans="1:22">
      <c r="A2242" s="21"/>
      <c r="B2242" s="54"/>
      <c r="C2242" s="55"/>
      <c r="D2242" s="54"/>
      <c r="E2242" s="57"/>
      <c r="F2242" s="58"/>
      <c r="G2242" s="59"/>
      <c r="H2242" s="57"/>
      <c r="I2242" s="57"/>
      <c r="J2242" s="62" t="str">
        <f t="shared" si="174"/>
        <v/>
      </c>
      <c r="K2242" s="61"/>
      <c r="L2242" s="57"/>
      <c r="M2242" s="57" t="str">
        <f t="shared" si="175"/>
        <v/>
      </c>
      <c r="N2242" s="57"/>
      <c r="O2242" s="57"/>
      <c r="P2242" s="57"/>
      <c r="Q2242" s="65" t="str">
        <f t="shared" si="176"/>
        <v/>
      </c>
      <c r="R2242" s="55"/>
      <c r="S2242" s="67"/>
      <c r="T2242" s="17">
        <f>IF(AND(D2242&lt;&gt;"",RIGHT(D2242,3)&lt;&gt;""),IF(COUNTIF($D$6:D2242,D2242)=1,1,0),0)</f>
        <v>0</v>
      </c>
      <c r="U2242" s="17" t="str">
        <f t="shared" si="177"/>
        <v/>
      </c>
      <c r="V2242" s="17" t="str">
        <f t="shared" si="178"/>
        <v/>
      </c>
    </row>
    <row r="2243" s="9" customFormat="1" hidden="1" customHeight="1" spans="1:22">
      <c r="A2243" s="21"/>
      <c r="B2243" s="54"/>
      <c r="C2243" s="55"/>
      <c r="D2243" s="54"/>
      <c r="E2243" s="57"/>
      <c r="F2243" s="58"/>
      <c r="G2243" s="59"/>
      <c r="H2243" s="57"/>
      <c r="I2243" s="57"/>
      <c r="J2243" s="62" t="str">
        <f t="shared" si="174"/>
        <v/>
      </c>
      <c r="K2243" s="61"/>
      <c r="L2243" s="57"/>
      <c r="M2243" s="57" t="str">
        <f t="shared" si="175"/>
        <v/>
      </c>
      <c r="N2243" s="57"/>
      <c r="O2243" s="57"/>
      <c r="P2243" s="57"/>
      <c r="Q2243" s="65" t="str">
        <f t="shared" si="176"/>
        <v/>
      </c>
      <c r="R2243" s="55"/>
      <c r="S2243" s="67"/>
      <c r="T2243" s="17">
        <f>IF(AND(D2243&lt;&gt;"",RIGHT(D2243,3)&lt;&gt;""),IF(COUNTIF($D$6:D2243,D2243)=1,1,0),0)</f>
        <v>0</v>
      </c>
      <c r="U2243" s="17" t="str">
        <f t="shared" si="177"/>
        <v/>
      </c>
      <c r="V2243" s="17" t="str">
        <f t="shared" si="178"/>
        <v/>
      </c>
    </row>
    <row r="2244" s="9" customFormat="1" hidden="1" customHeight="1" spans="1:22">
      <c r="A2244" s="21"/>
      <c r="B2244" s="54"/>
      <c r="C2244" s="55"/>
      <c r="D2244" s="54"/>
      <c r="E2244" s="57"/>
      <c r="F2244" s="58"/>
      <c r="G2244" s="59"/>
      <c r="H2244" s="57"/>
      <c r="I2244" s="57"/>
      <c r="J2244" s="62" t="str">
        <f t="shared" si="174"/>
        <v/>
      </c>
      <c r="K2244" s="61"/>
      <c r="L2244" s="57"/>
      <c r="M2244" s="57" t="str">
        <f t="shared" si="175"/>
        <v/>
      </c>
      <c r="N2244" s="57"/>
      <c r="O2244" s="57"/>
      <c r="P2244" s="57"/>
      <c r="Q2244" s="65" t="str">
        <f t="shared" si="176"/>
        <v/>
      </c>
      <c r="R2244" s="55"/>
      <c r="S2244" s="67"/>
      <c r="T2244" s="17">
        <f>IF(AND(D2244&lt;&gt;"",RIGHT(D2244,3)&lt;&gt;""),IF(COUNTIF($D$6:D2244,D2244)=1,1,0),0)</f>
        <v>0</v>
      </c>
      <c r="U2244" s="17" t="str">
        <f t="shared" si="177"/>
        <v/>
      </c>
      <c r="V2244" s="17" t="str">
        <f t="shared" si="178"/>
        <v/>
      </c>
    </row>
    <row r="2245" s="9" customFormat="1" hidden="1" customHeight="1" spans="1:22">
      <c r="A2245" s="21"/>
      <c r="B2245" s="54"/>
      <c r="C2245" s="55"/>
      <c r="D2245" s="54"/>
      <c r="E2245" s="57"/>
      <c r="F2245" s="58"/>
      <c r="G2245" s="59"/>
      <c r="H2245" s="57"/>
      <c r="I2245" s="57"/>
      <c r="J2245" s="62" t="str">
        <f t="shared" si="174"/>
        <v/>
      </c>
      <c r="K2245" s="61"/>
      <c r="L2245" s="57"/>
      <c r="M2245" s="57" t="str">
        <f t="shared" si="175"/>
        <v/>
      </c>
      <c r="N2245" s="57"/>
      <c r="O2245" s="57"/>
      <c r="P2245" s="57"/>
      <c r="Q2245" s="65" t="str">
        <f t="shared" si="176"/>
        <v/>
      </c>
      <c r="R2245" s="55"/>
      <c r="S2245" s="67"/>
      <c r="T2245" s="17">
        <f>IF(AND(D2245&lt;&gt;"",RIGHT(D2245,3)&lt;&gt;""),IF(COUNTIF($D$6:D2245,D2245)=1,1,0),0)</f>
        <v>0</v>
      </c>
      <c r="U2245" s="17" t="str">
        <f t="shared" si="177"/>
        <v/>
      </c>
      <c r="V2245" s="17" t="str">
        <f t="shared" si="178"/>
        <v/>
      </c>
    </row>
    <row r="2246" s="9" customFormat="1" hidden="1" customHeight="1" spans="1:22">
      <c r="A2246" s="21"/>
      <c r="B2246" s="54"/>
      <c r="C2246" s="55"/>
      <c r="D2246" s="54"/>
      <c r="E2246" s="57"/>
      <c r="F2246" s="58"/>
      <c r="G2246" s="59"/>
      <c r="H2246" s="57"/>
      <c r="I2246" s="57"/>
      <c r="J2246" s="62" t="str">
        <f t="shared" ref="J2246:J2309" si="179">IF(H2246&lt;&gt;"",HYPERLINK(_xlfn.CONCAT($H$4,H2246,I2246),"Open File"),"")</f>
        <v/>
      </c>
      <c r="K2246" s="61"/>
      <c r="L2246" s="57"/>
      <c r="M2246" s="57" t="str">
        <f t="shared" ref="M2246:M2309" si="180">IF(AND(N2246&lt;&gt;"",Q2246&lt;&gt;"",R2246&lt;&gt;""),"COMPLETED",IF(N2246&lt;&gt;"","ON-GOING",IF(L2246&lt;&gt;"","REQUESTED","")))</f>
        <v/>
      </c>
      <c r="N2246" s="57"/>
      <c r="O2246" s="57"/>
      <c r="P2246" s="57"/>
      <c r="Q2246" s="65" t="str">
        <f t="shared" ref="Q2246:Q2309" si="181">IF(O2246&lt;&gt;"",HYPERLINK(_xlfn.CONCAT($O$4,O2246,P2246),"Open File"),"")</f>
        <v/>
      </c>
      <c r="R2246" s="55"/>
      <c r="S2246" s="67"/>
      <c r="T2246" s="17">
        <f>IF(AND(D2246&lt;&gt;"",RIGHT(D2246,3)&lt;&gt;""),IF(COUNTIF($D$6:D2246,D2246)=1,1,0),0)</f>
        <v>0</v>
      </c>
      <c r="U2246" s="17" t="str">
        <f t="shared" ref="U2246:U2309" si="182">IF(AND(D2246&lt;&gt;"",E2246&lt;&gt;""),_xlfn.CONCAT(SUBSTITUTE(D2246,"/","."),"_",E2246,"_Before"),"")</f>
        <v/>
      </c>
      <c r="V2246" s="17" t="str">
        <f t="shared" ref="V2246:V2309" si="183">IF(AND(D2246&lt;&gt;"",E2246&lt;&gt;""),_xlfn.CONCAT(SUBSTITUTE(D2246,"/","."),"_",E2246,"_After"),"")</f>
        <v/>
      </c>
    </row>
    <row r="2247" s="9" customFormat="1" hidden="1" customHeight="1" spans="1:22">
      <c r="A2247" s="21"/>
      <c r="B2247" s="54"/>
      <c r="C2247" s="55"/>
      <c r="D2247" s="54"/>
      <c r="E2247" s="57"/>
      <c r="F2247" s="58"/>
      <c r="G2247" s="59"/>
      <c r="H2247" s="57"/>
      <c r="I2247" s="57"/>
      <c r="J2247" s="62" t="str">
        <f t="shared" si="179"/>
        <v/>
      </c>
      <c r="K2247" s="61"/>
      <c r="L2247" s="57"/>
      <c r="M2247" s="57" t="str">
        <f t="shared" si="180"/>
        <v/>
      </c>
      <c r="N2247" s="57"/>
      <c r="O2247" s="57"/>
      <c r="P2247" s="57"/>
      <c r="Q2247" s="65" t="str">
        <f t="shared" si="181"/>
        <v/>
      </c>
      <c r="R2247" s="55"/>
      <c r="S2247" s="67"/>
      <c r="T2247" s="17">
        <f>IF(AND(D2247&lt;&gt;"",RIGHT(D2247,3)&lt;&gt;""),IF(COUNTIF($D$6:D2247,D2247)=1,1,0),0)</f>
        <v>0</v>
      </c>
      <c r="U2247" s="17" t="str">
        <f t="shared" si="182"/>
        <v/>
      </c>
      <c r="V2247" s="17" t="str">
        <f t="shared" si="183"/>
        <v/>
      </c>
    </row>
    <row r="2248" s="9" customFormat="1" hidden="1" customHeight="1" spans="1:22">
      <c r="A2248" s="21"/>
      <c r="B2248" s="54"/>
      <c r="C2248" s="55"/>
      <c r="D2248" s="54"/>
      <c r="E2248" s="57"/>
      <c r="F2248" s="58"/>
      <c r="G2248" s="59"/>
      <c r="H2248" s="57"/>
      <c r="I2248" s="57"/>
      <c r="J2248" s="62" t="str">
        <f t="shared" si="179"/>
        <v/>
      </c>
      <c r="K2248" s="61"/>
      <c r="L2248" s="57"/>
      <c r="M2248" s="57" t="str">
        <f t="shared" si="180"/>
        <v/>
      </c>
      <c r="N2248" s="57"/>
      <c r="O2248" s="57"/>
      <c r="P2248" s="57"/>
      <c r="Q2248" s="65" t="str">
        <f t="shared" si="181"/>
        <v/>
      </c>
      <c r="R2248" s="55"/>
      <c r="S2248" s="67"/>
      <c r="T2248" s="17">
        <f>IF(AND(D2248&lt;&gt;"",RIGHT(D2248,3)&lt;&gt;""),IF(COUNTIF($D$6:D2248,D2248)=1,1,0),0)</f>
        <v>0</v>
      </c>
      <c r="U2248" s="17" t="str">
        <f t="shared" si="182"/>
        <v/>
      </c>
      <c r="V2248" s="17" t="str">
        <f t="shared" si="183"/>
        <v/>
      </c>
    </row>
    <row r="2249" s="9" customFormat="1" hidden="1" customHeight="1" spans="1:22">
      <c r="A2249" s="21"/>
      <c r="B2249" s="54"/>
      <c r="C2249" s="55"/>
      <c r="D2249" s="54"/>
      <c r="E2249" s="57"/>
      <c r="F2249" s="58"/>
      <c r="G2249" s="59"/>
      <c r="H2249" s="57"/>
      <c r="I2249" s="57"/>
      <c r="J2249" s="62" t="str">
        <f t="shared" si="179"/>
        <v/>
      </c>
      <c r="K2249" s="61"/>
      <c r="L2249" s="57"/>
      <c r="M2249" s="57" t="str">
        <f t="shared" si="180"/>
        <v/>
      </c>
      <c r="N2249" s="57"/>
      <c r="O2249" s="57"/>
      <c r="P2249" s="57"/>
      <c r="Q2249" s="65" t="str">
        <f t="shared" si="181"/>
        <v/>
      </c>
      <c r="R2249" s="55"/>
      <c r="S2249" s="67"/>
      <c r="T2249" s="17">
        <f>IF(AND(D2249&lt;&gt;"",RIGHT(D2249,3)&lt;&gt;""),IF(COUNTIF($D$6:D2249,D2249)=1,1,0),0)</f>
        <v>0</v>
      </c>
      <c r="U2249" s="17" t="str">
        <f t="shared" si="182"/>
        <v/>
      </c>
      <c r="V2249" s="17" t="str">
        <f t="shared" si="183"/>
        <v/>
      </c>
    </row>
    <row r="2250" s="9" customFormat="1" hidden="1" customHeight="1" spans="1:22">
      <c r="A2250" s="21"/>
      <c r="B2250" s="54"/>
      <c r="C2250" s="55"/>
      <c r="D2250" s="54"/>
      <c r="E2250" s="57"/>
      <c r="F2250" s="58"/>
      <c r="G2250" s="59"/>
      <c r="H2250" s="57"/>
      <c r="I2250" s="57"/>
      <c r="J2250" s="62" t="str">
        <f t="shared" si="179"/>
        <v/>
      </c>
      <c r="K2250" s="61"/>
      <c r="L2250" s="57"/>
      <c r="M2250" s="57" t="str">
        <f t="shared" si="180"/>
        <v/>
      </c>
      <c r="N2250" s="57"/>
      <c r="O2250" s="57"/>
      <c r="P2250" s="57"/>
      <c r="Q2250" s="65" t="str">
        <f t="shared" si="181"/>
        <v/>
      </c>
      <c r="R2250" s="55"/>
      <c r="S2250" s="67"/>
      <c r="T2250" s="17">
        <f>IF(AND(D2250&lt;&gt;"",RIGHT(D2250,3)&lt;&gt;""),IF(COUNTIF($D$6:D2250,D2250)=1,1,0),0)</f>
        <v>0</v>
      </c>
      <c r="U2250" s="17" t="str">
        <f t="shared" si="182"/>
        <v/>
      </c>
      <c r="V2250" s="17" t="str">
        <f t="shared" si="183"/>
        <v/>
      </c>
    </row>
    <row r="2251" s="9" customFormat="1" hidden="1" customHeight="1" spans="1:22">
      <c r="A2251" s="21"/>
      <c r="B2251" s="54"/>
      <c r="C2251" s="55"/>
      <c r="D2251" s="54"/>
      <c r="E2251" s="57"/>
      <c r="F2251" s="58"/>
      <c r="G2251" s="59"/>
      <c r="H2251" s="57"/>
      <c r="I2251" s="57"/>
      <c r="J2251" s="62" t="str">
        <f t="shared" si="179"/>
        <v/>
      </c>
      <c r="K2251" s="61"/>
      <c r="L2251" s="57"/>
      <c r="M2251" s="57" t="str">
        <f t="shared" si="180"/>
        <v/>
      </c>
      <c r="N2251" s="57"/>
      <c r="O2251" s="57"/>
      <c r="P2251" s="57"/>
      <c r="Q2251" s="65" t="str">
        <f t="shared" si="181"/>
        <v/>
      </c>
      <c r="R2251" s="55"/>
      <c r="S2251" s="67"/>
      <c r="T2251" s="17">
        <f>IF(AND(D2251&lt;&gt;"",RIGHT(D2251,3)&lt;&gt;""),IF(COUNTIF($D$6:D2251,D2251)=1,1,0),0)</f>
        <v>0</v>
      </c>
      <c r="U2251" s="17" t="str">
        <f t="shared" si="182"/>
        <v/>
      </c>
      <c r="V2251" s="17" t="str">
        <f t="shared" si="183"/>
        <v/>
      </c>
    </row>
    <row r="2252" s="9" customFormat="1" hidden="1" customHeight="1" spans="1:22">
      <c r="A2252" s="21"/>
      <c r="B2252" s="54"/>
      <c r="C2252" s="55"/>
      <c r="D2252" s="54"/>
      <c r="E2252" s="57"/>
      <c r="F2252" s="58"/>
      <c r="G2252" s="59"/>
      <c r="H2252" s="57"/>
      <c r="I2252" s="57"/>
      <c r="J2252" s="62" t="str">
        <f t="shared" si="179"/>
        <v/>
      </c>
      <c r="K2252" s="61"/>
      <c r="L2252" s="57"/>
      <c r="M2252" s="57" t="str">
        <f t="shared" si="180"/>
        <v/>
      </c>
      <c r="N2252" s="57"/>
      <c r="O2252" s="57"/>
      <c r="P2252" s="57"/>
      <c r="Q2252" s="65" t="str">
        <f t="shared" si="181"/>
        <v/>
      </c>
      <c r="R2252" s="55"/>
      <c r="S2252" s="67"/>
      <c r="T2252" s="17">
        <f>IF(AND(D2252&lt;&gt;"",RIGHT(D2252,3)&lt;&gt;""),IF(COUNTIF($D$6:D2252,D2252)=1,1,0),0)</f>
        <v>0</v>
      </c>
      <c r="U2252" s="17" t="str">
        <f t="shared" si="182"/>
        <v/>
      </c>
      <c r="V2252" s="17" t="str">
        <f t="shared" si="183"/>
        <v/>
      </c>
    </row>
    <row r="2253" s="9" customFormat="1" hidden="1" customHeight="1" spans="1:22">
      <c r="A2253" s="21"/>
      <c r="B2253" s="54"/>
      <c r="C2253" s="55"/>
      <c r="D2253" s="54"/>
      <c r="E2253" s="57"/>
      <c r="F2253" s="58"/>
      <c r="G2253" s="59"/>
      <c r="H2253" s="57"/>
      <c r="I2253" s="57"/>
      <c r="J2253" s="62" t="str">
        <f t="shared" si="179"/>
        <v/>
      </c>
      <c r="K2253" s="61"/>
      <c r="L2253" s="57"/>
      <c r="M2253" s="57" t="str">
        <f t="shared" si="180"/>
        <v/>
      </c>
      <c r="N2253" s="57"/>
      <c r="O2253" s="57"/>
      <c r="P2253" s="57"/>
      <c r="Q2253" s="65" t="str">
        <f t="shared" si="181"/>
        <v/>
      </c>
      <c r="R2253" s="55"/>
      <c r="S2253" s="67"/>
      <c r="T2253" s="17">
        <f>IF(AND(D2253&lt;&gt;"",RIGHT(D2253,3)&lt;&gt;""),IF(COUNTIF($D$6:D2253,D2253)=1,1,0),0)</f>
        <v>0</v>
      </c>
      <c r="U2253" s="17" t="str">
        <f t="shared" si="182"/>
        <v/>
      </c>
      <c r="V2253" s="17" t="str">
        <f t="shared" si="183"/>
        <v/>
      </c>
    </row>
    <row r="2254" s="9" customFormat="1" hidden="1" customHeight="1" spans="1:22">
      <c r="A2254" s="21"/>
      <c r="B2254" s="54"/>
      <c r="C2254" s="55"/>
      <c r="D2254" s="54"/>
      <c r="E2254" s="57"/>
      <c r="F2254" s="58"/>
      <c r="G2254" s="59"/>
      <c r="H2254" s="57"/>
      <c r="I2254" s="57"/>
      <c r="J2254" s="62" t="str">
        <f t="shared" si="179"/>
        <v/>
      </c>
      <c r="K2254" s="61"/>
      <c r="L2254" s="57"/>
      <c r="M2254" s="57" t="str">
        <f t="shared" si="180"/>
        <v/>
      </c>
      <c r="N2254" s="57"/>
      <c r="O2254" s="57"/>
      <c r="P2254" s="57"/>
      <c r="Q2254" s="65" t="str">
        <f t="shared" si="181"/>
        <v/>
      </c>
      <c r="R2254" s="55"/>
      <c r="S2254" s="67"/>
      <c r="T2254" s="17">
        <f>IF(AND(D2254&lt;&gt;"",RIGHT(D2254,3)&lt;&gt;""),IF(COUNTIF($D$6:D2254,D2254)=1,1,0),0)</f>
        <v>0</v>
      </c>
      <c r="U2254" s="17" t="str">
        <f t="shared" si="182"/>
        <v/>
      </c>
      <c r="V2254" s="17" t="str">
        <f t="shared" si="183"/>
        <v/>
      </c>
    </row>
    <row r="2255" s="9" customFormat="1" hidden="1" customHeight="1" spans="1:22">
      <c r="A2255" s="21"/>
      <c r="B2255" s="54"/>
      <c r="C2255" s="55"/>
      <c r="D2255" s="54"/>
      <c r="E2255" s="57"/>
      <c r="F2255" s="58"/>
      <c r="G2255" s="59"/>
      <c r="H2255" s="57"/>
      <c r="I2255" s="57"/>
      <c r="J2255" s="62" t="str">
        <f t="shared" si="179"/>
        <v/>
      </c>
      <c r="K2255" s="61"/>
      <c r="L2255" s="57"/>
      <c r="M2255" s="57" t="str">
        <f t="shared" si="180"/>
        <v/>
      </c>
      <c r="N2255" s="57"/>
      <c r="O2255" s="57"/>
      <c r="P2255" s="57"/>
      <c r="Q2255" s="65" t="str">
        <f t="shared" si="181"/>
        <v/>
      </c>
      <c r="R2255" s="55"/>
      <c r="S2255" s="67"/>
      <c r="T2255" s="17">
        <f>IF(AND(D2255&lt;&gt;"",RIGHT(D2255,3)&lt;&gt;""),IF(COUNTIF($D$6:D2255,D2255)=1,1,0),0)</f>
        <v>0</v>
      </c>
      <c r="U2255" s="17" t="str">
        <f t="shared" si="182"/>
        <v/>
      </c>
      <c r="V2255" s="17" t="str">
        <f t="shared" si="183"/>
        <v/>
      </c>
    </row>
    <row r="2256" s="9" customFormat="1" hidden="1" customHeight="1" spans="1:22">
      <c r="A2256" s="21"/>
      <c r="B2256" s="54"/>
      <c r="C2256" s="55"/>
      <c r="D2256" s="54"/>
      <c r="E2256" s="57"/>
      <c r="F2256" s="58"/>
      <c r="G2256" s="59"/>
      <c r="H2256" s="57"/>
      <c r="I2256" s="57"/>
      <c r="J2256" s="62" t="str">
        <f t="shared" si="179"/>
        <v/>
      </c>
      <c r="K2256" s="61"/>
      <c r="L2256" s="57"/>
      <c r="M2256" s="57" t="str">
        <f t="shared" si="180"/>
        <v/>
      </c>
      <c r="N2256" s="57"/>
      <c r="O2256" s="57"/>
      <c r="P2256" s="57"/>
      <c r="Q2256" s="65" t="str">
        <f t="shared" si="181"/>
        <v/>
      </c>
      <c r="R2256" s="55"/>
      <c r="S2256" s="67"/>
      <c r="T2256" s="17">
        <f>IF(AND(D2256&lt;&gt;"",RIGHT(D2256,3)&lt;&gt;""),IF(COUNTIF($D$6:D2256,D2256)=1,1,0),0)</f>
        <v>0</v>
      </c>
      <c r="U2256" s="17" t="str">
        <f t="shared" si="182"/>
        <v/>
      </c>
      <c r="V2256" s="17" t="str">
        <f t="shared" si="183"/>
        <v/>
      </c>
    </row>
    <row r="2257" s="9" customFormat="1" hidden="1" customHeight="1" spans="1:22">
      <c r="A2257" s="21"/>
      <c r="B2257" s="54"/>
      <c r="C2257" s="55"/>
      <c r="D2257" s="54"/>
      <c r="E2257" s="57"/>
      <c r="F2257" s="58"/>
      <c r="G2257" s="59"/>
      <c r="H2257" s="57"/>
      <c r="I2257" s="57"/>
      <c r="J2257" s="62" t="str">
        <f t="shared" si="179"/>
        <v/>
      </c>
      <c r="K2257" s="61"/>
      <c r="L2257" s="57"/>
      <c r="M2257" s="57" t="str">
        <f t="shared" si="180"/>
        <v/>
      </c>
      <c r="N2257" s="57"/>
      <c r="O2257" s="57"/>
      <c r="P2257" s="57"/>
      <c r="Q2257" s="65" t="str">
        <f t="shared" si="181"/>
        <v/>
      </c>
      <c r="R2257" s="55"/>
      <c r="S2257" s="67"/>
      <c r="T2257" s="17">
        <f>IF(AND(D2257&lt;&gt;"",RIGHT(D2257,3)&lt;&gt;""),IF(COUNTIF($D$6:D2257,D2257)=1,1,0),0)</f>
        <v>0</v>
      </c>
      <c r="U2257" s="17" t="str">
        <f t="shared" si="182"/>
        <v/>
      </c>
      <c r="V2257" s="17" t="str">
        <f t="shared" si="183"/>
        <v/>
      </c>
    </row>
    <row r="2258" s="9" customFormat="1" hidden="1" customHeight="1" spans="1:22">
      <c r="A2258" s="21"/>
      <c r="B2258" s="54"/>
      <c r="C2258" s="55"/>
      <c r="D2258" s="54"/>
      <c r="E2258" s="57"/>
      <c r="F2258" s="58"/>
      <c r="G2258" s="59"/>
      <c r="H2258" s="57"/>
      <c r="I2258" s="57"/>
      <c r="J2258" s="62" t="str">
        <f t="shared" si="179"/>
        <v/>
      </c>
      <c r="K2258" s="61"/>
      <c r="L2258" s="57"/>
      <c r="M2258" s="57" t="str">
        <f t="shared" si="180"/>
        <v/>
      </c>
      <c r="N2258" s="57"/>
      <c r="O2258" s="57"/>
      <c r="P2258" s="57"/>
      <c r="Q2258" s="65" t="str">
        <f t="shared" si="181"/>
        <v/>
      </c>
      <c r="R2258" s="55"/>
      <c r="S2258" s="67"/>
      <c r="T2258" s="17">
        <f>IF(AND(D2258&lt;&gt;"",RIGHT(D2258,3)&lt;&gt;""),IF(COUNTIF($D$6:D2258,D2258)=1,1,0),0)</f>
        <v>0</v>
      </c>
      <c r="U2258" s="17" t="str">
        <f t="shared" si="182"/>
        <v/>
      </c>
      <c r="V2258" s="17" t="str">
        <f t="shared" si="183"/>
        <v/>
      </c>
    </row>
    <row r="2259" s="9" customFormat="1" hidden="1" customHeight="1" spans="1:22">
      <c r="A2259" s="21"/>
      <c r="B2259" s="54"/>
      <c r="C2259" s="55"/>
      <c r="D2259" s="54"/>
      <c r="E2259" s="57"/>
      <c r="F2259" s="58"/>
      <c r="G2259" s="59"/>
      <c r="H2259" s="57"/>
      <c r="I2259" s="57"/>
      <c r="J2259" s="62" t="str">
        <f t="shared" si="179"/>
        <v/>
      </c>
      <c r="K2259" s="61"/>
      <c r="L2259" s="57"/>
      <c r="M2259" s="57" t="str">
        <f t="shared" si="180"/>
        <v/>
      </c>
      <c r="N2259" s="57"/>
      <c r="O2259" s="57"/>
      <c r="P2259" s="57"/>
      <c r="Q2259" s="65" t="str">
        <f t="shared" si="181"/>
        <v/>
      </c>
      <c r="R2259" s="55"/>
      <c r="S2259" s="67"/>
      <c r="T2259" s="17">
        <f>IF(AND(D2259&lt;&gt;"",RIGHT(D2259,3)&lt;&gt;""),IF(COUNTIF($D$6:D2259,D2259)=1,1,0),0)</f>
        <v>0</v>
      </c>
      <c r="U2259" s="17" t="str">
        <f t="shared" si="182"/>
        <v/>
      </c>
      <c r="V2259" s="17" t="str">
        <f t="shared" si="183"/>
        <v/>
      </c>
    </row>
    <row r="2260" s="9" customFormat="1" hidden="1" customHeight="1" spans="1:22">
      <c r="A2260" s="21"/>
      <c r="B2260" s="54"/>
      <c r="C2260" s="55"/>
      <c r="D2260" s="54"/>
      <c r="E2260" s="57"/>
      <c r="F2260" s="58"/>
      <c r="G2260" s="59"/>
      <c r="H2260" s="57"/>
      <c r="I2260" s="57"/>
      <c r="J2260" s="62" t="str">
        <f t="shared" si="179"/>
        <v/>
      </c>
      <c r="K2260" s="61"/>
      <c r="L2260" s="57"/>
      <c r="M2260" s="57" t="str">
        <f t="shared" si="180"/>
        <v/>
      </c>
      <c r="N2260" s="57"/>
      <c r="O2260" s="57"/>
      <c r="P2260" s="57"/>
      <c r="Q2260" s="65" t="str">
        <f t="shared" si="181"/>
        <v/>
      </c>
      <c r="R2260" s="55"/>
      <c r="S2260" s="67"/>
      <c r="T2260" s="17">
        <f>IF(AND(D2260&lt;&gt;"",RIGHT(D2260,3)&lt;&gt;""),IF(COUNTIF($D$6:D2260,D2260)=1,1,0),0)</f>
        <v>0</v>
      </c>
      <c r="U2260" s="17" t="str">
        <f t="shared" si="182"/>
        <v/>
      </c>
      <c r="V2260" s="17" t="str">
        <f t="shared" si="183"/>
        <v/>
      </c>
    </row>
    <row r="2261" s="9" customFormat="1" hidden="1" customHeight="1" spans="1:22">
      <c r="A2261" s="21"/>
      <c r="B2261" s="54"/>
      <c r="C2261" s="55"/>
      <c r="D2261" s="54"/>
      <c r="E2261" s="57"/>
      <c r="F2261" s="58"/>
      <c r="G2261" s="59"/>
      <c r="H2261" s="57"/>
      <c r="I2261" s="57"/>
      <c r="J2261" s="62" t="str">
        <f t="shared" si="179"/>
        <v/>
      </c>
      <c r="K2261" s="61"/>
      <c r="L2261" s="57"/>
      <c r="M2261" s="57" t="str">
        <f t="shared" si="180"/>
        <v/>
      </c>
      <c r="N2261" s="57"/>
      <c r="O2261" s="57"/>
      <c r="P2261" s="57"/>
      <c r="Q2261" s="65" t="str">
        <f t="shared" si="181"/>
        <v/>
      </c>
      <c r="R2261" s="55"/>
      <c r="S2261" s="67"/>
      <c r="T2261" s="17">
        <f>IF(AND(D2261&lt;&gt;"",RIGHT(D2261,3)&lt;&gt;""),IF(COUNTIF($D$6:D2261,D2261)=1,1,0),0)</f>
        <v>0</v>
      </c>
      <c r="U2261" s="17" t="str">
        <f t="shared" si="182"/>
        <v/>
      </c>
      <c r="V2261" s="17" t="str">
        <f t="shared" si="183"/>
        <v/>
      </c>
    </row>
    <row r="2262" s="9" customFormat="1" hidden="1" customHeight="1" spans="1:22">
      <c r="A2262" s="21"/>
      <c r="B2262" s="54"/>
      <c r="C2262" s="55"/>
      <c r="D2262" s="54"/>
      <c r="E2262" s="57"/>
      <c r="F2262" s="58"/>
      <c r="G2262" s="59"/>
      <c r="H2262" s="57"/>
      <c r="I2262" s="57"/>
      <c r="J2262" s="62" t="str">
        <f t="shared" si="179"/>
        <v/>
      </c>
      <c r="K2262" s="61"/>
      <c r="L2262" s="57"/>
      <c r="M2262" s="57" t="str">
        <f t="shared" si="180"/>
        <v/>
      </c>
      <c r="N2262" s="57"/>
      <c r="O2262" s="57"/>
      <c r="P2262" s="57"/>
      <c r="Q2262" s="65" t="str">
        <f t="shared" si="181"/>
        <v/>
      </c>
      <c r="R2262" s="55"/>
      <c r="S2262" s="67"/>
      <c r="T2262" s="17">
        <f>IF(AND(D2262&lt;&gt;"",RIGHT(D2262,3)&lt;&gt;""),IF(COUNTIF($D$6:D2262,D2262)=1,1,0),0)</f>
        <v>0</v>
      </c>
      <c r="U2262" s="17" t="str">
        <f t="shared" si="182"/>
        <v/>
      </c>
      <c r="V2262" s="17" t="str">
        <f t="shared" si="183"/>
        <v/>
      </c>
    </row>
    <row r="2263" s="9" customFormat="1" hidden="1" customHeight="1" spans="1:22">
      <c r="A2263" s="21"/>
      <c r="B2263" s="54"/>
      <c r="C2263" s="55"/>
      <c r="D2263" s="54"/>
      <c r="E2263" s="57"/>
      <c r="F2263" s="58"/>
      <c r="G2263" s="59"/>
      <c r="H2263" s="57"/>
      <c r="I2263" s="57"/>
      <c r="J2263" s="62" t="str">
        <f t="shared" si="179"/>
        <v/>
      </c>
      <c r="K2263" s="61"/>
      <c r="L2263" s="57"/>
      <c r="M2263" s="57" t="str">
        <f t="shared" si="180"/>
        <v/>
      </c>
      <c r="N2263" s="57"/>
      <c r="O2263" s="57"/>
      <c r="P2263" s="57"/>
      <c r="Q2263" s="65" t="str">
        <f t="shared" si="181"/>
        <v/>
      </c>
      <c r="R2263" s="55"/>
      <c r="S2263" s="67"/>
      <c r="T2263" s="17">
        <f>IF(AND(D2263&lt;&gt;"",RIGHT(D2263,3)&lt;&gt;""),IF(COUNTIF($D$6:D2263,D2263)=1,1,0),0)</f>
        <v>0</v>
      </c>
      <c r="U2263" s="17" t="str">
        <f t="shared" si="182"/>
        <v/>
      </c>
      <c r="V2263" s="17" t="str">
        <f t="shared" si="183"/>
        <v/>
      </c>
    </row>
    <row r="2264" s="9" customFormat="1" hidden="1" customHeight="1" spans="1:22">
      <c r="A2264" s="21"/>
      <c r="B2264" s="54"/>
      <c r="C2264" s="55"/>
      <c r="D2264" s="54"/>
      <c r="E2264" s="57"/>
      <c r="F2264" s="58"/>
      <c r="G2264" s="59"/>
      <c r="H2264" s="57"/>
      <c r="I2264" s="57"/>
      <c r="J2264" s="62" t="str">
        <f t="shared" si="179"/>
        <v/>
      </c>
      <c r="K2264" s="61"/>
      <c r="L2264" s="57"/>
      <c r="M2264" s="57" t="str">
        <f t="shared" si="180"/>
        <v/>
      </c>
      <c r="N2264" s="57"/>
      <c r="O2264" s="57"/>
      <c r="P2264" s="57"/>
      <c r="Q2264" s="65" t="str">
        <f t="shared" si="181"/>
        <v/>
      </c>
      <c r="R2264" s="55"/>
      <c r="S2264" s="67"/>
      <c r="T2264" s="17">
        <f>IF(AND(D2264&lt;&gt;"",RIGHT(D2264,3)&lt;&gt;""),IF(COUNTIF($D$6:D2264,D2264)=1,1,0),0)</f>
        <v>0</v>
      </c>
      <c r="U2264" s="17" t="str">
        <f t="shared" si="182"/>
        <v/>
      </c>
      <c r="V2264" s="17" t="str">
        <f t="shared" si="183"/>
        <v/>
      </c>
    </row>
    <row r="2265" s="9" customFormat="1" hidden="1" customHeight="1" spans="1:22">
      <c r="A2265" s="21"/>
      <c r="B2265" s="54"/>
      <c r="C2265" s="55"/>
      <c r="D2265" s="54"/>
      <c r="E2265" s="57"/>
      <c r="F2265" s="58"/>
      <c r="G2265" s="59"/>
      <c r="H2265" s="57"/>
      <c r="I2265" s="57"/>
      <c r="J2265" s="62" t="str">
        <f t="shared" si="179"/>
        <v/>
      </c>
      <c r="K2265" s="61"/>
      <c r="L2265" s="57"/>
      <c r="M2265" s="57" t="str">
        <f t="shared" si="180"/>
        <v/>
      </c>
      <c r="N2265" s="57"/>
      <c r="O2265" s="57"/>
      <c r="P2265" s="57"/>
      <c r="Q2265" s="65" t="str">
        <f t="shared" si="181"/>
        <v/>
      </c>
      <c r="R2265" s="55"/>
      <c r="S2265" s="67"/>
      <c r="T2265" s="17">
        <f>IF(AND(D2265&lt;&gt;"",RIGHT(D2265,3)&lt;&gt;""),IF(COUNTIF($D$6:D2265,D2265)=1,1,0),0)</f>
        <v>0</v>
      </c>
      <c r="U2265" s="17" t="str">
        <f t="shared" si="182"/>
        <v/>
      </c>
      <c r="V2265" s="17" t="str">
        <f t="shared" si="183"/>
        <v/>
      </c>
    </row>
    <row r="2266" s="9" customFormat="1" hidden="1" customHeight="1" spans="1:22">
      <c r="A2266" s="21"/>
      <c r="B2266" s="54"/>
      <c r="C2266" s="55"/>
      <c r="D2266" s="54"/>
      <c r="E2266" s="57"/>
      <c r="F2266" s="58"/>
      <c r="G2266" s="59"/>
      <c r="H2266" s="57"/>
      <c r="I2266" s="57"/>
      <c r="J2266" s="62" t="str">
        <f t="shared" si="179"/>
        <v/>
      </c>
      <c r="K2266" s="61"/>
      <c r="L2266" s="57"/>
      <c r="M2266" s="57" t="str">
        <f t="shared" si="180"/>
        <v/>
      </c>
      <c r="N2266" s="57"/>
      <c r="O2266" s="57"/>
      <c r="P2266" s="57"/>
      <c r="Q2266" s="65" t="str">
        <f t="shared" si="181"/>
        <v/>
      </c>
      <c r="R2266" s="55"/>
      <c r="S2266" s="67"/>
      <c r="T2266" s="17">
        <f>IF(AND(D2266&lt;&gt;"",RIGHT(D2266,3)&lt;&gt;""),IF(COUNTIF($D$6:D2266,D2266)=1,1,0),0)</f>
        <v>0</v>
      </c>
      <c r="U2266" s="17" t="str">
        <f t="shared" si="182"/>
        <v/>
      </c>
      <c r="V2266" s="17" t="str">
        <f t="shared" si="183"/>
        <v/>
      </c>
    </row>
    <row r="2267" s="9" customFormat="1" hidden="1" customHeight="1" spans="1:22">
      <c r="A2267" s="21"/>
      <c r="B2267" s="54"/>
      <c r="C2267" s="55"/>
      <c r="D2267" s="54"/>
      <c r="E2267" s="57"/>
      <c r="F2267" s="58"/>
      <c r="G2267" s="59"/>
      <c r="H2267" s="57"/>
      <c r="I2267" s="57"/>
      <c r="J2267" s="62" t="str">
        <f t="shared" si="179"/>
        <v/>
      </c>
      <c r="K2267" s="61"/>
      <c r="L2267" s="57"/>
      <c r="M2267" s="57" t="str">
        <f t="shared" si="180"/>
        <v/>
      </c>
      <c r="N2267" s="57"/>
      <c r="O2267" s="57"/>
      <c r="P2267" s="57"/>
      <c r="Q2267" s="65" t="str">
        <f t="shared" si="181"/>
        <v/>
      </c>
      <c r="R2267" s="55"/>
      <c r="S2267" s="67"/>
      <c r="T2267" s="17">
        <f>IF(AND(D2267&lt;&gt;"",RIGHT(D2267,3)&lt;&gt;""),IF(COUNTIF($D$6:D2267,D2267)=1,1,0),0)</f>
        <v>0</v>
      </c>
      <c r="U2267" s="17" t="str">
        <f t="shared" si="182"/>
        <v/>
      </c>
      <c r="V2267" s="17" t="str">
        <f t="shared" si="183"/>
        <v/>
      </c>
    </row>
    <row r="2268" s="9" customFormat="1" hidden="1" customHeight="1" spans="1:22">
      <c r="A2268" s="21"/>
      <c r="B2268" s="54"/>
      <c r="C2268" s="55"/>
      <c r="D2268" s="54"/>
      <c r="E2268" s="57"/>
      <c r="F2268" s="58"/>
      <c r="G2268" s="59"/>
      <c r="H2268" s="57"/>
      <c r="I2268" s="57"/>
      <c r="J2268" s="62" t="str">
        <f t="shared" si="179"/>
        <v/>
      </c>
      <c r="K2268" s="61"/>
      <c r="L2268" s="57"/>
      <c r="M2268" s="57" t="str">
        <f t="shared" si="180"/>
        <v/>
      </c>
      <c r="N2268" s="57"/>
      <c r="O2268" s="57"/>
      <c r="P2268" s="57"/>
      <c r="Q2268" s="65" t="str">
        <f t="shared" si="181"/>
        <v/>
      </c>
      <c r="R2268" s="55"/>
      <c r="S2268" s="67"/>
      <c r="T2268" s="17">
        <f>IF(AND(D2268&lt;&gt;"",RIGHT(D2268,3)&lt;&gt;""),IF(COUNTIF($D$6:D2268,D2268)=1,1,0),0)</f>
        <v>0</v>
      </c>
      <c r="U2268" s="17" t="str">
        <f t="shared" si="182"/>
        <v/>
      </c>
      <c r="V2268" s="17" t="str">
        <f t="shared" si="183"/>
        <v/>
      </c>
    </row>
    <row r="2269" s="9" customFormat="1" hidden="1" customHeight="1" spans="1:22">
      <c r="A2269" s="21"/>
      <c r="B2269" s="54"/>
      <c r="C2269" s="55"/>
      <c r="D2269" s="54"/>
      <c r="E2269" s="57"/>
      <c r="F2269" s="58"/>
      <c r="G2269" s="59"/>
      <c r="H2269" s="57"/>
      <c r="I2269" s="57"/>
      <c r="J2269" s="62" t="str">
        <f t="shared" si="179"/>
        <v/>
      </c>
      <c r="K2269" s="61"/>
      <c r="L2269" s="57"/>
      <c r="M2269" s="57" t="str">
        <f t="shared" si="180"/>
        <v/>
      </c>
      <c r="N2269" s="57"/>
      <c r="O2269" s="57"/>
      <c r="P2269" s="57"/>
      <c r="Q2269" s="65" t="str">
        <f t="shared" si="181"/>
        <v/>
      </c>
      <c r="R2269" s="55"/>
      <c r="S2269" s="67"/>
      <c r="T2269" s="17">
        <f>IF(AND(D2269&lt;&gt;"",RIGHT(D2269,3)&lt;&gt;""),IF(COUNTIF($D$6:D2269,D2269)=1,1,0),0)</f>
        <v>0</v>
      </c>
      <c r="U2269" s="17" t="str">
        <f t="shared" si="182"/>
        <v/>
      </c>
      <c r="V2269" s="17" t="str">
        <f t="shared" si="183"/>
        <v/>
      </c>
    </row>
    <row r="2270" s="9" customFormat="1" hidden="1" customHeight="1" spans="1:22">
      <c r="A2270" s="21"/>
      <c r="B2270" s="54"/>
      <c r="C2270" s="55"/>
      <c r="D2270" s="54"/>
      <c r="E2270" s="57"/>
      <c r="F2270" s="58"/>
      <c r="G2270" s="59"/>
      <c r="H2270" s="57"/>
      <c r="I2270" s="57"/>
      <c r="J2270" s="62" t="str">
        <f t="shared" si="179"/>
        <v/>
      </c>
      <c r="K2270" s="61"/>
      <c r="L2270" s="57"/>
      <c r="M2270" s="57" t="str">
        <f t="shared" si="180"/>
        <v/>
      </c>
      <c r="N2270" s="57"/>
      <c r="O2270" s="57"/>
      <c r="P2270" s="57"/>
      <c r="Q2270" s="65" t="str">
        <f t="shared" si="181"/>
        <v/>
      </c>
      <c r="R2270" s="55"/>
      <c r="S2270" s="67"/>
      <c r="T2270" s="17">
        <f>IF(AND(D2270&lt;&gt;"",RIGHT(D2270,3)&lt;&gt;""),IF(COUNTIF($D$6:D2270,D2270)=1,1,0),0)</f>
        <v>0</v>
      </c>
      <c r="U2270" s="17" t="str">
        <f t="shared" si="182"/>
        <v/>
      </c>
      <c r="V2270" s="17" t="str">
        <f t="shared" si="183"/>
        <v/>
      </c>
    </row>
    <row r="2271" s="9" customFormat="1" hidden="1" customHeight="1" spans="1:22">
      <c r="A2271" s="21"/>
      <c r="B2271" s="54"/>
      <c r="C2271" s="55"/>
      <c r="D2271" s="54"/>
      <c r="E2271" s="57"/>
      <c r="F2271" s="58"/>
      <c r="G2271" s="59"/>
      <c r="H2271" s="57"/>
      <c r="I2271" s="57"/>
      <c r="J2271" s="62" t="str">
        <f t="shared" si="179"/>
        <v/>
      </c>
      <c r="K2271" s="61"/>
      <c r="L2271" s="57"/>
      <c r="M2271" s="57" t="str">
        <f t="shared" si="180"/>
        <v/>
      </c>
      <c r="N2271" s="57"/>
      <c r="O2271" s="57"/>
      <c r="P2271" s="57"/>
      <c r="Q2271" s="65" t="str">
        <f t="shared" si="181"/>
        <v/>
      </c>
      <c r="R2271" s="55"/>
      <c r="S2271" s="67"/>
      <c r="T2271" s="17">
        <f>IF(AND(D2271&lt;&gt;"",RIGHT(D2271,3)&lt;&gt;""),IF(COUNTIF($D$6:D2271,D2271)=1,1,0),0)</f>
        <v>0</v>
      </c>
      <c r="U2271" s="17" t="str">
        <f t="shared" si="182"/>
        <v/>
      </c>
      <c r="V2271" s="17" t="str">
        <f t="shared" si="183"/>
        <v/>
      </c>
    </row>
    <row r="2272" s="9" customFormat="1" hidden="1" customHeight="1" spans="1:22">
      <c r="A2272" s="21"/>
      <c r="B2272" s="54"/>
      <c r="C2272" s="55"/>
      <c r="D2272" s="54"/>
      <c r="E2272" s="57"/>
      <c r="F2272" s="58"/>
      <c r="G2272" s="59"/>
      <c r="H2272" s="57"/>
      <c r="I2272" s="57"/>
      <c r="J2272" s="62" t="str">
        <f t="shared" si="179"/>
        <v/>
      </c>
      <c r="K2272" s="61"/>
      <c r="L2272" s="57"/>
      <c r="M2272" s="57" t="str">
        <f t="shared" si="180"/>
        <v/>
      </c>
      <c r="N2272" s="57"/>
      <c r="O2272" s="57"/>
      <c r="P2272" s="57"/>
      <c r="Q2272" s="65" t="str">
        <f t="shared" si="181"/>
        <v/>
      </c>
      <c r="R2272" s="55"/>
      <c r="S2272" s="67"/>
      <c r="T2272" s="17">
        <f>IF(AND(D2272&lt;&gt;"",RIGHT(D2272,3)&lt;&gt;""),IF(COUNTIF($D$6:D2272,D2272)=1,1,0),0)</f>
        <v>0</v>
      </c>
      <c r="U2272" s="17" t="str">
        <f t="shared" si="182"/>
        <v/>
      </c>
      <c r="V2272" s="17" t="str">
        <f t="shared" si="183"/>
        <v/>
      </c>
    </row>
    <row r="2273" s="9" customFormat="1" hidden="1" customHeight="1" spans="1:22">
      <c r="A2273" s="21"/>
      <c r="B2273" s="54"/>
      <c r="C2273" s="55"/>
      <c r="D2273" s="54"/>
      <c r="E2273" s="57"/>
      <c r="F2273" s="58"/>
      <c r="G2273" s="59"/>
      <c r="H2273" s="57"/>
      <c r="I2273" s="57"/>
      <c r="J2273" s="62" t="str">
        <f t="shared" si="179"/>
        <v/>
      </c>
      <c r="K2273" s="61"/>
      <c r="L2273" s="57"/>
      <c r="M2273" s="57" t="str">
        <f t="shared" si="180"/>
        <v/>
      </c>
      <c r="N2273" s="57"/>
      <c r="O2273" s="57"/>
      <c r="P2273" s="57"/>
      <c r="Q2273" s="65" t="str">
        <f t="shared" si="181"/>
        <v/>
      </c>
      <c r="R2273" s="55"/>
      <c r="S2273" s="67"/>
      <c r="T2273" s="17">
        <f>IF(AND(D2273&lt;&gt;"",RIGHT(D2273,3)&lt;&gt;""),IF(COUNTIF($D$6:D2273,D2273)=1,1,0),0)</f>
        <v>0</v>
      </c>
      <c r="U2273" s="17" t="str">
        <f t="shared" si="182"/>
        <v/>
      </c>
      <c r="V2273" s="17" t="str">
        <f t="shared" si="183"/>
        <v/>
      </c>
    </row>
    <row r="2274" s="9" customFormat="1" hidden="1" customHeight="1" spans="1:22">
      <c r="A2274" s="21"/>
      <c r="B2274" s="54"/>
      <c r="C2274" s="55"/>
      <c r="D2274" s="54"/>
      <c r="E2274" s="57"/>
      <c r="F2274" s="58"/>
      <c r="G2274" s="59"/>
      <c r="H2274" s="57"/>
      <c r="I2274" s="57"/>
      <c r="J2274" s="62" t="str">
        <f t="shared" si="179"/>
        <v/>
      </c>
      <c r="K2274" s="61"/>
      <c r="L2274" s="57"/>
      <c r="M2274" s="57" t="str">
        <f t="shared" si="180"/>
        <v/>
      </c>
      <c r="N2274" s="57"/>
      <c r="O2274" s="57"/>
      <c r="P2274" s="57"/>
      <c r="Q2274" s="65" t="str">
        <f t="shared" si="181"/>
        <v/>
      </c>
      <c r="R2274" s="55"/>
      <c r="S2274" s="67"/>
      <c r="T2274" s="17">
        <f>IF(AND(D2274&lt;&gt;"",RIGHT(D2274,3)&lt;&gt;""),IF(COUNTIF($D$6:D2274,D2274)=1,1,0),0)</f>
        <v>0</v>
      </c>
      <c r="U2274" s="17" t="str">
        <f t="shared" si="182"/>
        <v/>
      </c>
      <c r="V2274" s="17" t="str">
        <f t="shared" si="183"/>
        <v/>
      </c>
    </row>
    <row r="2275" s="9" customFormat="1" hidden="1" customHeight="1" spans="1:22">
      <c r="A2275" s="21"/>
      <c r="B2275" s="54"/>
      <c r="C2275" s="55"/>
      <c r="D2275" s="54"/>
      <c r="E2275" s="57"/>
      <c r="F2275" s="58"/>
      <c r="G2275" s="59"/>
      <c r="H2275" s="57"/>
      <c r="I2275" s="57"/>
      <c r="J2275" s="62" t="str">
        <f t="shared" si="179"/>
        <v/>
      </c>
      <c r="K2275" s="61"/>
      <c r="L2275" s="57"/>
      <c r="M2275" s="57" t="str">
        <f t="shared" si="180"/>
        <v/>
      </c>
      <c r="N2275" s="57"/>
      <c r="O2275" s="57"/>
      <c r="P2275" s="57"/>
      <c r="Q2275" s="65" t="str">
        <f t="shared" si="181"/>
        <v/>
      </c>
      <c r="R2275" s="55"/>
      <c r="S2275" s="67"/>
      <c r="T2275" s="17">
        <f>IF(AND(D2275&lt;&gt;"",RIGHT(D2275,3)&lt;&gt;""),IF(COUNTIF($D$6:D2275,D2275)=1,1,0),0)</f>
        <v>0</v>
      </c>
      <c r="U2275" s="17" t="str">
        <f t="shared" si="182"/>
        <v/>
      </c>
      <c r="V2275" s="17" t="str">
        <f t="shared" si="183"/>
        <v/>
      </c>
    </row>
    <row r="2276" s="9" customFormat="1" hidden="1" customHeight="1" spans="1:22">
      <c r="A2276" s="21"/>
      <c r="B2276" s="54"/>
      <c r="C2276" s="55"/>
      <c r="D2276" s="54"/>
      <c r="E2276" s="57"/>
      <c r="F2276" s="58"/>
      <c r="G2276" s="59"/>
      <c r="H2276" s="57"/>
      <c r="I2276" s="57"/>
      <c r="J2276" s="62" t="str">
        <f t="shared" si="179"/>
        <v/>
      </c>
      <c r="K2276" s="61"/>
      <c r="L2276" s="57"/>
      <c r="M2276" s="57" t="str">
        <f t="shared" si="180"/>
        <v/>
      </c>
      <c r="N2276" s="57"/>
      <c r="O2276" s="57"/>
      <c r="P2276" s="57"/>
      <c r="Q2276" s="65" t="str">
        <f t="shared" si="181"/>
        <v/>
      </c>
      <c r="R2276" s="55"/>
      <c r="S2276" s="67"/>
      <c r="T2276" s="17">
        <f>IF(AND(D2276&lt;&gt;"",RIGHT(D2276,3)&lt;&gt;""),IF(COUNTIF($D$6:D2276,D2276)=1,1,0),0)</f>
        <v>0</v>
      </c>
      <c r="U2276" s="17" t="str">
        <f t="shared" si="182"/>
        <v/>
      </c>
      <c r="V2276" s="17" t="str">
        <f t="shared" si="183"/>
        <v/>
      </c>
    </row>
    <row r="2277" s="9" customFormat="1" hidden="1" customHeight="1" spans="1:22">
      <c r="A2277" s="21"/>
      <c r="B2277" s="54"/>
      <c r="C2277" s="55"/>
      <c r="D2277" s="54"/>
      <c r="E2277" s="57"/>
      <c r="F2277" s="58"/>
      <c r="G2277" s="59"/>
      <c r="H2277" s="57"/>
      <c r="I2277" s="57"/>
      <c r="J2277" s="62" t="str">
        <f t="shared" si="179"/>
        <v/>
      </c>
      <c r="K2277" s="61"/>
      <c r="L2277" s="57"/>
      <c r="M2277" s="57" t="str">
        <f t="shared" si="180"/>
        <v/>
      </c>
      <c r="N2277" s="57"/>
      <c r="O2277" s="57"/>
      <c r="P2277" s="57"/>
      <c r="Q2277" s="65" t="str">
        <f t="shared" si="181"/>
        <v/>
      </c>
      <c r="R2277" s="55"/>
      <c r="S2277" s="67"/>
      <c r="T2277" s="17">
        <f>IF(AND(D2277&lt;&gt;"",RIGHT(D2277,3)&lt;&gt;""),IF(COUNTIF($D$6:D2277,D2277)=1,1,0),0)</f>
        <v>0</v>
      </c>
      <c r="U2277" s="17" t="str">
        <f t="shared" si="182"/>
        <v/>
      </c>
      <c r="V2277" s="17" t="str">
        <f t="shared" si="183"/>
        <v/>
      </c>
    </row>
    <row r="2278" s="9" customFormat="1" hidden="1" customHeight="1" spans="1:22">
      <c r="A2278" s="21"/>
      <c r="B2278" s="54"/>
      <c r="C2278" s="55"/>
      <c r="D2278" s="54"/>
      <c r="E2278" s="57"/>
      <c r="F2278" s="58"/>
      <c r="G2278" s="59"/>
      <c r="H2278" s="57"/>
      <c r="I2278" s="57"/>
      <c r="J2278" s="62" t="str">
        <f t="shared" si="179"/>
        <v/>
      </c>
      <c r="K2278" s="61"/>
      <c r="L2278" s="57"/>
      <c r="M2278" s="57" t="str">
        <f t="shared" si="180"/>
        <v/>
      </c>
      <c r="N2278" s="57"/>
      <c r="O2278" s="57"/>
      <c r="P2278" s="57"/>
      <c r="Q2278" s="65" t="str">
        <f t="shared" si="181"/>
        <v/>
      </c>
      <c r="R2278" s="55"/>
      <c r="S2278" s="67"/>
      <c r="T2278" s="17">
        <f>IF(AND(D2278&lt;&gt;"",RIGHT(D2278,3)&lt;&gt;""),IF(COUNTIF($D$6:D2278,D2278)=1,1,0),0)</f>
        <v>0</v>
      </c>
      <c r="U2278" s="17" t="str">
        <f t="shared" si="182"/>
        <v/>
      </c>
      <c r="V2278" s="17" t="str">
        <f t="shared" si="183"/>
        <v/>
      </c>
    </row>
    <row r="2279" s="9" customFormat="1" hidden="1" customHeight="1" spans="1:22">
      <c r="A2279" s="21"/>
      <c r="B2279" s="54"/>
      <c r="C2279" s="55"/>
      <c r="D2279" s="54"/>
      <c r="E2279" s="57"/>
      <c r="F2279" s="58"/>
      <c r="G2279" s="59"/>
      <c r="H2279" s="57"/>
      <c r="I2279" s="57"/>
      <c r="J2279" s="62" t="str">
        <f t="shared" si="179"/>
        <v/>
      </c>
      <c r="K2279" s="61"/>
      <c r="L2279" s="57"/>
      <c r="M2279" s="57" t="str">
        <f t="shared" si="180"/>
        <v/>
      </c>
      <c r="N2279" s="57"/>
      <c r="O2279" s="57"/>
      <c r="P2279" s="57"/>
      <c r="Q2279" s="65" t="str">
        <f t="shared" si="181"/>
        <v/>
      </c>
      <c r="R2279" s="55"/>
      <c r="S2279" s="67"/>
      <c r="T2279" s="17">
        <f>IF(AND(D2279&lt;&gt;"",RIGHT(D2279,3)&lt;&gt;""),IF(COUNTIF($D$6:D2279,D2279)=1,1,0),0)</f>
        <v>0</v>
      </c>
      <c r="U2279" s="17" t="str">
        <f t="shared" si="182"/>
        <v/>
      </c>
      <c r="V2279" s="17" t="str">
        <f t="shared" si="183"/>
        <v/>
      </c>
    </row>
    <row r="2280" s="9" customFormat="1" hidden="1" customHeight="1" spans="1:22">
      <c r="A2280" s="21"/>
      <c r="B2280" s="54"/>
      <c r="C2280" s="55"/>
      <c r="D2280" s="54"/>
      <c r="E2280" s="57"/>
      <c r="F2280" s="58"/>
      <c r="G2280" s="59"/>
      <c r="H2280" s="57"/>
      <c r="I2280" s="57"/>
      <c r="J2280" s="62" t="str">
        <f t="shared" si="179"/>
        <v/>
      </c>
      <c r="K2280" s="61"/>
      <c r="L2280" s="57"/>
      <c r="M2280" s="57" t="str">
        <f t="shared" si="180"/>
        <v/>
      </c>
      <c r="N2280" s="57"/>
      <c r="O2280" s="57"/>
      <c r="P2280" s="57"/>
      <c r="Q2280" s="65" t="str">
        <f t="shared" si="181"/>
        <v/>
      </c>
      <c r="R2280" s="55"/>
      <c r="S2280" s="67"/>
      <c r="T2280" s="17">
        <f>IF(AND(D2280&lt;&gt;"",RIGHT(D2280,3)&lt;&gt;""),IF(COUNTIF($D$6:D2280,D2280)=1,1,0),0)</f>
        <v>0</v>
      </c>
      <c r="U2280" s="17" t="str">
        <f t="shared" si="182"/>
        <v/>
      </c>
      <c r="V2280" s="17" t="str">
        <f t="shared" si="183"/>
        <v/>
      </c>
    </row>
    <row r="2281" s="9" customFormat="1" hidden="1" customHeight="1" spans="1:22">
      <c r="A2281" s="21"/>
      <c r="B2281" s="54"/>
      <c r="C2281" s="55"/>
      <c r="D2281" s="54"/>
      <c r="E2281" s="57"/>
      <c r="F2281" s="58"/>
      <c r="G2281" s="59"/>
      <c r="H2281" s="57"/>
      <c r="I2281" s="57"/>
      <c r="J2281" s="62" t="str">
        <f t="shared" si="179"/>
        <v/>
      </c>
      <c r="K2281" s="61"/>
      <c r="L2281" s="57"/>
      <c r="M2281" s="57" t="str">
        <f t="shared" si="180"/>
        <v/>
      </c>
      <c r="N2281" s="57"/>
      <c r="O2281" s="57"/>
      <c r="P2281" s="57"/>
      <c r="Q2281" s="65" t="str">
        <f t="shared" si="181"/>
        <v/>
      </c>
      <c r="R2281" s="55"/>
      <c r="S2281" s="67"/>
      <c r="T2281" s="17">
        <f>IF(AND(D2281&lt;&gt;"",RIGHT(D2281,3)&lt;&gt;""),IF(COUNTIF($D$6:D2281,D2281)=1,1,0),0)</f>
        <v>0</v>
      </c>
      <c r="U2281" s="17" t="str">
        <f t="shared" si="182"/>
        <v/>
      </c>
      <c r="V2281" s="17" t="str">
        <f t="shared" si="183"/>
        <v/>
      </c>
    </row>
    <row r="2282" s="9" customFormat="1" hidden="1" customHeight="1" spans="1:22">
      <c r="A2282" s="21"/>
      <c r="B2282" s="54"/>
      <c r="C2282" s="55"/>
      <c r="D2282" s="54"/>
      <c r="E2282" s="57"/>
      <c r="F2282" s="58"/>
      <c r="G2282" s="59"/>
      <c r="H2282" s="57"/>
      <c r="I2282" s="57"/>
      <c r="J2282" s="62" t="str">
        <f t="shared" si="179"/>
        <v/>
      </c>
      <c r="K2282" s="61"/>
      <c r="L2282" s="57"/>
      <c r="M2282" s="57" t="str">
        <f t="shared" si="180"/>
        <v/>
      </c>
      <c r="N2282" s="57"/>
      <c r="O2282" s="57"/>
      <c r="P2282" s="57"/>
      <c r="Q2282" s="65" t="str">
        <f t="shared" si="181"/>
        <v/>
      </c>
      <c r="R2282" s="55"/>
      <c r="S2282" s="67"/>
      <c r="T2282" s="17">
        <f>IF(AND(D2282&lt;&gt;"",RIGHT(D2282,3)&lt;&gt;""),IF(COUNTIF($D$6:D2282,D2282)=1,1,0),0)</f>
        <v>0</v>
      </c>
      <c r="U2282" s="17" t="str">
        <f t="shared" si="182"/>
        <v/>
      </c>
      <c r="V2282" s="17" t="str">
        <f t="shared" si="183"/>
        <v/>
      </c>
    </row>
    <row r="2283" s="9" customFormat="1" hidden="1" customHeight="1" spans="1:22">
      <c r="A2283" s="21"/>
      <c r="B2283" s="54"/>
      <c r="C2283" s="55"/>
      <c r="D2283" s="54"/>
      <c r="E2283" s="57"/>
      <c r="F2283" s="58"/>
      <c r="G2283" s="59"/>
      <c r="H2283" s="57"/>
      <c r="I2283" s="57"/>
      <c r="J2283" s="62" t="str">
        <f t="shared" si="179"/>
        <v/>
      </c>
      <c r="K2283" s="61"/>
      <c r="L2283" s="57"/>
      <c r="M2283" s="57" t="str">
        <f t="shared" si="180"/>
        <v/>
      </c>
      <c r="N2283" s="57"/>
      <c r="O2283" s="57"/>
      <c r="P2283" s="57"/>
      <c r="Q2283" s="65" t="str">
        <f t="shared" si="181"/>
        <v/>
      </c>
      <c r="R2283" s="55"/>
      <c r="S2283" s="67"/>
      <c r="T2283" s="17">
        <f>IF(AND(D2283&lt;&gt;"",RIGHT(D2283,3)&lt;&gt;""),IF(COUNTIF($D$6:D2283,D2283)=1,1,0),0)</f>
        <v>0</v>
      </c>
      <c r="U2283" s="17" t="str">
        <f t="shared" si="182"/>
        <v/>
      </c>
      <c r="V2283" s="17" t="str">
        <f t="shared" si="183"/>
        <v/>
      </c>
    </row>
    <row r="2284" s="9" customFormat="1" hidden="1" customHeight="1" spans="1:22">
      <c r="A2284" s="21"/>
      <c r="B2284" s="54"/>
      <c r="C2284" s="55"/>
      <c r="D2284" s="54"/>
      <c r="E2284" s="57"/>
      <c r="F2284" s="58"/>
      <c r="G2284" s="59"/>
      <c r="H2284" s="57"/>
      <c r="I2284" s="57"/>
      <c r="J2284" s="62" t="str">
        <f t="shared" si="179"/>
        <v/>
      </c>
      <c r="K2284" s="61"/>
      <c r="L2284" s="57"/>
      <c r="M2284" s="57" t="str">
        <f t="shared" si="180"/>
        <v/>
      </c>
      <c r="N2284" s="57"/>
      <c r="O2284" s="57"/>
      <c r="P2284" s="57"/>
      <c r="Q2284" s="65" t="str">
        <f t="shared" si="181"/>
        <v/>
      </c>
      <c r="R2284" s="55"/>
      <c r="S2284" s="67"/>
      <c r="T2284" s="17">
        <f>IF(AND(D2284&lt;&gt;"",RIGHT(D2284,3)&lt;&gt;""),IF(COUNTIF($D$6:D2284,D2284)=1,1,0),0)</f>
        <v>0</v>
      </c>
      <c r="U2284" s="17" t="str">
        <f t="shared" si="182"/>
        <v/>
      </c>
      <c r="V2284" s="17" t="str">
        <f t="shared" si="183"/>
        <v/>
      </c>
    </row>
    <row r="2285" s="9" customFormat="1" hidden="1" customHeight="1" spans="1:22">
      <c r="A2285" s="21"/>
      <c r="B2285" s="54"/>
      <c r="C2285" s="55"/>
      <c r="D2285" s="54"/>
      <c r="E2285" s="57"/>
      <c r="F2285" s="58"/>
      <c r="G2285" s="59"/>
      <c r="H2285" s="57"/>
      <c r="I2285" s="57"/>
      <c r="J2285" s="62" t="str">
        <f t="shared" si="179"/>
        <v/>
      </c>
      <c r="K2285" s="61"/>
      <c r="L2285" s="57"/>
      <c r="M2285" s="57" t="str">
        <f t="shared" si="180"/>
        <v/>
      </c>
      <c r="N2285" s="57"/>
      <c r="O2285" s="57"/>
      <c r="P2285" s="57"/>
      <c r="Q2285" s="65" t="str">
        <f t="shared" si="181"/>
        <v/>
      </c>
      <c r="R2285" s="55"/>
      <c r="S2285" s="67"/>
      <c r="T2285" s="17">
        <f>IF(AND(D2285&lt;&gt;"",RIGHT(D2285,3)&lt;&gt;""),IF(COUNTIF($D$6:D2285,D2285)=1,1,0),0)</f>
        <v>0</v>
      </c>
      <c r="U2285" s="17" t="str">
        <f t="shared" si="182"/>
        <v/>
      </c>
      <c r="V2285" s="17" t="str">
        <f t="shared" si="183"/>
        <v/>
      </c>
    </row>
    <row r="2286" s="9" customFormat="1" hidden="1" customHeight="1" spans="1:22">
      <c r="A2286" s="21"/>
      <c r="B2286" s="54"/>
      <c r="C2286" s="55"/>
      <c r="D2286" s="54"/>
      <c r="E2286" s="57"/>
      <c r="F2286" s="58"/>
      <c r="G2286" s="59"/>
      <c r="H2286" s="57"/>
      <c r="I2286" s="57"/>
      <c r="J2286" s="62" t="str">
        <f t="shared" si="179"/>
        <v/>
      </c>
      <c r="K2286" s="61"/>
      <c r="L2286" s="57"/>
      <c r="M2286" s="57" t="str">
        <f t="shared" si="180"/>
        <v/>
      </c>
      <c r="N2286" s="57"/>
      <c r="O2286" s="57"/>
      <c r="P2286" s="57"/>
      <c r="Q2286" s="65" t="str">
        <f t="shared" si="181"/>
        <v/>
      </c>
      <c r="R2286" s="55"/>
      <c r="S2286" s="67"/>
      <c r="T2286" s="17">
        <f>IF(AND(D2286&lt;&gt;"",RIGHT(D2286,3)&lt;&gt;""),IF(COUNTIF($D$6:D2286,D2286)=1,1,0),0)</f>
        <v>0</v>
      </c>
      <c r="U2286" s="17" t="str">
        <f t="shared" si="182"/>
        <v/>
      </c>
      <c r="V2286" s="17" t="str">
        <f t="shared" si="183"/>
        <v/>
      </c>
    </row>
    <row r="2287" s="9" customFormat="1" hidden="1" customHeight="1" spans="1:22">
      <c r="A2287" s="21"/>
      <c r="B2287" s="54"/>
      <c r="C2287" s="55"/>
      <c r="D2287" s="54"/>
      <c r="E2287" s="57"/>
      <c r="F2287" s="58"/>
      <c r="G2287" s="59"/>
      <c r="H2287" s="57"/>
      <c r="I2287" s="57"/>
      <c r="J2287" s="62" t="str">
        <f t="shared" si="179"/>
        <v/>
      </c>
      <c r="K2287" s="61"/>
      <c r="L2287" s="57"/>
      <c r="M2287" s="57" t="str">
        <f t="shared" si="180"/>
        <v/>
      </c>
      <c r="N2287" s="57"/>
      <c r="O2287" s="57"/>
      <c r="P2287" s="57"/>
      <c r="Q2287" s="65" t="str">
        <f t="shared" si="181"/>
        <v/>
      </c>
      <c r="R2287" s="55"/>
      <c r="S2287" s="67"/>
      <c r="T2287" s="17">
        <f>IF(AND(D2287&lt;&gt;"",RIGHT(D2287,3)&lt;&gt;""),IF(COUNTIF($D$6:D2287,D2287)=1,1,0),0)</f>
        <v>0</v>
      </c>
      <c r="U2287" s="17" t="str">
        <f t="shared" si="182"/>
        <v/>
      </c>
      <c r="V2287" s="17" t="str">
        <f t="shared" si="183"/>
        <v/>
      </c>
    </row>
    <row r="2288" s="9" customFormat="1" hidden="1" customHeight="1" spans="1:22">
      <c r="A2288" s="21"/>
      <c r="B2288" s="54"/>
      <c r="C2288" s="55"/>
      <c r="D2288" s="54"/>
      <c r="E2288" s="57"/>
      <c r="F2288" s="58"/>
      <c r="G2288" s="59"/>
      <c r="H2288" s="57"/>
      <c r="I2288" s="57"/>
      <c r="J2288" s="62" t="str">
        <f t="shared" si="179"/>
        <v/>
      </c>
      <c r="K2288" s="61"/>
      <c r="L2288" s="57"/>
      <c r="M2288" s="57" t="str">
        <f t="shared" si="180"/>
        <v/>
      </c>
      <c r="N2288" s="57"/>
      <c r="O2288" s="57"/>
      <c r="P2288" s="57"/>
      <c r="Q2288" s="65" t="str">
        <f t="shared" si="181"/>
        <v/>
      </c>
      <c r="R2288" s="55"/>
      <c r="S2288" s="67"/>
      <c r="T2288" s="17">
        <f>IF(AND(D2288&lt;&gt;"",RIGHT(D2288,3)&lt;&gt;""),IF(COUNTIF($D$6:D2288,D2288)=1,1,0),0)</f>
        <v>0</v>
      </c>
      <c r="U2288" s="17" t="str">
        <f t="shared" si="182"/>
        <v/>
      </c>
      <c r="V2288" s="17" t="str">
        <f t="shared" si="183"/>
        <v/>
      </c>
    </row>
    <row r="2289" s="9" customFormat="1" hidden="1" customHeight="1" spans="1:22">
      <c r="A2289" s="21"/>
      <c r="B2289" s="54"/>
      <c r="C2289" s="55"/>
      <c r="D2289" s="54"/>
      <c r="E2289" s="57"/>
      <c r="F2289" s="58"/>
      <c r="G2289" s="59"/>
      <c r="H2289" s="57"/>
      <c r="I2289" s="57"/>
      <c r="J2289" s="62" t="str">
        <f t="shared" si="179"/>
        <v/>
      </c>
      <c r="K2289" s="61"/>
      <c r="L2289" s="57"/>
      <c r="M2289" s="57" t="str">
        <f t="shared" si="180"/>
        <v/>
      </c>
      <c r="N2289" s="57"/>
      <c r="O2289" s="57"/>
      <c r="P2289" s="57"/>
      <c r="Q2289" s="65" t="str">
        <f t="shared" si="181"/>
        <v/>
      </c>
      <c r="R2289" s="55"/>
      <c r="S2289" s="67"/>
      <c r="T2289" s="17">
        <f>IF(AND(D2289&lt;&gt;"",RIGHT(D2289,3)&lt;&gt;""),IF(COUNTIF($D$6:D2289,D2289)=1,1,0),0)</f>
        <v>0</v>
      </c>
      <c r="U2289" s="17" t="str">
        <f t="shared" si="182"/>
        <v/>
      </c>
      <c r="V2289" s="17" t="str">
        <f t="shared" si="183"/>
        <v/>
      </c>
    </row>
    <row r="2290" s="9" customFormat="1" hidden="1" customHeight="1" spans="1:22">
      <c r="A2290" s="21"/>
      <c r="B2290" s="54"/>
      <c r="C2290" s="55"/>
      <c r="D2290" s="54"/>
      <c r="E2290" s="57"/>
      <c r="F2290" s="58"/>
      <c r="G2290" s="59"/>
      <c r="H2290" s="57"/>
      <c r="I2290" s="57"/>
      <c r="J2290" s="62" t="str">
        <f t="shared" si="179"/>
        <v/>
      </c>
      <c r="K2290" s="61"/>
      <c r="L2290" s="57"/>
      <c r="M2290" s="57" t="str">
        <f t="shared" si="180"/>
        <v/>
      </c>
      <c r="N2290" s="57"/>
      <c r="O2290" s="57"/>
      <c r="P2290" s="57"/>
      <c r="Q2290" s="65" t="str">
        <f t="shared" si="181"/>
        <v/>
      </c>
      <c r="R2290" s="55"/>
      <c r="S2290" s="67"/>
      <c r="T2290" s="17">
        <f>IF(AND(D2290&lt;&gt;"",RIGHT(D2290,3)&lt;&gt;""),IF(COUNTIF($D$6:D2290,D2290)=1,1,0),0)</f>
        <v>0</v>
      </c>
      <c r="U2290" s="17" t="str">
        <f t="shared" si="182"/>
        <v/>
      </c>
      <c r="V2290" s="17" t="str">
        <f t="shared" si="183"/>
        <v/>
      </c>
    </row>
    <row r="2291" s="9" customFormat="1" hidden="1" customHeight="1" spans="1:22">
      <c r="A2291" s="21"/>
      <c r="B2291" s="54"/>
      <c r="C2291" s="55"/>
      <c r="D2291" s="54"/>
      <c r="E2291" s="57"/>
      <c r="F2291" s="58"/>
      <c r="G2291" s="59"/>
      <c r="H2291" s="57"/>
      <c r="I2291" s="57"/>
      <c r="J2291" s="62" t="str">
        <f t="shared" si="179"/>
        <v/>
      </c>
      <c r="K2291" s="61"/>
      <c r="L2291" s="57"/>
      <c r="M2291" s="57" t="str">
        <f t="shared" si="180"/>
        <v/>
      </c>
      <c r="N2291" s="57"/>
      <c r="O2291" s="57"/>
      <c r="P2291" s="57"/>
      <c r="Q2291" s="65" t="str">
        <f t="shared" si="181"/>
        <v/>
      </c>
      <c r="R2291" s="55"/>
      <c r="S2291" s="67"/>
      <c r="T2291" s="17">
        <f>IF(AND(D2291&lt;&gt;"",RIGHT(D2291,3)&lt;&gt;""),IF(COUNTIF($D$6:D2291,D2291)=1,1,0),0)</f>
        <v>0</v>
      </c>
      <c r="U2291" s="17" t="str">
        <f t="shared" si="182"/>
        <v/>
      </c>
      <c r="V2291" s="17" t="str">
        <f t="shared" si="183"/>
        <v/>
      </c>
    </row>
    <row r="2292" s="9" customFormat="1" hidden="1" customHeight="1" spans="1:22">
      <c r="A2292" s="21"/>
      <c r="B2292" s="54"/>
      <c r="C2292" s="55"/>
      <c r="D2292" s="54"/>
      <c r="E2292" s="57"/>
      <c r="F2292" s="58"/>
      <c r="G2292" s="59"/>
      <c r="H2292" s="57"/>
      <c r="I2292" s="57"/>
      <c r="J2292" s="62" t="str">
        <f t="shared" si="179"/>
        <v/>
      </c>
      <c r="K2292" s="61"/>
      <c r="L2292" s="57"/>
      <c r="M2292" s="57" t="str">
        <f t="shared" si="180"/>
        <v/>
      </c>
      <c r="N2292" s="57"/>
      <c r="O2292" s="57"/>
      <c r="P2292" s="57"/>
      <c r="Q2292" s="65" t="str">
        <f t="shared" si="181"/>
        <v/>
      </c>
      <c r="R2292" s="55"/>
      <c r="S2292" s="67"/>
      <c r="T2292" s="17">
        <f>IF(AND(D2292&lt;&gt;"",RIGHT(D2292,3)&lt;&gt;""),IF(COUNTIF($D$6:D2292,D2292)=1,1,0),0)</f>
        <v>0</v>
      </c>
      <c r="U2292" s="17" t="str">
        <f t="shared" si="182"/>
        <v/>
      </c>
      <c r="V2292" s="17" t="str">
        <f t="shared" si="183"/>
        <v/>
      </c>
    </row>
    <row r="2293" s="9" customFormat="1" hidden="1" customHeight="1" spans="1:22">
      <c r="A2293" s="21"/>
      <c r="B2293" s="54"/>
      <c r="C2293" s="55"/>
      <c r="D2293" s="54"/>
      <c r="E2293" s="57"/>
      <c r="F2293" s="58"/>
      <c r="G2293" s="59"/>
      <c r="H2293" s="57"/>
      <c r="I2293" s="57"/>
      <c r="J2293" s="62" t="str">
        <f t="shared" si="179"/>
        <v/>
      </c>
      <c r="K2293" s="61"/>
      <c r="L2293" s="57"/>
      <c r="M2293" s="57" t="str">
        <f t="shared" si="180"/>
        <v/>
      </c>
      <c r="N2293" s="57"/>
      <c r="O2293" s="57"/>
      <c r="P2293" s="57"/>
      <c r="Q2293" s="65" t="str">
        <f t="shared" si="181"/>
        <v/>
      </c>
      <c r="R2293" s="55"/>
      <c r="S2293" s="67"/>
      <c r="T2293" s="17">
        <f>IF(AND(D2293&lt;&gt;"",RIGHT(D2293,3)&lt;&gt;""),IF(COUNTIF($D$6:D2293,D2293)=1,1,0),0)</f>
        <v>0</v>
      </c>
      <c r="U2293" s="17" t="str">
        <f t="shared" si="182"/>
        <v/>
      </c>
      <c r="V2293" s="17" t="str">
        <f t="shared" si="183"/>
        <v/>
      </c>
    </row>
    <row r="2294" s="9" customFormat="1" hidden="1" customHeight="1" spans="1:22">
      <c r="A2294" s="21"/>
      <c r="B2294" s="54"/>
      <c r="C2294" s="55"/>
      <c r="D2294" s="54"/>
      <c r="E2294" s="57"/>
      <c r="F2294" s="58"/>
      <c r="G2294" s="59"/>
      <c r="H2294" s="57"/>
      <c r="I2294" s="57"/>
      <c r="J2294" s="62" t="str">
        <f t="shared" si="179"/>
        <v/>
      </c>
      <c r="K2294" s="61"/>
      <c r="L2294" s="57"/>
      <c r="M2294" s="57" t="str">
        <f t="shared" si="180"/>
        <v/>
      </c>
      <c r="N2294" s="57"/>
      <c r="O2294" s="57"/>
      <c r="P2294" s="57"/>
      <c r="Q2294" s="65" t="str">
        <f t="shared" si="181"/>
        <v/>
      </c>
      <c r="R2294" s="55"/>
      <c r="S2294" s="67"/>
      <c r="T2294" s="17">
        <f>IF(AND(D2294&lt;&gt;"",RIGHT(D2294,3)&lt;&gt;""),IF(COUNTIF($D$6:D2294,D2294)=1,1,0),0)</f>
        <v>0</v>
      </c>
      <c r="U2294" s="17" t="str">
        <f t="shared" si="182"/>
        <v/>
      </c>
      <c r="V2294" s="17" t="str">
        <f t="shared" si="183"/>
        <v/>
      </c>
    </row>
    <row r="2295" s="9" customFormat="1" hidden="1" customHeight="1" spans="1:22">
      <c r="A2295" s="21"/>
      <c r="B2295" s="54"/>
      <c r="C2295" s="55"/>
      <c r="D2295" s="54"/>
      <c r="E2295" s="57"/>
      <c r="F2295" s="58"/>
      <c r="G2295" s="59"/>
      <c r="H2295" s="57"/>
      <c r="I2295" s="57"/>
      <c r="J2295" s="62" t="str">
        <f t="shared" si="179"/>
        <v/>
      </c>
      <c r="K2295" s="61"/>
      <c r="L2295" s="57"/>
      <c r="M2295" s="57" t="str">
        <f t="shared" si="180"/>
        <v/>
      </c>
      <c r="N2295" s="57"/>
      <c r="O2295" s="57"/>
      <c r="P2295" s="57"/>
      <c r="Q2295" s="65" t="str">
        <f t="shared" si="181"/>
        <v/>
      </c>
      <c r="R2295" s="55"/>
      <c r="S2295" s="67"/>
      <c r="T2295" s="17">
        <f>IF(AND(D2295&lt;&gt;"",RIGHT(D2295,3)&lt;&gt;""),IF(COUNTIF($D$6:D2295,D2295)=1,1,0),0)</f>
        <v>0</v>
      </c>
      <c r="U2295" s="17" t="str">
        <f t="shared" si="182"/>
        <v/>
      </c>
      <c r="V2295" s="17" t="str">
        <f t="shared" si="183"/>
        <v/>
      </c>
    </row>
    <row r="2296" s="9" customFormat="1" hidden="1" customHeight="1" spans="1:22">
      <c r="A2296" s="21"/>
      <c r="B2296" s="54"/>
      <c r="C2296" s="55"/>
      <c r="D2296" s="54"/>
      <c r="E2296" s="57"/>
      <c r="F2296" s="58"/>
      <c r="G2296" s="59"/>
      <c r="H2296" s="57"/>
      <c r="I2296" s="57"/>
      <c r="J2296" s="62" t="str">
        <f t="shared" si="179"/>
        <v/>
      </c>
      <c r="K2296" s="61"/>
      <c r="L2296" s="57"/>
      <c r="M2296" s="57" t="str">
        <f t="shared" si="180"/>
        <v/>
      </c>
      <c r="N2296" s="57"/>
      <c r="O2296" s="57"/>
      <c r="P2296" s="57"/>
      <c r="Q2296" s="65" t="str">
        <f t="shared" si="181"/>
        <v/>
      </c>
      <c r="R2296" s="55"/>
      <c r="S2296" s="67"/>
      <c r="T2296" s="17">
        <f>IF(AND(D2296&lt;&gt;"",RIGHT(D2296,3)&lt;&gt;""),IF(COUNTIF($D$6:D2296,D2296)=1,1,0),0)</f>
        <v>0</v>
      </c>
      <c r="U2296" s="17" t="str">
        <f t="shared" si="182"/>
        <v/>
      </c>
      <c r="V2296" s="17" t="str">
        <f t="shared" si="183"/>
        <v/>
      </c>
    </row>
    <row r="2297" s="9" customFormat="1" hidden="1" customHeight="1" spans="1:22">
      <c r="A2297" s="21"/>
      <c r="B2297" s="54"/>
      <c r="C2297" s="55"/>
      <c r="D2297" s="54"/>
      <c r="E2297" s="57"/>
      <c r="F2297" s="58"/>
      <c r="G2297" s="59"/>
      <c r="H2297" s="57"/>
      <c r="I2297" s="57"/>
      <c r="J2297" s="62" t="str">
        <f t="shared" si="179"/>
        <v/>
      </c>
      <c r="K2297" s="61"/>
      <c r="L2297" s="57"/>
      <c r="M2297" s="57" t="str">
        <f t="shared" si="180"/>
        <v/>
      </c>
      <c r="N2297" s="57"/>
      <c r="O2297" s="57"/>
      <c r="P2297" s="57"/>
      <c r="Q2297" s="65" t="str">
        <f t="shared" si="181"/>
        <v/>
      </c>
      <c r="R2297" s="55"/>
      <c r="S2297" s="67"/>
      <c r="T2297" s="17">
        <f>IF(AND(D2297&lt;&gt;"",RIGHT(D2297,3)&lt;&gt;""),IF(COUNTIF($D$6:D2297,D2297)=1,1,0),0)</f>
        <v>0</v>
      </c>
      <c r="U2297" s="17" t="str">
        <f t="shared" si="182"/>
        <v/>
      </c>
      <c r="V2297" s="17" t="str">
        <f t="shared" si="183"/>
        <v/>
      </c>
    </row>
    <row r="2298" s="9" customFormat="1" hidden="1" customHeight="1" spans="1:22">
      <c r="A2298" s="21"/>
      <c r="B2298" s="54"/>
      <c r="C2298" s="55"/>
      <c r="D2298" s="54"/>
      <c r="E2298" s="57"/>
      <c r="F2298" s="58"/>
      <c r="G2298" s="59"/>
      <c r="H2298" s="57"/>
      <c r="I2298" s="57"/>
      <c r="J2298" s="62" t="str">
        <f t="shared" si="179"/>
        <v/>
      </c>
      <c r="K2298" s="61"/>
      <c r="L2298" s="57"/>
      <c r="M2298" s="57" t="str">
        <f t="shared" si="180"/>
        <v/>
      </c>
      <c r="N2298" s="57"/>
      <c r="O2298" s="57"/>
      <c r="P2298" s="57"/>
      <c r="Q2298" s="65" t="str">
        <f t="shared" si="181"/>
        <v/>
      </c>
      <c r="R2298" s="55"/>
      <c r="S2298" s="67"/>
      <c r="T2298" s="17">
        <f>IF(AND(D2298&lt;&gt;"",RIGHT(D2298,3)&lt;&gt;""),IF(COUNTIF($D$6:D2298,D2298)=1,1,0),0)</f>
        <v>0</v>
      </c>
      <c r="U2298" s="17" t="str">
        <f t="shared" si="182"/>
        <v/>
      </c>
      <c r="V2298" s="17" t="str">
        <f t="shared" si="183"/>
        <v/>
      </c>
    </row>
    <row r="2299" s="9" customFormat="1" hidden="1" customHeight="1" spans="1:22">
      <c r="A2299" s="21"/>
      <c r="B2299" s="54"/>
      <c r="C2299" s="55"/>
      <c r="D2299" s="54"/>
      <c r="E2299" s="57"/>
      <c r="F2299" s="58"/>
      <c r="G2299" s="59"/>
      <c r="H2299" s="57"/>
      <c r="I2299" s="57"/>
      <c r="J2299" s="62" t="str">
        <f t="shared" si="179"/>
        <v/>
      </c>
      <c r="K2299" s="61"/>
      <c r="L2299" s="57"/>
      <c r="M2299" s="57" t="str">
        <f t="shared" si="180"/>
        <v/>
      </c>
      <c r="N2299" s="57"/>
      <c r="O2299" s="57"/>
      <c r="P2299" s="57"/>
      <c r="Q2299" s="65" t="str">
        <f t="shared" si="181"/>
        <v/>
      </c>
      <c r="R2299" s="55"/>
      <c r="S2299" s="67"/>
      <c r="T2299" s="17">
        <f>IF(AND(D2299&lt;&gt;"",RIGHT(D2299,3)&lt;&gt;""),IF(COUNTIF($D$6:D2299,D2299)=1,1,0),0)</f>
        <v>0</v>
      </c>
      <c r="U2299" s="17" t="str">
        <f t="shared" si="182"/>
        <v/>
      </c>
      <c r="V2299" s="17" t="str">
        <f t="shared" si="183"/>
        <v/>
      </c>
    </row>
    <row r="2300" s="9" customFormat="1" hidden="1" customHeight="1" spans="1:22">
      <c r="A2300" s="21"/>
      <c r="B2300" s="54"/>
      <c r="C2300" s="55"/>
      <c r="D2300" s="54"/>
      <c r="E2300" s="57"/>
      <c r="F2300" s="58"/>
      <c r="G2300" s="59"/>
      <c r="H2300" s="57"/>
      <c r="I2300" s="57"/>
      <c r="J2300" s="62" t="str">
        <f t="shared" si="179"/>
        <v/>
      </c>
      <c r="K2300" s="61"/>
      <c r="L2300" s="57"/>
      <c r="M2300" s="57" t="str">
        <f t="shared" si="180"/>
        <v/>
      </c>
      <c r="N2300" s="57"/>
      <c r="O2300" s="57"/>
      <c r="P2300" s="57"/>
      <c r="Q2300" s="65" t="str">
        <f t="shared" si="181"/>
        <v/>
      </c>
      <c r="R2300" s="55"/>
      <c r="S2300" s="67"/>
      <c r="T2300" s="17">
        <f>IF(AND(D2300&lt;&gt;"",RIGHT(D2300,3)&lt;&gt;""),IF(COUNTIF($D$6:D2300,D2300)=1,1,0),0)</f>
        <v>0</v>
      </c>
      <c r="U2300" s="17" t="str">
        <f t="shared" si="182"/>
        <v/>
      </c>
      <c r="V2300" s="17" t="str">
        <f t="shared" si="183"/>
        <v/>
      </c>
    </row>
    <row r="2301" s="9" customFormat="1" hidden="1" customHeight="1" spans="1:22">
      <c r="A2301" s="21"/>
      <c r="B2301" s="54"/>
      <c r="C2301" s="55"/>
      <c r="D2301" s="54"/>
      <c r="E2301" s="57"/>
      <c r="F2301" s="58"/>
      <c r="G2301" s="59"/>
      <c r="H2301" s="57"/>
      <c r="I2301" s="57"/>
      <c r="J2301" s="62" t="str">
        <f t="shared" si="179"/>
        <v/>
      </c>
      <c r="K2301" s="61"/>
      <c r="L2301" s="57"/>
      <c r="M2301" s="57" t="str">
        <f t="shared" si="180"/>
        <v/>
      </c>
      <c r="N2301" s="57"/>
      <c r="O2301" s="57"/>
      <c r="P2301" s="57"/>
      <c r="Q2301" s="65" t="str">
        <f t="shared" si="181"/>
        <v/>
      </c>
      <c r="R2301" s="55"/>
      <c r="S2301" s="67"/>
      <c r="T2301" s="17">
        <f>IF(AND(D2301&lt;&gt;"",RIGHT(D2301,3)&lt;&gt;""),IF(COUNTIF($D$6:D2301,D2301)=1,1,0),0)</f>
        <v>0</v>
      </c>
      <c r="U2301" s="17" t="str">
        <f t="shared" si="182"/>
        <v/>
      </c>
      <c r="V2301" s="17" t="str">
        <f t="shared" si="183"/>
        <v/>
      </c>
    </row>
    <row r="2302" s="9" customFormat="1" hidden="1" customHeight="1" spans="1:22">
      <c r="A2302" s="21"/>
      <c r="B2302" s="54"/>
      <c r="C2302" s="55"/>
      <c r="D2302" s="54"/>
      <c r="E2302" s="57"/>
      <c r="F2302" s="58"/>
      <c r="G2302" s="59"/>
      <c r="H2302" s="57"/>
      <c r="I2302" s="57"/>
      <c r="J2302" s="62" t="str">
        <f t="shared" si="179"/>
        <v/>
      </c>
      <c r="K2302" s="61"/>
      <c r="L2302" s="57"/>
      <c r="M2302" s="57" t="str">
        <f t="shared" si="180"/>
        <v/>
      </c>
      <c r="N2302" s="57"/>
      <c r="O2302" s="57"/>
      <c r="P2302" s="57"/>
      <c r="Q2302" s="65" t="str">
        <f t="shared" si="181"/>
        <v/>
      </c>
      <c r="R2302" s="55"/>
      <c r="S2302" s="67"/>
      <c r="T2302" s="17">
        <f>IF(AND(D2302&lt;&gt;"",RIGHT(D2302,3)&lt;&gt;""),IF(COUNTIF($D$6:D2302,D2302)=1,1,0),0)</f>
        <v>0</v>
      </c>
      <c r="U2302" s="17" t="str">
        <f t="shared" si="182"/>
        <v/>
      </c>
      <c r="V2302" s="17" t="str">
        <f t="shared" si="183"/>
        <v/>
      </c>
    </row>
    <row r="2303" s="9" customFormat="1" hidden="1" customHeight="1" spans="1:22">
      <c r="A2303" s="21"/>
      <c r="B2303" s="54"/>
      <c r="C2303" s="55"/>
      <c r="D2303" s="54"/>
      <c r="E2303" s="57"/>
      <c r="F2303" s="58"/>
      <c r="G2303" s="59"/>
      <c r="H2303" s="57"/>
      <c r="I2303" s="57"/>
      <c r="J2303" s="62" t="str">
        <f t="shared" si="179"/>
        <v/>
      </c>
      <c r="K2303" s="61"/>
      <c r="L2303" s="57"/>
      <c r="M2303" s="57" t="str">
        <f t="shared" si="180"/>
        <v/>
      </c>
      <c r="N2303" s="57"/>
      <c r="O2303" s="57"/>
      <c r="P2303" s="57"/>
      <c r="Q2303" s="65" t="str">
        <f t="shared" si="181"/>
        <v/>
      </c>
      <c r="R2303" s="55"/>
      <c r="S2303" s="67"/>
      <c r="T2303" s="17">
        <f>IF(AND(D2303&lt;&gt;"",RIGHT(D2303,3)&lt;&gt;""),IF(COUNTIF($D$6:D2303,D2303)=1,1,0),0)</f>
        <v>0</v>
      </c>
      <c r="U2303" s="17" t="str">
        <f t="shared" si="182"/>
        <v/>
      </c>
      <c r="V2303" s="17" t="str">
        <f t="shared" si="183"/>
        <v/>
      </c>
    </row>
    <row r="2304" s="9" customFormat="1" hidden="1" customHeight="1" spans="1:22">
      <c r="A2304" s="21"/>
      <c r="B2304" s="54"/>
      <c r="C2304" s="55"/>
      <c r="D2304" s="54"/>
      <c r="E2304" s="57"/>
      <c r="F2304" s="58"/>
      <c r="G2304" s="59"/>
      <c r="H2304" s="57"/>
      <c r="I2304" s="57"/>
      <c r="J2304" s="62" t="str">
        <f t="shared" si="179"/>
        <v/>
      </c>
      <c r="K2304" s="61"/>
      <c r="L2304" s="57"/>
      <c r="M2304" s="57" t="str">
        <f t="shared" si="180"/>
        <v/>
      </c>
      <c r="N2304" s="57"/>
      <c r="O2304" s="57"/>
      <c r="P2304" s="57"/>
      <c r="Q2304" s="65" t="str">
        <f t="shared" si="181"/>
        <v/>
      </c>
      <c r="R2304" s="55"/>
      <c r="S2304" s="67"/>
      <c r="T2304" s="17">
        <f>IF(AND(D2304&lt;&gt;"",RIGHT(D2304,3)&lt;&gt;""),IF(COUNTIF($D$6:D2304,D2304)=1,1,0),0)</f>
        <v>0</v>
      </c>
      <c r="U2304" s="17" t="str">
        <f t="shared" si="182"/>
        <v/>
      </c>
      <c r="V2304" s="17" t="str">
        <f t="shared" si="183"/>
        <v/>
      </c>
    </row>
    <row r="2305" s="9" customFormat="1" hidden="1" customHeight="1" spans="1:22">
      <c r="A2305" s="21"/>
      <c r="B2305" s="54"/>
      <c r="C2305" s="55"/>
      <c r="D2305" s="54"/>
      <c r="E2305" s="57"/>
      <c r="F2305" s="58"/>
      <c r="G2305" s="59"/>
      <c r="H2305" s="57"/>
      <c r="I2305" s="57"/>
      <c r="J2305" s="62" t="str">
        <f t="shared" si="179"/>
        <v/>
      </c>
      <c r="K2305" s="61"/>
      <c r="L2305" s="57"/>
      <c r="M2305" s="57" t="str">
        <f t="shared" si="180"/>
        <v/>
      </c>
      <c r="N2305" s="57"/>
      <c r="O2305" s="57"/>
      <c r="P2305" s="57"/>
      <c r="Q2305" s="65" t="str">
        <f t="shared" si="181"/>
        <v/>
      </c>
      <c r="R2305" s="55"/>
      <c r="S2305" s="67"/>
      <c r="T2305" s="17">
        <f>IF(AND(D2305&lt;&gt;"",RIGHT(D2305,3)&lt;&gt;""),IF(COUNTIF($D$6:D2305,D2305)=1,1,0),0)</f>
        <v>0</v>
      </c>
      <c r="U2305" s="17" t="str">
        <f t="shared" si="182"/>
        <v/>
      </c>
      <c r="V2305" s="17" t="str">
        <f t="shared" si="183"/>
        <v/>
      </c>
    </row>
    <row r="2306" s="9" customFormat="1" hidden="1" customHeight="1" spans="1:22">
      <c r="A2306" s="21"/>
      <c r="B2306" s="54"/>
      <c r="C2306" s="55"/>
      <c r="D2306" s="54"/>
      <c r="E2306" s="57"/>
      <c r="F2306" s="58"/>
      <c r="G2306" s="59"/>
      <c r="H2306" s="57"/>
      <c r="I2306" s="57"/>
      <c r="J2306" s="62" t="str">
        <f t="shared" si="179"/>
        <v/>
      </c>
      <c r="K2306" s="61"/>
      <c r="L2306" s="57"/>
      <c r="M2306" s="57" t="str">
        <f t="shared" si="180"/>
        <v/>
      </c>
      <c r="N2306" s="57"/>
      <c r="O2306" s="57"/>
      <c r="P2306" s="57"/>
      <c r="Q2306" s="65" t="str">
        <f t="shared" si="181"/>
        <v/>
      </c>
      <c r="R2306" s="55"/>
      <c r="S2306" s="67"/>
      <c r="T2306" s="17">
        <f>IF(AND(D2306&lt;&gt;"",RIGHT(D2306,3)&lt;&gt;""),IF(COUNTIF($D$6:D2306,D2306)=1,1,0),0)</f>
        <v>0</v>
      </c>
      <c r="U2306" s="17" t="str">
        <f t="shared" si="182"/>
        <v/>
      </c>
      <c r="V2306" s="17" t="str">
        <f t="shared" si="183"/>
        <v/>
      </c>
    </row>
    <row r="2307" s="9" customFormat="1" hidden="1" customHeight="1" spans="1:22">
      <c r="A2307" s="21"/>
      <c r="B2307" s="54"/>
      <c r="C2307" s="55"/>
      <c r="D2307" s="54"/>
      <c r="E2307" s="57"/>
      <c r="F2307" s="58"/>
      <c r="G2307" s="59"/>
      <c r="H2307" s="57"/>
      <c r="I2307" s="57"/>
      <c r="J2307" s="62" t="str">
        <f t="shared" si="179"/>
        <v/>
      </c>
      <c r="K2307" s="61"/>
      <c r="L2307" s="57"/>
      <c r="M2307" s="57" t="str">
        <f t="shared" si="180"/>
        <v/>
      </c>
      <c r="N2307" s="57"/>
      <c r="O2307" s="57"/>
      <c r="P2307" s="57"/>
      <c r="Q2307" s="65" t="str">
        <f t="shared" si="181"/>
        <v/>
      </c>
      <c r="R2307" s="55"/>
      <c r="S2307" s="67"/>
      <c r="T2307" s="17">
        <f>IF(AND(D2307&lt;&gt;"",RIGHT(D2307,3)&lt;&gt;""),IF(COUNTIF($D$6:D2307,D2307)=1,1,0),0)</f>
        <v>0</v>
      </c>
      <c r="U2307" s="17" t="str">
        <f t="shared" si="182"/>
        <v/>
      </c>
      <c r="V2307" s="17" t="str">
        <f t="shared" si="183"/>
        <v/>
      </c>
    </row>
    <row r="2308" s="9" customFormat="1" hidden="1" customHeight="1" spans="1:22">
      <c r="A2308" s="21"/>
      <c r="B2308" s="54"/>
      <c r="C2308" s="55"/>
      <c r="D2308" s="54"/>
      <c r="E2308" s="57"/>
      <c r="F2308" s="58"/>
      <c r="G2308" s="59"/>
      <c r="H2308" s="57"/>
      <c r="I2308" s="57"/>
      <c r="J2308" s="62" t="str">
        <f t="shared" si="179"/>
        <v/>
      </c>
      <c r="K2308" s="61"/>
      <c r="L2308" s="57"/>
      <c r="M2308" s="57" t="str">
        <f t="shared" si="180"/>
        <v/>
      </c>
      <c r="N2308" s="57"/>
      <c r="O2308" s="57"/>
      <c r="P2308" s="57"/>
      <c r="Q2308" s="65" t="str">
        <f t="shared" si="181"/>
        <v/>
      </c>
      <c r="R2308" s="55"/>
      <c r="S2308" s="67"/>
      <c r="T2308" s="17">
        <f>IF(AND(D2308&lt;&gt;"",RIGHT(D2308,3)&lt;&gt;""),IF(COUNTIF($D$6:D2308,D2308)=1,1,0),0)</f>
        <v>0</v>
      </c>
      <c r="U2308" s="17" t="str">
        <f t="shared" si="182"/>
        <v/>
      </c>
      <c r="V2308" s="17" t="str">
        <f t="shared" si="183"/>
        <v/>
      </c>
    </row>
    <row r="2309" s="9" customFormat="1" hidden="1" customHeight="1" spans="1:22">
      <c r="A2309" s="21"/>
      <c r="B2309" s="54"/>
      <c r="C2309" s="55"/>
      <c r="D2309" s="54"/>
      <c r="E2309" s="57"/>
      <c r="F2309" s="58"/>
      <c r="G2309" s="59"/>
      <c r="H2309" s="57"/>
      <c r="I2309" s="57"/>
      <c r="J2309" s="62" t="str">
        <f t="shared" si="179"/>
        <v/>
      </c>
      <c r="K2309" s="61"/>
      <c r="L2309" s="57"/>
      <c r="M2309" s="57" t="str">
        <f t="shared" si="180"/>
        <v/>
      </c>
      <c r="N2309" s="57"/>
      <c r="O2309" s="57"/>
      <c r="P2309" s="57"/>
      <c r="Q2309" s="65" t="str">
        <f t="shared" si="181"/>
        <v/>
      </c>
      <c r="R2309" s="55"/>
      <c r="S2309" s="67"/>
      <c r="T2309" s="17">
        <f>IF(AND(D2309&lt;&gt;"",RIGHT(D2309,3)&lt;&gt;""),IF(COUNTIF($D$6:D2309,D2309)=1,1,0),0)</f>
        <v>0</v>
      </c>
      <c r="U2309" s="17" t="str">
        <f t="shared" si="182"/>
        <v/>
      </c>
      <c r="V2309" s="17" t="str">
        <f t="shared" si="183"/>
        <v/>
      </c>
    </row>
    <row r="2310" s="9" customFormat="1" hidden="1" customHeight="1" spans="1:22">
      <c r="A2310" s="21"/>
      <c r="B2310" s="54"/>
      <c r="C2310" s="55"/>
      <c r="D2310" s="54"/>
      <c r="E2310" s="57"/>
      <c r="F2310" s="58"/>
      <c r="G2310" s="59"/>
      <c r="H2310" s="57"/>
      <c r="I2310" s="57"/>
      <c r="J2310" s="62" t="str">
        <f t="shared" ref="J2310:J2373" si="184">IF(H2310&lt;&gt;"",HYPERLINK(_xlfn.CONCAT($H$4,H2310,I2310),"Open File"),"")</f>
        <v/>
      </c>
      <c r="K2310" s="61"/>
      <c r="L2310" s="57"/>
      <c r="M2310" s="57" t="str">
        <f t="shared" ref="M2310:M2373" si="185">IF(AND(N2310&lt;&gt;"",Q2310&lt;&gt;"",R2310&lt;&gt;""),"COMPLETED",IF(N2310&lt;&gt;"","ON-GOING",IF(L2310&lt;&gt;"","REQUESTED","")))</f>
        <v/>
      </c>
      <c r="N2310" s="57"/>
      <c r="O2310" s="57"/>
      <c r="P2310" s="57"/>
      <c r="Q2310" s="65" t="str">
        <f t="shared" ref="Q2310:Q2373" si="186">IF(O2310&lt;&gt;"",HYPERLINK(_xlfn.CONCAT($O$4,O2310,P2310),"Open File"),"")</f>
        <v/>
      </c>
      <c r="R2310" s="55"/>
      <c r="S2310" s="67"/>
      <c r="T2310" s="17">
        <f>IF(AND(D2310&lt;&gt;"",RIGHT(D2310,3)&lt;&gt;""),IF(COUNTIF($D$6:D2310,D2310)=1,1,0),0)</f>
        <v>0</v>
      </c>
      <c r="U2310" s="17" t="str">
        <f t="shared" ref="U2310:U2373" si="187">IF(AND(D2310&lt;&gt;"",E2310&lt;&gt;""),_xlfn.CONCAT(SUBSTITUTE(D2310,"/","."),"_",E2310,"_Before"),"")</f>
        <v/>
      </c>
      <c r="V2310" s="17" t="str">
        <f t="shared" ref="V2310:V2373" si="188">IF(AND(D2310&lt;&gt;"",E2310&lt;&gt;""),_xlfn.CONCAT(SUBSTITUTE(D2310,"/","."),"_",E2310,"_After"),"")</f>
        <v/>
      </c>
    </row>
    <row r="2311" s="9" customFormat="1" hidden="1" customHeight="1" spans="1:22">
      <c r="A2311" s="21"/>
      <c r="B2311" s="54"/>
      <c r="C2311" s="55"/>
      <c r="D2311" s="54"/>
      <c r="E2311" s="57"/>
      <c r="F2311" s="58"/>
      <c r="G2311" s="59"/>
      <c r="H2311" s="57"/>
      <c r="I2311" s="57"/>
      <c r="J2311" s="62" t="str">
        <f t="shared" si="184"/>
        <v/>
      </c>
      <c r="K2311" s="61"/>
      <c r="L2311" s="57"/>
      <c r="M2311" s="57" t="str">
        <f t="shared" si="185"/>
        <v/>
      </c>
      <c r="N2311" s="57"/>
      <c r="O2311" s="57"/>
      <c r="P2311" s="57"/>
      <c r="Q2311" s="65" t="str">
        <f t="shared" si="186"/>
        <v/>
      </c>
      <c r="R2311" s="55"/>
      <c r="S2311" s="67"/>
      <c r="T2311" s="17">
        <f>IF(AND(D2311&lt;&gt;"",RIGHT(D2311,3)&lt;&gt;""),IF(COUNTIF($D$6:D2311,D2311)=1,1,0),0)</f>
        <v>0</v>
      </c>
      <c r="U2311" s="17" t="str">
        <f t="shared" si="187"/>
        <v/>
      </c>
      <c r="V2311" s="17" t="str">
        <f t="shared" si="188"/>
        <v/>
      </c>
    </row>
    <row r="2312" s="9" customFormat="1" hidden="1" customHeight="1" spans="1:22">
      <c r="A2312" s="21"/>
      <c r="B2312" s="54"/>
      <c r="C2312" s="55"/>
      <c r="D2312" s="54"/>
      <c r="E2312" s="57"/>
      <c r="F2312" s="58"/>
      <c r="G2312" s="59"/>
      <c r="H2312" s="57"/>
      <c r="I2312" s="57"/>
      <c r="J2312" s="62" t="str">
        <f t="shared" si="184"/>
        <v/>
      </c>
      <c r="K2312" s="61"/>
      <c r="L2312" s="57"/>
      <c r="M2312" s="57" t="str">
        <f t="shared" si="185"/>
        <v/>
      </c>
      <c r="N2312" s="57"/>
      <c r="O2312" s="57"/>
      <c r="P2312" s="57"/>
      <c r="Q2312" s="65" t="str">
        <f t="shared" si="186"/>
        <v/>
      </c>
      <c r="R2312" s="55"/>
      <c r="S2312" s="67"/>
      <c r="T2312" s="17">
        <f>IF(AND(D2312&lt;&gt;"",RIGHT(D2312,3)&lt;&gt;""),IF(COUNTIF($D$6:D2312,D2312)=1,1,0),0)</f>
        <v>0</v>
      </c>
      <c r="U2312" s="17" t="str">
        <f t="shared" si="187"/>
        <v/>
      </c>
      <c r="V2312" s="17" t="str">
        <f t="shared" si="188"/>
        <v/>
      </c>
    </row>
    <row r="2313" s="9" customFormat="1" hidden="1" customHeight="1" spans="1:22">
      <c r="A2313" s="21"/>
      <c r="B2313" s="54"/>
      <c r="C2313" s="55"/>
      <c r="D2313" s="54"/>
      <c r="E2313" s="57"/>
      <c r="F2313" s="58"/>
      <c r="G2313" s="59"/>
      <c r="H2313" s="57"/>
      <c r="I2313" s="57"/>
      <c r="J2313" s="62" t="str">
        <f t="shared" si="184"/>
        <v/>
      </c>
      <c r="K2313" s="61"/>
      <c r="L2313" s="57"/>
      <c r="M2313" s="57" t="str">
        <f t="shared" si="185"/>
        <v/>
      </c>
      <c r="N2313" s="57"/>
      <c r="O2313" s="57"/>
      <c r="P2313" s="57"/>
      <c r="Q2313" s="65" t="str">
        <f t="shared" si="186"/>
        <v/>
      </c>
      <c r="R2313" s="55"/>
      <c r="S2313" s="67"/>
      <c r="T2313" s="17">
        <f>IF(AND(D2313&lt;&gt;"",RIGHT(D2313,3)&lt;&gt;""),IF(COUNTIF($D$6:D2313,D2313)=1,1,0),0)</f>
        <v>0</v>
      </c>
      <c r="U2313" s="17" t="str">
        <f t="shared" si="187"/>
        <v/>
      </c>
      <c r="V2313" s="17" t="str">
        <f t="shared" si="188"/>
        <v/>
      </c>
    </row>
    <row r="2314" s="9" customFormat="1" hidden="1" customHeight="1" spans="1:22">
      <c r="A2314" s="21"/>
      <c r="B2314" s="54"/>
      <c r="C2314" s="55"/>
      <c r="D2314" s="54"/>
      <c r="E2314" s="57"/>
      <c r="F2314" s="58"/>
      <c r="G2314" s="59"/>
      <c r="H2314" s="57"/>
      <c r="I2314" s="57"/>
      <c r="J2314" s="62" t="str">
        <f t="shared" si="184"/>
        <v/>
      </c>
      <c r="K2314" s="61"/>
      <c r="L2314" s="57"/>
      <c r="M2314" s="57" t="str">
        <f t="shared" si="185"/>
        <v/>
      </c>
      <c r="N2314" s="57"/>
      <c r="O2314" s="57"/>
      <c r="P2314" s="57"/>
      <c r="Q2314" s="65" t="str">
        <f t="shared" si="186"/>
        <v/>
      </c>
      <c r="R2314" s="55"/>
      <c r="S2314" s="67"/>
      <c r="T2314" s="17">
        <f>IF(AND(D2314&lt;&gt;"",RIGHT(D2314,3)&lt;&gt;""),IF(COUNTIF($D$6:D2314,D2314)=1,1,0),0)</f>
        <v>0</v>
      </c>
      <c r="U2314" s="17" t="str">
        <f t="shared" si="187"/>
        <v/>
      </c>
      <c r="V2314" s="17" t="str">
        <f t="shared" si="188"/>
        <v/>
      </c>
    </row>
    <row r="2315" s="9" customFormat="1" hidden="1" customHeight="1" spans="1:22">
      <c r="A2315" s="21"/>
      <c r="B2315" s="54"/>
      <c r="C2315" s="55"/>
      <c r="D2315" s="54"/>
      <c r="E2315" s="57"/>
      <c r="F2315" s="58"/>
      <c r="G2315" s="59"/>
      <c r="H2315" s="57"/>
      <c r="I2315" s="57"/>
      <c r="J2315" s="62" t="str">
        <f t="shared" si="184"/>
        <v/>
      </c>
      <c r="K2315" s="61"/>
      <c r="L2315" s="57"/>
      <c r="M2315" s="57" t="str">
        <f t="shared" si="185"/>
        <v/>
      </c>
      <c r="N2315" s="57"/>
      <c r="O2315" s="57"/>
      <c r="P2315" s="57"/>
      <c r="Q2315" s="65" t="str">
        <f t="shared" si="186"/>
        <v/>
      </c>
      <c r="R2315" s="55"/>
      <c r="S2315" s="67"/>
      <c r="T2315" s="17">
        <f>IF(AND(D2315&lt;&gt;"",RIGHT(D2315,3)&lt;&gt;""),IF(COUNTIF($D$6:D2315,D2315)=1,1,0),0)</f>
        <v>0</v>
      </c>
      <c r="U2315" s="17" t="str">
        <f t="shared" si="187"/>
        <v/>
      </c>
      <c r="V2315" s="17" t="str">
        <f t="shared" si="188"/>
        <v/>
      </c>
    </row>
    <row r="2316" s="9" customFormat="1" hidden="1" customHeight="1" spans="1:22">
      <c r="A2316" s="21"/>
      <c r="B2316" s="54"/>
      <c r="C2316" s="55"/>
      <c r="D2316" s="54"/>
      <c r="E2316" s="57"/>
      <c r="F2316" s="58"/>
      <c r="G2316" s="59"/>
      <c r="H2316" s="57"/>
      <c r="I2316" s="57"/>
      <c r="J2316" s="62" t="str">
        <f t="shared" si="184"/>
        <v/>
      </c>
      <c r="K2316" s="61"/>
      <c r="L2316" s="57"/>
      <c r="M2316" s="57" t="str">
        <f t="shared" si="185"/>
        <v/>
      </c>
      <c r="N2316" s="57"/>
      <c r="O2316" s="57"/>
      <c r="P2316" s="57"/>
      <c r="Q2316" s="65" t="str">
        <f t="shared" si="186"/>
        <v/>
      </c>
      <c r="R2316" s="55"/>
      <c r="S2316" s="67"/>
      <c r="T2316" s="17">
        <f>IF(AND(D2316&lt;&gt;"",RIGHT(D2316,3)&lt;&gt;""),IF(COUNTIF($D$6:D2316,D2316)=1,1,0),0)</f>
        <v>0</v>
      </c>
      <c r="U2316" s="17" t="str">
        <f t="shared" si="187"/>
        <v/>
      </c>
      <c r="V2316" s="17" t="str">
        <f t="shared" si="188"/>
        <v/>
      </c>
    </row>
    <row r="2317" s="9" customFormat="1" hidden="1" customHeight="1" spans="1:22">
      <c r="A2317" s="21"/>
      <c r="B2317" s="54"/>
      <c r="C2317" s="55"/>
      <c r="D2317" s="54"/>
      <c r="E2317" s="57"/>
      <c r="F2317" s="58"/>
      <c r="G2317" s="59"/>
      <c r="H2317" s="57"/>
      <c r="I2317" s="57"/>
      <c r="J2317" s="62" t="str">
        <f t="shared" si="184"/>
        <v/>
      </c>
      <c r="K2317" s="61"/>
      <c r="L2317" s="57"/>
      <c r="M2317" s="57" t="str">
        <f t="shared" si="185"/>
        <v/>
      </c>
      <c r="N2317" s="57"/>
      <c r="O2317" s="57"/>
      <c r="P2317" s="57"/>
      <c r="Q2317" s="65" t="str">
        <f t="shared" si="186"/>
        <v/>
      </c>
      <c r="R2317" s="55"/>
      <c r="S2317" s="67"/>
      <c r="T2317" s="17">
        <f>IF(AND(D2317&lt;&gt;"",RIGHT(D2317,3)&lt;&gt;""),IF(COUNTIF($D$6:D2317,D2317)=1,1,0),0)</f>
        <v>0</v>
      </c>
      <c r="U2317" s="17" t="str">
        <f t="shared" si="187"/>
        <v/>
      </c>
      <c r="V2317" s="17" t="str">
        <f t="shared" si="188"/>
        <v/>
      </c>
    </row>
    <row r="2318" s="9" customFormat="1" hidden="1" customHeight="1" spans="1:22">
      <c r="A2318" s="21"/>
      <c r="B2318" s="54"/>
      <c r="C2318" s="55"/>
      <c r="D2318" s="54"/>
      <c r="E2318" s="57"/>
      <c r="F2318" s="58"/>
      <c r="G2318" s="59"/>
      <c r="H2318" s="57"/>
      <c r="I2318" s="57"/>
      <c r="J2318" s="62" t="str">
        <f t="shared" si="184"/>
        <v/>
      </c>
      <c r="K2318" s="61"/>
      <c r="L2318" s="57"/>
      <c r="M2318" s="57" t="str">
        <f t="shared" si="185"/>
        <v/>
      </c>
      <c r="N2318" s="57"/>
      <c r="O2318" s="57"/>
      <c r="P2318" s="57"/>
      <c r="Q2318" s="65" t="str">
        <f t="shared" si="186"/>
        <v/>
      </c>
      <c r="R2318" s="55"/>
      <c r="S2318" s="67"/>
      <c r="T2318" s="17">
        <f>IF(AND(D2318&lt;&gt;"",RIGHT(D2318,3)&lt;&gt;""),IF(COUNTIF($D$6:D2318,D2318)=1,1,0),0)</f>
        <v>0</v>
      </c>
      <c r="U2318" s="17" t="str">
        <f t="shared" si="187"/>
        <v/>
      </c>
      <c r="V2318" s="17" t="str">
        <f t="shared" si="188"/>
        <v/>
      </c>
    </row>
    <row r="2319" s="9" customFormat="1" hidden="1" customHeight="1" spans="1:22">
      <c r="A2319" s="21"/>
      <c r="B2319" s="54"/>
      <c r="C2319" s="55"/>
      <c r="D2319" s="54"/>
      <c r="E2319" s="57"/>
      <c r="F2319" s="58"/>
      <c r="G2319" s="59"/>
      <c r="H2319" s="57"/>
      <c r="I2319" s="57"/>
      <c r="J2319" s="62" t="str">
        <f t="shared" si="184"/>
        <v/>
      </c>
      <c r="K2319" s="61"/>
      <c r="L2319" s="57"/>
      <c r="M2319" s="57" t="str">
        <f t="shared" si="185"/>
        <v/>
      </c>
      <c r="N2319" s="57"/>
      <c r="O2319" s="57"/>
      <c r="P2319" s="57"/>
      <c r="Q2319" s="65" t="str">
        <f t="shared" si="186"/>
        <v/>
      </c>
      <c r="R2319" s="55"/>
      <c r="S2319" s="67"/>
      <c r="T2319" s="17">
        <f>IF(AND(D2319&lt;&gt;"",RIGHT(D2319,3)&lt;&gt;""),IF(COUNTIF($D$6:D2319,D2319)=1,1,0),0)</f>
        <v>0</v>
      </c>
      <c r="U2319" s="17" t="str">
        <f t="shared" si="187"/>
        <v/>
      </c>
      <c r="V2319" s="17" t="str">
        <f t="shared" si="188"/>
        <v/>
      </c>
    </row>
    <row r="2320" s="9" customFormat="1" hidden="1" customHeight="1" spans="1:22">
      <c r="A2320" s="21"/>
      <c r="B2320" s="54"/>
      <c r="C2320" s="55"/>
      <c r="D2320" s="54"/>
      <c r="E2320" s="57"/>
      <c r="F2320" s="58"/>
      <c r="G2320" s="59"/>
      <c r="H2320" s="57"/>
      <c r="I2320" s="57"/>
      <c r="J2320" s="62" t="str">
        <f t="shared" si="184"/>
        <v/>
      </c>
      <c r="K2320" s="61"/>
      <c r="L2320" s="57"/>
      <c r="M2320" s="57" t="str">
        <f t="shared" si="185"/>
        <v/>
      </c>
      <c r="N2320" s="57"/>
      <c r="O2320" s="57"/>
      <c r="P2320" s="57"/>
      <c r="Q2320" s="65" t="str">
        <f t="shared" si="186"/>
        <v/>
      </c>
      <c r="R2320" s="55"/>
      <c r="S2320" s="67"/>
      <c r="T2320" s="17">
        <f>IF(AND(D2320&lt;&gt;"",RIGHT(D2320,3)&lt;&gt;""),IF(COUNTIF($D$6:D2320,D2320)=1,1,0),0)</f>
        <v>0</v>
      </c>
      <c r="U2320" s="17" t="str">
        <f t="shared" si="187"/>
        <v/>
      </c>
      <c r="V2320" s="17" t="str">
        <f t="shared" si="188"/>
        <v/>
      </c>
    </row>
    <row r="2321" s="9" customFormat="1" hidden="1" customHeight="1" spans="1:22">
      <c r="A2321" s="21"/>
      <c r="B2321" s="54"/>
      <c r="C2321" s="55"/>
      <c r="D2321" s="54"/>
      <c r="E2321" s="57"/>
      <c r="F2321" s="58"/>
      <c r="G2321" s="59"/>
      <c r="H2321" s="57"/>
      <c r="I2321" s="57"/>
      <c r="J2321" s="62" t="str">
        <f t="shared" si="184"/>
        <v/>
      </c>
      <c r="K2321" s="61"/>
      <c r="L2321" s="57"/>
      <c r="M2321" s="57" t="str">
        <f t="shared" si="185"/>
        <v/>
      </c>
      <c r="N2321" s="57"/>
      <c r="O2321" s="57"/>
      <c r="P2321" s="57"/>
      <c r="Q2321" s="65" t="str">
        <f t="shared" si="186"/>
        <v/>
      </c>
      <c r="R2321" s="55"/>
      <c r="S2321" s="67"/>
      <c r="T2321" s="17">
        <f>IF(AND(D2321&lt;&gt;"",RIGHT(D2321,3)&lt;&gt;""),IF(COUNTIF($D$6:D2321,D2321)=1,1,0),0)</f>
        <v>0</v>
      </c>
      <c r="U2321" s="17" t="str">
        <f t="shared" si="187"/>
        <v/>
      </c>
      <c r="V2321" s="17" t="str">
        <f t="shared" si="188"/>
        <v/>
      </c>
    </row>
    <row r="2322" s="9" customFormat="1" hidden="1" customHeight="1" spans="1:22">
      <c r="A2322" s="21"/>
      <c r="B2322" s="54"/>
      <c r="C2322" s="55"/>
      <c r="D2322" s="54"/>
      <c r="E2322" s="57"/>
      <c r="F2322" s="58"/>
      <c r="G2322" s="59"/>
      <c r="H2322" s="57"/>
      <c r="I2322" s="57"/>
      <c r="J2322" s="62" t="str">
        <f t="shared" si="184"/>
        <v/>
      </c>
      <c r="K2322" s="61"/>
      <c r="L2322" s="57"/>
      <c r="M2322" s="57" t="str">
        <f t="shared" si="185"/>
        <v/>
      </c>
      <c r="N2322" s="57"/>
      <c r="O2322" s="57"/>
      <c r="P2322" s="57"/>
      <c r="Q2322" s="65" t="str">
        <f t="shared" si="186"/>
        <v/>
      </c>
      <c r="R2322" s="55"/>
      <c r="S2322" s="67"/>
      <c r="T2322" s="17">
        <f>IF(AND(D2322&lt;&gt;"",RIGHT(D2322,3)&lt;&gt;""),IF(COUNTIF($D$6:D2322,D2322)=1,1,0),0)</f>
        <v>0</v>
      </c>
      <c r="U2322" s="17" t="str">
        <f t="shared" si="187"/>
        <v/>
      </c>
      <c r="V2322" s="17" t="str">
        <f t="shared" si="188"/>
        <v/>
      </c>
    </row>
    <row r="2323" s="9" customFormat="1" hidden="1" customHeight="1" spans="1:22">
      <c r="A2323" s="21"/>
      <c r="B2323" s="54"/>
      <c r="C2323" s="55"/>
      <c r="D2323" s="54"/>
      <c r="E2323" s="57"/>
      <c r="F2323" s="58"/>
      <c r="G2323" s="59"/>
      <c r="H2323" s="57"/>
      <c r="I2323" s="57"/>
      <c r="J2323" s="62" t="str">
        <f t="shared" si="184"/>
        <v/>
      </c>
      <c r="K2323" s="61"/>
      <c r="L2323" s="57"/>
      <c r="M2323" s="57" t="str">
        <f t="shared" si="185"/>
        <v/>
      </c>
      <c r="N2323" s="57"/>
      <c r="O2323" s="57"/>
      <c r="P2323" s="57"/>
      <c r="Q2323" s="65" t="str">
        <f t="shared" si="186"/>
        <v/>
      </c>
      <c r="R2323" s="55"/>
      <c r="S2323" s="67"/>
      <c r="T2323" s="17">
        <f>IF(AND(D2323&lt;&gt;"",RIGHT(D2323,3)&lt;&gt;""),IF(COUNTIF($D$6:D2323,D2323)=1,1,0),0)</f>
        <v>0</v>
      </c>
      <c r="U2323" s="17" t="str">
        <f t="shared" si="187"/>
        <v/>
      </c>
      <c r="V2323" s="17" t="str">
        <f t="shared" si="188"/>
        <v/>
      </c>
    </row>
    <row r="2324" s="9" customFormat="1" hidden="1" customHeight="1" spans="1:22">
      <c r="A2324" s="21"/>
      <c r="B2324" s="54"/>
      <c r="C2324" s="55"/>
      <c r="D2324" s="54"/>
      <c r="E2324" s="57"/>
      <c r="F2324" s="58"/>
      <c r="G2324" s="59"/>
      <c r="H2324" s="57"/>
      <c r="I2324" s="57"/>
      <c r="J2324" s="62" t="str">
        <f t="shared" si="184"/>
        <v/>
      </c>
      <c r="K2324" s="61"/>
      <c r="L2324" s="57"/>
      <c r="M2324" s="57" t="str">
        <f t="shared" si="185"/>
        <v/>
      </c>
      <c r="N2324" s="57"/>
      <c r="O2324" s="57"/>
      <c r="P2324" s="57"/>
      <c r="Q2324" s="65" t="str">
        <f t="shared" si="186"/>
        <v/>
      </c>
      <c r="R2324" s="55"/>
      <c r="S2324" s="67"/>
      <c r="T2324" s="17">
        <f>IF(AND(D2324&lt;&gt;"",RIGHT(D2324,3)&lt;&gt;""),IF(COUNTIF($D$6:D2324,D2324)=1,1,0),0)</f>
        <v>0</v>
      </c>
      <c r="U2324" s="17" t="str">
        <f t="shared" si="187"/>
        <v/>
      </c>
      <c r="V2324" s="17" t="str">
        <f t="shared" si="188"/>
        <v/>
      </c>
    </row>
    <row r="2325" s="9" customFormat="1" hidden="1" customHeight="1" spans="1:22">
      <c r="A2325" s="21"/>
      <c r="B2325" s="54"/>
      <c r="C2325" s="55"/>
      <c r="D2325" s="54"/>
      <c r="E2325" s="57"/>
      <c r="F2325" s="58"/>
      <c r="G2325" s="59"/>
      <c r="H2325" s="57"/>
      <c r="I2325" s="57"/>
      <c r="J2325" s="62" t="str">
        <f t="shared" si="184"/>
        <v/>
      </c>
      <c r="K2325" s="61"/>
      <c r="L2325" s="57"/>
      <c r="M2325" s="57" t="str">
        <f t="shared" si="185"/>
        <v/>
      </c>
      <c r="N2325" s="57"/>
      <c r="O2325" s="57"/>
      <c r="P2325" s="57"/>
      <c r="Q2325" s="65" t="str">
        <f t="shared" si="186"/>
        <v/>
      </c>
      <c r="R2325" s="55"/>
      <c r="S2325" s="67"/>
      <c r="T2325" s="17">
        <f>IF(AND(D2325&lt;&gt;"",RIGHT(D2325,3)&lt;&gt;""),IF(COUNTIF($D$6:D2325,D2325)=1,1,0),0)</f>
        <v>0</v>
      </c>
      <c r="U2325" s="17" t="str">
        <f t="shared" si="187"/>
        <v/>
      </c>
      <c r="V2325" s="17" t="str">
        <f t="shared" si="188"/>
        <v/>
      </c>
    </row>
    <row r="2326" s="9" customFormat="1" hidden="1" customHeight="1" spans="1:22">
      <c r="A2326" s="21"/>
      <c r="B2326" s="54"/>
      <c r="C2326" s="55"/>
      <c r="D2326" s="54"/>
      <c r="E2326" s="57"/>
      <c r="F2326" s="58"/>
      <c r="G2326" s="59"/>
      <c r="H2326" s="57"/>
      <c r="I2326" s="57"/>
      <c r="J2326" s="62" t="str">
        <f t="shared" si="184"/>
        <v/>
      </c>
      <c r="K2326" s="61"/>
      <c r="L2326" s="57"/>
      <c r="M2326" s="57" t="str">
        <f t="shared" si="185"/>
        <v/>
      </c>
      <c r="N2326" s="57"/>
      <c r="O2326" s="57"/>
      <c r="P2326" s="57"/>
      <c r="Q2326" s="65" t="str">
        <f t="shared" si="186"/>
        <v/>
      </c>
      <c r="R2326" s="55"/>
      <c r="S2326" s="67"/>
      <c r="T2326" s="17">
        <f>IF(AND(D2326&lt;&gt;"",RIGHT(D2326,3)&lt;&gt;""),IF(COUNTIF($D$6:D2326,D2326)=1,1,0),0)</f>
        <v>0</v>
      </c>
      <c r="U2326" s="17" t="str">
        <f t="shared" si="187"/>
        <v/>
      </c>
      <c r="V2326" s="17" t="str">
        <f t="shared" si="188"/>
        <v/>
      </c>
    </row>
    <row r="2327" s="9" customFormat="1" hidden="1" customHeight="1" spans="1:22">
      <c r="A2327" s="21"/>
      <c r="B2327" s="54"/>
      <c r="C2327" s="55"/>
      <c r="D2327" s="54"/>
      <c r="E2327" s="57"/>
      <c r="F2327" s="58"/>
      <c r="G2327" s="59"/>
      <c r="H2327" s="57"/>
      <c r="I2327" s="57"/>
      <c r="J2327" s="62" t="str">
        <f t="shared" si="184"/>
        <v/>
      </c>
      <c r="K2327" s="61"/>
      <c r="L2327" s="57"/>
      <c r="M2327" s="57" t="str">
        <f t="shared" si="185"/>
        <v/>
      </c>
      <c r="N2327" s="57"/>
      <c r="O2327" s="57"/>
      <c r="P2327" s="57"/>
      <c r="Q2327" s="65" t="str">
        <f t="shared" si="186"/>
        <v/>
      </c>
      <c r="R2327" s="55"/>
      <c r="S2327" s="67"/>
      <c r="T2327" s="17">
        <f>IF(AND(D2327&lt;&gt;"",RIGHT(D2327,3)&lt;&gt;""),IF(COUNTIF($D$6:D2327,D2327)=1,1,0),0)</f>
        <v>0</v>
      </c>
      <c r="U2327" s="17" t="str">
        <f t="shared" si="187"/>
        <v/>
      </c>
      <c r="V2327" s="17" t="str">
        <f t="shared" si="188"/>
        <v/>
      </c>
    </row>
    <row r="2328" s="9" customFormat="1" hidden="1" customHeight="1" spans="1:22">
      <c r="A2328" s="21"/>
      <c r="B2328" s="54"/>
      <c r="C2328" s="55"/>
      <c r="D2328" s="54"/>
      <c r="E2328" s="57"/>
      <c r="F2328" s="58"/>
      <c r="G2328" s="59"/>
      <c r="H2328" s="57"/>
      <c r="I2328" s="57"/>
      <c r="J2328" s="62" t="str">
        <f t="shared" si="184"/>
        <v/>
      </c>
      <c r="K2328" s="61"/>
      <c r="L2328" s="57"/>
      <c r="M2328" s="57" t="str">
        <f t="shared" si="185"/>
        <v/>
      </c>
      <c r="N2328" s="57"/>
      <c r="O2328" s="57"/>
      <c r="P2328" s="57"/>
      <c r="Q2328" s="65" t="str">
        <f t="shared" si="186"/>
        <v/>
      </c>
      <c r="R2328" s="55"/>
      <c r="S2328" s="67"/>
      <c r="T2328" s="17">
        <f>IF(AND(D2328&lt;&gt;"",RIGHT(D2328,3)&lt;&gt;""),IF(COUNTIF($D$6:D2328,D2328)=1,1,0),0)</f>
        <v>0</v>
      </c>
      <c r="U2328" s="17" t="str">
        <f t="shared" si="187"/>
        <v/>
      </c>
      <c r="V2328" s="17" t="str">
        <f t="shared" si="188"/>
        <v/>
      </c>
    </row>
    <row r="2329" s="9" customFormat="1" hidden="1" customHeight="1" spans="1:22">
      <c r="A2329" s="21"/>
      <c r="B2329" s="54"/>
      <c r="C2329" s="55"/>
      <c r="D2329" s="54"/>
      <c r="E2329" s="57"/>
      <c r="F2329" s="58"/>
      <c r="G2329" s="59"/>
      <c r="H2329" s="57"/>
      <c r="I2329" s="57"/>
      <c r="J2329" s="62" t="str">
        <f t="shared" si="184"/>
        <v/>
      </c>
      <c r="K2329" s="61"/>
      <c r="L2329" s="57"/>
      <c r="M2329" s="57" t="str">
        <f t="shared" si="185"/>
        <v/>
      </c>
      <c r="N2329" s="57"/>
      <c r="O2329" s="57"/>
      <c r="P2329" s="57"/>
      <c r="Q2329" s="65" t="str">
        <f t="shared" si="186"/>
        <v/>
      </c>
      <c r="R2329" s="55"/>
      <c r="S2329" s="67"/>
      <c r="T2329" s="17">
        <f>IF(AND(D2329&lt;&gt;"",RIGHT(D2329,3)&lt;&gt;""),IF(COUNTIF($D$6:D2329,D2329)=1,1,0),0)</f>
        <v>0</v>
      </c>
      <c r="U2329" s="17" t="str">
        <f t="shared" si="187"/>
        <v/>
      </c>
      <c r="V2329" s="17" t="str">
        <f t="shared" si="188"/>
        <v/>
      </c>
    </row>
    <row r="2330" s="9" customFormat="1" hidden="1" customHeight="1" spans="1:22">
      <c r="A2330" s="21"/>
      <c r="B2330" s="54"/>
      <c r="C2330" s="55"/>
      <c r="D2330" s="54"/>
      <c r="E2330" s="57"/>
      <c r="F2330" s="58"/>
      <c r="G2330" s="59"/>
      <c r="H2330" s="57"/>
      <c r="I2330" s="57"/>
      <c r="J2330" s="62" t="str">
        <f t="shared" si="184"/>
        <v/>
      </c>
      <c r="K2330" s="61"/>
      <c r="L2330" s="57"/>
      <c r="M2330" s="57" t="str">
        <f t="shared" si="185"/>
        <v/>
      </c>
      <c r="N2330" s="57"/>
      <c r="O2330" s="57"/>
      <c r="P2330" s="57"/>
      <c r="Q2330" s="65" t="str">
        <f t="shared" si="186"/>
        <v/>
      </c>
      <c r="R2330" s="55"/>
      <c r="S2330" s="67"/>
      <c r="T2330" s="17">
        <f>IF(AND(D2330&lt;&gt;"",RIGHT(D2330,3)&lt;&gt;""),IF(COUNTIF($D$6:D2330,D2330)=1,1,0),0)</f>
        <v>0</v>
      </c>
      <c r="U2330" s="17" t="str">
        <f t="shared" si="187"/>
        <v/>
      </c>
      <c r="V2330" s="17" t="str">
        <f t="shared" si="188"/>
        <v/>
      </c>
    </row>
    <row r="2331" s="9" customFormat="1" hidden="1" customHeight="1" spans="1:22">
      <c r="A2331" s="21"/>
      <c r="B2331" s="54"/>
      <c r="C2331" s="55"/>
      <c r="D2331" s="54"/>
      <c r="E2331" s="57"/>
      <c r="F2331" s="58"/>
      <c r="G2331" s="59"/>
      <c r="H2331" s="57"/>
      <c r="I2331" s="57"/>
      <c r="J2331" s="62" t="str">
        <f t="shared" si="184"/>
        <v/>
      </c>
      <c r="K2331" s="61"/>
      <c r="L2331" s="57"/>
      <c r="M2331" s="57" t="str">
        <f t="shared" si="185"/>
        <v/>
      </c>
      <c r="N2331" s="57"/>
      <c r="O2331" s="57"/>
      <c r="P2331" s="57"/>
      <c r="Q2331" s="65" t="str">
        <f t="shared" si="186"/>
        <v/>
      </c>
      <c r="R2331" s="55"/>
      <c r="S2331" s="67"/>
      <c r="T2331" s="17">
        <f>IF(AND(D2331&lt;&gt;"",RIGHT(D2331,3)&lt;&gt;""),IF(COUNTIF($D$6:D2331,D2331)=1,1,0),0)</f>
        <v>0</v>
      </c>
      <c r="U2331" s="17" t="str">
        <f t="shared" si="187"/>
        <v/>
      </c>
      <c r="V2331" s="17" t="str">
        <f t="shared" si="188"/>
        <v/>
      </c>
    </row>
    <row r="2332" s="9" customFormat="1" hidden="1" customHeight="1" spans="1:22">
      <c r="A2332" s="21"/>
      <c r="B2332" s="54"/>
      <c r="C2332" s="55"/>
      <c r="D2332" s="54"/>
      <c r="E2332" s="57"/>
      <c r="F2332" s="58"/>
      <c r="G2332" s="59"/>
      <c r="H2332" s="57"/>
      <c r="I2332" s="57"/>
      <c r="J2332" s="62" t="str">
        <f t="shared" si="184"/>
        <v/>
      </c>
      <c r="K2332" s="61"/>
      <c r="L2332" s="57"/>
      <c r="M2332" s="57" t="str">
        <f t="shared" si="185"/>
        <v/>
      </c>
      <c r="N2332" s="57"/>
      <c r="O2332" s="57"/>
      <c r="P2332" s="57"/>
      <c r="Q2332" s="65" t="str">
        <f t="shared" si="186"/>
        <v/>
      </c>
      <c r="R2332" s="55"/>
      <c r="S2332" s="67"/>
      <c r="T2332" s="17">
        <f>IF(AND(D2332&lt;&gt;"",RIGHT(D2332,3)&lt;&gt;""),IF(COUNTIF($D$6:D2332,D2332)=1,1,0),0)</f>
        <v>0</v>
      </c>
      <c r="U2332" s="17" t="str">
        <f t="shared" si="187"/>
        <v/>
      </c>
      <c r="V2332" s="17" t="str">
        <f t="shared" si="188"/>
        <v/>
      </c>
    </row>
    <row r="2333" s="9" customFormat="1" hidden="1" customHeight="1" spans="1:22">
      <c r="A2333" s="21"/>
      <c r="B2333" s="54"/>
      <c r="C2333" s="55"/>
      <c r="D2333" s="54"/>
      <c r="E2333" s="57"/>
      <c r="F2333" s="58"/>
      <c r="G2333" s="59"/>
      <c r="H2333" s="57"/>
      <c r="I2333" s="57"/>
      <c r="J2333" s="62" t="str">
        <f t="shared" si="184"/>
        <v/>
      </c>
      <c r="K2333" s="61"/>
      <c r="L2333" s="57"/>
      <c r="M2333" s="57" t="str">
        <f t="shared" si="185"/>
        <v/>
      </c>
      <c r="N2333" s="57"/>
      <c r="O2333" s="57"/>
      <c r="P2333" s="57"/>
      <c r="Q2333" s="65" t="str">
        <f t="shared" si="186"/>
        <v/>
      </c>
      <c r="R2333" s="55"/>
      <c r="S2333" s="67"/>
      <c r="T2333" s="17">
        <f>IF(AND(D2333&lt;&gt;"",RIGHT(D2333,3)&lt;&gt;""),IF(COUNTIF($D$6:D2333,D2333)=1,1,0),0)</f>
        <v>0</v>
      </c>
      <c r="U2333" s="17" t="str">
        <f t="shared" si="187"/>
        <v/>
      </c>
      <c r="V2333" s="17" t="str">
        <f t="shared" si="188"/>
        <v/>
      </c>
    </row>
    <row r="2334" s="9" customFormat="1" hidden="1" customHeight="1" spans="1:22">
      <c r="A2334" s="21"/>
      <c r="B2334" s="54"/>
      <c r="C2334" s="55"/>
      <c r="D2334" s="54"/>
      <c r="E2334" s="57"/>
      <c r="F2334" s="58"/>
      <c r="G2334" s="59"/>
      <c r="H2334" s="57"/>
      <c r="I2334" s="57"/>
      <c r="J2334" s="62" t="str">
        <f t="shared" si="184"/>
        <v/>
      </c>
      <c r="K2334" s="61"/>
      <c r="L2334" s="57"/>
      <c r="M2334" s="57" t="str">
        <f t="shared" si="185"/>
        <v/>
      </c>
      <c r="N2334" s="57"/>
      <c r="O2334" s="57"/>
      <c r="P2334" s="57"/>
      <c r="Q2334" s="65" t="str">
        <f t="shared" si="186"/>
        <v/>
      </c>
      <c r="R2334" s="55"/>
      <c r="S2334" s="67"/>
      <c r="T2334" s="17">
        <f>IF(AND(D2334&lt;&gt;"",RIGHT(D2334,3)&lt;&gt;""),IF(COUNTIF($D$6:D2334,D2334)=1,1,0),0)</f>
        <v>0</v>
      </c>
      <c r="U2334" s="17" t="str">
        <f t="shared" si="187"/>
        <v/>
      </c>
      <c r="V2334" s="17" t="str">
        <f t="shared" si="188"/>
        <v/>
      </c>
    </row>
    <row r="2335" s="9" customFormat="1" hidden="1" customHeight="1" spans="1:22">
      <c r="A2335" s="21"/>
      <c r="B2335" s="54"/>
      <c r="C2335" s="55"/>
      <c r="D2335" s="54"/>
      <c r="E2335" s="57"/>
      <c r="F2335" s="58"/>
      <c r="G2335" s="59"/>
      <c r="H2335" s="57"/>
      <c r="I2335" s="57"/>
      <c r="J2335" s="62" t="str">
        <f t="shared" si="184"/>
        <v/>
      </c>
      <c r="K2335" s="61"/>
      <c r="L2335" s="57"/>
      <c r="M2335" s="57" t="str">
        <f t="shared" si="185"/>
        <v/>
      </c>
      <c r="N2335" s="57"/>
      <c r="O2335" s="57"/>
      <c r="P2335" s="57"/>
      <c r="Q2335" s="65" t="str">
        <f t="shared" si="186"/>
        <v/>
      </c>
      <c r="R2335" s="55"/>
      <c r="S2335" s="67"/>
      <c r="T2335" s="17">
        <f>IF(AND(D2335&lt;&gt;"",RIGHT(D2335,3)&lt;&gt;""),IF(COUNTIF($D$6:D2335,D2335)=1,1,0),0)</f>
        <v>0</v>
      </c>
      <c r="U2335" s="17" t="str">
        <f t="shared" si="187"/>
        <v/>
      </c>
      <c r="V2335" s="17" t="str">
        <f t="shared" si="188"/>
        <v/>
      </c>
    </row>
    <row r="2336" s="9" customFormat="1" hidden="1" customHeight="1" spans="1:22">
      <c r="A2336" s="21"/>
      <c r="B2336" s="54"/>
      <c r="C2336" s="55"/>
      <c r="D2336" s="54"/>
      <c r="E2336" s="57"/>
      <c r="F2336" s="58"/>
      <c r="G2336" s="59"/>
      <c r="H2336" s="57"/>
      <c r="I2336" s="57"/>
      <c r="J2336" s="62" t="str">
        <f t="shared" si="184"/>
        <v/>
      </c>
      <c r="K2336" s="61"/>
      <c r="L2336" s="57"/>
      <c r="M2336" s="57" t="str">
        <f t="shared" si="185"/>
        <v/>
      </c>
      <c r="N2336" s="57"/>
      <c r="O2336" s="57"/>
      <c r="P2336" s="57"/>
      <c r="Q2336" s="65" t="str">
        <f t="shared" si="186"/>
        <v/>
      </c>
      <c r="R2336" s="55"/>
      <c r="S2336" s="67"/>
      <c r="T2336" s="17">
        <f>IF(AND(D2336&lt;&gt;"",RIGHT(D2336,3)&lt;&gt;""),IF(COUNTIF($D$6:D2336,D2336)=1,1,0),0)</f>
        <v>0</v>
      </c>
      <c r="U2336" s="17" t="str">
        <f t="shared" si="187"/>
        <v/>
      </c>
      <c r="V2336" s="17" t="str">
        <f t="shared" si="188"/>
        <v/>
      </c>
    </row>
    <row r="2337" s="9" customFormat="1" hidden="1" customHeight="1" spans="1:22">
      <c r="A2337" s="21"/>
      <c r="B2337" s="54"/>
      <c r="C2337" s="55"/>
      <c r="D2337" s="54"/>
      <c r="E2337" s="57"/>
      <c r="F2337" s="58"/>
      <c r="G2337" s="59"/>
      <c r="H2337" s="57"/>
      <c r="I2337" s="57"/>
      <c r="J2337" s="62" t="str">
        <f t="shared" si="184"/>
        <v/>
      </c>
      <c r="K2337" s="61"/>
      <c r="L2337" s="57"/>
      <c r="M2337" s="57" t="str">
        <f t="shared" si="185"/>
        <v/>
      </c>
      <c r="N2337" s="57"/>
      <c r="O2337" s="57"/>
      <c r="P2337" s="57"/>
      <c r="Q2337" s="65" t="str">
        <f t="shared" si="186"/>
        <v/>
      </c>
      <c r="R2337" s="55"/>
      <c r="S2337" s="67"/>
      <c r="T2337" s="17">
        <f>IF(AND(D2337&lt;&gt;"",RIGHT(D2337,3)&lt;&gt;""),IF(COUNTIF($D$6:D2337,D2337)=1,1,0),0)</f>
        <v>0</v>
      </c>
      <c r="U2337" s="17" t="str">
        <f t="shared" si="187"/>
        <v/>
      </c>
      <c r="V2337" s="17" t="str">
        <f t="shared" si="188"/>
        <v/>
      </c>
    </row>
    <row r="2338" s="9" customFormat="1" hidden="1" customHeight="1" spans="1:22">
      <c r="A2338" s="21"/>
      <c r="B2338" s="54"/>
      <c r="C2338" s="55"/>
      <c r="D2338" s="54"/>
      <c r="E2338" s="57"/>
      <c r="F2338" s="58"/>
      <c r="G2338" s="59"/>
      <c r="H2338" s="57"/>
      <c r="I2338" s="57"/>
      <c r="J2338" s="62" t="str">
        <f t="shared" si="184"/>
        <v/>
      </c>
      <c r="K2338" s="61"/>
      <c r="L2338" s="57"/>
      <c r="M2338" s="57" t="str">
        <f t="shared" si="185"/>
        <v/>
      </c>
      <c r="N2338" s="57"/>
      <c r="O2338" s="57"/>
      <c r="P2338" s="57"/>
      <c r="Q2338" s="65" t="str">
        <f t="shared" si="186"/>
        <v/>
      </c>
      <c r="R2338" s="55"/>
      <c r="S2338" s="67"/>
      <c r="T2338" s="17">
        <f>IF(AND(D2338&lt;&gt;"",RIGHT(D2338,3)&lt;&gt;""),IF(COUNTIF($D$6:D2338,D2338)=1,1,0),0)</f>
        <v>0</v>
      </c>
      <c r="U2338" s="17" t="str">
        <f t="shared" si="187"/>
        <v/>
      </c>
      <c r="V2338" s="17" t="str">
        <f t="shared" si="188"/>
        <v/>
      </c>
    </row>
    <row r="2339" s="9" customFormat="1" hidden="1" customHeight="1" spans="1:22">
      <c r="A2339" s="21"/>
      <c r="B2339" s="54"/>
      <c r="C2339" s="55"/>
      <c r="D2339" s="54"/>
      <c r="E2339" s="57"/>
      <c r="F2339" s="58"/>
      <c r="G2339" s="59"/>
      <c r="H2339" s="57"/>
      <c r="I2339" s="57"/>
      <c r="J2339" s="62" t="str">
        <f t="shared" si="184"/>
        <v/>
      </c>
      <c r="K2339" s="61"/>
      <c r="L2339" s="57"/>
      <c r="M2339" s="57" t="str">
        <f t="shared" si="185"/>
        <v/>
      </c>
      <c r="N2339" s="57"/>
      <c r="O2339" s="57"/>
      <c r="P2339" s="57"/>
      <c r="Q2339" s="65" t="str">
        <f t="shared" si="186"/>
        <v/>
      </c>
      <c r="R2339" s="55"/>
      <c r="S2339" s="67"/>
      <c r="T2339" s="17">
        <f>IF(AND(D2339&lt;&gt;"",RIGHT(D2339,3)&lt;&gt;""),IF(COUNTIF($D$6:D2339,D2339)=1,1,0),0)</f>
        <v>0</v>
      </c>
      <c r="U2339" s="17" t="str">
        <f t="shared" si="187"/>
        <v/>
      </c>
      <c r="V2339" s="17" t="str">
        <f t="shared" si="188"/>
        <v/>
      </c>
    </row>
    <row r="2340" s="9" customFormat="1" hidden="1" customHeight="1" spans="1:22">
      <c r="A2340" s="21"/>
      <c r="B2340" s="54"/>
      <c r="C2340" s="55"/>
      <c r="D2340" s="54"/>
      <c r="E2340" s="57"/>
      <c r="F2340" s="58"/>
      <c r="G2340" s="59"/>
      <c r="H2340" s="57"/>
      <c r="I2340" s="57"/>
      <c r="J2340" s="62" t="str">
        <f t="shared" si="184"/>
        <v/>
      </c>
      <c r="K2340" s="61"/>
      <c r="L2340" s="57"/>
      <c r="M2340" s="57" t="str">
        <f t="shared" si="185"/>
        <v/>
      </c>
      <c r="N2340" s="57"/>
      <c r="O2340" s="57"/>
      <c r="P2340" s="57"/>
      <c r="Q2340" s="65" t="str">
        <f t="shared" si="186"/>
        <v/>
      </c>
      <c r="R2340" s="55"/>
      <c r="S2340" s="67"/>
      <c r="T2340" s="17">
        <f>IF(AND(D2340&lt;&gt;"",RIGHT(D2340,3)&lt;&gt;""),IF(COUNTIF($D$6:D2340,D2340)=1,1,0),0)</f>
        <v>0</v>
      </c>
      <c r="U2340" s="17" t="str">
        <f t="shared" si="187"/>
        <v/>
      </c>
      <c r="V2340" s="17" t="str">
        <f t="shared" si="188"/>
        <v/>
      </c>
    </row>
    <row r="2341" s="9" customFormat="1" hidden="1" customHeight="1" spans="1:22">
      <c r="A2341" s="21"/>
      <c r="B2341" s="54"/>
      <c r="C2341" s="55"/>
      <c r="D2341" s="54"/>
      <c r="E2341" s="57"/>
      <c r="F2341" s="58"/>
      <c r="G2341" s="59"/>
      <c r="H2341" s="57"/>
      <c r="I2341" s="57"/>
      <c r="J2341" s="62" t="str">
        <f t="shared" si="184"/>
        <v/>
      </c>
      <c r="K2341" s="61"/>
      <c r="L2341" s="57"/>
      <c r="M2341" s="57" t="str">
        <f t="shared" si="185"/>
        <v/>
      </c>
      <c r="N2341" s="57"/>
      <c r="O2341" s="57"/>
      <c r="P2341" s="57"/>
      <c r="Q2341" s="65" t="str">
        <f t="shared" si="186"/>
        <v/>
      </c>
      <c r="R2341" s="55"/>
      <c r="S2341" s="67"/>
      <c r="T2341" s="17">
        <f>IF(AND(D2341&lt;&gt;"",RIGHT(D2341,3)&lt;&gt;""),IF(COUNTIF($D$6:D2341,D2341)=1,1,0),0)</f>
        <v>0</v>
      </c>
      <c r="U2341" s="17" t="str">
        <f t="shared" si="187"/>
        <v/>
      </c>
      <c r="V2341" s="17" t="str">
        <f t="shared" si="188"/>
        <v/>
      </c>
    </row>
    <row r="2342" s="9" customFormat="1" hidden="1" customHeight="1" spans="1:22">
      <c r="A2342" s="21"/>
      <c r="B2342" s="54"/>
      <c r="C2342" s="55"/>
      <c r="D2342" s="54"/>
      <c r="E2342" s="57"/>
      <c r="F2342" s="58"/>
      <c r="G2342" s="59"/>
      <c r="H2342" s="57"/>
      <c r="I2342" s="57"/>
      <c r="J2342" s="62" t="str">
        <f t="shared" si="184"/>
        <v/>
      </c>
      <c r="K2342" s="61"/>
      <c r="L2342" s="57"/>
      <c r="M2342" s="57" t="str">
        <f t="shared" si="185"/>
        <v/>
      </c>
      <c r="N2342" s="57"/>
      <c r="O2342" s="57"/>
      <c r="P2342" s="57"/>
      <c r="Q2342" s="65" t="str">
        <f t="shared" si="186"/>
        <v/>
      </c>
      <c r="R2342" s="55"/>
      <c r="S2342" s="67"/>
      <c r="T2342" s="17">
        <f>IF(AND(D2342&lt;&gt;"",RIGHT(D2342,3)&lt;&gt;""),IF(COUNTIF($D$6:D2342,D2342)=1,1,0),0)</f>
        <v>0</v>
      </c>
      <c r="U2342" s="17" t="str">
        <f t="shared" si="187"/>
        <v/>
      </c>
      <c r="V2342" s="17" t="str">
        <f t="shared" si="188"/>
        <v/>
      </c>
    </row>
    <row r="2343" s="9" customFormat="1" hidden="1" customHeight="1" spans="1:22">
      <c r="A2343" s="21"/>
      <c r="B2343" s="54"/>
      <c r="C2343" s="55"/>
      <c r="D2343" s="54"/>
      <c r="E2343" s="57"/>
      <c r="F2343" s="58"/>
      <c r="G2343" s="59"/>
      <c r="H2343" s="57"/>
      <c r="I2343" s="57"/>
      <c r="J2343" s="62" t="str">
        <f t="shared" si="184"/>
        <v/>
      </c>
      <c r="K2343" s="61"/>
      <c r="L2343" s="57"/>
      <c r="M2343" s="57" t="str">
        <f t="shared" si="185"/>
        <v/>
      </c>
      <c r="N2343" s="57"/>
      <c r="O2343" s="57"/>
      <c r="P2343" s="57"/>
      <c r="Q2343" s="65" t="str">
        <f t="shared" si="186"/>
        <v/>
      </c>
      <c r="R2343" s="55"/>
      <c r="S2343" s="67"/>
      <c r="T2343" s="17">
        <f>IF(AND(D2343&lt;&gt;"",RIGHT(D2343,3)&lt;&gt;""),IF(COUNTIF($D$6:D2343,D2343)=1,1,0),0)</f>
        <v>0</v>
      </c>
      <c r="U2343" s="17" t="str">
        <f t="shared" si="187"/>
        <v/>
      </c>
      <c r="V2343" s="17" t="str">
        <f t="shared" si="188"/>
        <v/>
      </c>
    </row>
    <row r="2344" s="9" customFormat="1" hidden="1" customHeight="1" spans="1:22">
      <c r="A2344" s="21"/>
      <c r="B2344" s="54"/>
      <c r="C2344" s="55"/>
      <c r="D2344" s="54"/>
      <c r="E2344" s="57"/>
      <c r="F2344" s="58"/>
      <c r="G2344" s="59"/>
      <c r="H2344" s="57"/>
      <c r="I2344" s="57"/>
      <c r="J2344" s="62" t="str">
        <f t="shared" si="184"/>
        <v/>
      </c>
      <c r="K2344" s="61"/>
      <c r="L2344" s="57"/>
      <c r="M2344" s="57" t="str">
        <f t="shared" si="185"/>
        <v/>
      </c>
      <c r="N2344" s="57"/>
      <c r="O2344" s="57"/>
      <c r="P2344" s="57"/>
      <c r="Q2344" s="65" t="str">
        <f t="shared" si="186"/>
        <v/>
      </c>
      <c r="R2344" s="55"/>
      <c r="S2344" s="67"/>
      <c r="T2344" s="17">
        <f>IF(AND(D2344&lt;&gt;"",RIGHT(D2344,3)&lt;&gt;""),IF(COUNTIF($D$6:D2344,D2344)=1,1,0),0)</f>
        <v>0</v>
      </c>
      <c r="U2344" s="17" t="str">
        <f t="shared" si="187"/>
        <v/>
      </c>
      <c r="V2344" s="17" t="str">
        <f t="shared" si="188"/>
        <v/>
      </c>
    </row>
    <row r="2345" s="9" customFormat="1" hidden="1" customHeight="1" spans="1:22">
      <c r="A2345" s="21"/>
      <c r="B2345" s="54"/>
      <c r="C2345" s="55"/>
      <c r="D2345" s="54"/>
      <c r="E2345" s="57"/>
      <c r="F2345" s="58"/>
      <c r="G2345" s="59"/>
      <c r="H2345" s="57"/>
      <c r="I2345" s="57"/>
      <c r="J2345" s="62" t="str">
        <f t="shared" si="184"/>
        <v/>
      </c>
      <c r="K2345" s="61"/>
      <c r="L2345" s="57"/>
      <c r="M2345" s="57" t="str">
        <f t="shared" si="185"/>
        <v/>
      </c>
      <c r="N2345" s="57"/>
      <c r="O2345" s="57"/>
      <c r="P2345" s="57"/>
      <c r="Q2345" s="65" t="str">
        <f t="shared" si="186"/>
        <v/>
      </c>
      <c r="R2345" s="55"/>
      <c r="S2345" s="67"/>
      <c r="T2345" s="17">
        <f>IF(AND(D2345&lt;&gt;"",RIGHT(D2345,3)&lt;&gt;""),IF(COUNTIF($D$6:D2345,D2345)=1,1,0),0)</f>
        <v>0</v>
      </c>
      <c r="U2345" s="17" t="str">
        <f t="shared" si="187"/>
        <v/>
      </c>
      <c r="V2345" s="17" t="str">
        <f t="shared" si="188"/>
        <v/>
      </c>
    </row>
    <row r="2346" s="9" customFormat="1" hidden="1" customHeight="1" spans="1:22">
      <c r="A2346" s="21"/>
      <c r="B2346" s="54"/>
      <c r="C2346" s="55"/>
      <c r="D2346" s="54"/>
      <c r="E2346" s="57"/>
      <c r="F2346" s="58"/>
      <c r="G2346" s="59"/>
      <c r="H2346" s="57"/>
      <c r="I2346" s="57"/>
      <c r="J2346" s="62" t="str">
        <f t="shared" si="184"/>
        <v/>
      </c>
      <c r="K2346" s="61"/>
      <c r="L2346" s="57"/>
      <c r="M2346" s="57" t="str">
        <f t="shared" si="185"/>
        <v/>
      </c>
      <c r="N2346" s="57"/>
      <c r="O2346" s="57"/>
      <c r="P2346" s="57"/>
      <c r="Q2346" s="65" t="str">
        <f t="shared" si="186"/>
        <v/>
      </c>
      <c r="R2346" s="55"/>
      <c r="S2346" s="67"/>
      <c r="T2346" s="17">
        <f>IF(AND(D2346&lt;&gt;"",RIGHT(D2346,3)&lt;&gt;""),IF(COUNTIF($D$6:D2346,D2346)=1,1,0),0)</f>
        <v>0</v>
      </c>
      <c r="U2346" s="17" t="str">
        <f t="shared" si="187"/>
        <v/>
      </c>
      <c r="V2346" s="17" t="str">
        <f t="shared" si="188"/>
        <v/>
      </c>
    </row>
    <row r="2347" s="9" customFormat="1" hidden="1" customHeight="1" spans="1:22">
      <c r="A2347" s="21"/>
      <c r="B2347" s="54"/>
      <c r="C2347" s="55"/>
      <c r="D2347" s="54"/>
      <c r="E2347" s="57"/>
      <c r="F2347" s="58"/>
      <c r="G2347" s="59"/>
      <c r="H2347" s="57"/>
      <c r="I2347" s="57"/>
      <c r="J2347" s="62" t="str">
        <f t="shared" si="184"/>
        <v/>
      </c>
      <c r="K2347" s="61"/>
      <c r="L2347" s="57"/>
      <c r="M2347" s="57" t="str">
        <f t="shared" si="185"/>
        <v/>
      </c>
      <c r="N2347" s="57"/>
      <c r="O2347" s="57"/>
      <c r="P2347" s="57"/>
      <c r="Q2347" s="65" t="str">
        <f t="shared" si="186"/>
        <v/>
      </c>
      <c r="R2347" s="55"/>
      <c r="S2347" s="67"/>
      <c r="T2347" s="17">
        <f>IF(AND(D2347&lt;&gt;"",RIGHT(D2347,3)&lt;&gt;""),IF(COUNTIF($D$6:D2347,D2347)=1,1,0),0)</f>
        <v>0</v>
      </c>
      <c r="U2347" s="17" t="str">
        <f t="shared" si="187"/>
        <v/>
      </c>
      <c r="V2347" s="17" t="str">
        <f t="shared" si="188"/>
        <v/>
      </c>
    </row>
    <row r="2348" s="9" customFormat="1" hidden="1" customHeight="1" spans="1:22">
      <c r="A2348" s="21"/>
      <c r="B2348" s="54"/>
      <c r="C2348" s="55"/>
      <c r="D2348" s="54"/>
      <c r="E2348" s="57"/>
      <c r="F2348" s="58"/>
      <c r="G2348" s="59"/>
      <c r="H2348" s="57"/>
      <c r="I2348" s="57"/>
      <c r="J2348" s="62" t="str">
        <f t="shared" si="184"/>
        <v/>
      </c>
      <c r="K2348" s="61"/>
      <c r="L2348" s="57"/>
      <c r="M2348" s="57" t="str">
        <f t="shared" si="185"/>
        <v/>
      </c>
      <c r="N2348" s="57"/>
      <c r="O2348" s="57"/>
      <c r="P2348" s="57"/>
      <c r="Q2348" s="65" t="str">
        <f t="shared" si="186"/>
        <v/>
      </c>
      <c r="R2348" s="55"/>
      <c r="S2348" s="67"/>
      <c r="T2348" s="17">
        <f>IF(AND(D2348&lt;&gt;"",RIGHT(D2348,3)&lt;&gt;""),IF(COUNTIF($D$6:D2348,D2348)=1,1,0),0)</f>
        <v>0</v>
      </c>
      <c r="U2348" s="17" t="str">
        <f t="shared" si="187"/>
        <v/>
      </c>
      <c r="V2348" s="17" t="str">
        <f t="shared" si="188"/>
        <v/>
      </c>
    </row>
    <row r="2349" s="9" customFormat="1" hidden="1" customHeight="1" spans="1:22">
      <c r="A2349" s="21"/>
      <c r="B2349" s="54"/>
      <c r="C2349" s="55"/>
      <c r="D2349" s="54"/>
      <c r="E2349" s="57"/>
      <c r="F2349" s="58"/>
      <c r="G2349" s="59"/>
      <c r="H2349" s="57"/>
      <c r="I2349" s="57"/>
      <c r="J2349" s="62" t="str">
        <f t="shared" si="184"/>
        <v/>
      </c>
      <c r="K2349" s="61"/>
      <c r="L2349" s="57"/>
      <c r="M2349" s="57" t="str">
        <f t="shared" si="185"/>
        <v/>
      </c>
      <c r="N2349" s="57"/>
      <c r="O2349" s="57"/>
      <c r="P2349" s="57"/>
      <c r="Q2349" s="65" t="str">
        <f t="shared" si="186"/>
        <v/>
      </c>
      <c r="R2349" s="55"/>
      <c r="S2349" s="67"/>
      <c r="T2349" s="17">
        <f>IF(AND(D2349&lt;&gt;"",RIGHT(D2349,3)&lt;&gt;""),IF(COUNTIF($D$6:D2349,D2349)=1,1,0),0)</f>
        <v>0</v>
      </c>
      <c r="U2349" s="17" t="str">
        <f t="shared" si="187"/>
        <v/>
      </c>
      <c r="V2349" s="17" t="str">
        <f t="shared" si="188"/>
        <v/>
      </c>
    </row>
    <row r="2350" s="9" customFormat="1" hidden="1" customHeight="1" spans="1:22">
      <c r="A2350" s="21"/>
      <c r="B2350" s="54"/>
      <c r="C2350" s="55"/>
      <c r="D2350" s="54"/>
      <c r="E2350" s="57"/>
      <c r="F2350" s="58"/>
      <c r="G2350" s="59"/>
      <c r="H2350" s="57"/>
      <c r="I2350" s="57"/>
      <c r="J2350" s="62" t="str">
        <f t="shared" si="184"/>
        <v/>
      </c>
      <c r="K2350" s="61"/>
      <c r="L2350" s="57"/>
      <c r="M2350" s="57" t="str">
        <f t="shared" si="185"/>
        <v/>
      </c>
      <c r="N2350" s="57"/>
      <c r="O2350" s="57"/>
      <c r="P2350" s="57"/>
      <c r="Q2350" s="65" t="str">
        <f t="shared" si="186"/>
        <v/>
      </c>
      <c r="R2350" s="55"/>
      <c r="S2350" s="67"/>
      <c r="T2350" s="17">
        <f>IF(AND(D2350&lt;&gt;"",RIGHT(D2350,3)&lt;&gt;""),IF(COUNTIF($D$6:D2350,D2350)=1,1,0),0)</f>
        <v>0</v>
      </c>
      <c r="U2350" s="17" t="str">
        <f t="shared" si="187"/>
        <v/>
      </c>
      <c r="V2350" s="17" t="str">
        <f t="shared" si="188"/>
        <v/>
      </c>
    </row>
    <row r="2351" s="9" customFormat="1" hidden="1" customHeight="1" spans="1:22">
      <c r="A2351" s="21"/>
      <c r="B2351" s="54"/>
      <c r="C2351" s="55"/>
      <c r="D2351" s="54"/>
      <c r="E2351" s="57"/>
      <c r="F2351" s="58"/>
      <c r="G2351" s="59"/>
      <c r="H2351" s="57"/>
      <c r="I2351" s="57"/>
      <c r="J2351" s="62" t="str">
        <f t="shared" si="184"/>
        <v/>
      </c>
      <c r="K2351" s="61"/>
      <c r="L2351" s="57"/>
      <c r="M2351" s="57" t="str">
        <f t="shared" si="185"/>
        <v/>
      </c>
      <c r="N2351" s="57"/>
      <c r="O2351" s="57"/>
      <c r="P2351" s="57"/>
      <c r="Q2351" s="65" t="str">
        <f t="shared" si="186"/>
        <v/>
      </c>
      <c r="R2351" s="55"/>
      <c r="S2351" s="67"/>
      <c r="T2351" s="17">
        <f>IF(AND(D2351&lt;&gt;"",RIGHT(D2351,3)&lt;&gt;""),IF(COUNTIF($D$6:D2351,D2351)=1,1,0),0)</f>
        <v>0</v>
      </c>
      <c r="U2351" s="17" t="str">
        <f t="shared" si="187"/>
        <v/>
      </c>
      <c r="V2351" s="17" t="str">
        <f t="shared" si="188"/>
        <v/>
      </c>
    </row>
    <row r="2352" s="9" customFormat="1" hidden="1" customHeight="1" spans="1:22">
      <c r="A2352" s="21"/>
      <c r="B2352" s="54"/>
      <c r="C2352" s="55"/>
      <c r="D2352" s="54"/>
      <c r="E2352" s="57"/>
      <c r="F2352" s="58"/>
      <c r="G2352" s="59"/>
      <c r="H2352" s="57"/>
      <c r="I2352" s="57"/>
      <c r="J2352" s="62" t="str">
        <f t="shared" si="184"/>
        <v/>
      </c>
      <c r="K2352" s="61"/>
      <c r="L2352" s="57"/>
      <c r="M2352" s="57" t="str">
        <f t="shared" si="185"/>
        <v/>
      </c>
      <c r="N2352" s="57"/>
      <c r="O2352" s="57"/>
      <c r="P2352" s="57"/>
      <c r="Q2352" s="65" t="str">
        <f t="shared" si="186"/>
        <v/>
      </c>
      <c r="R2352" s="55"/>
      <c r="S2352" s="67"/>
      <c r="T2352" s="17">
        <f>IF(AND(D2352&lt;&gt;"",RIGHT(D2352,3)&lt;&gt;""),IF(COUNTIF($D$6:D2352,D2352)=1,1,0),0)</f>
        <v>0</v>
      </c>
      <c r="U2352" s="17" t="str">
        <f t="shared" si="187"/>
        <v/>
      </c>
      <c r="V2352" s="17" t="str">
        <f t="shared" si="188"/>
        <v/>
      </c>
    </row>
    <row r="2353" s="9" customFormat="1" hidden="1" customHeight="1" spans="1:22">
      <c r="A2353" s="21"/>
      <c r="B2353" s="54"/>
      <c r="C2353" s="55"/>
      <c r="D2353" s="54"/>
      <c r="E2353" s="57"/>
      <c r="F2353" s="58"/>
      <c r="G2353" s="59"/>
      <c r="H2353" s="57"/>
      <c r="I2353" s="57"/>
      <c r="J2353" s="62" t="str">
        <f t="shared" si="184"/>
        <v/>
      </c>
      <c r="K2353" s="61"/>
      <c r="L2353" s="57"/>
      <c r="M2353" s="57" t="str">
        <f t="shared" si="185"/>
        <v/>
      </c>
      <c r="N2353" s="57"/>
      <c r="O2353" s="57"/>
      <c r="P2353" s="57"/>
      <c r="Q2353" s="65" t="str">
        <f t="shared" si="186"/>
        <v/>
      </c>
      <c r="R2353" s="55"/>
      <c r="S2353" s="67"/>
      <c r="T2353" s="17">
        <f>IF(AND(D2353&lt;&gt;"",RIGHT(D2353,3)&lt;&gt;""),IF(COUNTIF($D$6:D2353,D2353)=1,1,0),0)</f>
        <v>0</v>
      </c>
      <c r="U2353" s="17" t="str">
        <f t="shared" si="187"/>
        <v/>
      </c>
      <c r="V2353" s="17" t="str">
        <f t="shared" si="188"/>
        <v/>
      </c>
    </row>
    <row r="2354" s="9" customFormat="1" hidden="1" customHeight="1" spans="1:22">
      <c r="A2354" s="21"/>
      <c r="B2354" s="54"/>
      <c r="C2354" s="55"/>
      <c r="D2354" s="54"/>
      <c r="E2354" s="57"/>
      <c r="F2354" s="58"/>
      <c r="G2354" s="59"/>
      <c r="H2354" s="57"/>
      <c r="I2354" s="57"/>
      <c r="J2354" s="62" t="str">
        <f t="shared" si="184"/>
        <v/>
      </c>
      <c r="K2354" s="61"/>
      <c r="L2354" s="57"/>
      <c r="M2354" s="57" t="str">
        <f t="shared" si="185"/>
        <v/>
      </c>
      <c r="N2354" s="57"/>
      <c r="O2354" s="57"/>
      <c r="P2354" s="57"/>
      <c r="Q2354" s="65" t="str">
        <f t="shared" si="186"/>
        <v/>
      </c>
      <c r="R2354" s="55"/>
      <c r="S2354" s="67"/>
      <c r="T2354" s="17">
        <f>IF(AND(D2354&lt;&gt;"",RIGHT(D2354,3)&lt;&gt;""),IF(COUNTIF($D$6:D2354,D2354)=1,1,0),0)</f>
        <v>0</v>
      </c>
      <c r="U2354" s="17" t="str">
        <f t="shared" si="187"/>
        <v/>
      </c>
      <c r="V2354" s="17" t="str">
        <f t="shared" si="188"/>
        <v/>
      </c>
    </row>
    <row r="2355" s="9" customFormat="1" hidden="1" customHeight="1" spans="1:22">
      <c r="A2355" s="21"/>
      <c r="B2355" s="54"/>
      <c r="C2355" s="55"/>
      <c r="D2355" s="54"/>
      <c r="E2355" s="57"/>
      <c r="F2355" s="58"/>
      <c r="G2355" s="59"/>
      <c r="H2355" s="57"/>
      <c r="I2355" s="57"/>
      <c r="J2355" s="62" t="str">
        <f t="shared" si="184"/>
        <v/>
      </c>
      <c r="K2355" s="61"/>
      <c r="L2355" s="57"/>
      <c r="M2355" s="57" t="str">
        <f t="shared" si="185"/>
        <v/>
      </c>
      <c r="N2355" s="57"/>
      <c r="O2355" s="57"/>
      <c r="P2355" s="57"/>
      <c r="Q2355" s="65" t="str">
        <f t="shared" si="186"/>
        <v/>
      </c>
      <c r="R2355" s="55"/>
      <c r="S2355" s="67"/>
      <c r="T2355" s="17">
        <f>IF(AND(D2355&lt;&gt;"",RIGHT(D2355,3)&lt;&gt;""),IF(COUNTIF($D$6:D2355,D2355)=1,1,0),0)</f>
        <v>0</v>
      </c>
      <c r="U2355" s="17" t="str">
        <f t="shared" si="187"/>
        <v/>
      </c>
      <c r="V2355" s="17" t="str">
        <f t="shared" si="188"/>
        <v/>
      </c>
    </row>
    <row r="2356" s="9" customFormat="1" hidden="1" customHeight="1" spans="1:22">
      <c r="A2356" s="21"/>
      <c r="B2356" s="54"/>
      <c r="C2356" s="55"/>
      <c r="D2356" s="54"/>
      <c r="E2356" s="57"/>
      <c r="F2356" s="58"/>
      <c r="G2356" s="59"/>
      <c r="H2356" s="57"/>
      <c r="I2356" s="57"/>
      <c r="J2356" s="62" t="str">
        <f t="shared" si="184"/>
        <v/>
      </c>
      <c r="K2356" s="61"/>
      <c r="L2356" s="57"/>
      <c r="M2356" s="57" t="str">
        <f t="shared" si="185"/>
        <v/>
      </c>
      <c r="N2356" s="57"/>
      <c r="O2356" s="57"/>
      <c r="P2356" s="57"/>
      <c r="Q2356" s="65" t="str">
        <f t="shared" si="186"/>
        <v/>
      </c>
      <c r="R2356" s="55"/>
      <c r="S2356" s="67"/>
      <c r="T2356" s="17">
        <f>IF(AND(D2356&lt;&gt;"",RIGHT(D2356,3)&lt;&gt;""),IF(COUNTIF($D$6:D2356,D2356)=1,1,0),0)</f>
        <v>0</v>
      </c>
      <c r="U2356" s="17" t="str">
        <f t="shared" si="187"/>
        <v/>
      </c>
      <c r="V2356" s="17" t="str">
        <f t="shared" si="188"/>
        <v/>
      </c>
    </row>
    <row r="2357" s="9" customFormat="1" hidden="1" customHeight="1" spans="1:22">
      <c r="A2357" s="21"/>
      <c r="B2357" s="54"/>
      <c r="C2357" s="55"/>
      <c r="D2357" s="54"/>
      <c r="E2357" s="57"/>
      <c r="F2357" s="58"/>
      <c r="G2357" s="59"/>
      <c r="H2357" s="57"/>
      <c r="I2357" s="57"/>
      <c r="J2357" s="62" t="str">
        <f t="shared" si="184"/>
        <v/>
      </c>
      <c r="K2357" s="61"/>
      <c r="L2357" s="57"/>
      <c r="M2357" s="57" t="str">
        <f t="shared" si="185"/>
        <v/>
      </c>
      <c r="N2357" s="57"/>
      <c r="O2357" s="57"/>
      <c r="P2357" s="57"/>
      <c r="Q2357" s="65" t="str">
        <f t="shared" si="186"/>
        <v/>
      </c>
      <c r="R2357" s="55"/>
      <c r="S2357" s="67"/>
      <c r="T2357" s="17">
        <f>IF(AND(D2357&lt;&gt;"",RIGHT(D2357,3)&lt;&gt;""),IF(COUNTIF($D$6:D2357,D2357)=1,1,0),0)</f>
        <v>0</v>
      </c>
      <c r="U2357" s="17" t="str">
        <f t="shared" si="187"/>
        <v/>
      </c>
      <c r="V2357" s="17" t="str">
        <f t="shared" si="188"/>
        <v/>
      </c>
    </row>
    <row r="2358" s="9" customFormat="1" hidden="1" customHeight="1" spans="1:22">
      <c r="A2358" s="21"/>
      <c r="B2358" s="54"/>
      <c r="C2358" s="55"/>
      <c r="D2358" s="54"/>
      <c r="E2358" s="57"/>
      <c r="F2358" s="58"/>
      <c r="G2358" s="59"/>
      <c r="H2358" s="57"/>
      <c r="I2358" s="57"/>
      <c r="J2358" s="62" t="str">
        <f t="shared" si="184"/>
        <v/>
      </c>
      <c r="K2358" s="61"/>
      <c r="L2358" s="57"/>
      <c r="M2358" s="57" t="str">
        <f t="shared" si="185"/>
        <v/>
      </c>
      <c r="N2358" s="57"/>
      <c r="O2358" s="57"/>
      <c r="P2358" s="57"/>
      <c r="Q2358" s="65" t="str">
        <f t="shared" si="186"/>
        <v/>
      </c>
      <c r="R2358" s="55"/>
      <c r="S2358" s="67"/>
      <c r="T2358" s="17">
        <f>IF(AND(D2358&lt;&gt;"",RIGHT(D2358,3)&lt;&gt;""),IF(COUNTIF($D$6:D2358,D2358)=1,1,0),0)</f>
        <v>0</v>
      </c>
      <c r="U2358" s="17" t="str">
        <f t="shared" si="187"/>
        <v/>
      </c>
      <c r="V2358" s="17" t="str">
        <f t="shared" si="188"/>
        <v/>
      </c>
    </row>
    <row r="2359" s="9" customFormat="1" hidden="1" customHeight="1" spans="1:22">
      <c r="A2359" s="21"/>
      <c r="B2359" s="54"/>
      <c r="C2359" s="55"/>
      <c r="D2359" s="54"/>
      <c r="E2359" s="57"/>
      <c r="F2359" s="58"/>
      <c r="G2359" s="59"/>
      <c r="H2359" s="57"/>
      <c r="I2359" s="57"/>
      <c r="J2359" s="62" t="str">
        <f t="shared" si="184"/>
        <v/>
      </c>
      <c r="K2359" s="61"/>
      <c r="L2359" s="57"/>
      <c r="M2359" s="57" t="str">
        <f t="shared" si="185"/>
        <v/>
      </c>
      <c r="N2359" s="57"/>
      <c r="O2359" s="57"/>
      <c r="P2359" s="57"/>
      <c r="Q2359" s="65" t="str">
        <f t="shared" si="186"/>
        <v/>
      </c>
      <c r="R2359" s="55"/>
      <c r="S2359" s="67"/>
      <c r="T2359" s="17">
        <f>IF(AND(D2359&lt;&gt;"",RIGHT(D2359,3)&lt;&gt;""),IF(COUNTIF($D$6:D2359,D2359)=1,1,0),0)</f>
        <v>0</v>
      </c>
      <c r="U2359" s="17" t="str">
        <f t="shared" si="187"/>
        <v/>
      </c>
      <c r="V2359" s="17" t="str">
        <f t="shared" si="188"/>
        <v/>
      </c>
    </row>
    <row r="2360" s="9" customFormat="1" hidden="1" customHeight="1" spans="1:22">
      <c r="A2360" s="21"/>
      <c r="B2360" s="54"/>
      <c r="C2360" s="55"/>
      <c r="D2360" s="54"/>
      <c r="E2360" s="57"/>
      <c r="F2360" s="58"/>
      <c r="G2360" s="59"/>
      <c r="H2360" s="57"/>
      <c r="I2360" s="57"/>
      <c r="J2360" s="62" t="str">
        <f t="shared" si="184"/>
        <v/>
      </c>
      <c r="K2360" s="61"/>
      <c r="L2360" s="57"/>
      <c r="M2360" s="57" t="str">
        <f t="shared" si="185"/>
        <v/>
      </c>
      <c r="N2360" s="57"/>
      <c r="O2360" s="57"/>
      <c r="P2360" s="57"/>
      <c r="Q2360" s="65" t="str">
        <f t="shared" si="186"/>
        <v/>
      </c>
      <c r="R2360" s="55"/>
      <c r="S2360" s="67"/>
      <c r="T2360" s="17">
        <f>IF(AND(D2360&lt;&gt;"",RIGHT(D2360,3)&lt;&gt;""),IF(COUNTIF($D$6:D2360,D2360)=1,1,0),0)</f>
        <v>0</v>
      </c>
      <c r="U2360" s="17" t="str">
        <f t="shared" si="187"/>
        <v/>
      </c>
      <c r="V2360" s="17" t="str">
        <f t="shared" si="188"/>
        <v/>
      </c>
    </row>
    <row r="2361" s="9" customFormat="1" hidden="1" customHeight="1" spans="1:22">
      <c r="A2361" s="21"/>
      <c r="B2361" s="54"/>
      <c r="C2361" s="55"/>
      <c r="D2361" s="54"/>
      <c r="E2361" s="57"/>
      <c r="F2361" s="58"/>
      <c r="G2361" s="59"/>
      <c r="H2361" s="57"/>
      <c r="I2361" s="57"/>
      <c r="J2361" s="62" t="str">
        <f t="shared" si="184"/>
        <v/>
      </c>
      <c r="K2361" s="61"/>
      <c r="L2361" s="57"/>
      <c r="M2361" s="57" t="str">
        <f t="shared" si="185"/>
        <v/>
      </c>
      <c r="N2361" s="57"/>
      <c r="O2361" s="57"/>
      <c r="P2361" s="57"/>
      <c r="Q2361" s="65" t="str">
        <f t="shared" si="186"/>
        <v/>
      </c>
      <c r="R2361" s="55"/>
      <c r="S2361" s="67"/>
      <c r="T2361" s="17">
        <f>IF(AND(D2361&lt;&gt;"",RIGHT(D2361,3)&lt;&gt;""),IF(COUNTIF($D$6:D2361,D2361)=1,1,0),0)</f>
        <v>0</v>
      </c>
      <c r="U2361" s="17" t="str">
        <f t="shared" si="187"/>
        <v/>
      </c>
      <c r="V2361" s="17" t="str">
        <f t="shared" si="188"/>
        <v/>
      </c>
    </row>
    <row r="2362" s="9" customFormat="1" hidden="1" customHeight="1" spans="1:22">
      <c r="A2362" s="21"/>
      <c r="B2362" s="54"/>
      <c r="C2362" s="55"/>
      <c r="D2362" s="54"/>
      <c r="E2362" s="57"/>
      <c r="F2362" s="58"/>
      <c r="G2362" s="59"/>
      <c r="H2362" s="57"/>
      <c r="I2362" s="57"/>
      <c r="J2362" s="62" t="str">
        <f t="shared" si="184"/>
        <v/>
      </c>
      <c r="K2362" s="61"/>
      <c r="L2362" s="57"/>
      <c r="M2362" s="57" t="str">
        <f t="shared" si="185"/>
        <v/>
      </c>
      <c r="N2362" s="57"/>
      <c r="O2362" s="57"/>
      <c r="P2362" s="57"/>
      <c r="Q2362" s="65" t="str">
        <f t="shared" si="186"/>
        <v/>
      </c>
      <c r="R2362" s="55"/>
      <c r="S2362" s="67"/>
      <c r="T2362" s="17">
        <f>IF(AND(D2362&lt;&gt;"",RIGHT(D2362,3)&lt;&gt;""),IF(COUNTIF($D$6:D2362,D2362)=1,1,0),0)</f>
        <v>0</v>
      </c>
      <c r="U2362" s="17" t="str">
        <f t="shared" si="187"/>
        <v/>
      </c>
      <c r="V2362" s="17" t="str">
        <f t="shared" si="188"/>
        <v/>
      </c>
    </row>
    <row r="2363" s="9" customFormat="1" hidden="1" customHeight="1" spans="1:22">
      <c r="A2363" s="21"/>
      <c r="B2363" s="54"/>
      <c r="C2363" s="55"/>
      <c r="D2363" s="54"/>
      <c r="E2363" s="57"/>
      <c r="F2363" s="58"/>
      <c r="G2363" s="59"/>
      <c r="H2363" s="57"/>
      <c r="I2363" s="57"/>
      <c r="J2363" s="62" t="str">
        <f t="shared" si="184"/>
        <v/>
      </c>
      <c r="K2363" s="61"/>
      <c r="L2363" s="57"/>
      <c r="M2363" s="57" t="str">
        <f t="shared" si="185"/>
        <v/>
      </c>
      <c r="N2363" s="57"/>
      <c r="O2363" s="57"/>
      <c r="P2363" s="57"/>
      <c r="Q2363" s="65" t="str">
        <f t="shared" si="186"/>
        <v/>
      </c>
      <c r="R2363" s="55"/>
      <c r="S2363" s="67"/>
      <c r="T2363" s="17">
        <f>IF(AND(D2363&lt;&gt;"",RIGHT(D2363,3)&lt;&gt;""),IF(COUNTIF($D$6:D2363,D2363)=1,1,0),0)</f>
        <v>0</v>
      </c>
      <c r="U2363" s="17" t="str">
        <f t="shared" si="187"/>
        <v/>
      </c>
      <c r="V2363" s="17" t="str">
        <f t="shared" si="188"/>
        <v/>
      </c>
    </row>
    <row r="2364" s="9" customFormat="1" hidden="1" customHeight="1" spans="1:22">
      <c r="A2364" s="21"/>
      <c r="B2364" s="54"/>
      <c r="C2364" s="55"/>
      <c r="D2364" s="54"/>
      <c r="E2364" s="57"/>
      <c r="F2364" s="58"/>
      <c r="G2364" s="59"/>
      <c r="H2364" s="57"/>
      <c r="I2364" s="57"/>
      <c r="J2364" s="62" t="str">
        <f t="shared" si="184"/>
        <v/>
      </c>
      <c r="K2364" s="61"/>
      <c r="L2364" s="57"/>
      <c r="M2364" s="57" t="str">
        <f t="shared" si="185"/>
        <v/>
      </c>
      <c r="N2364" s="57"/>
      <c r="O2364" s="57"/>
      <c r="P2364" s="57"/>
      <c r="Q2364" s="65" t="str">
        <f t="shared" si="186"/>
        <v/>
      </c>
      <c r="R2364" s="55"/>
      <c r="S2364" s="67"/>
      <c r="T2364" s="17">
        <f>IF(AND(D2364&lt;&gt;"",RIGHT(D2364,3)&lt;&gt;""),IF(COUNTIF($D$6:D2364,D2364)=1,1,0),0)</f>
        <v>0</v>
      </c>
      <c r="U2364" s="17" t="str">
        <f t="shared" si="187"/>
        <v/>
      </c>
      <c r="V2364" s="17" t="str">
        <f t="shared" si="188"/>
        <v/>
      </c>
    </row>
    <row r="2365" s="9" customFormat="1" hidden="1" customHeight="1" spans="1:22">
      <c r="A2365" s="21"/>
      <c r="B2365" s="54"/>
      <c r="C2365" s="55"/>
      <c r="D2365" s="54"/>
      <c r="E2365" s="57"/>
      <c r="F2365" s="58"/>
      <c r="G2365" s="59"/>
      <c r="H2365" s="57"/>
      <c r="I2365" s="57"/>
      <c r="J2365" s="62" t="str">
        <f t="shared" si="184"/>
        <v/>
      </c>
      <c r="K2365" s="61"/>
      <c r="L2365" s="57"/>
      <c r="M2365" s="57" t="str">
        <f t="shared" si="185"/>
        <v/>
      </c>
      <c r="N2365" s="57"/>
      <c r="O2365" s="57"/>
      <c r="P2365" s="57"/>
      <c r="Q2365" s="65" t="str">
        <f t="shared" si="186"/>
        <v/>
      </c>
      <c r="R2365" s="55"/>
      <c r="S2365" s="67"/>
      <c r="T2365" s="17">
        <f>IF(AND(D2365&lt;&gt;"",RIGHT(D2365,3)&lt;&gt;""),IF(COUNTIF($D$6:D2365,D2365)=1,1,0),0)</f>
        <v>0</v>
      </c>
      <c r="U2365" s="17" t="str">
        <f t="shared" si="187"/>
        <v/>
      </c>
      <c r="V2365" s="17" t="str">
        <f t="shared" si="188"/>
        <v/>
      </c>
    </row>
    <row r="2366" s="9" customFormat="1" hidden="1" customHeight="1" spans="1:22">
      <c r="A2366" s="21"/>
      <c r="B2366" s="54"/>
      <c r="C2366" s="55"/>
      <c r="D2366" s="54"/>
      <c r="E2366" s="57"/>
      <c r="F2366" s="58"/>
      <c r="G2366" s="59"/>
      <c r="H2366" s="57"/>
      <c r="I2366" s="57"/>
      <c r="J2366" s="62" t="str">
        <f t="shared" si="184"/>
        <v/>
      </c>
      <c r="K2366" s="61"/>
      <c r="L2366" s="57"/>
      <c r="M2366" s="57" t="str">
        <f t="shared" si="185"/>
        <v/>
      </c>
      <c r="N2366" s="57"/>
      <c r="O2366" s="57"/>
      <c r="P2366" s="57"/>
      <c r="Q2366" s="65" t="str">
        <f t="shared" si="186"/>
        <v/>
      </c>
      <c r="R2366" s="55"/>
      <c r="S2366" s="67"/>
      <c r="T2366" s="17">
        <f>IF(AND(D2366&lt;&gt;"",RIGHT(D2366,3)&lt;&gt;""),IF(COUNTIF($D$6:D2366,D2366)=1,1,0),0)</f>
        <v>0</v>
      </c>
      <c r="U2366" s="17" t="str">
        <f t="shared" si="187"/>
        <v/>
      </c>
      <c r="V2366" s="17" t="str">
        <f t="shared" si="188"/>
        <v/>
      </c>
    </row>
    <row r="2367" s="9" customFormat="1" hidden="1" customHeight="1" spans="1:22">
      <c r="A2367" s="21"/>
      <c r="B2367" s="54"/>
      <c r="C2367" s="55"/>
      <c r="D2367" s="54"/>
      <c r="E2367" s="57"/>
      <c r="F2367" s="58"/>
      <c r="G2367" s="59"/>
      <c r="H2367" s="57"/>
      <c r="I2367" s="57"/>
      <c r="J2367" s="62" t="str">
        <f t="shared" si="184"/>
        <v/>
      </c>
      <c r="K2367" s="61"/>
      <c r="L2367" s="57"/>
      <c r="M2367" s="57" t="str">
        <f t="shared" si="185"/>
        <v/>
      </c>
      <c r="N2367" s="57"/>
      <c r="O2367" s="57"/>
      <c r="P2367" s="57"/>
      <c r="Q2367" s="65" t="str">
        <f t="shared" si="186"/>
        <v/>
      </c>
      <c r="R2367" s="55"/>
      <c r="S2367" s="67"/>
      <c r="T2367" s="17">
        <f>IF(AND(D2367&lt;&gt;"",RIGHT(D2367,3)&lt;&gt;""),IF(COUNTIF($D$6:D2367,D2367)=1,1,0),0)</f>
        <v>0</v>
      </c>
      <c r="U2367" s="17" t="str">
        <f t="shared" si="187"/>
        <v/>
      </c>
      <c r="V2367" s="17" t="str">
        <f t="shared" si="188"/>
        <v/>
      </c>
    </row>
    <row r="2368" s="9" customFormat="1" hidden="1" customHeight="1" spans="1:22">
      <c r="A2368" s="21"/>
      <c r="B2368" s="54"/>
      <c r="C2368" s="55"/>
      <c r="D2368" s="54"/>
      <c r="E2368" s="57"/>
      <c r="F2368" s="58"/>
      <c r="G2368" s="59"/>
      <c r="H2368" s="57"/>
      <c r="I2368" s="57"/>
      <c r="J2368" s="62" t="str">
        <f t="shared" si="184"/>
        <v/>
      </c>
      <c r="K2368" s="61"/>
      <c r="L2368" s="57"/>
      <c r="M2368" s="57" t="str">
        <f t="shared" si="185"/>
        <v/>
      </c>
      <c r="N2368" s="57"/>
      <c r="O2368" s="57"/>
      <c r="P2368" s="57"/>
      <c r="Q2368" s="65" t="str">
        <f t="shared" si="186"/>
        <v/>
      </c>
      <c r="R2368" s="55"/>
      <c r="S2368" s="67"/>
      <c r="T2368" s="17">
        <f>IF(AND(D2368&lt;&gt;"",RIGHT(D2368,3)&lt;&gt;""),IF(COUNTIF($D$6:D2368,D2368)=1,1,0),0)</f>
        <v>0</v>
      </c>
      <c r="U2368" s="17" t="str">
        <f t="shared" si="187"/>
        <v/>
      </c>
      <c r="V2368" s="17" t="str">
        <f t="shared" si="188"/>
        <v/>
      </c>
    </row>
    <row r="2369" s="9" customFormat="1" hidden="1" customHeight="1" spans="1:22">
      <c r="A2369" s="21"/>
      <c r="B2369" s="54"/>
      <c r="C2369" s="55"/>
      <c r="D2369" s="54"/>
      <c r="E2369" s="57"/>
      <c r="F2369" s="58"/>
      <c r="G2369" s="59"/>
      <c r="H2369" s="57"/>
      <c r="I2369" s="57"/>
      <c r="J2369" s="62" t="str">
        <f t="shared" si="184"/>
        <v/>
      </c>
      <c r="K2369" s="61"/>
      <c r="L2369" s="57"/>
      <c r="M2369" s="57" t="str">
        <f t="shared" si="185"/>
        <v/>
      </c>
      <c r="N2369" s="57"/>
      <c r="O2369" s="57"/>
      <c r="P2369" s="57"/>
      <c r="Q2369" s="65" t="str">
        <f t="shared" si="186"/>
        <v/>
      </c>
      <c r="R2369" s="55"/>
      <c r="S2369" s="67"/>
      <c r="T2369" s="17">
        <f>IF(AND(D2369&lt;&gt;"",RIGHT(D2369,3)&lt;&gt;""),IF(COUNTIF($D$6:D2369,D2369)=1,1,0),0)</f>
        <v>0</v>
      </c>
      <c r="U2369" s="17" t="str">
        <f t="shared" si="187"/>
        <v/>
      </c>
      <c r="V2369" s="17" t="str">
        <f t="shared" si="188"/>
        <v/>
      </c>
    </row>
    <row r="2370" s="9" customFormat="1" hidden="1" customHeight="1" spans="1:22">
      <c r="A2370" s="21"/>
      <c r="B2370" s="54"/>
      <c r="C2370" s="55"/>
      <c r="D2370" s="54"/>
      <c r="E2370" s="57"/>
      <c r="F2370" s="58"/>
      <c r="G2370" s="59"/>
      <c r="H2370" s="57"/>
      <c r="I2370" s="57"/>
      <c r="J2370" s="62" t="str">
        <f t="shared" si="184"/>
        <v/>
      </c>
      <c r="K2370" s="61"/>
      <c r="L2370" s="57"/>
      <c r="M2370" s="57" t="str">
        <f t="shared" si="185"/>
        <v/>
      </c>
      <c r="N2370" s="57"/>
      <c r="O2370" s="57"/>
      <c r="P2370" s="57"/>
      <c r="Q2370" s="65" t="str">
        <f t="shared" si="186"/>
        <v/>
      </c>
      <c r="R2370" s="55"/>
      <c r="S2370" s="67"/>
      <c r="T2370" s="17">
        <f>IF(AND(D2370&lt;&gt;"",RIGHT(D2370,3)&lt;&gt;""),IF(COUNTIF($D$6:D2370,D2370)=1,1,0),0)</f>
        <v>0</v>
      </c>
      <c r="U2370" s="17" t="str">
        <f t="shared" si="187"/>
        <v/>
      </c>
      <c r="V2370" s="17" t="str">
        <f t="shared" si="188"/>
        <v/>
      </c>
    </row>
    <row r="2371" s="9" customFormat="1" hidden="1" customHeight="1" spans="1:22">
      <c r="A2371" s="21"/>
      <c r="B2371" s="54"/>
      <c r="C2371" s="55"/>
      <c r="D2371" s="54"/>
      <c r="E2371" s="57"/>
      <c r="F2371" s="58"/>
      <c r="G2371" s="59"/>
      <c r="H2371" s="57"/>
      <c r="I2371" s="57"/>
      <c r="J2371" s="62" t="str">
        <f t="shared" si="184"/>
        <v/>
      </c>
      <c r="K2371" s="61"/>
      <c r="L2371" s="57"/>
      <c r="M2371" s="57" t="str">
        <f t="shared" si="185"/>
        <v/>
      </c>
      <c r="N2371" s="57"/>
      <c r="O2371" s="57"/>
      <c r="P2371" s="57"/>
      <c r="Q2371" s="65" t="str">
        <f t="shared" si="186"/>
        <v/>
      </c>
      <c r="R2371" s="55"/>
      <c r="S2371" s="67"/>
      <c r="T2371" s="17">
        <f>IF(AND(D2371&lt;&gt;"",RIGHT(D2371,3)&lt;&gt;""),IF(COUNTIF($D$6:D2371,D2371)=1,1,0),0)</f>
        <v>0</v>
      </c>
      <c r="U2371" s="17" t="str">
        <f t="shared" si="187"/>
        <v/>
      </c>
      <c r="V2371" s="17" t="str">
        <f t="shared" si="188"/>
        <v/>
      </c>
    </row>
    <row r="2372" s="9" customFormat="1" hidden="1" customHeight="1" spans="1:22">
      <c r="A2372" s="21"/>
      <c r="B2372" s="54"/>
      <c r="C2372" s="55"/>
      <c r="D2372" s="54"/>
      <c r="E2372" s="57"/>
      <c r="F2372" s="58"/>
      <c r="G2372" s="59"/>
      <c r="H2372" s="57"/>
      <c r="I2372" s="57"/>
      <c r="J2372" s="62" t="str">
        <f t="shared" si="184"/>
        <v/>
      </c>
      <c r="K2372" s="61"/>
      <c r="L2372" s="57"/>
      <c r="M2372" s="57" t="str">
        <f t="shared" si="185"/>
        <v/>
      </c>
      <c r="N2372" s="57"/>
      <c r="O2372" s="57"/>
      <c r="P2372" s="57"/>
      <c r="Q2372" s="65" t="str">
        <f t="shared" si="186"/>
        <v/>
      </c>
      <c r="R2372" s="55"/>
      <c r="S2372" s="67"/>
      <c r="T2372" s="17">
        <f>IF(AND(D2372&lt;&gt;"",RIGHT(D2372,3)&lt;&gt;""),IF(COUNTIF($D$6:D2372,D2372)=1,1,0),0)</f>
        <v>0</v>
      </c>
      <c r="U2372" s="17" t="str">
        <f t="shared" si="187"/>
        <v/>
      </c>
      <c r="V2372" s="17" t="str">
        <f t="shared" si="188"/>
        <v/>
      </c>
    </row>
    <row r="2373" s="9" customFormat="1" hidden="1" customHeight="1" spans="1:22">
      <c r="A2373" s="21"/>
      <c r="B2373" s="54"/>
      <c r="C2373" s="55"/>
      <c r="D2373" s="54"/>
      <c r="E2373" s="57"/>
      <c r="F2373" s="58"/>
      <c r="G2373" s="59"/>
      <c r="H2373" s="57"/>
      <c r="I2373" s="57"/>
      <c r="J2373" s="62" t="str">
        <f t="shared" si="184"/>
        <v/>
      </c>
      <c r="K2373" s="61"/>
      <c r="L2373" s="57"/>
      <c r="M2373" s="57" t="str">
        <f t="shared" si="185"/>
        <v/>
      </c>
      <c r="N2373" s="57"/>
      <c r="O2373" s="57"/>
      <c r="P2373" s="57"/>
      <c r="Q2373" s="65" t="str">
        <f t="shared" si="186"/>
        <v/>
      </c>
      <c r="R2373" s="55"/>
      <c r="S2373" s="67"/>
      <c r="T2373" s="17">
        <f>IF(AND(D2373&lt;&gt;"",RIGHT(D2373,3)&lt;&gt;""),IF(COUNTIF($D$6:D2373,D2373)=1,1,0),0)</f>
        <v>0</v>
      </c>
      <c r="U2373" s="17" t="str">
        <f t="shared" si="187"/>
        <v/>
      </c>
      <c r="V2373" s="17" t="str">
        <f t="shared" si="188"/>
        <v/>
      </c>
    </row>
    <row r="2374" s="9" customFormat="1" hidden="1" customHeight="1" spans="1:22">
      <c r="A2374" s="21"/>
      <c r="B2374" s="54"/>
      <c r="C2374" s="55"/>
      <c r="D2374" s="54"/>
      <c r="E2374" s="57"/>
      <c r="F2374" s="58"/>
      <c r="G2374" s="59"/>
      <c r="H2374" s="57"/>
      <c r="I2374" s="57"/>
      <c r="J2374" s="62" t="str">
        <f t="shared" ref="J2374:J2437" si="189">IF(H2374&lt;&gt;"",HYPERLINK(_xlfn.CONCAT($H$4,H2374,I2374),"Open File"),"")</f>
        <v/>
      </c>
      <c r="K2374" s="61"/>
      <c r="L2374" s="57"/>
      <c r="M2374" s="57" t="str">
        <f t="shared" ref="M2374:M2437" si="190">IF(AND(N2374&lt;&gt;"",Q2374&lt;&gt;"",R2374&lt;&gt;""),"COMPLETED",IF(N2374&lt;&gt;"","ON-GOING",IF(L2374&lt;&gt;"","REQUESTED","")))</f>
        <v/>
      </c>
      <c r="N2374" s="57"/>
      <c r="O2374" s="57"/>
      <c r="P2374" s="57"/>
      <c r="Q2374" s="65" t="str">
        <f t="shared" ref="Q2374:Q2437" si="191">IF(O2374&lt;&gt;"",HYPERLINK(_xlfn.CONCAT($O$4,O2374,P2374),"Open File"),"")</f>
        <v/>
      </c>
      <c r="R2374" s="55"/>
      <c r="S2374" s="67"/>
      <c r="T2374" s="17">
        <f>IF(AND(D2374&lt;&gt;"",RIGHT(D2374,3)&lt;&gt;""),IF(COUNTIF($D$6:D2374,D2374)=1,1,0),0)</f>
        <v>0</v>
      </c>
      <c r="U2374" s="17" t="str">
        <f t="shared" ref="U2374:U2437" si="192">IF(AND(D2374&lt;&gt;"",E2374&lt;&gt;""),_xlfn.CONCAT(SUBSTITUTE(D2374,"/","."),"_",E2374,"_Before"),"")</f>
        <v/>
      </c>
      <c r="V2374" s="17" t="str">
        <f t="shared" ref="V2374:V2437" si="193">IF(AND(D2374&lt;&gt;"",E2374&lt;&gt;""),_xlfn.CONCAT(SUBSTITUTE(D2374,"/","."),"_",E2374,"_After"),"")</f>
        <v/>
      </c>
    </row>
    <row r="2375" s="9" customFormat="1" hidden="1" customHeight="1" spans="1:22">
      <c r="A2375" s="21"/>
      <c r="B2375" s="54"/>
      <c r="C2375" s="55"/>
      <c r="D2375" s="54"/>
      <c r="E2375" s="57"/>
      <c r="F2375" s="58"/>
      <c r="G2375" s="59"/>
      <c r="H2375" s="57"/>
      <c r="I2375" s="57"/>
      <c r="J2375" s="62" t="str">
        <f t="shared" si="189"/>
        <v/>
      </c>
      <c r="K2375" s="61"/>
      <c r="L2375" s="57"/>
      <c r="M2375" s="57" t="str">
        <f t="shared" si="190"/>
        <v/>
      </c>
      <c r="N2375" s="57"/>
      <c r="O2375" s="57"/>
      <c r="P2375" s="57"/>
      <c r="Q2375" s="65" t="str">
        <f t="shared" si="191"/>
        <v/>
      </c>
      <c r="R2375" s="55"/>
      <c r="S2375" s="67"/>
      <c r="T2375" s="17">
        <f>IF(AND(D2375&lt;&gt;"",RIGHT(D2375,3)&lt;&gt;""),IF(COUNTIF($D$6:D2375,D2375)=1,1,0),0)</f>
        <v>0</v>
      </c>
      <c r="U2375" s="17" t="str">
        <f t="shared" si="192"/>
        <v/>
      </c>
      <c r="V2375" s="17" t="str">
        <f t="shared" si="193"/>
        <v/>
      </c>
    </row>
    <row r="2376" s="9" customFormat="1" hidden="1" customHeight="1" spans="1:22">
      <c r="A2376" s="21"/>
      <c r="B2376" s="54"/>
      <c r="C2376" s="55"/>
      <c r="D2376" s="54"/>
      <c r="E2376" s="57"/>
      <c r="F2376" s="58"/>
      <c r="G2376" s="59"/>
      <c r="H2376" s="57"/>
      <c r="I2376" s="57"/>
      <c r="J2376" s="62" t="str">
        <f t="shared" si="189"/>
        <v/>
      </c>
      <c r="K2376" s="61"/>
      <c r="L2376" s="57"/>
      <c r="M2376" s="57" t="str">
        <f t="shared" si="190"/>
        <v/>
      </c>
      <c r="N2376" s="57"/>
      <c r="O2376" s="57"/>
      <c r="P2376" s="57"/>
      <c r="Q2376" s="65" t="str">
        <f t="shared" si="191"/>
        <v/>
      </c>
      <c r="R2376" s="55"/>
      <c r="S2376" s="67"/>
      <c r="T2376" s="17">
        <f>IF(AND(D2376&lt;&gt;"",RIGHT(D2376,3)&lt;&gt;""),IF(COUNTIF($D$6:D2376,D2376)=1,1,0),0)</f>
        <v>0</v>
      </c>
      <c r="U2376" s="17" t="str">
        <f t="shared" si="192"/>
        <v/>
      </c>
      <c r="V2376" s="17" t="str">
        <f t="shared" si="193"/>
        <v/>
      </c>
    </row>
    <row r="2377" s="9" customFormat="1" hidden="1" customHeight="1" spans="1:22">
      <c r="A2377" s="21"/>
      <c r="B2377" s="54"/>
      <c r="C2377" s="55"/>
      <c r="D2377" s="54"/>
      <c r="E2377" s="57"/>
      <c r="F2377" s="58"/>
      <c r="G2377" s="59"/>
      <c r="H2377" s="57"/>
      <c r="I2377" s="57"/>
      <c r="J2377" s="62" t="str">
        <f t="shared" si="189"/>
        <v/>
      </c>
      <c r="K2377" s="61"/>
      <c r="L2377" s="57"/>
      <c r="M2377" s="57" t="str">
        <f t="shared" si="190"/>
        <v/>
      </c>
      <c r="N2377" s="57"/>
      <c r="O2377" s="57"/>
      <c r="P2377" s="57"/>
      <c r="Q2377" s="65" t="str">
        <f t="shared" si="191"/>
        <v/>
      </c>
      <c r="R2377" s="55"/>
      <c r="S2377" s="67"/>
      <c r="T2377" s="17">
        <f>IF(AND(D2377&lt;&gt;"",RIGHT(D2377,3)&lt;&gt;""),IF(COUNTIF($D$6:D2377,D2377)=1,1,0),0)</f>
        <v>0</v>
      </c>
      <c r="U2377" s="17" t="str">
        <f t="shared" si="192"/>
        <v/>
      </c>
      <c r="V2377" s="17" t="str">
        <f t="shared" si="193"/>
        <v/>
      </c>
    </row>
    <row r="2378" s="9" customFormat="1" hidden="1" customHeight="1" spans="1:22">
      <c r="A2378" s="21"/>
      <c r="B2378" s="54"/>
      <c r="C2378" s="55"/>
      <c r="D2378" s="54"/>
      <c r="E2378" s="57"/>
      <c r="F2378" s="58"/>
      <c r="G2378" s="59"/>
      <c r="H2378" s="57"/>
      <c r="I2378" s="57"/>
      <c r="J2378" s="62" t="str">
        <f t="shared" si="189"/>
        <v/>
      </c>
      <c r="K2378" s="61"/>
      <c r="L2378" s="57"/>
      <c r="M2378" s="57" t="str">
        <f t="shared" si="190"/>
        <v/>
      </c>
      <c r="N2378" s="57"/>
      <c r="O2378" s="57"/>
      <c r="P2378" s="57"/>
      <c r="Q2378" s="65" t="str">
        <f t="shared" si="191"/>
        <v/>
      </c>
      <c r="R2378" s="55"/>
      <c r="S2378" s="67"/>
      <c r="T2378" s="17">
        <f>IF(AND(D2378&lt;&gt;"",RIGHT(D2378,3)&lt;&gt;""),IF(COUNTIF($D$6:D2378,D2378)=1,1,0),0)</f>
        <v>0</v>
      </c>
      <c r="U2378" s="17" t="str">
        <f t="shared" si="192"/>
        <v/>
      </c>
      <c r="V2378" s="17" t="str">
        <f t="shared" si="193"/>
        <v/>
      </c>
    </row>
    <row r="2379" s="9" customFormat="1" hidden="1" customHeight="1" spans="1:22">
      <c r="A2379" s="21"/>
      <c r="B2379" s="54"/>
      <c r="C2379" s="55"/>
      <c r="D2379" s="54"/>
      <c r="E2379" s="57"/>
      <c r="F2379" s="58"/>
      <c r="G2379" s="59"/>
      <c r="H2379" s="57"/>
      <c r="I2379" s="57"/>
      <c r="J2379" s="62" t="str">
        <f t="shared" si="189"/>
        <v/>
      </c>
      <c r="K2379" s="61"/>
      <c r="L2379" s="57"/>
      <c r="M2379" s="57" t="str">
        <f t="shared" si="190"/>
        <v/>
      </c>
      <c r="N2379" s="57"/>
      <c r="O2379" s="57"/>
      <c r="P2379" s="57"/>
      <c r="Q2379" s="65" t="str">
        <f t="shared" si="191"/>
        <v/>
      </c>
      <c r="R2379" s="55"/>
      <c r="S2379" s="67"/>
      <c r="T2379" s="17">
        <f>IF(AND(D2379&lt;&gt;"",RIGHT(D2379,3)&lt;&gt;""),IF(COUNTIF($D$6:D2379,D2379)=1,1,0),0)</f>
        <v>0</v>
      </c>
      <c r="U2379" s="17" t="str">
        <f t="shared" si="192"/>
        <v/>
      </c>
      <c r="V2379" s="17" t="str">
        <f t="shared" si="193"/>
        <v/>
      </c>
    </row>
    <row r="2380" s="9" customFormat="1" hidden="1" customHeight="1" spans="1:22">
      <c r="A2380" s="21"/>
      <c r="B2380" s="54"/>
      <c r="C2380" s="55"/>
      <c r="D2380" s="54"/>
      <c r="E2380" s="57"/>
      <c r="F2380" s="58"/>
      <c r="G2380" s="59"/>
      <c r="H2380" s="57"/>
      <c r="I2380" s="57"/>
      <c r="J2380" s="62" t="str">
        <f t="shared" si="189"/>
        <v/>
      </c>
      <c r="K2380" s="61"/>
      <c r="L2380" s="57"/>
      <c r="M2380" s="57" t="str">
        <f t="shared" si="190"/>
        <v/>
      </c>
      <c r="N2380" s="57"/>
      <c r="O2380" s="57"/>
      <c r="P2380" s="57"/>
      <c r="Q2380" s="65" t="str">
        <f t="shared" si="191"/>
        <v/>
      </c>
      <c r="R2380" s="55"/>
      <c r="S2380" s="67"/>
      <c r="T2380" s="17">
        <f>IF(AND(D2380&lt;&gt;"",RIGHT(D2380,3)&lt;&gt;""),IF(COUNTIF($D$6:D2380,D2380)=1,1,0),0)</f>
        <v>0</v>
      </c>
      <c r="U2380" s="17" t="str">
        <f t="shared" si="192"/>
        <v/>
      </c>
      <c r="V2380" s="17" t="str">
        <f t="shared" si="193"/>
        <v/>
      </c>
    </row>
    <row r="2381" s="9" customFormat="1" hidden="1" customHeight="1" spans="1:22">
      <c r="A2381" s="21"/>
      <c r="B2381" s="54"/>
      <c r="C2381" s="55"/>
      <c r="D2381" s="54"/>
      <c r="E2381" s="57"/>
      <c r="F2381" s="58"/>
      <c r="G2381" s="59"/>
      <c r="H2381" s="57"/>
      <c r="I2381" s="57"/>
      <c r="J2381" s="62" t="str">
        <f t="shared" si="189"/>
        <v/>
      </c>
      <c r="K2381" s="61"/>
      <c r="L2381" s="57"/>
      <c r="M2381" s="57" t="str">
        <f t="shared" si="190"/>
        <v/>
      </c>
      <c r="N2381" s="57"/>
      <c r="O2381" s="57"/>
      <c r="P2381" s="57"/>
      <c r="Q2381" s="65" t="str">
        <f t="shared" si="191"/>
        <v/>
      </c>
      <c r="R2381" s="55"/>
      <c r="S2381" s="67"/>
      <c r="T2381" s="17">
        <f>IF(AND(D2381&lt;&gt;"",RIGHT(D2381,3)&lt;&gt;""),IF(COUNTIF($D$6:D2381,D2381)=1,1,0),0)</f>
        <v>0</v>
      </c>
      <c r="U2381" s="17" t="str">
        <f t="shared" si="192"/>
        <v/>
      </c>
      <c r="V2381" s="17" t="str">
        <f t="shared" si="193"/>
        <v/>
      </c>
    </row>
    <row r="2382" s="9" customFormat="1" hidden="1" customHeight="1" spans="1:22">
      <c r="A2382" s="21"/>
      <c r="B2382" s="54"/>
      <c r="C2382" s="55"/>
      <c r="D2382" s="54"/>
      <c r="E2382" s="57"/>
      <c r="F2382" s="58"/>
      <c r="G2382" s="59"/>
      <c r="H2382" s="57"/>
      <c r="I2382" s="57"/>
      <c r="J2382" s="62" t="str">
        <f t="shared" si="189"/>
        <v/>
      </c>
      <c r="K2382" s="61"/>
      <c r="L2382" s="57"/>
      <c r="M2382" s="57" t="str">
        <f t="shared" si="190"/>
        <v/>
      </c>
      <c r="N2382" s="57"/>
      <c r="O2382" s="57"/>
      <c r="P2382" s="57"/>
      <c r="Q2382" s="65" t="str">
        <f t="shared" si="191"/>
        <v/>
      </c>
      <c r="R2382" s="55"/>
      <c r="S2382" s="67"/>
      <c r="T2382" s="17">
        <f>IF(AND(D2382&lt;&gt;"",RIGHT(D2382,3)&lt;&gt;""),IF(COUNTIF($D$6:D2382,D2382)=1,1,0),0)</f>
        <v>0</v>
      </c>
      <c r="U2382" s="17" t="str">
        <f t="shared" si="192"/>
        <v/>
      </c>
      <c r="V2382" s="17" t="str">
        <f t="shared" si="193"/>
        <v/>
      </c>
    </row>
    <row r="2383" s="9" customFormat="1" hidden="1" customHeight="1" spans="1:22">
      <c r="A2383" s="21"/>
      <c r="B2383" s="54"/>
      <c r="C2383" s="55"/>
      <c r="D2383" s="54"/>
      <c r="E2383" s="57"/>
      <c r="F2383" s="58"/>
      <c r="G2383" s="59"/>
      <c r="H2383" s="57"/>
      <c r="I2383" s="57"/>
      <c r="J2383" s="62" t="str">
        <f t="shared" si="189"/>
        <v/>
      </c>
      <c r="K2383" s="61"/>
      <c r="L2383" s="57"/>
      <c r="M2383" s="57" t="str">
        <f t="shared" si="190"/>
        <v/>
      </c>
      <c r="N2383" s="57"/>
      <c r="O2383" s="57"/>
      <c r="P2383" s="57"/>
      <c r="Q2383" s="65" t="str">
        <f t="shared" si="191"/>
        <v/>
      </c>
      <c r="R2383" s="55"/>
      <c r="S2383" s="67"/>
      <c r="T2383" s="17">
        <f>IF(AND(D2383&lt;&gt;"",RIGHT(D2383,3)&lt;&gt;""),IF(COUNTIF($D$6:D2383,D2383)=1,1,0),0)</f>
        <v>0</v>
      </c>
      <c r="U2383" s="17" t="str">
        <f t="shared" si="192"/>
        <v/>
      </c>
      <c r="V2383" s="17" t="str">
        <f t="shared" si="193"/>
        <v/>
      </c>
    </row>
    <row r="2384" s="9" customFormat="1" hidden="1" customHeight="1" spans="1:22">
      <c r="A2384" s="21"/>
      <c r="B2384" s="54"/>
      <c r="C2384" s="55"/>
      <c r="D2384" s="54"/>
      <c r="E2384" s="57"/>
      <c r="F2384" s="58"/>
      <c r="G2384" s="59"/>
      <c r="H2384" s="57"/>
      <c r="I2384" s="57"/>
      <c r="J2384" s="62" t="str">
        <f t="shared" si="189"/>
        <v/>
      </c>
      <c r="K2384" s="61"/>
      <c r="L2384" s="57"/>
      <c r="M2384" s="57" t="str">
        <f t="shared" si="190"/>
        <v/>
      </c>
      <c r="N2384" s="57"/>
      <c r="O2384" s="57"/>
      <c r="P2384" s="57"/>
      <c r="Q2384" s="65" t="str">
        <f t="shared" si="191"/>
        <v/>
      </c>
      <c r="R2384" s="55"/>
      <c r="S2384" s="67"/>
      <c r="T2384" s="17">
        <f>IF(AND(D2384&lt;&gt;"",RIGHT(D2384,3)&lt;&gt;""),IF(COUNTIF($D$6:D2384,D2384)=1,1,0),0)</f>
        <v>0</v>
      </c>
      <c r="U2384" s="17" t="str">
        <f t="shared" si="192"/>
        <v/>
      </c>
      <c r="V2384" s="17" t="str">
        <f t="shared" si="193"/>
        <v/>
      </c>
    </row>
    <row r="2385" s="9" customFormat="1" hidden="1" customHeight="1" spans="1:22">
      <c r="A2385" s="21"/>
      <c r="B2385" s="54"/>
      <c r="C2385" s="55"/>
      <c r="D2385" s="54"/>
      <c r="E2385" s="57"/>
      <c r="F2385" s="58"/>
      <c r="G2385" s="59"/>
      <c r="H2385" s="57"/>
      <c r="I2385" s="57"/>
      <c r="J2385" s="62" t="str">
        <f t="shared" si="189"/>
        <v/>
      </c>
      <c r="K2385" s="61"/>
      <c r="L2385" s="57"/>
      <c r="M2385" s="57" t="str">
        <f t="shared" si="190"/>
        <v/>
      </c>
      <c r="N2385" s="57"/>
      <c r="O2385" s="57"/>
      <c r="P2385" s="57"/>
      <c r="Q2385" s="65" t="str">
        <f t="shared" si="191"/>
        <v/>
      </c>
      <c r="R2385" s="55"/>
      <c r="S2385" s="67"/>
      <c r="T2385" s="17">
        <f>IF(AND(D2385&lt;&gt;"",RIGHT(D2385,3)&lt;&gt;""),IF(COUNTIF($D$6:D2385,D2385)=1,1,0),0)</f>
        <v>0</v>
      </c>
      <c r="U2385" s="17" t="str">
        <f t="shared" si="192"/>
        <v/>
      </c>
      <c r="V2385" s="17" t="str">
        <f t="shared" si="193"/>
        <v/>
      </c>
    </row>
    <row r="2386" s="9" customFormat="1" hidden="1" customHeight="1" spans="1:22">
      <c r="A2386" s="21"/>
      <c r="B2386" s="54"/>
      <c r="C2386" s="55"/>
      <c r="D2386" s="54"/>
      <c r="E2386" s="57"/>
      <c r="F2386" s="58"/>
      <c r="G2386" s="59"/>
      <c r="H2386" s="57"/>
      <c r="I2386" s="57"/>
      <c r="J2386" s="62" t="str">
        <f t="shared" si="189"/>
        <v/>
      </c>
      <c r="K2386" s="61"/>
      <c r="L2386" s="57"/>
      <c r="M2386" s="57" t="str">
        <f t="shared" si="190"/>
        <v/>
      </c>
      <c r="N2386" s="57"/>
      <c r="O2386" s="57"/>
      <c r="P2386" s="57"/>
      <c r="Q2386" s="65" t="str">
        <f t="shared" si="191"/>
        <v/>
      </c>
      <c r="R2386" s="55"/>
      <c r="S2386" s="67"/>
      <c r="T2386" s="17">
        <f>IF(AND(D2386&lt;&gt;"",RIGHT(D2386,3)&lt;&gt;""),IF(COUNTIF($D$6:D2386,D2386)=1,1,0),0)</f>
        <v>0</v>
      </c>
      <c r="U2386" s="17" t="str">
        <f t="shared" si="192"/>
        <v/>
      </c>
      <c r="V2386" s="17" t="str">
        <f t="shared" si="193"/>
        <v/>
      </c>
    </row>
    <row r="2387" s="9" customFormat="1" hidden="1" customHeight="1" spans="1:22">
      <c r="A2387" s="21"/>
      <c r="B2387" s="54"/>
      <c r="C2387" s="55"/>
      <c r="D2387" s="54"/>
      <c r="E2387" s="57"/>
      <c r="F2387" s="58"/>
      <c r="G2387" s="59"/>
      <c r="H2387" s="57"/>
      <c r="I2387" s="57"/>
      <c r="J2387" s="62" t="str">
        <f t="shared" si="189"/>
        <v/>
      </c>
      <c r="K2387" s="61"/>
      <c r="L2387" s="57"/>
      <c r="M2387" s="57" t="str">
        <f t="shared" si="190"/>
        <v/>
      </c>
      <c r="N2387" s="57"/>
      <c r="O2387" s="57"/>
      <c r="P2387" s="57"/>
      <c r="Q2387" s="65" t="str">
        <f t="shared" si="191"/>
        <v/>
      </c>
      <c r="R2387" s="55"/>
      <c r="S2387" s="67"/>
      <c r="T2387" s="17">
        <f>IF(AND(D2387&lt;&gt;"",RIGHT(D2387,3)&lt;&gt;""),IF(COUNTIF($D$6:D2387,D2387)=1,1,0),0)</f>
        <v>0</v>
      </c>
      <c r="U2387" s="17" t="str">
        <f t="shared" si="192"/>
        <v/>
      </c>
      <c r="V2387" s="17" t="str">
        <f t="shared" si="193"/>
        <v/>
      </c>
    </row>
    <row r="2388" s="9" customFormat="1" hidden="1" customHeight="1" spans="1:22">
      <c r="A2388" s="21"/>
      <c r="B2388" s="54"/>
      <c r="C2388" s="55"/>
      <c r="D2388" s="54"/>
      <c r="E2388" s="57"/>
      <c r="F2388" s="58"/>
      <c r="G2388" s="59"/>
      <c r="H2388" s="57"/>
      <c r="I2388" s="57"/>
      <c r="J2388" s="62" t="str">
        <f t="shared" si="189"/>
        <v/>
      </c>
      <c r="K2388" s="61"/>
      <c r="L2388" s="57"/>
      <c r="M2388" s="57" t="str">
        <f t="shared" si="190"/>
        <v/>
      </c>
      <c r="N2388" s="57"/>
      <c r="O2388" s="57"/>
      <c r="P2388" s="57"/>
      <c r="Q2388" s="65" t="str">
        <f t="shared" si="191"/>
        <v/>
      </c>
      <c r="R2388" s="55"/>
      <c r="S2388" s="67"/>
      <c r="T2388" s="17">
        <f>IF(AND(D2388&lt;&gt;"",RIGHT(D2388,3)&lt;&gt;""),IF(COUNTIF($D$6:D2388,D2388)=1,1,0),0)</f>
        <v>0</v>
      </c>
      <c r="U2388" s="17" t="str">
        <f t="shared" si="192"/>
        <v/>
      </c>
      <c r="V2388" s="17" t="str">
        <f t="shared" si="193"/>
        <v/>
      </c>
    </row>
    <row r="2389" s="9" customFormat="1" hidden="1" customHeight="1" spans="1:22">
      <c r="A2389" s="21"/>
      <c r="B2389" s="54"/>
      <c r="C2389" s="55"/>
      <c r="D2389" s="54"/>
      <c r="E2389" s="57"/>
      <c r="F2389" s="58"/>
      <c r="G2389" s="59"/>
      <c r="H2389" s="57"/>
      <c r="I2389" s="57"/>
      <c r="J2389" s="62" t="str">
        <f t="shared" si="189"/>
        <v/>
      </c>
      <c r="K2389" s="61"/>
      <c r="L2389" s="57"/>
      <c r="M2389" s="57" t="str">
        <f t="shared" si="190"/>
        <v/>
      </c>
      <c r="N2389" s="57"/>
      <c r="O2389" s="57"/>
      <c r="P2389" s="57"/>
      <c r="Q2389" s="65" t="str">
        <f t="shared" si="191"/>
        <v/>
      </c>
      <c r="R2389" s="55"/>
      <c r="S2389" s="67"/>
      <c r="T2389" s="17">
        <f>IF(AND(D2389&lt;&gt;"",RIGHT(D2389,3)&lt;&gt;""),IF(COUNTIF($D$6:D2389,D2389)=1,1,0),0)</f>
        <v>0</v>
      </c>
      <c r="U2389" s="17" t="str">
        <f t="shared" si="192"/>
        <v/>
      </c>
      <c r="V2389" s="17" t="str">
        <f t="shared" si="193"/>
        <v/>
      </c>
    </row>
    <row r="2390" s="9" customFormat="1" hidden="1" customHeight="1" spans="1:22">
      <c r="A2390" s="21"/>
      <c r="B2390" s="54"/>
      <c r="C2390" s="55"/>
      <c r="D2390" s="54"/>
      <c r="E2390" s="57"/>
      <c r="F2390" s="58"/>
      <c r="G2390" s="59"/>
      <c r="H2390" s="57"/>
      <c r="I2390" s="57"/>
      <c r="J2390" s="62" t="str">
        <f t="shared" si="189"/>
        <v/>
      </c>
      <c r="K2390" s="61"/>
      <c r="L2390" s="57"/>
      <c r="M2390" s="57" t="str">
        <f t="shared" si="190"/>
        <v/>
      </c>
      <c r="N2390" s="57"/>
      <c r="O2390" s="57"/>
      <c r="P2390" s="57"/>
      <c r="Q2390" s="65" t="str">
        <f t="shared" si="191"/>
        <v/>
      </c>
      <c r="R2390" s="55"/>
      <c r="S2390" s="67"/>
      <c r="T2390" s="17">
        <f>IF(AND(D2390&lt;&gt;"",RIGHT(D2390,3)&lt;&gt;""),IF(COUNTIF($D$6:D2390,D2390)=1,1,0),0)</f>
        <v>0</v>
      </c>
      <c r="U2390" s="17" t="str">
        <f t="shared" si="192"/>
        <v/>
      </c>
      <c r="V2390" s="17" t="str">
        <f t="shared" si="193"/>
        <v/>
      </c>
    </row>
    <row r="2391" s="9" customFormat="1" hidden="1" customHeight="1" spans="1:22">
      <c r="A2391" s="21"/>
      <c r="B2391" s="54"/>
      <c r="C2391" s="55"/>
      <c r="D2391" s="54"/>
      <c r="E2391" s="57"/>
      <c r="F2391" s="58"/>
      <c r="G2391" s="59"/>
      <c r="H2391" s="57"/>
      <c r="I2391" s="57"/>
      <c r="J2391" s="62" t="str">
        <f t="shared" si="189"/>
        <v/>
      </c>
      <c r="K2391" s="61"/>
      <c r="L2391" s="57"/>
      <c r="M2391" s="57" t="str">
        <f t="shared" si="190"/>
        <v/>
      </c>
      <c r="N2391" s="57"/>
      <c r="O2391" s="57"/>
      <c r="P2391" s="57"/>
      <c r="Q2391" s="65" t="str">
        <f t="shared" si="191"/>
        <v/>
      </c>
      <c r="R2391" s="55"/>
      <c r="S2391" s="67"/>
      <c r="T2391" s="17">
        <f>IF(AND(D2391&lt;&gt;"",RIGHT(D2391,3)&lt;&gt;""),IF(COUNTIF($D$6:D2391,D2391)=1,1,0),0)</f>
        <v>0</v>
      </c>
      <c r="U2391" s="17" t="str">
        <f t="shared" si="192"/>
        <v/>
      </c>
      <c r="V2391" s="17" t="str">
        <f t="shared" si="193"/>
        <v/>
      </c>
    </row>
    <row r="2392" s="9" customFormat="1" hidden="1" customHeight="1" spans="1:22">
      <c r="A2392" s="21"/>
      <c r="B2392" s="54"/>
      <c r="C2392" s="55"/>
      <c r="D2392" s="54"/>
      <c r="E2392" s="57"/>
      <c r="F2392" s="58"/>
      <c r="G2392" s="59"/>
      <c r="H2392" s="57"/>
      <c r="I2392" s="57"/>
      <c r="J2392" s="62" t="str">
        <f t="shared" si="189"/>
        <v/>
      </c>
      <c r="K2392" s="61"/>
      <c r="L2392" s="57"/>
      <c r="M2392" s="57" t="str">
        <f t="shared" si="190"/>
        <v/>
      </c>
      <c r="N2392" s="57"/>
      <c r="O2392" s="57"/>
      <c r="P2392" s="57"/>
      <c r="Q2392" s="65" t="str">
        <f t="shared" si="191"/>
        <v/>
      </c>
      <c r="R2392" s="55"/>
      <c r="S2392" s="67"/>
      <c r="T2392" s="17">
        <f>IF(AND(D2392&lt;&gt;"",RIGHT(D2392,3)&lt;&gt;""),IF(COUNTIF($D$6:D2392,D2392)=1,1,0),0)</f>
        <v>0</v>
      </c>
      <c r="U2392" s="17" t="str">
        <f t="shared" si="192"/>
        <v/>
      </c>
      <c r="V2392" s="17" t="str">
        <f t="shared" si="193"/>
        <v/>
      </c>
    </row>
    <row r="2393" s="9" customFormat="1" hidden="1" customHeight="1" spans="1:22">
      <c r="A2393" s="21"/>
      <c r="B2393" s="54"/>
      <c r="C2393" s="55"/>
      <c r="D2393" s="54"/>
      <c r="E2393" s="57"/>
      <c r="F2393" s="58"/>
      <c r="G2393" s="59"/>
      <c r="H2393" s="57"/>
      <c r="I2393" s="57"/>
      <c r="J2393" s="62" t="str">
        <f t="shared" si="189"/>
        <v/>
      </c>
      <c r="K2393" s="61"/>
      <c r="L2393" s="57"/>
      <c r="M2393" s="57" t="str">
        <f t="shared" si="190"/>
        <v/>
      </c>
      <c r="N2393" s="57"/>
      <c r="O2393" s="57"/>
      <c r="P2393" s="57"/>
      <c r="Q2393" s="65" t="str">
        <f t="shared" si="191"/>
        <v/>
      </c>
      <c r="R2393" s="55"/>
      <c r="S2393" s="67"/>
      <c r="T2393" s="17">
        <f>IF(AND(D2393&lt;&gt;"",RIGHT(D2393,3)&lt;&gt;""),IF(COUNTIF($D$6:D2393,D2393)=1,1,0),0)</f>
        <v>0</v>
      </c>
      <c r="U2393" s="17" t="str">
        <f t="shared" si="192"/>
        <v/>
      </c>
      <c r="V2393" s="17" t="str">
        <f t="shared" si="193"/>
        <v/>
      </c>
    </row>
    <row r="2394" s="9" customFormat="1" hidden="1" customHeight="1" spans="1:22">
      <c r="A2394" s="21"/>
      <c r="B2394" s="54"/>
      <c r="C2394" s="55"/>
      <c r="D2394" s="54"/>
      <c r="E2394" s="57"/>
      <c r="F2394" s="58"/>
      <c r="G2394" s="59"/>
      <c r="H2394" s="57"/>
      <c r="I2394" s="57"/>
      <c r="J2394" s="62" t="str">
        <f t="shared" si="189"/>
        <v/>
      </c>
      <c r="K2394" s="61"/>
      <c r="L2394" s="57"/>
      <c r="M2394" s="57" t="str">
        <f t="shared" si="190"/>
        <v/>
      </c>
      <c r="N2394" s="57"/>
      <c r="O2394" s="57"/>
      <c r="P2394" s="57"/>
      <c r="Q2394" s="65" t="str">
        <f t="shared" si="191"/>
        <v/>
      </c>
      <c r="R2394" s="55"/>
      <c r="S2394" s="67"/>
      <c r="T2394" s="17">
        <f>IF(AND(D2394&lt;&gt;"",RIGHT(D2394,3)&lt;&gt;""),IF(COUNTIF($D$6:D2394,D2394)=1,1,0),0)</f>
        <v>0</v>
      </c>
      <c r="U2394" s="17" t="str">
        <f t="shared" si="192"/>
        <v/>
      </c>
      <c r="V2394" s="17" t="str">
        <f t="shared" si="193"/>
        <v/>
      </c>
    </row>
    <row r="2395" s="9" customFormat="1" hidden="1" customHeight="1" spans="1:22">
      <c r="A2395" s="21"/>
      <c r="B2395" s="54"/>
      <c r="C2395" s="55"/>
      <c r="D2395" s="54"/>
      <c r="E2395" s="57"/>
      <c r="F2395" s="58"/>
      <c r="G2395" s="59"/>
      <c r="H2395" s="57"/>
      <c r="I2395" s="57"/>
      <c r="J2395" s="62" t="str">
        <f t="shared" si="189"/>
        <v/>
      </c>
      <c r="K2395" s="61"/>
      <c r="L2395" s="57"/>
      <c r="M2395" s="57" t="str">
        <f t="shared" si="190"/>
        <v/>
      </c>
      <c r="N2395" s="57"/>
      <c r="O2395" s="57"/>
      <c r="P2395" s="57"/>
      <c r="Q2395" s="65" t="str">
        <f t="shared" si="191"/>
        <v/>
      </c>
      <c r="R2395" s="55"/>
      <c r="S2395" s="67"/>
      <c r="T2395" s="17">
        <f>IF(AND(D2395&lt;&gt;"",RIGHT(D2395,3)&lt;&gt;""),IF(COUNTIF($D$6:D2395,D2395)=1,1,0),0)</f>
        <v>0</v>
      </c>
      <c r="U2395" s="17" t="str">
        <f t="shared" si="192"/>
        <v/>
      </c>
      <c r="V2395" s="17" t="str">
        <f t="shared" si="193"/>
        <v/>
      </c>
    </row>
    <row r="2396" s="9" customFormat="1" hidden="1" customHeight="1" spans="1:22">
      <c r="A2396" s="21"/>
      <c r="B2396" s="54"/>
      <c r="C2396" s="55"/>
      <c r="D2396" s="54"/>
      <c r="E2396" s="57"/>
      <c r="F2396" s="58"/>
      <c r="G2396" s="59"/>
      <c r="H2396" s="57"/>
      <c r="I2396" s="57"/>
      <c r="J2396" s="62" t="str">
        <f t="shared" si="189"/>
        <v/>
      </c>
      <c r="K2396" s="61"/>
      <c r="L2396" s="57"/>
      <c r="M2396" s="57" t="str">
        <f t="shared" si="190"/>
        <v/>
      </c>
      <c r="N2396" s="57"/>
      <c r="O2396" s="57"/>
      <c r="P2396" s="57"/>
      <c r="Q2396" s="65" t="str">
        <f t="shared" si="191"/>
        <v/>
      </c>
      <c r="R2396" s="55"/>
      <c r="S2396" s="67"/>
      <c r="T2396" s="17">
        <f>IF(AND(D2396&lt;&gt;"",RIGHT(D2396,3)&lt;&gt;""),IF(COUNTIF($D$6:D2396,D2396)=1,1,0),0)</f>
        <v>0</v>
      </c>
      <c r="U2396" s="17" t="str">
        <f t="shared" si="192"/>
        <v/>
      </c>
      <c r="V2396" s="17" t="str">
        <f t="shared" si="193"/>
        <v/>
      </c>
    </row>
    <row r="2397" s="9" customFormat="1" hidden="1" customHeight="1" spans="1:22">
      <c r="A2397" s="21"/>
      <c r="B2397" s="54"/>
      <c r="C2397" s="55"/>
      <c r="D2397" s="54"/>
      <c r="E2397" s="57"/>
      <c r="F2397" s="58"/>
      <c r="G2397" s="59"/>
      <c r="H2397" s="57"/>
      <c r="I2397" s="57"/>
      <c r="J2397" s="62" t="str">
        <f t="shared" si="189"/>
        <v/>
      </c>
      <c r="K2397" s="61"/>
      <c r="L2397" s="57"/>
      <c r="M2397" s="57" t="str">
        <f t="shared" si="190"/>
        <v/>
      </c>
      <c r="N2397" s="57"/>
      <c r="O2397" s="57"/>
      <c r="P2397" s="57"/>
      <c r="Q2397" s="65" t="str">
        <f t="shared" si="191"/>
        <v/>
      </c>
      <c r="R2397" s="55"/>
      <c r="S2397" s="67"/>
      <c r="T2397" s="17">
        <f>IF(AND(D2397&lt;&gt;"",RIGHT(D2397,3)&lt;&gt;""),IF(COUNTIF($D$6:D2397,D2397)=1,1,0),0)</f>
        <v>0</v>
      </c>
      <c r="U2397" s="17" t="str">
        <f t="shared" si="192"/>
        <v/>
      </c>
      <c r="V2397" s="17" t="str">
        <f t="shared" si="193"/>
        <v/>
      </c>
    </row>
    <row r="2398" s="9" customFormat="1" hidden="1" customHeight="1" spans="1:22">
      <c r="A2398" s="21"/>
      <c r="B2398" s="54"/>
      <c r="C2398" s="55"/>
      <c r="D2398" s="54"/>
      <c r="E2398" s="57"/>
      <c r="F2398" s="58"/>
      <c r="G2398" s="59"/>
      <c r="H2398" s="57"/>
      <c r="I2398" s="57"/>
      <c r="J2398" s="62" t="str">
        <f t="shared" si="189"/>
        <v/>
      </c>
      <c r="K2398" s="61"/>
      <c r="L2398" s="57"/>
      <c r="M2398" s="57" t="str">
        <f t="shared" si="190"/>
        <v/>
      </c>
      <c r="N2398" s="57"/>
      <c r="O2398" s="57"/>
      <c r="P2398" s="57"/>
      <c r="Q2398" s="65" t="str">
        <f t="shared" si="191"/>
        <v/>
      </c>
      <c r="R2398" s="55"/>
      <c r="S2398" s="67"/>
      <c r="T2398" s="17">
        <f>IF(AND(D2398&lt;&gt;"",RIGHT(D2398,3)&lt;&gt;""),IF(COUNTIF($D$6:D2398,D2398)=1,1,0),0)</f>
        <v>0</v>
      </c>
      <c r="U2398" s="17" t="str">
        <f t="shared" si="192"/>
        <v/>
      </c>
      <c r="V2398" s="17" t="str">
        <f t="shared" si="193"/>
        <v/>
      </c>
    </row>
    <row r="2399" s="9" customFormat="1" hidden="1" customHeight="1" spans="1:22">
      <c r="A2399" s="21"/>
      <c r="B2399" s="54"/>
      <c r="C2399" s="55"/>
      <c r="D2399" s="54"/>
      <c r="E2399" s="57"/>
      <c r="F2399" s="58"/>
      <c r="G2399" s="59"/>
      <c r="H2399" s="57"/>
      <c r="I2399" s="57"/>
      <c r="J2399" s="62" t="str">
        <f t="shared" si="189"/>
        <v/>
      </c>
      <c r="K2399" s="61"/>
      <c r="L2399" s="57"/>
      <c r="M2399" s="57" t="str">
        <f t="shared" si="190"/>
        <v/>
      </c>
      <c r="N2399" s="57"/>
      <c r="O2399" s="57"/>
      <c r="P2399" s="57"/>
      <c r="Q2399" s="65" t="str">
        <f t="shared" si="191"/>
        <v/>
      </c>
      <c r="R2399" s="55"/>
      <c r="S2399" s="67"/>
      <c r="T2399" s="17">
        <f>IF(AND(D2399&lt;&gt;"",RIGHT(D2399,3)&lt;&gt;""),IF(COUNTIF($D$6:D2399,D2399)=1,1,0),0)</f>
        <v>0</v>
      </c>
      <c r="U2399" s="17" t="str">
        <f t="shared" si="192"/>
        <v/>
      </c>
      <c r="V2399" s="17" t="str">
        <f t="shared" si="193"/>
        <v/>
      </c>
    </row>
    <row r="2400" s="9" customFormat="1" hidden="1" customHeight="1" spans="1:22">
      <c r="A2400" s="21"/>
      <c r="B2400" s="54"/>
      <c r="C2400" s="55"/>
      <c r="D2400" s="54"/>
      <c r="E2400" s="57"/>
      <c r="F2400" s="58"/>
      <c r="G2400" s="59"/>
      <c r="H2400" s="57"/>
      <c r="I2400" s="57"/>
      <c r="J2400" s="62" t="str">
        <f t="shared" si="189"/>
        <v/>
      </c>
      <c r="K2400" s="61"/>
      <c r="L2400" s="57"/>
      <c r="M2400" s="57" t="str">
        <f t="shared" si="190"/>
        <v/>
      </c>
      <c r="N2400" s="57"/>
      <c r="O2400" s="57"/>
      <c r="P2400" s="57"/>
      <c r="Q2400" s="65" t="str">
        <f t="shared" si="191"/>
        <v/>
      </c>
      <c r="R2400" s="55"/>
      <c r="S2400" s="67"/>
      <c r="T2400" s="17">
        <f>IF(AND(D2400&lt;&gt;"",RIGHT(D2400,3)&lt;&gt;""),IF(COUNTIF($D$6:D2400,D2400)=1,1,0),0)</f>
        <v>0</v>
      </c>
      <c r="U2400" s="17" t="str">
        <f t="shared" si="192"/>
        <v/>
      </c>
      <c r="V2400" s="17" t="str">
        <f t="shared" si="193"/>
        <v/>
      </c>
    </row>
    <row r="2401" s="9" customFormat="1" hidden="1" customHeight="1" spans="1:22">
      <c r="A2401" s="21"/>
      <c r="B2401" s="54"/>
      <c r="C2401" s="55"/>
      <c r="D2401" s="54"/>
      <c r="E2401" s="57"/>
      <c r="F2401" s="58"/>
      <c r="G2401" s="59"/>
      <c r="H2401" s="57"/>
      <c r="I2401" s="57"/>
      <c r="J2401" s="62" t="str">
        <f t="shared" si="189"/>
        <v/>
      </c>
      <c r="K2401" s="61"/>
      <c r="L2401" s="57"/>
      <c r="M2401" s="57" t="str">
        <f t="shared" si="190"/>
        <v/>
      </c>
      <c r="N2401" s="57"/>
      <c r="O2401" s="57"/>
      <c r="P2401" s="57"/>
      <c r="Q2401" s="65" t="str">
        <f t="shared" si="191"/>
        <v/>
      </c>
      <c r="R2401" s="55"/>
      <c r="S2401" s="67"/>
      <c r="T2401" s="17">
        <f>IF(AND(D2401&lt;&gt;"",RIGHT(D2401,3)&lt;&gt;""),IF(COUNTIF($D$6:D2401,D2401)=1,1,0),0)</f>
        <v>0</v>
      </c>
      <c r="U2401" s="17" t="str">
        <f t="shared" si="192"/>
        <v/>
      </c>
      <c r="V2401" s="17" t="str">
        <f t="shared" si="193"/>
        <v/>
      </c>
    </row>
    <row r="2402" s="9" customFormat="1" hidden="1" customHeight="1" spans="1:22">
      <c r="A2402" s="21"/>
      <c r="B2402" s="54"/>
      <c r="C2402" s="55"/>
      <c r="D2402" s="54"/>
      <c r="E2402" s="57"/>
      <c r="F2402" s="58"/>
      <c r="G2402" s="59"/>
      <c r="H2402" s="57"/>
      <c r="I2402" s="57"/>
      <c r="J2402" s="62" t="str">
        <f t="shared" si="189"/>
        <v/>
      </c>
      <c r="K2402" s="61"/>
      <c r="L2402" s="57"/>
      <c r="M2402" s="57" t="str">
        <f t="shared" si="190"/>
        <v/>
      </c>
      <c r="N2402" s="57"/>
      <c r="O2402" s="57"/>
      <c r="P2402" s="57"/>
      <c r="Q2402" s="65" t="str">
        <f t="shared" si="191"/>
        <v/>
      </c>
      <c r="R2402" s="55"/>
      <c r="S2402" s="67"/>
      <c r="T2402" s="17">
        <f>IF(AND(D2402&lt;&gt;"",RIGHT(D2402,3)&lt;&gt;""),IF(COUNTIF($D$6:D2402,D2402)=1,1,0),0)</f>
        <v>0</v>
      </c>
      <c r="U2402" s="17" t="str">
        <f t="shared" si="192"/>
        <v/>
      </c>
      <c r="V2402" s="17" t="str">
        <f t="shared" si="193"/>
        <v/>
      </c>
    </row>
    <row r="2403" s="9" customFormat="1" hidden="1" customHeight="1" spans="1:22">
      <c r="A2403" s="21"/>
      <c r="B2403" s="54"/>
      <c r="C2403" s="55"/>
      <c r="D2403" s="54"/>
      <c r="E2403" s="57"/>
      <c r="F2403" s="58"/>
      <c r="G2403" s="59"/>
      <c r="H2403" s="57"/>
      <c r="I2403" s="57"/>
      <c r="J2403" s="62" t="str">
        <f t="shared" si="189"/>
        <v/>
      </c>
      <c r="K2403" s="61"/>
      <c r="L2403" s="57"/>
      <c r="M2403" s="57" t="str">
        <f t="shared" si="190"/>
        <v/>
      </c>
      <c r="N2403" s="57"/>
      <c r="O2403" s="57"/>
      <c r="P2403" s="57"/>
      <c r="Q2403" s="65" t="str">
        <f t="shared" si="191"/>
        <v/>
      </c>
      <c r="R2403" s="55"/>
      <c r="S2403" s="67"/>
      <c r="T2403" s="17">
        <f>IF(AND(D2403&lt;&gt;"",RIGHT(D2403,3)&lt;&gt;""),IF(COUNTIF($D$6:D2403,D2403)=1,1,0),0)</f>
        <v>0</v>
      </c>
      <c r="U2403" s="17" t="str">
        <f t="shared" si="192"/>
        <v/>
      </c>
      <c r="V2403" s="17" t="str">
        <f t="shared" si="193"/>
        <v/>
      </c>
    </row>
    <row r="2404" s="9" customFormat="1" hidden="1" customHeight="1" spans="1:22">
      <c r="A2404" s="21"/>
      <c r="B2404" s="54"/>
      <c r="C2404" s="55"/>
      <c r="D2404" s="54"/>
      <c r="E2404" s="57"/>
      <c r="F2404" s="58"/>
      <c r="G2404" s="59"/>
      <c r="H2404" s="57"/>
      <c r="I2404" s="57"/>
      <c r="J2404" s="62" t="str">
        <f t="shared" si="189"/>
        <v/>
      </c>
      <c r="K2404" s="61"/>
      <c r="L2404" s="57"/>
      <c r="M2404" s="57" t="str">
        <f t="shared" si="190"/>
        <v/>
      </c>
      <c r="N2404" s="57"/>
      <c r="O2404" s="57"/>
      <c r="P2404" s="57"/>
      <c r="Q2404" s="65" t="str">
        <f t="shared" si="191"/>
        <v/>
      </c>
      <c r="R2404" s="55"/>
      <c r="S2404" s="67"/>
      <c r="T2404" s="17">
        <f>IF(AND(D2404&lt;&gt;"",RIGHT(D2404,3)&lt;&gt;""),IF(COUNTIF($D$6:D2404,D2404)=1,1,0),0)</f>
        <v>0</v>
      </c>
      <c r="U2404" s="17" t="str">
        <f t="shared" si="192"/>
        <v/>
      </c>
      <c r="V2404" s="17" t="str">
        <f t="shared" si="193"/>
        <v/>
      </c>
    </row>
    <row r="2405" s="9" customFormat="1" hidden="1" customHeight="1" spans="1:22">
      <c r="A2405" s="21"/>
      <c r="B2405" s="54"/>
      <c r="C2405" s="55"/>
      <c r="D2405" s="54"/>
      <c r="E2405" s="57"/>
      <c r="F2405" s="58"/>
      <c r="G2405" s="59"/>
      <c r="H2405" s="57"/>
      <c r="I2405" s="57"/>
      <c r="J2405" s="62" t="str">
        <f t="shared" si="189"/>
        <v/>
      </c>
      <c r="K2405" s="61"/>
      <c r="L2405" s="57"/>
      <c r="M2405" s="57" t="str">
        <f t="shared" si="190"/>
        <v/>
      </c>
      <c r="N2405" s="57"/>
      <c r="O2405" s="57"/>
      <c r="P2405" s="57"/>
      <c r="Q2405" s="65" t="str">
        <f t="shared" si="191"/>
        <v/>
      </c>
      <c r="R2405" s="55"/>
      <c r="S2405" s="67"/>
      <c r="T2405" s="17">
        <f>IF(AND(D2405&lt;&gt;"",RIGHT(D2405,3)&lt;&gt;""),IF(COUNTIF($D$6:D2405,D2405)=1,1,0),0)</f>
        <v>0</v>
      </c>
      <c r="U2405" s="17" t="str">
        <f t="shared" si="192"/>
        <v/>
      </c>
      <c r="V2405" s="17" t="str">
        <f t="shared" si="193"/>
        <v/>
      </c>
    </row>
    <row r="2406" s="9" customFormat="1" hidden="1" customHeight="1" spans="1:22">
      <c r="A2406" s="21"/>
      <c r="B2406" s="54"/>
      <c r="C2406" s="55"/>
      <c r="D2406" s="54"/>
      <c r="E2406" s="57"/>
      <c r="F2406" s="58"/>
      <c r="G2406" s="59"/>
      <c r="H2406" s="57"/>
      <c r="I2406" s="57"/>
      <c r="J2406" s="62" t="str">
        <f t="shared" si="189"/>
        <v/>
      </c>
      <c r="K2406" s="61"/>
      <c r="L2406" s="57"/>
      <c r="M2406" s="57" t="str">
        <f t="shared" si="190"/>
        <v/>
      </c>
      <c r="N2406" s="57"/>
      <c r="O2406" s="57"/>
      <c r="P2406" s="57"/>
      <c r="Q2406" s="65" t="str">
        <f t="shared" si="191"/>
        <v/>
      </c>
      <c r="R2406" s="55"/>
      <c r="S2406" s="67"/>
      <c r="T2406" s="17">
        <f>IF(AND(D2406&lt;&gt;"",RIGHT(D2406,3)&lt;&gt;""),IF(COUNTIF($D$6:D2406,D2406)=1,1,0),0)</f>
        <v>0</v>
      </c>
      <c r="U2406" s="17" t="str">
        <f t="shared" si="192"/>
        <v/>
      </c>
      <c r="V2406" s="17" t="str">
        <f t="shared" si="193"/>
        <v/>
      </c>
    </row>
    <row r="2407" s="9" customFormat="1" hidden="1" customHeight="1" spans="1:22">
      <c r="A2407" s="21"/>
      <c r="B2407" s="54"/>
      <c r="C2407" s="55"/>
      <c r="D2407" s="54"/>
      <c r="E2407" s="57"/>
      <c r="F2407" s="58"/>
      <c r="G2407" s="59"/>
      <c r="H2407" s="57"/>
      <c r="I2407" s="57"/>
      <c r="J2407" s="62" t="str">
        <f t="shared" si="189"/>
        <v/>
      </c>
      <c r="K2407" s="61"/>
      <c r="L2407" s="57"/>
      <c r="M2407" s="57" t="str">
        <f t="shared" si="190"/>
        <v/>
      </c>
      <c r="N2407" s="57"/>
      <c r="O2407" s="57"/>
      <c r="P2407" s="57"/>
      <c r="Q2407" s="65" t="str">
        <f t="shared" si="191"/>
        <v/>
      </c>
      <c r="R2407" s="55"/>
      <c r="S2407" s="67"/>
      <c r="T2407" s="17">
        <f>IF(AND(D2407&lt;&gt;"",RIGHT(D2407,3)&lt;&gt;""),IF(COUNTIF($D$6:D2407,D2407)=1,1,0),0)</f>
        <v>0</v>
      </c>
      <c r="U2407" s="17" t="str">
        <f t="shared" si="192"/>
        <v/>
      </c>
      <c r="V2407" s="17" t="str">
        <f t="shared" si="193"/>
        <v/>
      </c>
    </row>
    <row r="2408" s="9" customFormat="1" hidden="1" customHeight="1" spans="1:22">
      <c r="A2408" s="21"/>
      <c r="B2408" s="54"/>
      <c r="C2408" s="55"/>
      <c r="D2408" s="54"/>
      <c r="E2408" s="57"/>
      <c r="F2408" s="58"/>
      <c r="G2408" s="59"/>
      <c r="H2408" s="57"/>
      <c r="I2408" s="57"/>
      <c r="J2408" s="62" t="str">
        <f t="shared" si="189"/>
        <v/>
      </c>
      <c r="K2408" s="61"/>
      <c r="L2408" s="57"/>
      <c r="M2408" s="57" t="str">
        <f t="shared" si="190"/>
        <v/>
      </c>
      <c r="N2408" s="57"/>
      <c r="O2408" s="57"/>
      <c r="P2408" s="57"/>
      <c r="Q2408" s="65" t="str">
        <f t="shared" si="191"/>
        <v/>
      </c>
      <c r="R2408" s="55"/>
      <c r="S2408" s="67"/>
      <c r="T2408" s="17">
        <f>IF(AND(D2408&lt;&gt;"",RIGHT(D2408,3)&lt;&gt;""),IF(COUNTIF($D$6:D2408,D2408)=1,1,0),0)</f>
        <v>0</v>
      </c>
      <c r="U2408" s="17" t="str">
        <f t="shared" si="192"/>
        <v/>
      </c>
      <c r="V2408" s="17" t="str">
        <f t="shared" si="193"/>
        <v/>
      </c>
    </row>
    <row r="2409" s="9" customFormat="1" hidden="1" customHeight="1" spans="1:22">
      <c r="A2409" s="21"/>
      <c r="B2409" s="54"/>
      <c r="C2409" s="55"/>
      <c r="D2409" s="54"/>
      <c r="E2409" s="57"/>
      <c r="F2409" s="58"/>
      <c r="G2409" s="59"/>
      <c r="H2409" s="57"/>
      <c r="I2409" s="57"/>
      <c r="J2409" s="62" t="str">
        <f t="shared" si="189"/>
        <v/>
      </c>
      <c r="K2409" s="61"/>
      <c r="L2409" s="57"/>
      <c r="M2409" s="57" t="str">
        <f t="shared" si="190"/>
        <v/>
      </c>
      <c r="N2409" s="57"/>
      <c r="O2409" s="57"/>
      <c r="P2409" s="57"/>
      <c r="Q2409" s="65" t="str">
        <f t="shared" si="191"/>
        <v/>
      </c>
      <c r="R2409" s="55"/>
      <c r="S2409" s="67"/>
      <c r="T2409" s="17">
        <f>IF(AND(D2409&lt;&gt;"",RIGHT(D2409,3)&lt;&gt;""),IF(COUNTIF($D$6:D2409,D2409)=1,1,0),0)</f>
        <v>0</v>
      </c>
      <c r="U2409" s="17" t="str">
        <f t="shared" si="192"/>
        <v/>
      </c>
      <c r="V2409" s="17" t="str">
        <f t="shared" si="193"/>
        <v/>
      </c>
    </row>
    <row r="2410" s="9" customFormat="1" hidden="1" customHeight="1" spans="1:22">
      <c r="A2410" s="21"/>
      <c r="B2410" s="54"/>
      <c r="C2410" s="55"/>
      <c r="D2410" s="54"/>
      <c r="E2410" s="57"/>
      <c r="F2410" s="58"/>
      <c r="G2410" s="59"/>
      <c r="H2410" s="57"/>
      <c r="I2410" s="57"/>
      <c r="J2410" s="62" t="str">
        <f t="shared" si="189"/>
        <v/>
      </c>
      <c r="K2410" s="61"/>
      <c r="L2410" s="57"/>
      <c r="M2410" s="57" t="str">
        <f t="shared" si="190"/>
        <v/>
      </c>
      <c r="N2410" s="57"/>
      <c r="O2410" s="57"/>
      <c r="P2410" s="57"/>
      <c r="Q2410" s="65" t="str">
        <f t="shared" si="191"/>
        <v/>
      </c>
      <c r="R2410" s="55"/>
      <c r="S2410" s="67"/>
      <c r="T2410" s="17">
        <f>IF(AND(D2410&lt;&gt;"",RIGHT(D2410,3)&lt;&gt;""),IF(COUNTIF($D$6:D2410,D2410)=1,1,0),0)</f>
        <v>0</v>
      </c>
      <c r="U2410" s="17" t="str">
        <f t="shared" si="192"/>
        <v/>
      </c>
      <c r="V2410" s="17" t="str">
        <f t="shared" si="193"/>
        <v/>
      </c>
    </row>
    <row r="2411" s="9" customFormat="1" hidden="1" customHeight="1" spans="1:22">
      <c r="A2411" s="21"/>
      <c r="B2411" s="54"/>
      <c r="C2411" s="55"/>
      <c r="D2411" s="54"/>
      <c r="E2411" s="57"/>
      <c r="F2411" s="58"/>
      <c r="G2411" s="59"/>
      <c r="H2411" s="57"/>
      <c r="I2411" s="57"/>
      <c r="J2411" s="62" t="str">
        <f t="shared" si="189"/>
        <v/>
      </c>
      <c r="K2411" s="61"/>
      <c r="L2411" s="57"/>
      <c r="M2411" s="57" t="str">
        <f t="shared" si="190"/>
        <v/>
      </c>
      <c r="N2411" s="57"/>
      <c r="O2411" s="57"/>
      <c r="P2411" s="57"/>
      <c r="Q2411" s="65" t="str">
        <f t="shared" si="191"/>
        <v/>
      </c>
      <c r="R2411" s="55"/>
      <c r="S2411" s="67"/>
      <c r="T2411" s="17">
        <f>IF(AND(D2411&lt;&gt;"",RIGHT(D2411,3)&lt;&gt;""),IF(COUNTIF($D$6:D2411,D2411)=1,1,0),0)</f>
        <v>0</v>
      </c>
      <c r="U2411" s="17" t="str">
        <f t="shared" si="192"/>
        <v/>
      </c>
      <c r="V2411" s="17" t="str">
        <f t="shared" si="193"/>
        <v/>
      </c>
    </row>
    <row r="2412" s="9" customFormat="1" hidden="1" customHeight="1" spans="1:22">
      <c r="A2412" s="21"/>
      <c r="B2412" s="54"/>
      <c r="C2412" s="55"/>
      <c r="D2412" s="54"/>
      <c r="E2412" s="57"/>
      <c r="F2412" s="58"/>
      <c r="G2412" s="59"/>
      <c r="H2412" s="57"/>
      <c r="I2412" s="57"/>
      <c r="J2412" s="62" t="str">
        <f t="shared" si="189"/>
        <v/>
      </c>
      <c r="K2412" s="61"/>
      <c r="L2412" s="57"/>
      <c r="M2412" s="57" t="str">
        <f t="shared" si="190"/>
        <v/>
      </c>
      <c r="N2412" s="57"/>
      <c r="O2412" s="57"/>
      <c r="P2412" s="57"/>
      <c r="Q2412" s="65" t="str">
        <f t="shared" si="191"/>
        <v/>
      </c>
      <c r="R2412" s="55"/>
      <c r="S2412" s="67"/>
      <c r="T2412" s="17">
        <f>IF(AND(D2412&lt;&gt;"",RIGHT(D2412,3)&lt;&gt;""),IF(COUNTIF($D$6:D2412,D2412)=1,1,0),0)</f>
        <v>0</v>
      </c>
      <c r="U2412" s="17" t="str">
        <f t="shared" si="192"/>
        <v/>
      </c>
      <c r="V2412" s="17" t="str">
        <f t="shared" si="193"/>
        <v/>
      </c>
    </row>
    <row r="2413" s="9" customFormat="1" hidden="1" customHeight="1" spans="1:22">
      <c r="A2413" s="21"/>
      <c r="B2413" s="54"/>
      <c r="C2413" s="55"/>
      <c r="D2413" s="54"/>
      <c r="E2413" s="57"/>
      <c r="F2413" s="58"/>
      <c r="G2413" s="59"/>
      <c r="H2413" s="57"/>
      <c r="I2413" s="57"/>
      <c r="J2413" s="62" t="str">
        <f t="shared" si="189"/>
        <v/>
      </c>
      <c r="K2413" s="61"/>
      <c r="L2413" s="57"/>
      <c r="M2413" s="57" t="str">
        <f t="shared" si="190"/>
        <v/>
      </c>
      <c r="N2413" s="57"/>
      <c r="O2413" s="57"/>
      <c r="P2413" s="57"/>
      <c r="Q2413" s="65" t="str">
        <f t="shared" si="191"/>
        <v/>
      </c>
      <c r="R2413" s="55"/>
      <c r="S2413" s="67"/>
      <c r="T2413" s="17">
        <f>IF(AND(D2413&lt;&gt;"",RIGHT(D2413,3)&lt;&gt;""),IF(COUNTIF($D$6:D2413,D2413)=1,1,0),0)</f>
        <v>0</v>
      </c>
      <c r="U2413" s="17" t="str">
        <f t="shared" si="192"/>
        <v/>
      </c>
      <c r="V2413" s="17" t="str">
        <f t="shared" si="193"/>
        <v/>
      </c>
    </row>
    <row r="2414" s="9" customFormat="1" hidden="1" customHeight="1" spans="1:22">
      <c r="A2414" s="21"/>
      <c r="B2414" s="54"/>
      <c r="C2414" s="55"/>
      <c r="D2414" s="54"/>
      <c r="E2414" s="57"/>
      <c r="F2414" s="58"/>
      <c r="G2414" s="59"/>
      <c r="H2414" s="57"/>
      <c r="I2414" s="57"/>
      <c r="J2414" s="62" t="str">
        <f t="shared" si="189"/>
        <v/>
      </c>
      <c r="K2414" s="61"/>
      <c r="L2414" s="57"/>
      <c r="M2414" s="57" t="str">
        <f t="shared" si="190"/>
        <v/>
      </c>
      <c r="N2414" s="57"/>
      <c r="O2414" s="57"/>
      <c r="P2414" s="57"/>
      <c r="Q2414" s="65" t="str">
        <f t="shared" si="191"/>
        <v/>
      </c>
      <c r="R2414" s="55"/>
      <c r="S2414" s="67"/>
      <c r="T2414" s="17">
        <f>IF(AND(D2414&lt;&gt;"",RIGHT(D2414,3)&lt;&gt;""),IF(COUNTIF($D$6:D2414,D2414)=1,1,0),0)</f>
        <v>0</v>
      </c>
      <c r="U2414" s="17" t="str">
        <f t="shared" si="192"/>
        <v/>
      </c>
      <c r="V2414" s="17" t="str">
        <f t="shared" si="193"/>
        <v/>
      </c>
    </row>
    <row r="2415" s="9" customFormat="1" hidden="1" customHeight="1" spans="1:22">
      <c r="A2415" s="21"/>
      <c r="B2415" s="54"/>
      <c r="C2415" s="55"/>
      <c r="D2415" s="54"/>
      <c r="E2415" s="57"/>
      <c r="F2415" s="58"/>
      <c r="G2415" s="59"/>
      <c r="H2415" s="57"/>
      <c r="I2415" s="57"/>
      <c r="J2415" s="62" t="str">
        <f t="shared" si="189"/>
        <v/>
      </c>
      <c r="K2415" s="61"/>
      <c r="L2415" s="57"/>
      <c r="M2415" s="57" t="str">
        <f t="shared" si="190"/>
        <v/>
      </c>
      <c r="N2415" s="57"/>
      <c r="O2415" s="57"/>
      <c r="P2415" s="57"/>
      <c r="Q2415" s="65" t="str">
        <f t="shared" si="191"/>
        <v/>
      </c>
      <c r="R2415" s="55"/>
      <c r="S2415" s="67"/>
      <c r="T2415" s="17">
        <f>IF(AND(D2415&lt;&gt;"",RIGHT(D2415,3)&lt;&gt;""),IF(COUNTIF($D$6:D2415,D2415)=1,1,0),0)</f>
        <v>0</v>
      </c>
      <c r="U2415" s="17" t="str">
        <f t="shared" si="192"/>
        <v/>
      </c>
      <c r="V2415" s="17" t="str">
        <f t="shared" si="193"/>
        <v/>
      </c>
    </row>
    <row r="2416" s="9" customFormat="1" hidden="1" customHeight="1" spans="1:22">
      <c r="A2416" s="21"/>
      <c r="B2416" s="54"/>
      <c r="C2416" s="55"/>
      <c r="D2416" s="54"/>
      <c r="E2416" s="57"/>
      <c r="F2416" s="58"/>
      <c r="G2416" s="59"/>
      <c r="H2416" s="57"/>
      <c r="I2416" s="57"/>
      <c r="J2416" s="62" t="str">
        <f t="shared" si="189"/>
        <v/>
      </c>
      <c r="K2416" s="61"/>
      <c r="L2416" s="57"/>
      <c r="M2416" s="57" t="str">
        <f t="shared" si="190"/>
        <v/>
      </c>
      <c r="N2416" s="57"/>
      <c r="O2416" s="57"/>
      <c r="P2416" s="57"/>
      <c r="Q2416" s="65" t="str">
        <f t="shared" si="191"/>
        <v/>
      </c>
      <c r="R2416" s="55"/>
      <c r="S2416" s="67"/>
      <c r="T2416" s="17">
        <f>IF(AND(D2416&lt;&gt;"",RIGHT(D2416,3)&lt;&gt;""),IF(COUNTIF($D$6:D2416,D2416)=1,1,0),0)</f>
        <v>0</v>
      </c>
      <c r="U2416" s="17" t="str">
        <f t="shared" si="192"/>
        <v/>
      </c>
      <c r="V2416" s="17" t="str">
        <f t="shared" si="193"/>
        <v/>
      </c>
    </row>
    <row r="2417" s="9" customFormat="1" hidden="1" customHeight="1" spans="1:22">
      <c r="A2417" s="21"/>
      <c r="B2417" s="54"/>
      <c r="C2417" s="55"/>
      <c r="D2417" s="54"/>
      <c r="E2417" s="57"/>
      <c r="F2417" s="58"/>
      <c r="G2417" s="59"/>
      <c r="H2417" s="57"/>
      <c r="I2417" s="57"/>
      <c r="J2417" s="62" t="str">
        <f t="shared" si="189"/>
        <v/>
      </c>
      <c r="K2417" s="61"/>
      <c r="L2417" s="57"/>
      <c r="M2417" s="57" t="str">
        <f t="shared" si="190"/>
        <v/>
      </c>
      <c r="N2417" s="57"/>
      <c r="O2417" s="57"/>
      <c r="P2417" s="57"/>
      <c r="Q2417" s="65" t="str">
        <f t="shared" si="191"/>
        <v/>
      </c>
      <c r="R2417" s="55"/>
      <c r="S2417" s="67"/>
      <c r="T2417" s="17">
        <f>IF(AND(D2417&lt;&gt;"",RIGHT(D2417,3)&lt;&gt;""),IF(COUNTIF($D$6:D2417,D2417)=1,1,0),0)</f>
        <v>0</v>
      </c>
      <c r="U2417" s="17" t="str">
        <f t="shared" si="192"/>
        <v/>
      </c>
      <c r="V2417" s="17" t="str">
        <f t="shared" si="193"/>
        <v/>
      </c>
    </row>
    <row r="2418" s="9" customFormat="1" hidden="1" customHeight="1" spans="1:22">
      <c r="A2418" s="21"/>
      <c r="B2418" s="54"/>
      <c r="C2418" s="55"/>
      <c r="D2418" s="54"/>
      <c r="E2418" s="57"/>
      <c r="F2418" s="58"/>
      <c r="G2418" s="59"/>
      <c r="H2418" s="57"/>
      <c r="I2418" s="57"/>
      <c r="J2418" s="62" t="str">
        <f t="shared" si="189"/>
        <v/>
      </c>
      <c r="K2418" s="61"/>
      <c r="L2418" s="57"/>
      <c r="M2418" s="57" t="str">
        <f t="shared" si="190"/>
        <v/>
      </c>
      <c r="N2418" s="57"/>
      <c r="O2418" s="57"/>
      <c r="P2418" s="57"/>
      <c r="Q2418" s="65" t="str">
        <f t="shared" si="191"/>
        <v/>
      </c>
      <c r="R2418" s="55"/>
      <c r="S2418" s="67"/>
      <c r="T2418" s="17">
        <f>IF(AND(D2418&lt;&gt;"",RIGHT(D2418,3)&lt;&gt;""),IF(COUNTIF($D$6:D2418,D2418)=1,1,0),0)</f>
        <v>0</v>
      </c>
      <c r="U2418" s="17" t="str">
        <f t="shared" si="192"/>
        <v/>
      </c>
      <c r="V2418" s="17" t="str">
        <f t="shared" si="193"/>
        <v/>
      </c>
    </row>
    <row r="2419" s="9" customFormat="1" hidden="1" customHeight="1" spans="1:22">
      <c r="A2419" s="21"/>
      <c r="B2419" s="54"/>
      <c r="C2419" s="55"/>
      <c r="D2419" s="54"/>
      <c r="E2419" s="57"/>
      <c r="F2419" s="58"/>
      <c r="G2419" s="59"/>
      <c r="H2419" s="57"/>
      <c r="I2419" s="57"/>
      <c r="J2419" s="62" t="str">
        <f t="shared" si="189"/>
        <v/>
      </c>
      <c r="K2419" s="61"/>
      <c r="L2419" s="57"/>
      <c r="M2419" s="57" t="str">
        <f t="shared" si="190"/>
        <v/>
      </c>
      <c r="N2419" s="57"/>
      <c r="O2419" s="57"/>
      <c r="P2419" s="57"/>
      <c r="Q2419" s="65" t="str">
        <f t="shared" si="191"/>
        <v/>
      </c>
      <c r="R2419" s="55"/>
      <c r="S2419" s="67"/>
      <c r="T2419" s="17">
        <f>IF(AND(D2419&lt;&gt;"",RIGHT(D2419,3)&lt;&gt;""),IF(COUNTIF($D$6:D2419,D2419)=1,1,0),0)</f>
        <v>0</v>
      </c>
      <c r="U2419" s="17" t="str">
        <f t="shared" si="192"/>
        <v/>
      </c>
      <c r="V2419" s="17" t="str">
        <f t="shared" si="193"/>
        <v/>
      </c>
    </row>
    <row r="2420" s="9" customFormat="1" hidden="1" customHeight="1" spans="1:22">
      <c r="A2420" s="21"/>
      <c r="B2420" s="54"/>
      <c r="C2420" s="55"/>
      <c r="D2420" s="54"/>
      <c r="E2420" s="57"/>
      <c r="F2420" s="58"/>
      <c r="G2420" s="59"/>
      <c r="H2420" s="57"/>
      <c r="I2420" s="57"/>
      <c r="J2420" s="62" t="str">
        <f t="shared" si="189"/>
        <v/>
      </c>
      <c r="K2420" s="61"/>
      <c r="L2420" s="57"/>
      <c r="M2420" s="57" t="str">
        <f t="shared" si="190"/>
        <v/>
      </c>
      <c r="N2420" s="57"/>
      <c r="O2420" s="57"/>
      <c r="P2420" s="57"/>
      <c r="Q2420" s="65" t="str">
        <f t="shared" si="191"/>
        <v/>
      </c>
      <c r="R2420" s="55"/>
      <c r="S2420" s="67"/>
      <c r="T2420" s="17">
        <f>IF(AND(D2420&lt;&gt;"",RIGHT(D2420,3)&lt;&gt;""),IF(COUNTIF($D$6:D2420,D2420)=1,1,0),0)</f>
        <v>0</v>
      </c>
      <c r="U2420" s="17" t="str">
        <f t="shared" si="192"/>
        <v/>
      </c>
      <c r="V2420" s="17" t="str">
        <f t="shared" si="193"/>
        <v/>
      </c>
    </row>
    <row r="2421" s="9" customFormat="1" hidden="1" customHeight="1" spans="1:22">
      <c r="A2421" s="21"/>
      <c r="B2421" s="54"/>
      <c r="C2421" s="55"/>
      <c r="D2421" s="54"/>
      <c r="E2421" s="57"/>
      <c r="F2421" s="58"/>
      <c r="G2421" s="59"/>
      <c r="H2421" s="57"/>
      <c r="I2421" s="57"/>
      <c r="J2421" s="62" t="str">
        <f t="shared" si="189"/>
        <v/>
      </c>
      <c r="K2421" s="61"/>
      <c r="L2421" s="57"/>
      <c r="M2421" s="57" t="str">
        <f t="shared" si="190"/>
        <v/>
      </c>
      <c r="N2421" s="57"/>
      <c r="O2421" s="57"/>
      <c r="P2421" s="57"/>
      <c r="Q2421" s="65" t="str">
        <f t="shared" si="191"/>
        <v/>
      </c>
      <c r="R2421" s="55"/>
      <c r="S2421" s="67"/>
      <c r="T2421" s="17">
        <f>IF(AND(D2421&lt;&gt;"",RIGHT(D2421,3)&lt;&gt;""),IF(COUNTIF($D$6:D2421,D2421)=1,1,0),0)</f>
        <v>0</v>
      </c>
      <c r="U2421" s="17" t="str">
        <f t="shared" si="192"/>
        <v/>
      </c>
      <c r="V2421" s="17" t="str">
        <f t="shared" si="193"/>
        <v/>
      </c>
    </row>
    <row r="2422" s="9" customFormat="1" hidden="1" customHeight="1" spans="1:22">
      <c r="A2422" s="21"/>
      <c r="B2422" s="54"/>
      <c r="C2422" s="55"/>
      <c r="D2422" s="54"/>
      <c r="E2422" s="57"/>
      <c r="F2422" s="58"/>
      <c r="G2422" s="59"/>
      <c r="H2422" s="57"/>
      <c r="I2422" s="57"/>
      <c r="J2422" s="62" t="str">
        <f t="shared" si="189"/>
        <v/>
      </c>
      <c r="K2422" s="61"/>
      <c r="L2422" s="57"/>
      <c r="M2422" s="57" t="str">
        <f t="shared" si="190"/>
        <v/>
      </c>
      <c r="N2422" s="57"/>
      <c r="O2422" s="57"/>
      <c r="P2422" s="57"/>
      <c r="Q2422" s="65" t="str">
        <f t="shared" si="191"/>
        <v/>
      </c>
      <c r="R2422" s="55"/>
      <c r="S2422" s="67"/>
      <c r="T2422" s="17">
        <f>IF(AND(D2422&lt;&gt;"",RIGHT(D2422,3)&lt;&gt;""),IF(COUNTIF($D$6:D2422,D2422)=1,1,0),0)</f>
        <v>0</v>
      </c>
      <c r="U2422" s="17" t="str">
        <f t="shared" si="192"/>
        <v/>
      </c>
      <c r="V2422" s="17" t="str">
        <f t="shared" si="193"/>
        <v/>
      </c>
    </row>
    <row r="2423" s="9" customFormat="1" hidden="1" customHeight="1" spans="1:22">
      <c r="A2423" s="21"/>
      <c r="B2423" s="54"/>
      <c r="C2423" s="55"/>
      <c r="D2423" s="54"/>
      <c r="E2423" s="57"/>
      <c r="F2423" s="58"/>
      <c r="G2423" s="59"/>
      <c r="H2423" s="57"/>
      <c r="I2423" s="57"/>
      <c r="J2423" s="62" t="str">
        <f t="shared" si="189"/>
        <v/>
      </c>
      <c r="K2423" s="61"/>
      <c r="L2423" s="57"/>
      <c r="M2423" s="57" t="str">
        <f t="shared" si="190"/>
        <v/>
      </c>
      <c r="N2423" s="57"/>
      <c r="O2423" s="57"/>
      <c r="P2423" s="57"/>
      <c r="Q2423" s="65" t="str">
        <f t="shared" si="191"/>
        <v/>
      </c>
      <c r="R2423" s="55"/>
      <c r="S2423" s="67"/>
      <c r="T2423" s="17">
        <f>IF(AND(D2423&lt;&gt;"",RIGHT(D2423,3)&lt;&gt;""),IF(COUNTIF($D$6:D2423,D2423)=1,1,0),0)</f>
        <v>0</v>
      </c>
      <c r="U2423" s="17" t="str">
        <f t="shared" si="192"/>
        <v/>
      </c>
      <c r="V2423" s="17" t="str">
        <f t="shared" si="193"/>
        <v/>
      </c>
    </row>
    <row r="2424" s="9" customFormat="1" hidden="1" customHeight="1" spans="1:22">
      <c r="A2424" s="21"/>
      <c r="B2424" s="54"/>
      <c r="C2424" s="55"/>
      <c r="D2424" s="54"/>
      <c r="E2424" s="57"/>
      <c r="F2424" s="58"/>
      <c r="G2424" s="59"/>
      <c r="H2424" s="57"/>
      <c r="I2424" s="57"/>
      <c r="J2424" s="62" t="str">
        <f t="shared" si="189"/>
        <v/>
      </c>
      <c r="K2424" s="61"/>
      <c r="L2424" s="57"/>
      <c r="M2424" s="57" t="str">
        <f t="shared" si="190"/>
        <v/>
      </c>
      <c r="N2424" s="57"/>
      <c r="O2424" s="57"/>
      <c r="P2424" s="57"/>
      <c r="Q2424" s="65" t="str">
        <f t="shared" si="191"/>
        <v/>
      </c>
      <c r="R2424" s="55"/>
      <c r="S2424" s="67"/>
      <c r="T2424" s="17">
        <f>IF(AND(D2424&lt;&gt;"",RIGHT(D2424,3)&lt;&gt;""),IF(COUNTIF($D$6:D2424,D2424)=1,1,0),0)</f>
        <v>0</v>
      </c>
      <c r="U2424" s="17" t="str">
        <f t="shared" si="192"/>
        <v/>
      </c>
      <c r="V2424" s="17" t="str">
        <f t="shared" si="193"/>
        <v/>
      </c>
    </row>
    <row r="2425" s="9" customFormat="1" hidden="1" customHeight="1" spans="1:22">
      <c r="A2425" s="21"/>
      <c r="B2425" s="54"/>
      <c r="C2425" s="55"/>
      <c r="D2425" s="54"/>
      <c r="E2425" s="57"/>
      <c r="F2425" s="58"/>
      <c r="G2425" s="59"/>
      <c r="H2425" s="57"/>
      <c r="I2425" s="57"/>
      <c r="J2425" s="62" t="str">
        <f t="shared" si="189"/>
        <v/>
      </c>
      <c r="K2425" s="61"/>
      <c r="L2425" s="57"/>
      <c r="M2425" s="57" t="str">
        <f t="shared" si="190"/>
        <v/>
      </c>
      <c r="N2425" s="57"/>
      <c r="O2425" s="57"/>
      <c r="P2425" s="57"/>
      <c r="Q2425" s="65" t="str">
        <f t="shared" si="191"/>
        <v/>
      </c>
      <c r="R2425" s="55"/>
      <c r="S2425" s="67"/>
      <c r="T2425" s="17">
        <f>IF(AND(D2425&lt;&gt;"",RIGHT(D2425,3)&lt;&gt;""),IF(COUNTIF($D$6:D2425,D2425)=1,1,0),0)</f>
        <v>0</v>
      </c>
      <c r="U2425" s="17" t="str">
        <f t="shared" si="192"/>
        <v/>
      </c>
      <c r="V2425" s="17" t="str">
        <f t="shared" si="193"/>
        <v/>
      </c>
    </row>
    <row r="2426" s="9" customFormat="1" hidden="1" customHeight="1" spans="1:22">
      <c r="A2426" s="21"/>
      <c r="B2426" s="54"/>
      <c r="C2426" s="55"/>
      <c r="D2426" s="54"/>
      <c r="E2426" s="57"/>
      <c r="F2426" s="58"/>
      <c r="G2426" s="59"/>
      <c r="H2426" s="57"/>
      <c r="I2426" s="57"/>
      <c r="J2426" s="62" t="str">
        <f t="shared" si="189"/>
        <v/>
      </c>
      <c r="K2426" s="61"/>
      <c r="L2426" s="57"/>
      <c r="M2426" s="57" t="str">
        <f t="shared" si="190"/>
        <v/>
      </c>
      <c r="N2426" s="57"/>
      <c r="O2426" s="57"/>
      <c r="P2426" s="57"/>
      <c r="Q2426" s="65" t="str">
        <f t="shared" si="191"/>
        <v/>
      </c>
      <c r="R2426" s="55"/>
      <c r="S2426" s="67"/>
      <c r="T2426" s="17">
        <f>IF(AND(D2426&lt;&gt;"",RIGHT(D2426,3)&lt;&gt;""),IF(COUNTIF($D$6:D2426,D2426)=1,1,0),0)</f>
        <v>0</v>
      </c>
      <c r="U2426" s="17" t="str">
        <f t="shared" si="192"/>
        <v/>
      </c>
      <c r="V2426" s="17" t="str">
        <f t="shared" si="193"/>
        <v/>
      </c>
    </row>
    <row r="2427" s="9" customFormat="1" hidden="1" customHeight="1" spans="1:22">
      <c r="A2427" s="21"/>
      <c r="B2427" s="54"/>
      <c r="C2427" s="55"/>
      <c r="D2427" s="54"/>
      <c r="E2427" s="57"/>
      <c r="F2427" s="58"/>
      <c r="G2427" s="59"/>
      <c r="H2427" s="57"/>
      <c r="I2427" s="57"/>
      <c r="J2427" s="62" t="str">
        <f t="shared" si="189"/>
        <v/>
      </c>
      <c r="K2427" s="61"/>
      <c r="L2427" s="57"/>
      <c r="M2427" s="57" t="str">
        <f t="shared" si="190"/>
        <v/>
      </c>
      <c r="N2427" s="57"/>
      <c r="O2427" s="57"/>
      <c r="P2427" s="57"/>
      <c r="Q2427" s="65" t="str">
        <f t="shared" si="191"/>
        <v/>
      </c>
      <c r="R2427" s="55"/>
      <c r="S2427" s="67"/>
      <c r="T2427" s="17">
        <f>IF(AND(D2427&lt;&gt;"",RIGHT(D2427,3)&lt;&gt;""),IF(COUNTIF($D$6:D2427,D2427)=1,1,0),0)</f>
        <v>0</v>
      </c>
      <c r="U2427" s="17" t="str">
        <f t="shared" si="192"/>
        <v/>
      </c>
      <c r="V2427" s="17" t="str">
        <f t="shared" si="193"/>
        <v/>
      </c>
    </row>
    <row r="2428" s="9" customFormat="1" hidden="1" customHeight="1" spans="1:22">
      <c r="A2428" s="21"/>
      <c r="B2428" s="54"/>
      <c r="C2428" s="55"/>
      <c r="D2428" s="54"/>
      <c r="E2428" s="57"/>
      <c r="F2428" s="58"/>
      <c r="G2428" s="59"/>
      <c r="H2428" s="57"/>
      <c r="I2428" s="57"/>
      <c r="J2428" s="62" t="str">
        <f t="shared" si="189"/>
        <v/>
      </c>
      <c r="K2428" s="61"/>
      <c r="L2428" s="57"/>
      <c r="M2428" s="57" t="str">
        <f t="shared" si="190"/>
        <v/>
      </c>
      <c r="N2428" s="57"/>
      <c r="O2428" s="57"/>
      <c r="P2428" s="57"/>
      <c r="Q2428" s="65" t="str">
        <f t="shared" si="191"/>
        <v/>
      </c>
      <c r="R2428" s="55"/>
      <c r="S2428" s="67"/>
      <c r="T2428" s="17">
        <f>IF(AND(D2428&lt;&gt;"",RIGHT(D2428,3)&lt;&gt;""),IF(COUNTIF($D$6:D2428,D2428)=1,1,0),0)</f>
        <v>0</v>
      </c>
      <c r="U2428" s="17" t="str">
        <f t="shared" si="192"/>
        <v/>
      </c>
      <c r="V2428" s="17" t="str">
        <f t="shared" si="193"/>
        <v/>
      </c>
    </row>
    <row r="2429" s="9" customFormat="1" hidden="1" customHeight="1" spans="1:22">
      <c r="A2429" s="21"/>
      <c r="B2429" s="54"/>
      <c r="C2429" s="55"/>
      <c r="D2429" s="54"/>
      <c r="E2429" s="57"/>
      <c r="F2429" s="58"/>
      <c r="G2429" s="59"/>
      <c r="H2429" s="57"/>
      <c r="I2429" s="57"/>
      <c r="J2429" s="62" t="str">
        <f t="shared" si="189"/>
        <v/>
      </c>
      <c r="K2429" s="61"/>
      <c r="L2429" s="57"/>
      <c r="M2429" s="57" t="str">
        <f t="shared" si="190"/>
        <v/>
      </c>
      <c r="N2429" s="57"/>
      <c r="O2429" s="57"/>
      <c r="P2429" s="57"/>
      <c r="Q2429" s="65" t="str">
        <f t="shared" si="191"/>
        <v/>
      </c>
      <c r="R2429" s="55"/>
      <c r="S2429" s="67"/>
      <c r="T2429" s="17">
        <f>IF(AND(D2429&lt;&gt;"",RIGHT(D2429,3)&lt;&gt;""),IF(COUNTIF($D$6:D2429,D2429)=1,1,0),0)</f>
        <v>0</v>
      </c>
      <c r="U2429" s="17" t="str">
        <f t="shared" si="192"/>
        <v/>
      </c>
      <c r="V2429" s="17" t="str">
        <f t="shared" si="193"/>
        <v/>
      </c>
    </row>
    <row r="2430" s="9" customFormat="1" hidden="1" customHeight="1" spans="1:22">
      <c r="A2430" s="21"/>
      <c r="B2430" s="54"/>
      <c r="C2430" s="55"/>
      <c r="D2430" s="54"/>
      <c r="E2430" s="57"/>
      <c r="F2430" s="58"/>
      <c r="G2430" s="59"/>
      <c r="H2430" s="57"/>
      <c r="I2430" s="57"/>
      <c r="J2430" s="62" t="str">
        <f t="shared" si="189"/>
        <v/>
      </c>
      <c r="K2430" s="61"/>
      <c r="L2430" s="57"/>
      <c r="M2430" s="57" t="str">
        <f t="shared" si="190"/>
        <v/>
      </c>
      <c r="N2430" s="57"/>
      <c r="O2430" s="57"/>
      <c r="P2430" s="57"/>
      <c r="Q2430" s="65" t="str">
        <f t="shared" si="191"/>
        <v/>
      </c>
      <c r="R2430" s="55"/>
      <c r="S2430" s="67"/>
      <c r="T2430" s="17">
        <f>IF(AND(D2430&lt;&gt;"",RIGHT(D2430,3)&lt;&gt;""),IF(COUNTIF($D$6:D2430,D2430)=1,1,0),0)</f>
        <v>0</v>
      </c>
      <c r="U2430" s="17" t="str">
        <f t="shared" si="192"/>
        <v/>
      </c>
      <c r="V2430" s="17" t="str">
        <f t="shared" si="193"/>
        <v/>
      </c>
    </row>
    <row r="2431" s="9" customFormat="1" hidden="1" customHeight="1" spans="1:22">
      <c r="A2431" s="21"/>
      <c r="B2431" s="54"/>
      <c r="C2431" s="55"/>
      <c r="D2431" s="54"/>
      <c r="E2431" s="57"/>
      <c r="F2431" s="58"/>
      <c r="G2431" s="59"/>
      <c r="H2431" s="57"/>
      <c r="I2431" s="57"/>
      <c r="J2431" s="62" t="str">
        <f t="shared" si="189"/>
        <v/>
      </c>
      <c r="K2431" s="61"/>
      <c r="L2431" s="57"/>
      <c r="M2431" s="57" t="str">
        <f t="shared" si="190"/>
        <v/>
      </c>
      <c r="N2431" s="57"/>
      <c r="O2431" s="57"/>
      <c r="P2431" s="57"/>
      <c r="Q2431" s="65" t="str">
        <f t="shared" si="191"/>
        <v/>
      </c>
      <c r="R2431" s="55"/>
      <c r="S2431" s="67"/>
      <c r="T2431" s="17">
        <f>IF(AND(D2431&lt;&gt;"",RIGHT(D2431,3)&lt;&gt;""),IF(COUNTIF($D$6:D2431,D2431)=1,1,0),0)</f>
        <v>0</v>
      </c>
      <c r="U2431" s="17" t="str">
        <f t="shared" si="192"/>
        <v/>
      </c>
      <c r="V2431" s="17" t="str">
        <f t="shared" si="193"/>
        <v/>
      </c>
    </row>
    <row r="2432" s="9" customFormat="1" hidden="1" customHeight="1" spans="1:22">
      <c r="A2432" s="21"/>
      <c r="B2432" s="54"/>
      <c r="C2432" s="55"/>
      <c r="D2432" s="54"/>
      <c r="E2432" s="57"/>
      <c r="F2432" s="58"/>
      <c r="G2432" s="59"/>
      <c r="H2432" s="57"/>
      <c r="I2432" s="57"/>
      <c r="J2432" s="62" t="str">
        <f t="shared" si="189"/>
        <v/>
      </c>
      <c r="K2432" s="61"/>
      <c r="L2432" s="57"/>
      <c r="M2432" s="57" t="str">
        <f t="shared" si="190"/>
        <v/>
      </c>
      <c r="N2432" s="57"/>
      <c r="O2432" s="57"/>
      <c r="P2432" s="57"/>
      <c r="Q2432" s="65" t="str">
        <f t="shared" si="191"/>
        <v/>
      </c>
      <c r="R2432" s="55"/>
      <c r="S2432" s="67"/>
      <c r="T2432" s="17">
        <f>IF(AND(D2432&lt;&gt;"",RIGHT(D2432,3)&lt;&gt;""),IF(COUNTIF($D$6:D2432,D2432)=1,1,0),0)</f>
        <v>0</v>
      </c>
      <c r="U2432" s="17" t="str">
        <f t="shared" si="192"/>
        <v/>
      </c>
      <c r="V2432" s="17" t="str">
        <f t="shared" si="193"/>
        <v/>
      </c>
    </row>
    <row r="2433" s="9" customFormat="1" hidden="1" customHeight="1" spans="1:22">
      <c r="A2433" s="21"/>
      <c r="B2433" s="54"/>
      <c r="C2433" s="55"/>
      <c r="D2433" s="54"/>
      <c r="E2433" s="57"/>
      <c r="F2433" s="58"/>
      <c r="G2433" s="59"/>
      <c r="H2433" s="57"/>
      <c r="I2433" s="57"/>
      <c r="J2433" s="62" t="str">
        <f t="shared" si="189"/>
        <v/>
      </c>
      <c r="K2433" s="61"/>
      <c r="L2433" s="57"/>
      <c r="M2433" s="57" t="str">
        <f t="shared" si="190"/>
        <v/>
      </c>
      <c r="N2433" s="57"/>
      <c r="O2433" s="57"/>
      <c r="P2433" s="57"/>
      <c r="Q2433" s="65" t="str">
        <f t="shared" si="191"/>
        <v/>
      </c>
      <c r="R2433" s="55"/>
      <c r="S2433" s="67"/>
      <c r="T2433" s="17">
        <f>IF(AND(D2433&lt;&gt;"",RIGHT(D2433,3)&lt;&gt;""),IF(COUNTIF($D$6:D2433,D2433)=1,1,0),0)</f>
        <v>0</v>
      </c>
      <c r="U2433" s="17" t="str">
        <f t="shared" si="192"/>
        <v/>
      </c>
      <c r="V2433" s="17" t="str">
        <f t="shared" si="193"/>
        <v/>
      </c>
    </row>
    <row r="2434" s="9" customFormat="1" hidden="1" customHeight="1" spans="1:22">
      <c r="A2434" s="21"/>
      <c r="B2434" s="54"/>
      <c r="C2434" s="55"/>
      <c r="D2434" s="54"/>
      <c r="E2434" s="57"/>
      <c r="F2434" s="58"/>
      <c r="G2434" s="59"/>
      <c r="H2434" s="57"/>
      <c r="I2434" s="57"/>
      <c r="J2434" s="62" t="str">
        <f t="shared" si="189"/>
        <v/>
      </c>
      <c r="K2434" s="61"/>
      <c r="L2434" s="57"/>
      <c r="M2434" s="57" t="str">
        <f t="shared" si="190"/>
        <v/>
      </c>
      <c r="N2434" s="57"/>
      <c r="O2434" s="57"/>
      <c r="P2434" s="57"/>
      <c r="Q2434" s="65" t="str">
        <f t="shared" si="191"/>
        <v/>
      </c>
      <c r="R2434" s="55"/>
      <c r="S2434" s="67"/>
      <c r="T2434" s="17">
        <f>IF(AND(D2434&lt;&gt;"",RIGHT(D2434,3)&lt;&gt;""),IF(COUNTIF($D$6:D2434,D2434)=1,1,0),0)</f>
        <v>0</v>
      </c>
      <c r="U2434" s="17" t="str">
        <f t="shared" si="192"/>
        <v/>
      </c>
      <c r="V2434" s="17" t="str">
        <f t="shared" si="193"/>
        <v/>
      </c>
    </row>
    <row r="2435" s="9" customFormat="1" hidden="1" customHeight="1" spans="1:22">
      <c r="A2435" s="21"/>
      <c r="B2435" s="54"/>
      <c r="C2435" s="55"/>
      <c r="D2435" s="54"/>
      <c r="E2435" s="57"/>
      <c r="F2435" s="58"/>
      <c r="G2435" s="59"/>
      <c r="H2435" s="57"/>
      <c r="I2435" s="57"/>
      <c r="J2435" s="62" t="str">
        <f t="shared" si="189"/>
        <v/>
      </c>
      <c r="K2435" s="61"/>
      <c r="L2435" s="57"/>
      <c r="M2435" s="57" t="str">
        <f t="shared" si="190"/>
        <v/>
      </c>
      <c r="N2435" s="57"/>
      <c r="O2435" s="57"/>
      <c r="P2435" s="57"/>
      <c r="Q2435" s="65" t="str">
        <f t="shared" si="191"/>
        <v/>
      </c>
      <c r="R2435" s="55"/>
      <c r="S2435" s="67"/>
      <c r="T2435" s="17">
        <f>IF(AND(D2435&lt;&gt;"",RIGHT(D2435,3)&lt;&gt;""),IF(COUNTIF($D$6:D2435,D2435)=1,1,0),0)</f>
        <v>0</v>
      </c>
      <c r="U2435" s="17" t="str">
        <f t="shared" si="192"/>
        <v/>
      </c>
      <c r="V2435" s="17" t="str">
        <f t="shared" si="193"/>
        <v/>
      </c>
    </row>
    <row r="2436" s="9" customFormat="1" hidden="1" customHeight="1" spans="1:22">
      <c r="A2436" s="21"/>
      <c r="B2436" s="54"/>
      <c r="C2436" s="55"/>
      <c r="D2436" s="54"/>
      <c r="E2436" s="57"/>
      <c r="F2436" s="58"/>
      <c r="G2436" s="59"/>
      <c r="H2436" s="57"/>
      <c r="I2436" s="57"/>
      <c r="J2436" s="62" t="str">
        <f t="shared" si="189"/>
        <v/>
      </c>
      <c r="K2436" s="61"/>
      <c r="L2436" s="57"/>
      <c r="M2436" s="57" t="str">
        <f t="shared" si="190"/>
        <v/>
      </c>
      <c r="N2436" s="57"/>
      <c r="O2436" s="57"/>
      <c r="P2436" s="57"/>
      <c r="Q2436" s="65" t="str">
        <f t="shared" si="191"/>
        <v/>
      </c>
      <c r="R2436" s="55"/>
      <c r="S2436" s="67"/>
      <c r="T2436" s="17">
        <f>IF(AND(D2436&lt;&gt;"",RIGHT(D2436,3)&lt;&gt;""),IF(COUNTIF($D$6:D2436,D2436)=1,1,0),0)</f>
        <v>0</v>
      </c>
      <c r="U2436" s="17" t="str">
        <f t="shared" si="192"/>
        <v/>
      </c>
      <c r="V2436" s="17" t="str">
        <f t="shared" si="193"/>
        <v/>
      </c>
    </row>
    <row r="2437" s="9" customFormat="1" hidden="1" customHeight="1" spans="1:22">
      <c r="A2437" s="21"/>
      <c r="B2437" s="54"/>
      <c r="C2437" s="55"/>
      <c r="D2437" s="54"/>
      <c r="E2437" s="57"/>
      <c r="F2437" s="58"/>
      <c r="G2437" s="59"/>
      <c r="H2437" s="57"/>
      <c r="I2437" s="57"/>
      <c r="J2437" s="62" t="str">
        <f t="shared" si="189"/>
        <v/>
      </c>
      <c r="K2437" s="61"/>
      <c r="L2437" s="57"/>
      <c r="M2437" s="57" t="str">
        <f t="shared" si="190"/>
        <v/>
      </c>
      <c r="N2437" s="57"/>
      <c r="O2437" s="57"/>
      <c r="P2437" s="57"/>
      <c r="Q2437" s="65" t="str">
        <f t="shared" si="191"/>
        <v/>
      </c>
      <c r="R2437" s="55"/>
      <c r="S2437" s="67"/>
      <c r="T2437" s="17">
        <f>IF(AND(D2437&lt;&gt;"",RIGHT(D2437,3)&lt;&gt;""),IF(COUNTIF($D$6:D2437,D2437)=1,1,0),0)</f>
        <v>0</v>
      </c>
      <c r="U2437" s="17" t="str">
        <f t="shared" si="192"/>
        <v/>
      </c>
      <c r="V2437" s="17" t="str">
        <f t="shared" si="193"/>
        <v/>
      </c>
    </row>
    <row r="2438" s="9" customFormat="1" hidden="1" customHeight="1" spans="1:22">
      <c r="A2438" s="21"/>
      <c r="B2438" s="54"/>
      <c r="C2438" s="55"/>
      <c r="D2438" s="54"/>
      <c r="E2438" s="57"/>
      <c r="F2438" s="58"/>
      <c r="G2438" s="59"/>
      <c r="H2438" s="57"/>
      <c r="I2438" s="57"/>
      <c r="J2438" s="62" t="str">
        <f t="shared" ref="J2438:J2501" si="194">IF(H2438&lt;&gt;"",HYPERLINK(_xlfn.CONCAT($H$4,H2438,I2438),"Open File"),"")</f>
        <v/>
      </c>
      <c r="K2438" s="61"/>
      <c r="L2438" s="57"/>
      <c r="M2438" s="57" t="str">
        <f t="shared" ref="M2438:M2501" si="195">IF(AND(N2438&lt;&gt;"",Q2438&lt;&gt;"",R2438&lt;&gt;""),"COMPLETED",IF(N2438&lt;&gt;"","ON-GOING",IF(L2438&lt;&gt;"","REQUESTED","")))</f>
        <v/>
      </c>
      <c r="N2438" s="57"/>
      <c r="O2438" s="57"/>
      <c r="P2438" s="57"/>
      <c r="Q2438" s="65" t="str">
        <f t="shared" ref="Q2438:Q2501" si="196">IF(O2438&lt;&gt;"",HYPERLINK(_xlfn.CONCAT($O$4,O2438,P2438),"Open File"),"")</f>
        <v/>
      </c>
      <c r="R2438" s="55"/>
      <c r="S2438" s="67"/>
      <c r="T2438" s="17">
        <f>IF(AND(D2438&lt;&gt;"",RIGHT(D2438,3)&lt;&gt;""),IF(COUNTIF($D$6:D2438,D2438)=1,1,0),0)</f>
        <v>0</v>
      </c>
      <c r="U2438" s="17" t="str">
        <f t="shared" ref="U2438:U2501" si="197">IF(AND(D2438&lt;&gt;"",E2438&lt;&gt;""),_xlfn.CONCAT(SUBSTITUTE(D2438,"/","."),"_",E2438,"_Before"),"")</f>
        <v/>
      </c>
      <c r="V2438" s="17" t="str">
        <f t="shared" ref="V2438:V2501" si="198">IF(AND(D2438&lt;&gt;"",E2438&lt;&gt;""),_xlfn.CONCAT(SUBSTITUTE(D2438,"/","."),"_",E2438,"_After"),"")</f>
        <v/>
      </c>
    </row>
    <row r="2439" s="9" customFormat="1" hidden="1" customHeight="1" spans="1:22">
      <c r="A2439" s="21"/>
      <c r="B2439" s="54"/>
      <c r="C2439" s="55"/>
      <c r="D2439" s="54"/>
      <c r="E2439" s="57"/>
      <c r="F2439" s="58"/>
      <c r="G2439" s="59"/>
      <c r="H2439" s="57"/>
      <c r="I2439" s="57"/>
      <c r="J2439" s="62" t="str">
        <f t="shared" si="194"/>
        <v/>
      </c>
      <c r="K2439" s="61"/>
      <c r="L2439" s="57"/>
      <c r="M2439" s="57" t="str">
        <f t="shared" si="195"/>
        <v/>
      </c>
      <c r="N2439" s="57"/>
      <c r="O2439" s="57"/>
      <c r="P2439" s="57"/>
      <c r="Q2439" s="65" t="str">
        <f t="shared" si="196"/>
        <v/>
      </c>
      <c r="R2439" s="55"/>
      <c r="S2439" s="67"/>
      <c r="T2439" s="17">
        <f>IF(AND(D2439&lt;&gt;"",RIGHT(D2439,3)&lt;&gt;""),IF(COUNTIF($D$6:D2439,D2439)=1,1,0),0)</f>
        <v>0</v>
      </c>
      <c r="U2439" s="17" t="str">
        <f t="shared" si="197"/>
        <v/>
      </c>
      <c r="V2439" s="17" t="str">
        <f t="shared" si="198"/>
        <v/>
      </c>
    </row>
    <row r="2440" s="9" customFormat="1" hidden="1" customHeight="1" spans="1:22">
      <c r="A2440" s="21"/>
      <c r="B2440" s="54"/>
      <c r="C2440" s="55"/>
      <c r="D2440" s="54"/>
      <c r="E2440" s="57"/>
      <c r="F2440" s="58"/>
      <c r="G2440" s="59"/>
      <c r="H2440" s="57"/>
      <c r="I2440" s="57"/>
      <c r="J2440" s="62" t="str">
        <f t="shared" si="194"/>
        <v/>
      </c>
      <c r="K2440" s="61"/>
      <c r="L2440" s="57"/>
      <c r="M2440" s="57" t="str">
        <f t="shared" si="195"/>
        <v/>
      </c>
      <c r="N2440" s="57"/>
      <c r="O2440" s="57"/>
      <c r="P2440" s="57"/>
      <c r="Q2440" s="65" t="str">
        <f t="shared" si="196"/>
        <v/>
      </c>
      <c r="R2440" s="55"/>
      <c r="S2440" s="67"/>
      <c r="T2440" s="17">
        <f>IF(AND(D2440&lt;&gt;"",RIGHT(D2440,3)&lt;&gt;""),IF(COUNTIF($D$6:D2440,D2440)=1,1,0),0)</f>
        <v>0</v>
      </c>
      <c r="U2440" s="17" t="str">
        <f t="shared" si="197"/>
        <v/>
      </c>
      <c r="V2440" s="17" t="str">
        <f t="shared" si="198"/>
        <v/>
      </c>
    </row>
    <row r="2441" s="9" customFormat="1" hidden="1" customHeight="1" spans="1:22">
      <c r="A2441" s="21"/>
      <c r="B2441" s="54"/>
      <c r="C2441" s="55"/>
      <c r="D2441" s="54"/>
      <c r="E2441" s="57"/>
      <c r="F2441" s="58"/>
      <c r="G2441" s="59"/>
      <c r="H2441" s="57"/>
      <c r="I2441" s="57"/>
      <c r="J2441" s="62" t="str">
        <f t="shared" si="194"/>
        <v/>
      </c>
      <c r="K2441" s="61"/>
      <c r="L2441" s="57"/>
      <c r="M2441" s="57" t="str">
        <f t="shared" si="195"/>
        <v/>
      </c>
      <c r="N2441" s="57"/>
      <c r="O2441" s="57"/>
      <c r="P2441" s="57"/>
      <c r="Q2441" s="65" t="str">
        <f t="shared" si="196"/>
        <v/>
      </c>
      <c r="R2441" s="55"/>
      <c r="S2441" s="67"/>
      <c r="T2441" s="17">
        <f>IF(AND(D2441&lt;&gt;"",RIGHT(D2441,3)&lt;&gt;""),IF(COUNTIF($D$6:D2441,D2441)=1,1,0),0)</f>
        <v>0</v>
      </c>
      <c r="U2441" s="17" t="str">
        <f t="shared" si="197"/>
        <v/>
      </c>
      <c r="V2441" s="17" t="str">
        <f t="shared" si="198"/>
        <v/>
      </c>
    </row>
    <row r="2442" s="9" customFormat="1" hidden="1" customHeight="1" spans="1:22">
      <c r="A2442" s="21"/>
      <c r="B2442" s="54"/>
      <c r="C2442" s="55"/>
      <c r="D2442" s="54"/>
      <c r="E2442" s="57"/>
      <c r="F2442" s="58"/>
      <c r="G2442" s="59"/>
      <c r="H2442" s="57"/>
      <c r="I2442" s="57"/>
      <c r="J2442" s="62" t="str">
        <f t="shared" si="194"/>
        <v/>
      </c>
      <c r="K2442" s="61"/>
      <c r="L2442" s="57"/>
      <c r="M2442" s="57" t="str">
        <f t="shared" si="195"/>
        <v/>
      </c>
      <c r="N2442" s="57"/>
      <c r="O2442" s="57"/>
      <c r="P2442" s="57"/>
      <c r="Q2442" s="65" t="str">
        <f t="shared" si="196"/>
        <v/>
      </c>
      <c r="R2442" s="55"/>
      <c r="S2442" s="67"/>
      <c r="T2442" s="17">
        <f>IF(AND(D2442&lt;&gt;"",RIGHT(D2442,3)&lt;&gt;""),IF(COUNTIF($D$6:D2442,D2442)=1,1,0),0)</f>
        <v>0</v>
      </c>
      <c r="U2442" s="17" t="str">
        <f t="shared" si="197"/>
        <v/>
      </c>
      <c r="V2442" s="17" t="str">
        <f t="shared" si="198"/>
        <v/>
      </c>
    </row>
    <row r="2443" s="9" customFormat="1" hidden="1" customHeight="1" spans="1:22">
      <c r="A2443" s="21"/>
      <c r="B2443" s="54"/>
      <c r="C2443" s="55"/>
      <c r="D2443" s="54"/>
      <c r="E2443" s="57"/>
      <c r="F2443" s="58"/>
      <c r="G2443" s="59"/>
      <c r="H2443" s="57"/>
      <c r="I2443" s="57"/>
      <c r="J2443" s="62" t="str">
        <f t="shared" si="194"/>
        <v/>
      </c>
      <c r="K2443" s="61"/>
      <c r="L2443" s="57"/>
      <c r="M2443" s="57" t="str">
        <f t="shared" si="195"/>
        <v/>
      </c>
      <c r="N2443" s="57"/>
      <c r="O2443" s="57"/>
      <c r="P2443" s="57"/>
      <c r="Q2443" s="65" t="str">
        <f t="shared" si="196"/>
        <v/>
      </c>
      <c r="R2443" s="55"/>
      <c r="S2443" s="67"/>
      <c r="T2443" s="17">
        <f>IF(AND(D2443&lt;&gt;"",RIGHT(D2443,3)&lt;&gt;""),IF(COUNTIF($D$6:D2443,D2443)=1,1,0),0)</f>
        <v>0</v>
      </c>
      <c r="U2443" s="17" t="str">
        <f t="shared" si="197"/>
        <v/>
      </c>
      <c r="V2443" s="17" t="str">
        <f t="shared" si="198"/>
        <v/>
      </c>
    </row>
    <row r="2444" s="9" customFormat="1" hidden="1" customHeight="1" spans="1:22">
      <c r="A2444" s="21"/>
      <c r="B2444" s="54"/>
      <c r="C2444" s="55"/>
      <c r="D2444" s="54"/>
      <c r="E2444" s="57"/>
      <c r="F2444" s="58"/>
      <c r="G2444" s="59"/>
      <c r="H2444" s="57"/>
      <c r="I2444" s="57"/>
      <c r="J2444" s="62" t="str">
        <f t="shared" si="194"/>
        <v/>
      </c>
      <c r="K2444" s="61"/>
      <c r="L2444" s="57"/>
      <c r="M2444" s="57" t="str">
        <f t="shared" si="195"/>
        <v/>
      </c>
      <c r="N2444" s="57"/>
      <c r="O2444" s="57"/>
      <c r="P2444" s="57"/>
      <c r="Q2444" s="65" t="str">
        <f t="shared" si="196"/>
        <v/>
      </c>
      <c r="R2444" s="55"/>
      <c r="S2444" s="67"/>
      <c r="T2444" s="17">
        <f>IF(AND(D2444&lt;&gt;"",RIGHT(D2444,3)&lt;&gt;""),IF(COUNTIF($D$6:D2444,D2444)=1,1,0),0)</f>
        <v>0</v>
      </c>
      <c r="U2444" s="17" t="str">
        <f t="shared" si="197"/>
        <v/>
      </c>
      <c r="V2444" s="17" t="str">
        <f t="shared" si="198"/>
        <v/>
      </c>
    </row>
    <row r="2445" s="9" customFormat="1" hidden="1" customHeight="1" spans="1:22">
      <c r="A2445" s="21"/>
      <c r="B2445" s="54"/>
      <c r="C2445" s="55"/>
      <c r="D2445" s="54"/>
      <c r="E2445" s="57"/>
      <c r="F2445" s="58"/>
      <c r="G2445" s="59"/>
      <c r="H2445" s="57"/>
      <c r="I2445" s="57"/>
      <c r="J2445" s="62" t="str">
        <f t="shared" si="194"/>
        <v/>
      </c>
      <c r="K2445" s="61"/>
      <c r="L2445" s="57"/>
      <c r="M2445" s="57" t="str">
        <f t="shared" si="195"/>
        <v/>
      </c>
      <c r="N2445" s="57"/>
      <c r="O2445" s="57"/>
      <c r="P2445" s="57"/>
      <c r="Q2445" s="65" t="str">
        <f t="shared" si="196"/>
        <v/>
      </c>
      <c r="R2445" s="55"/>
      <c r="S2445" s="67"/>
      <c r="T2445" s="17">
        <f>IF(AND(D2445&lt;&gt;"",RIGHT(D2445,3)&lt;&gt;""),IF(COUNTIF($D$6:D2445,D2445)=1,1,0),0)</f>
        <v>0</v>
      </c>
      <c r="U2445" s="17" t="str">
        <f t="shared" si="197"/>
        <v/>
      </c>
      <c r="V2445" s="17" t="str">
        <f t="shared" si="198"/>
        <v/>
      </c>
    </row>
    <row r="2446" s="9" customFormat="1" hidden="1" customHeight="1" spans="1:22">
      <c r="A2446" s="21"/>
      <c r="B2446" s="54"/>
      <c r="C2446" s="55"/>
      <c r="D2446" s="54"/>
      <c r="E2446" s="57"/>
      <c r="F2446" s="58"/>
      <c r="G2446" s="59"/>
      <c r="H2446" s="57"/>
      <c r="I2446" s="57"/>
      <c r="J2446" s="62" t="str">
        <f t="shared" si="194"/>
        <v/>
      </c>
      <c r="K2446" s="61"/>
      <c r="L2446" s="57"/>
      <c r="M2446" s="57" t="str">
        <f t="shared" si="195"/>
        <v/>
      </c>
      <c r="N2446" s="57"/>
      <c r="O2446" s="57"/>
      <c r="P2446" s="57"/>
      <c r="Q2446" s="65" t="str">
        <f t="shared" si="196"/>
        <v/>
      </c>
      <c r="R2446" s="55"/>
      <c r="S2446" s="67"/>
      <c r="T2446" s="17">
        <f>IF(AND(D2446&lt;&gt;"",RIGHT(D2446,3)&lt;&gt;""),IF(COUNTIF($D$6:D2446,D2446)=1,1,0),0)</f>
        <v>0</v>
      </c>
      <c r="U2446" s="17" t="str">
        <f t="shared" si="197"/>
        <v/>
      </c>
      <c r="V2446" s="17" t="str">
        <f t="shared" si="198"/>
        <v/>
      </c>
    </row>
    <row r="2447" s="9" customFormat="1" hidden="1" customHeight="1" spans="1:22">
      <c r="A2447" s="21"/>
      <c r="B2447" s="54"/>
      <c r="C2447" s="55"/>
      <c r="D2447" s="54"/>
      <c r="E2447" s="57"/>
      <c r="F2447" s="58"/>
      <c r="G2447" s="59"/>
      <c r="H2447" s="57"/>
      <c r="I2447" s="57"/>
      <c r="J2447" s="62" t="str">
        <f t="shared" si="194"/>
        <v/>
      </c>
      <c r="K2447" s="61"/>
      <c r="L2447" s="57"/>
      <c r="M2447" s="57" t="str">
        <f t="shared" si="195"/>
        <v/>
      </c>
      <c r="N2447" s="57"/>
      <c r="O2447" s="57"/>
      <c r="P2447" s="57"/>
      <c r="Q2447" s="65" t="str">
        <f t="shared" si="196"/>
        <v/>
      </c>
      <c r="R2447" s="55"/>
      <c r="S2447" s="67"/>
      <c r="T2447" s="17">
        <f>IF(AND(D2447&lt;&gt;"",RIGHT(D2447,3)&lt;&gt;""),IF(COUNTIF($D$6:D2447,D2447)=1,1,0),0)</f>
        <v>0</v>
      </c>
      <c r="U2447" s="17" t="str">
        <f t="shared" si="197"/>
        <v/>
      </c>
      <c r="V2447" s="17" t="str">
        <f t="shared" si="198"/>
        <v/>
      </c>
    </row>
    <row r="2448" s="9" customFormat="1" hidden="1" customHeight="1" spans="1:22">
      <c r="A2448" s="21"/>
      <c r="B2448" s="54"/>
      <c r="C2448" s="55"/>
      <c r="D2448" s="54"/>
      <c r="E2448" s="57"/>
      <c r="F2448" s="58"/>
      <c r="G2448" s="59"/>
      <c r="H2448" s="57"/>
      <c r="I2448" s="57"/>
      <c r="J2448" s="62" t="str">
        <f t="shared" si="194"/>
        <v/>
      </c>
      <c r="K2448" s="61"/>
      <c r="L2448" s="57"/>
      <c r="M2448" s="57" t="str">
        <f t="shared" si="195"/>
        <v/>
      </c>
      <c r="N2448" s="57"/>
      <c r="O2448" s="57"/>
      <c r="P2448" s="57"/>
      <c r="Q2448" s="65" t="str">
        <f t="shared" si="196"/>
        <v/>
      </c>
      <c r="R2448" s="55"/>
      <c r="S2448" s="67"/>
      <c r="T2448" s="17">
        <f>IF(AND(D2448&lt;&gt;"",RIGHT(D2448,3)&lt;&gt;""),IF(COUNTIF($D$6:D2448,D2448)=1,1,0),0)</f>
        <v>0</v>
      </c>
      <c r="U2448" s="17" t="str">
        <f t="shared" si="197"/>
        <v/>
      </c>
      <c r="V2448" s="17" t="str">
        <f t="shared" si="198"/>
        <v/>
      </c>
    </row>
    <row r="2449" s="9" customFormat="1" hidden="1" customHeight="1" spans="1:22">
      <c r="A2449" s="21"/>
      <c r="B2449" s="54"/>
      <c r="C2449" s="55"/>
      <c r="D2449" s="54"/>
      <c r="E2449" s="57"/>
      <c r="F2449" s="58"/>
      <c r="G2449" s="59"/>
      <c r="H2449" s="57"/>
      <c r="I2449" s="57"/>
      <c r="J2449" s="62" t="str">
        <f t="shared" si="194"/>
        <v/>
      </c>
      <c r="K2449" s="61"/>
      <c r="L2449" s="57"/>
      <c r="M2449" s="57" t="str">
        <f t="shared" si="195"/>
        <v/>
      </c>
      <c r="N2449" s="57"/>
      <c r="O2449" s="57"/>
      <c r="P2449" s="57"/>
      <c r="Q2449" s="65" t="str">
        <f t="shared" si="196"/>
        <v/>
      </c>
      <c r="R2449" s="55"/>
      <c r="S2449" s="67"/>
      <c r="T2449" s="17">
        <f>IF(AND(D2449&lt;&gt;"",RIGHT(D2449,3)&lt;&gt;""),IF(COUNTIF($D$6:D2449,D2449)=1,1,0),0)</f>
        <v>0</v>
      </c>
      <c r="U2449" s="17" t="str">
        <f t="shared" si="197"/>
        <v/>
      </c>
      <c r="V2449" s="17" t="str">
        <f t="shared" si="198"/>
        <v/>
      </c>
    </row>
    <row r="2450" s="9" customFormat="1" hidden="1" customHeight="1" spans="1:22">
      <c r="A2450" s="21"/>
      <c r="B2450" s="54"/>
      <c r="C2450" s="55"/>
      <c r="D2450" s="54"/>
      <c r="E2450" s="57"/>
      <c r="F2450" s="58"/>
      <c r="G2450" s="59"/>
      <c r="H2450" s="57"/>
      <c r="I2450" s="57"/>
      <c r="J2450" s="62" t="str">
        <f t="shared" si="194"/>
        <v/>
      </c>
      <c r="K2450" s="61"/>
      <c r="L2450" s="57"/>
      <c r="M2450" s="57" t="str">
        <f t="shared" si="195"/>
        <v/>
      </c>
      <c r="N2450" s="57"/>
      <c r="O2450" s="57"/>
      <c r="P2450" s="57"/>
      <c r="Q2450" s="65" t="str">
        <f t="shared" si="196"/>
        <v/>
      </c>
      <c r="R2450" s="55"/>
      <c r="S2450" s="67"/>
      <c r="T2450" s="17">
        <f>IF(AND(D2450&lt;&gt;"",RIGHT(D2450,3)&lt;&gt;""),IF(COUNTIF($D$6:D2450,D2450)=1,1,0),0)</f>
        <v>0</v>
      </c>
      <c r="U2450" s="17" t="str">
        <f t="shared" si="197"/>
        <v/>
      </c>
      <c r="V2450" s="17" t="str">
        <f t="shared" si="198"/>
        <v/>
      </c>
    </row>
    <row r="2451" s="9" customFormat="1" hidden="1" customHeight="1" spans="1:22">
      <c r="A2451" s="21"/>
      <c r="B2451" s="54"/>
      <c r="C2451" s="55"/>
      <c r="D2451" s="54"/>
      <c r="E2451" s="57"/>
      <c r="F2451" s="58"/>
      <c r="G2451" s="59"/>
      <c r="H2451" s="57"/>
      <c r="I2451" s="57"/>
      <c r="J2451" s="62" t="str">
        <f t="shared" si="194"/>
        <v/>
      </c>
      <c r="K2451" s="61"/>
      <c r="L2451" s="57"/>
      <c r="M2451" s="57" t="str">
        <f t="shared" si="195"/>
        <v/>
      </c>
      <c r="N2451" s="57"/>
      <c r="O2451" s="57"/>
      <c r="P2451" s="57"/>
      <c r="Q2451" s="65" t="str">
        <f t="shared" si="196"/>
        <v/>
      </c>
      <c r="R2451" s="55"/>
      <c r="S2451" s="67"/>
      <c r="T2451" s="17">
        <f>IF(AND(D2451&lt;&gt;"",RIGHT(D2451,3)&lt;&gt;""),IF(COUNTIF($D$6:D2451,D2451)=1,1,0),0)</f>
        <v>0</v>
      </c>
      <c r="U2451" s="17" t="str">
        <f t="shared" si="197"/>
        <v/>
      </c>
      <c r="V2451" s="17" t="str">
        <f t="shared" si="198"/>
        <v/>
      </c>
    </row>
    <row r="2452" s="9" customFormat="1" hidden="1" customHeight="1" spans="1:22">
      <c r="A2452" s="21"/>
      <c r="B2452" s="54"/>
      <c r="C2452" s="55"/>
      <c r="D2452" s="54"/>
      <c r="E2452" s="57"/>
      <c r="F2452" s="58"/>
      <c r="G2452" s="59"/>
      <c r="H2452" s="57"/>
      <c r="I2452" s="57"/>
      <c r="J2452" s="62" t="str">
        <f t="shared" si="194"/>
        <v/>
      </c>
      <c r="K2452" s="61"/>
      <c r="L2452" s="57"/>
      <c r="M2452" s="57" t="str">
        <f t="shared" si="195"/>
        <v/>
      </c>
      <c r="N2452" s="57"/>
      <c r="O2452" s="57"/>
      <c r="P2452" s="57"/>
      <c r="Q2452" s="65" t="str">
        <f t="shared" si="196"/>
        <v/>
      </c>
      <c r="R2452" s="55"/>
      <c r="S2452" s="67"/>
      <c r="T2452" s="17">
        <f>IF(AND(D2452&lt;&gt;"",RIGHT(D2452,3)&lt;&gt;""),IF(COUNTIF($D$6:D2452,D2452)=1,1,0),0)</f>
        <v>0</v>
      </c>
      <c r="U2452" s="17" t="str">
        <f t="shared" si="197"/>
        <v/>
      </c>
      <c r="V2452" s="17" t="str">
        <f t="shared" si="198"/>
        <v/>
      </c>
    </row>
    <row r="2453" s="9" customFormat="1" hidden="1" customHeight="1" spans="1:22">
      <c r="A2453" s="21"/>
      <c r="B2453" s="54"/>
      <c r="C2453" s="55"/>
      <c r="D2453" s="54"/>
      <c r="E2453" s="57"/>
      <c r="F2453" s="58"/>
      <c r="G2453" s="59"/>
      <c r="H2453" s="57"/>
      <c r="I2453" s="57"/>
      <c r="J2453" s="62" t="str">
        <f t="shared" si="194"/>
        <v/>
      </c>
      <c r="K2453" s="61"/>
      <c r="L2453" s="57"/>
      <c r="M2453" s="57" t="str">
        <f t="shared" si="195"/>
        <v/>
      </c>
      <c r="N2453" s="57"/>
      <c r="O2453" s="57"/>
      <c r="P2453" s="57"/>
      <c r="Q2453" s="65" t="str">
        <f t="shared" si="196"/>
        <v/>
      </c>
      <c r="R2453" s="55"/>
      <c r="S2453" s="67"/>
      <c r="T2453" s="17">
        <f>IF(AND(D2453&lt;&gt;"",RIGHT(D2453,3)&lt;&gt;""),IF(COUNTIF($D$6:D2453,D2453)=1,1,0),0)</f>
        <v>0</v>
      </c>
      <c r="U2453" s="17" t="str">
        <f t="shared" si="197"/>
        <v/>
      </c>
      <c r="V2453" s="17" t="str">
        <f t="shared" si="198"/>
        <v/>
      </c>
    </row>
    <row r="2454" s="9" customFormat="1" hidden="1" customHeight="1" spans="1:22">
      <c r="A2454" s="21"/>
      <c r="B2454" s="54"/>
      <c r="C2454" s="55"/>
      <c r="D2454" s="54"/>
      <c r="E2454" s="57"/>
      <c r="F2454" s="58"/>
      <c r="G2454" s="59"/>
      <c r="H2454" s="57"/>
      <c r="I2454" s="57"/>
      <c r="J2454" s="62" t="str">
        <f t="shared" si="194"/>
        <v/>
      </c>
      <c r="K2454" s="61"/>
      <c r="L2454" s="57"/>
      <c r="M2454" s="57" t="str">
        <f t="shared" si="195"/>
        <v/>
      </c>
      <c r="N2454" s="57"/>
      <c r="O2454" s="57"/>
      <c r="P2454" s="57"/>
      <c r="Q2454" s="65" t="str">
        <f t="shared" si="196"/>
        <v/>
      </c>
      <c r="R2454" s="55"/>
      <c r="S2454" s="67"/>
      <c r="T2454" s="17">
        <f>IF(AND(D2454&lt;&gt;"",RIGHT(D2454,3)&lt;&gt;""),IF(COUNTIF($D$6:D2454,D2454)=1,1,0),0)</f>
        <v>0</v>
      </c>
      <c r="U2454" s="17" t="str">
        <f t="shared" si="197"/>
        <v/>
      </c>
      <c r="V2454" s="17" t="str">
        <f t="shared" si="198"/>
        <v/>
      </c>
    </row>
    <row r="2455" s="9" customFormat="1" hidden="1" customHeight="1" spans="1:22">
      <c r="A2455" s="21"/>
      <c r="B2455" s="54"/>
      <c r="C2455" s="55"/>
      <c r="D2455" s="54"/>
      <c r="E2455" s="57"/>
      <c r="F2455" s="58"/>
      <c r="G2455" s="59"/>
      <c r="H2455" s="57"/>
      <c r="I2455" s="57"/>
      <c r="J2455" s="62" t="str">
        <f t="shared" si="194"/>
        <v/>
      </c>
      <c r="K2455" s="61"/>
      <c r="L2455" s="57"/>
      <c r="M2455" s="57" t="str">
        <f t="shared" si="195"/>
        <v/>
      </c>
      <c r="N2455" s="57"/>
      <c r="O2455" s="57"/>
      <c r="P2455" s="57"/>
      <c r="Q2455" s="65" t="str">
        <f t="shared" si="196"/>
        <v/>
      </c>
      <c r="R2455" s="55"/>
      <c r="S2455" s="67"/>
      <c r="T2455" s="17">
        <f>IF(AND(D2455&lt;&gt;"",RIGHT(D2455,3)&lt;&gt;""),IF(COUNTIF($D$6:D2455,D2455)=1,1,0),0)</f>
        <v>0</v>
      </c>
      <c r="U2455" s="17" t="str">
        <f t="shared" si="197"/>
        <v/>
      </c>
      <c r="V2455" s="17" t="str">
        <f t="shared" si="198"/>
        <v/>
      </c>
    </row>
    <row r="2456" s="9" customFormat="1" hidden="1" customHeight="1" spans="1:22">
      <c r="A2456" s="21"/>
      <c r="B2456" s="54"/>
      <c r="C2456" s="55"/>
      <c r="D2456" s="54"/>
      <c r="E2456" s="57"/>
      <c r="F2456" s="58"/>
      <c r="G2456" s="59"/>
      <c r="H2456" s="57"/>
      <c r="I2456" s="57"/>
      <c r="J2456" s="62" t="str">
        <f t="shared" si="194"/>
        <v/>
      </c>
      <c r="K2456" s="61"/>
      <c r="L2456" s="57"/>
      <c r="M2456" s="57" t="str">
        <f t="shared" si="195"/>
        <v/>
      </c>
      <c r="N2456" s="57"/>
      <c r="O2456" s="57"/>
      <c r="P2456" s="57"/>
      <c r="Q2456" s="65" t="str">
        <f t="shared" si="196"/>
        <v/>
      </c>
      <c r="R2456" s="55"/>
      <c r="S2456" s="67"/>
      <c r="T2456" s="17">
        <f>IF(AND(D2456&lt;&gt;"",RIGHT(D2456,3)&lt;&gt;""),IF(COUNTIF($D$6:D2456,D2456)=1,1,0),0)</f>
        <v>0</v>
      </c>
      <c r="U2456" s="17" t="str">
        <f t="shared" si="197"/>
        <v/>
      </c>
      <c r="V2456" s="17" t="str">
        <f t="shared" si="198"/>
        <v/>
      </c>
    </row>
    <row r="2457" s="9" customFormat="1" hidden="1" customHeight="1" spans="1:22">
      <c r="A2457" s="21"/>
      <c r="B2457" s="54"/>
      <c r="C2457" s="55"/>
      <c r="D2457" s="54"/>
      <c r="E2457" s="57"/>
      <c r="F2457" s="58"/>
      <c r="G2457" s="59"/>
      <c r="H2457" s="57"/>
      <c r="I2457" s="57"/>
      <c r="J2457" s="62" t="str">
        <f t="shared" si="194"/>
        <v/>
      </c>
      <c r="K2457" s="61"/>
      <c r="L2457" s="57"/>
      <c r="M2457" s="57" t="str">
        <f t="shared" si="195"/>
        <v/>
      </c>
      <c r="N2457" s="57"/>
      <c r="O2457" s="57"/>
      <c r="P2457" s="57"/>
      <c r="Q2457" s="65" t="str">
        <f t="shared" si="196"/>
        <v/>
      </c>
      <c r="R2457" s="55"/>
      <c r="S2457" s="67"/>
      <c r="T2457" s="17">
        <f>IF(AND(D2457&lt;&gt;"",RIGHT(D2457,3)&lt;&gt;""),IF(COUNTIF($D$6:D2457,D2457)=1,1,0),0)</f>
        <v>0</v>
      </c>
      <c r="U2457" s="17" t="str">
        <f t="shared" si="197"/>
        <v/>
      </c>
      <c r="V2457" s="17" t="str">
        <f t="shared" si="198"/>
        <v/>
      </c>
    </row>
    <row r="2458" s="9" customFormat="1" hidden="1" customHeight="1" spans="1:22">
      <c r="A2458" s="21"/>
      <c r="B2458" s="54"/>
      <c r="C2458" s="55"/>
      <c r="D2458" s="54"/>
      <c r="E2458" s="57"/>
      <c r="F2458" s="58"/>
      <c r="G2458" s="59"/>
      <c r="H2458" s="57"/>
      <c r="I2458" s="57"/>
      <c r="J2458" s="62" t="str">
        <f t="shared" si="194"/>
        <v/>
      </c>
      <c r="K2458" s="61"/>
      <c r="L2458" s="57"/>
      <c r="M2458" s="57" t="str">
        <f t="shared" si="195"/>
        <v/>
      </c>
      <c r="N2458" s="57"/>
      <c r="O2458" s="57"/>
      <c r="P2458" s="57"/>
      <c r="Q2458" s="65" t="str">
        <f t="shared" si="196"/>
        <v/>
      </c>
      <c r="R2458" s="55"/>
      <c r="S2458" s="67"/>
      <c r="T2458" s="17">
        <f>IF(AND(D2458&lt;&gt;"",RIGHT(D2458,3)&lt;&gt;""),IF(COUNTIF($D$6:D2458,D2458)=1,1,0),0)</f>
        <v>0</v>
      </c>
      <c r="U2458" s="17" t="str">
        <f t="shared" si="197"/>
        <v/>
      </c>
      <c r="V2458" s="17" t="str">
        <f t="shared" si="198"/>
        <v/>
      </c>
    </row>
    <row r="2459" s="9" customFormat="1" hidden="1" customHeight="1" spans="1:22">
      <c r="A2459" s="21"/>
      <c r="B2459" s="54"/>
      <c r="C2459" s="55"/>
      <c r="D2459" s="54"/>
      <c r="E2459" s="57"/>
      <c r="F2459" s="58"/>
      <c r="G2459" s="59"/>
      <c r="H2459" s="57"/>
      <c r="I2459" s="57"/>
      <c r="J2459" s="62" t="str">
        <f t="shared" si="194"/>
        <v/>
      </c>
      <c r="K2459" s="61"/>
      <c r="L2459" s="57"/>
      <c r="M2459" s="57" t="str">
        <f t="shared" si="195"/>
        <v/>
      </c>
      <c r="N2459" s="57"/>
      <c r="O2459" s="57"/>
      <c r="P2459" s="57"/>
      <c r="Q2459" s="65" t="str">
        <f t="shared" si="196"/>
        <v/>
      </c>
      <c r="R2459" s="55"/>
      <c r="S2459" s="67"/>
      <c r="T2459" s="17">
        <f>IF(AND(D2459&lt;&gt;"",RIGHT(D2459,3)&lt;&gt;""),IF(COUNTIF($D$6:D2459,D2459)=1,1,0),0)</f>
        <v>0</v>
      </c>
      <c r="U2459" s="17" t="str">
        <f t="shared" si="197"/>
        <v/>
      </c>
      <c r="V2459" s="17" t="str">
        <f t="shared" si="198"/>
        <v/>
      </c>
    </row>
    <row r="2460" s="9" customFormat="1" hidden="1" customHeight="1" spans="1:22">
      <c r="A2460" s="21"/>
      <c r="B2460" s="54"/>
      <c r="C2460" s="55"/>
      <c r="D2460" s="54"/>
      <c r="E2460" s="57"/>
      <c r="F2460" s="58"/>
      <c r="G2460" s="59"/>
      <c r="H2460" s="57"/>
      <c r="I2460" s="57"/>
      <c r="J2460" s="62" t="str">
        <f t="shared" si="194"/>
        <v/>
      </c>
      <c r="K2460" s="61"/>
      <c r="L2460" s="57"/>
      <c r="M2460" s="57" t="str">
        <f t="shared" si="195"/>
        <v/>
      </c>
      <c r="N2460" s="57"/>
      <c r="O2460" s="57"/>
      <c r="P2460" s="57"/>
      <c r="Q2460" s="65" t="str">
        <f t="shared" si="196"/>
        <v/>
      </c>
      <c r="R2460" s="55"/>
      <c r="S2460" s="67"/>
      <c r="T2460" s="17">
        <f>IF(AND(D2460&lt;&gt;"",RIGHT(D2460,3)&lt;&gt;""),IF(COUNTIF($D$6:D2460,D2460)=1,1,0),0)</f>
        <v>0</v>
      </c>
      <c r="U2460" s="17" t="str">
        <f t="shared" si="197"/>
        <v/>
      </c>
      <c r="V2460" s="17" t="str">
        <f t="shared" si="198"/>
        <v/>
      </c>
    </row>
    <row r="2461" s="9" customFormat="1" hidden="1" customHeight="1" spans="1:22">
      <c r="A2461" s="21"/>
      <c r="B2461" s="54"/>
      <c r="C2461" s="55"/>
      <c r="D2461" s="54"/>
      <c r="E2461" s="57"/>
      <c r="F2461" s="58"/>
      <c r="G2461" s="59"/>
      <c r="H2461" s="57"/>
      <c r="I2461" s="57"/>
      <c r="J2461" s="62" t="str">
        <f t="shared" si="194"/>
        <v/>
      </c>
      <c r="K2461" s="61"/>
      <c r="L2461" s="57"/>
      <c r="M2461" s="57" t="str">
        <f t="shared" si="195"/>
        <v/>
      </c>
      <c r="N2461" s="57"/>
      <c r="O2461" s="57"/>
      <c r="P2461" s="57"/>
      <c r="Q2461" s="65" t="str">
        <f t="shared" si="196"/>
        <v/>
      </c>
      <c r="R2461" s="55"/>
      <c r="S2461" s="67"/>
      <c r="T2461" s="17">
        <f>IF(AND(D2461&lt;&gt;"",RIGHT(D2461,3)&lt;&gt;""),IF(COUNTIF($D$6:D2461,D2461)=1,1,0),0)</f>
        <v>0</v>
      </c>
      <c r="U2461" s="17" t="str">
        <f t="shared" si="197"/>
        <v/>
      </c>
      <c r="V2461" s="17" t="str">
        <f t="shared" si="198"/>
        <v/>
      </c>
    </row>
    <row r="2462" s="9" customFormat="1" hidden="1" customHeight="1" spans="1:22">
      <c r="A2462" s="21"/>
      <c r="B2462" s="54"/>
      <c r="C2462" s="55"/>
      <c r="D2462" s="54"/>
      <c r="E2462" s="57"/>
      <c r="F2462" s="58"/>
      <c r="G2462" s="59"/>
      <c r="H2462" s="57"/>
      <c r="I2462" s="57"/>
      <c r="J2462" s="62" t="str">
        <f t="shared" si="194"/>
        <v/>
      </c>
      <c r="K2462" s="61"/>
      <c r="L2462" s="57"/>
      <c r="M2462" s="57" t="str">
        <f t="shared" si="195"/>
        <v/>
      </c>
      <c r="N2462" s="57"/>
      <c r="O2462" s="57"/>
      <c r="P2462" s="57"/>
      <c r="Q2462" s="65" t="str">
        <f t="shared" si="196"/>
        <v/>
      </c>
      <c r="R2462" s="55"/>
      <c r="S2462" s="67"/>
      <c r="T2462" s="17">
        <f>IF(AND(D2462&lt;&gt;"",RIGHT(D2462,3)&lt;&gt;""),IF(COUNTIF($D$6:D2462,D2462)=1,1,0),0)</f>
        <v>0</v>
      </c>
      <c r="U2462" s="17" t="str">
        <f t="shared" si="197"/>
        <v/>
      </c>
      <c r="V2462" s="17" t="str">
        <f t="shared" si="198"/>
        <v/>
      </c>
    </row>
    <row r="2463" s="9" customFormat="1" hidden="1" customHeight="1" spans="1:22">
      <c r="A2463" s="21"/>
      <c r="B2463" s="54"/>
      <c r="C2463" s="55"/>
      <c r="D2463" s="54"/>
      <c r="E2463" s="57"/>
      <c r="F2463" s="58"/>
      <c r="G2463" s="59"/>
      <c r="H2463" s="57"/>
      <c r="I2463" s="57"/>
      <c r="J2463" s="62" t="str">
        <f t="shared" si="194"/>
        <v/>
      </c>
      <c r="K2463" s="61"/>
      <c r="L2463" s="57"/>
      <c r="M2463" s="57" t="str">
        <f t="shared" si="195"/>
        <v/>
      </c>
      <c r="N2463" s="57"/>
      <c r="O2463" s="57"/>
      <c r="P2463" s="57"/>
      <c r="Q2463" s="65" t="str">
        <f t="shared" si="196"/>
        <v/>
      </c>
      <c r="R2463" s="55"/>
      <c r="S2463" s="67"/>
      <c r="T2463" s="17">
        <f>IF(AND(D2463&lt;&gt;"",RIGHT(D2463,3)&lt;&gt;""),IF(COUNTIF($D$6:D2463,D2463)=1,1,0),0)</f>
        <v>0</v>
      </c>
      <c r="U2463" s="17" t="str">
        <f t="shared" si="197"/>
        <v/>
      </c>
      <c r="V2463" s="17" t="str">
        <f t="shared" si="198"/>
        <v/>
      </c>
    </row>
    <row r="2464" s="9" customFormat="1" hidden="1" customHeight="1" spans="1:22">
      <c r="A2464" s="21"/>
      <c r="B2464" s="54"/>
      <c r="C2464" s="55"/>
      <c r="D2464" s="54"/>
      <c r="E2464" s="57"/>
      <c r="F2464" s="58"/>
      <c r="G2464" s="59"/>
      <c r="H2464" s="57"/>
      <c r="I2464" s="57"/>
      <c r="J2464" s="62" t="str">
        <f t="shared" si="194"/>
        <v/>
      </c>
      <c r="K2464" s="61"/>
      <c r="L2464" s="57"/>
      <c r="M2464" s="57" t="str">
        <f t="shared" si="195"/>
        <v/>
      </c>
      <c r="N2464" s="57"/>
      <c r="O2464" s="57"/>
      <c r="P2464" s="57"/>
      <c r="Q2464" s="65" t="str">
        <f t="shared" si="196"/>
        <v/>
      </c>
      <c r="R2464" s="55"/>
      <c r="S2464" s="67"/>
      <c r="T2464" s="17">
        <f>IF(AND(D2464&lt;&gt;"",RIGHT(D2464,3)&lt;&gt;""),IF(COUNTIF($D$6:D2464,D2464)=1,1,0),0)</f>
        <v>0</v>
      </c>
      <c r="U2464" s="17" t="str">
        <f t="shared" si="197"/>
        <v/>
      </c>
      <c r="V2464" s="17" t="str">
        <f t="shared" si="198"/>
        <v/>
      </c>
    </row>
    <row r="2465" s="9" customFormat="1" hidden="1" customHeight="1" spans="1:22">
      <c r="A2465" s="21"/>
      <c r="B2465" s="54"/>
      <c r="C2465" s="55"/>
      <c r="D2465" s="54"/>
      <c r="E2465" s="57"/>
      <c r="F2465" s="58"/>
      <c r="G2465" s="59"/>
      <c r="H2465" s="57"/>
      <c r="I2465" s="57"/>
      <c r="J2465" s="62" t="str">
        <f t="shared" si="194"/>
        <v/>
      </c>
      <c r="K2465" s="61"/>
      <c r="L2465" s="57"/>
      <c r="M2465" s="57" t="str">
        <f t="shared" si="195"/>
        <v/>
      </c>
      <c r="N2465" s="57"/>
      <c r="O2465" s="57"/>
      <c r="P2465" s="57"/>
      <c r="Q2465" s="65" t="str">
        <f t="shared" si="196"/>
        <v/>
      </c>
      <c r="R2465" s="55"/>
      <c r="S2465" s="67"/>
      <c r="T2465" s="17">
        <f>IF(AND(D2465&lt;&gt;"",RIGHT(D2465,3)&lt;&gt;""),IF(COUNTIF($D$6:D2465,D2465)=1,1,0),0)</f>
        <v>0</v>
      </c>
      <c r="U2465" s="17" t="str">
        <f t="shared" si="197"/>
        <v/>
      </c>
      <c r="V2465" s="17" t="str">
        <f t="shared" si="198"/>
        <v/>
      </c>
    </row>
    <row r="2466" s="9" customFormat="1" hidden="1" customHeight="1" spans="1:22">
      <c r="A2466" s="21"/>
      <c r="B2466" s="54"/>
      <c r="C2466" s="55"/>
      <c r="D2466" s="54"/>
      <c r="E2466" s="57"/>
      <c r="F2466" s="58"/>
      <c r="G2466" s="59"/>
      <c r="H2466" s="57"/>
      <c r="I2466" s="57"/>
      <c r="J2466" s="62" t="str">
        <f t="shared" si="194"/>
        <v/>
      </c>
      <c r="K2466" s="61"/>
      <c r="L2466" s="57"/>
      <c r="M2466" s="57" t="str">
        <f t="shared" si="195"/>
        <v/>
      </c>
      <c r="N2466" s="57"/>
      <c r="O2466" s="57"/>
      <c r="P2466" s="57"/>
      <c r="Q2466" s="65" t="str">
        <f t="shared" si="196"/>
        <v/>
      </c>
      <c r="R2466" s="55"/>
      <c r="S2466" s="67"/>
      <c r="T2466" s="17">
        <f>IF(AND(D2466&lt;&gt;"",RIGHT(D2466,3)&lt;&gt;""),IF(COUNTIF($D$6:D2466,D2466)=1,1,0),0)</f>
        <v>0</v>
      </c>
      <c r="U2466" s="17" t="str">
        <f t="shared" si="197"/>
        <v/>
      </c>
      <c r="V2466" s="17" t="str">
        <f t="shared" si="198"/>
        <v/>
      </c>
    </row>
    <row r="2467" s="9" customFormat="1" hidden="1" customHeight="1" spans="1:22">
      <c r="A2467" s="21"/>
      <c r="B2467" s="54"/>
      <c r="C2467" s="55"/>
      <c r="D2467" s="54"/>
      <c r="E2467" s="57"/>
      <c r="F2467" s="58"/>
      <c r="G2467" s="59"/>
      <c r="H2467" s="57"/>
      <c r="I2467" s="57"/>
      <c r="J2467" s="62" t="str">
        <f t="shared" si="194"/>
        <v/>
      </c>
      <c r="K2467" s="61"/>
      <c r="L2467" s="57"/>
      <c r="M2467" s="57" t="str">
        <f t="shared" si="195"/>
        <v/>
      </c>
      <c r="N2467" s="57"/>
      <c r="O2467" s="57"/>
      <c r="P2467" s="57"/>
      <c r="Q2467" s="65" t="str">
        <f t="shared" si="196"/>
        <v/>
      </c>
      <c r="R2467" s="55"/>
      <c r="S2467" s="67"/>
      <c r="T2467" s="17">
        <f>IF(AND(D2467&lt;&gt;"",RIGHT(D2467,3)&lt;&gt;""),IF(COUNTIF($D$6:D2467,D2467)=1,1,0),0)</f>
        <v>0</v>
      </c>
      <c r="U2467" s="17" t="str">
        <f t="shared" si="197"/>
        <v/>
      </c>
      <c r="V2467" s="17" t="str">
        <f t="shared" si="198"/>
        <v/>
      </c>
    </row>
    <row r="2468" s="9" customFormat="1" hidden="1" customHeight="1" spans="1:22">
      <c r="A2468" s="21"/>
      <c r="B2468" s="54"/>
      <c r="C2468" s="55"/>
      <c r="D2468" s="54"/>
      <c r="E2468" s="57"/>
      <c r="F2468" s="58"/>
      <c r="G2468" s="59"/>
      <c r="H2468" s="57"/>
      <c r="I2468" s="57"/>
      <c r="J2468" s="62" t="str">
        <f t="shared" si="194"/>
        <v/>
      </c>
      <c r="K2468" s="61"/>
      <c r="L2468" s="57"/>
      <c r="M2468" s="57" t="str">
        <f t="shared" si="195"/>
        <v/>
      </c>
      <c r="N2468" s="57"/>
      <c r="O2468" s="57"/>
      <c r="P2468" s="57"/>
      <c r="Q2468" s="65" t="str">
        <f t="shared" si="196"/>
        <v/>
      </c>
      <c r="R2468" s="55"/>
      <c r="S2468" s="67"/>
      <c r="T2468" s="17">
        <f>IF(AND(D2468&lt;&gt;"",RIGHT(D2468,3)&lt;&gt;""),IF(COUNTIF($D$6:D2468,D2468)=1,1,0),0)</f>
        <v>0</v>
      </c>
      <c r="U2468" s="17" t="str">
        <f t="shared" si="197"/>
        <v/>
      </c>
      <c r="V2468" s="17" t="str">
        <f t="shared" si="198"/>
        <v/>
      </c>
    </row>
    <row r="2469" s="9" customFormat="1" hidden="1" customHeight="1" spans="1:22">
      <c r="A2469" s="21"/>
      <c r="B2469" s="54"/>
      <c r="C2469" s="55"/>
      <c r="D2469" s="54"/>
      <c r="E2469" s="57"/>
      <c r="F2469" s="58"/>
      <c r="G2469" s="59"/>
      <c r="H2469" s="57"/>
      <c r="I2469" s="57"/>
      <c r="J2469" s="62" t="str">
        <f t="shared" si="194"/>
        <v/>
      </c>
      <c r="K2469" s="61"/>
      <c r="L2469" s="57"/>
      <c r="M2469" s="57" t="str">
        <f t="shared" si="195"/>
        <v/>
      </c>
      <c r="N2469" s="57"/>
      <c r="O2469" s="57"/>
      <c r="P2469" s="57"/>
      <c r="Q2469" s="65" t="str">
        <f t="shared" si="196"/>
        <v/>
      </c>
      <c r="R2469" s="55"/>
      <c r="S2469" s="67"/>
      <c r="T2469" s="17">
        <f>IF(AND(D2469&lt;&gt;"",RIGHT(D2469,3)&lt;&gt;""),IF(COUNTIF($D$6:D2469,D2469)=1,1,0),0)</f>
        <v>0</v>
      </c>
      <c r="U2469" s="17" t="str">
        <f t="shared" si="197"/>
        <v/>
      </c>
      <c r="V2469" s="17" t="str">
        <f t="shared" si="198"/>
        <v/>
      </c>
    </row>
    <row r="2470" s="9" customFormat="1" hidden="1" customHeight="1" spans="1:22">
      <c r="A2470" s="21"/>
      <c r="B2470" s="54"/>
      <c r="C2470" s="55"/>
      <c r="D2470" s="54"/>
      <c r="E2470" s="57"/>
      <c r="F2470" s="58"/>
      <c r="G2470" s="59"/>
      <c r="H2470" s="57"/>
      <c r="I2470" s="57"/>
      <c r="J2470" s="62" t="str">
        <f t="shared" si="194"/>
        <v/>
      </c>
      <c r="K2470" s="61"/>
      <c r="L2470" s="57"/>
      <c r="M2470" s="57" t="str">
        <f t="shared" si="195"/>
        <v/>
      </c>
      <c r="N2470" s="57"/>
      <c r="O2470" s="57"/>
      <c r="P2470" s="57"/>
      <c r="Q2470" s="65" t="str">
        <f t="shared" si="196"/>
        <v/>
      </c>
      <c r="R2470" s="55"/>
      <c r="S2470" s="67"/>
      <c r="T2470" s="17">
        <f>IF(AND(D2470&lt;&gt;"",RIGHT(D2470,3)&lt;&gt;""),IF(COUNTIF($D$6:D2470,D2470)=1,1,0),0)</f>
        <v>0</v>
      </c>
      <c r="U2470" s="17" t="str">
        <f t="shared" si="197"/>
        <v/>
      </c>
      <c r="V2470" s="17" t="str">
        <f t="shared" si="198"/>
        <v/>
      </c>
    </row>
    <row r="2471" s="9" customFormat="1" hidden="1" customHeight="1" spans="1:22">
      <c r="A2471" s="21"/>
      <c r="B2471" s="54"/>
      <c r="C2471" s="55"/>
      <c r="D2471" s="54"/>
      <c r="E2471" s="57"/>
      <c r="F2471" s="58"/>
      <c r="G2471" s="59"/>
      <c r="H2471" s="57"/>
      <c r="I2471" s="57"/>
      <c r="J2471" s="62" t="str">
        <f t="shared" si="194"/>
        <v/>
      </c>
      <c r="K2471" s="61"/>
      <c r="L2471" s="57"/>
      <c r="M2471" s="57" t="str">
        <f t="shared" si="195"/>
        <v/>
      </c>
      <c r="N2471" s="57"/>
      <c r="O2471" s="57"/>
      <c r="P2471" s="57"/>
      <c r="Q2471" s="65" t="str">
        <f t="shared" si="196"/>
        <v/>
      </c>
      <c r="R2471" s="55"/>
      <c r="S2471" s="67"/>
      <c r="T2471" s="17">
        <f>IF(AND(D2471&lt;&gt;"",RIGHT(D2471,3)&lt;&gt;""),IF(COUNTIF($D$6:D2471,D2471)=1,1,0),0)</f>
        <v>0</v>
      </c>
      <c r="U2471" s="17" t="str">
        <f t="shared" si="197"/>
        <v/>
      </c>
      <c r="V2471" s="17" t="str">
        <f t="shared" si="198"/>
        <v/>
      </c>
    </row>
    <row r="2472" s="9" customFormat="1" hidden="1" customHeight="1" spans="1:22">
      <c r="A2472" s="21"/>
      <c r="B2472" s="54"/>
      <c r="C2472" s="55"/>
      <c r="D2472" s="54"/>
      <c r="E2472" s="57"/>
      <c r="F2472" s="58"/>
      <c r="G2472" s="59"/>
      <c r="H2472" s="57"/>
      <c r="I2472" s="57"/>
      <c r="J2472" s="62" t="str">
        <f t="shared" si="194"/>
        <v/>
      </c>
      <c r="K2472" s="61"/>
      <c r="L2472" s="57"/>
      <c r="M2472" s="57" t="str">
        <f t="shared" si="195"/>
        <v/>
      </c>
      <c r="N2472" s="57"/>
      <c r="O2472" s="57"/>
      <c r="P2472" s="57"/>
      <c r="Q2472" s="65" t="str">
        <f t="shared" si="196"/>
        <v/>
      </c>
      <c r="R2472" s="55"/>
      <c r="S2472" s="67"/>
      <c r="T2472" s="17">
        <f>IF(AND(D2472&lt;&gt;"",RIGHT(D2472,3)&lt;&gt;""),IF(COUNTIF($D$6:D2472,D2472)=1,1,0),0)</f>
        <v>0</v>
      </c>
      <c r="U2472" s="17" t="str">
        <f t="shared" si="197"/>
        <v/>
      </c>
      <c r="V2472" s="17" t="str">
        <f t="shared" si="198"/>
        <v/>
      </c>
    </row>
    <row r="2473" s="9" customFormat="1" hidden="1" customHeight="1" spans="1:22">
      <c r="A2473" s="21"/>
      <c r="B2473" s="54"/>
      <c r="C2473" s="55"/>
      <c r="D2473" s="54"/>
      <c r="E2473" s="57"/>
      <c r="F2473" s="58"/>
      <c r="G2473" s="59"/>
      <c r="H2473" s="57"/>
      <c r="I2473" s="57"/>
      <c r="J2473" s="62" t="str">
        <f t="shared" si="194"/>
        <v/>
      </c>
      <c r="K2473" s="61"/>
      <c r="L2473" s="57"/>
      <c r="M2473" s="57" t="str">
        <f t="shared" si="195"/>
        <v/>
      </c>
      <c r="N2473" s="57"/>
      <c r="O2473" s="57"/>
      <c r="P2473" s="57"/>
      <c r="Q2473" s="65" t="str">
        <f t="shared" si="196"/>
        <v/>
      </c>
      <c r="R2473" s="55"/>
      <c r="S2473" s="67"/>
      <c r="T2473" s="17">
        <f>IF(AND(D2473&lt;&gt;"",RIGHT(D2473,3)&lt;&gt;""),IF(COUNTIF($D$6:D2473,D2473)=1,1,0),0)</f>
        <v>0</v>
      </c>
      <c r="U2473" s="17" t="str">
        <f t="shared" si="197"/>
        <v/>
      </c>
      <c r="V2473" s="17" t="str">
        <f t="shared" si="198"/>
        <v/>
      </c>
    </row>
    <row r="2474" s="9" customFormat="1" hidden="1" customHeight="1" spans="1:22">
      <c r="A2474" s="21"/>
      <c r="B2474" s="54"/>
      <c r="C2474" s="55"/>
      <c r="D2474" s="54"/>
      <c r="E2474" s="57"/>
      <c r="F2474" s="58"/>
      <c r="G2474" s="59"/>
      <c r="H2474" s="57"/>
      <c r="I2474" s="57"/>
      <c r="J2474" s="62" t="str">
        <f t="shared" si="194"/>
        <v/>
      </c>
      <c r="K2474" s="61"/>
      <c r="L2474" s="57"/>
      <c r="M2474" s="57" t="str">
        <f t="shared" si="195"/>
        <v/>
      </c>
      <c r="N2474" s="57"/>
      <c r="O2474" s="57"/>
      <c r="P2474" s="57"/>
      <c r="Q2474" s="65" t="str">
        <f t="shared" si="196"/>
        <v/>
      </c>
      <c r="R2474" s="55"/>
      <c r="S2474" s="67"/>
      <c r="T2474" s="17">
        <f>IF(AND(D2474&lt;&gt;"",RIGHT(D2474,3)&lt;&gt;""),IF(COUNTIF($D$6:D2474,D2474)=1,1,0),0)</f>
        <v>0</v>
      </c>
      <c r="U2474" s="17" t="str">
        <f t="shared" si="197"/>
        <v/>
      </c>
      <c r="V2474" s="17" t="str">
        <f t="shared" si="198"/>
        <v/>
      </c>
    </row>
    <row r="2475" s="9" customFormat="1" hidden="1" customHeight="1" spans="1:22">
      <c r="A2475" s="21"/>
      <c r="B2475" s="54"/>
      <c r="C2475" s="55"/>
      <c r="D2475" s="54"/>
      <c r="E2475" s="57"/>
      <c r="F2475" s="58"/>
      <c r="G2475" s="59"/>
      <c r="H2475" s="57"/>
      <c r="I2475" s="57"/>
      <c r="J2475" s="62" t="str">
        <f t="shared" si="194"/>
        <v/>
      </c>
      <c r="K2475" s="61"/>
      <c r="L2475" s="57"/>
      <c r="M2475" s="57" t="str">
        <f t="shared" si="195"/>
        <v/>
      </c>
      <c r="N2475" s="57"/>
      <c r="O2475" s="57"/>
      <c r="P2475" s="57"/>
      <c r="Q2475" s="65" t="str">
        <f t="shared" si="196"/>
        <v/>
      </c>
      <c r="R2475" s="55"/>
      <c r="S2475" s="67"/>
      <c r="T2475" s="17">
        <f>IF(AND(D2475&lt;&gt;"",RIGHT(D2475,3)&lt;&gt;""),IF(COUNTIF($D$6:D2475,D2475)=1,1,0),0)</f>
        <v>0</v>
      </c>
      <c r="U2475" s="17" t="str">
        <f t="shared" si="197"/>
        <v/>
      </c>
      <c r="V2475" s="17" t="str">
        <f t="shared" si="198"/>
        <v/>
      </c>
    </row>
    <row r="2476" s="9" customFormat="1" hidden="1" customHeight="1" spans="1:22">
      <c r="A2476" s="21"/>
      <c r="B2476" s="54"/>
      <c r="C2476" s="55"/>
      <c r="D2476" s="54"/>
      <c r="E2476" s="57"/>
      <c r="F2476" s="58"/>
      <c r="G2476" s="59"/>
      <c r="H2476" s="57"/>
      <c r="I2476" s="57"/>
      <c r="J2476" s="62" t="str">
        <f t="shared" si="194"/>
        <v/>
      </c>
      <c r="K2476" s="61"/>
      <c r="L2476" s="57"/>
      <c r="M2476" s="57" t="str">
        <f t="shared" si="195"/>
        <v/>
      </c>
      <c r="N2476" s="57"/>
      <c r="O2476" s="57"/>
      <c r="P2476" s="57"/>
      <c r="Q2476" s="65" t="str">
        <f t="shared" si="196"/>
        <v/>
      </c>
      <c r="R2476" s="55"/>
      <c r="S2476" s="67"/>
      <c r="T2476" s="17">
        <f>IF(AND(D2476&lt;&gt;"",RIGHT(D2476,3)&lt;&gt;""),IF(COUNTIF($D$6:D2476,D2476)=1,1,0),0)</f>
        <v>0</v>
      </c>
      <c r="U2476" s="17" t="str">
        <f t="shared" si="197"/>
        <v/>
      </c>
      <c r="V2476" s="17" t="str">
        <f t="shared" si="198"/>
        <v/>
      </c>
    </row>
    <row r="2477" s="9" customFormat="1" hidden="1" customHeight="1" spans="1:22">
      <c r="A2477" s="21"/>
      <c r="B2477" s="54"/>
      <c r="C2477" s="55"/>
      <c r="D2477" s="54"/>
      <c r="E2477" s="57"/>
      <c r="F2477" s="58"/>
      <c r="G2477" s="59"/>
      <c r="H2477" s="57"/>
      <c r="I2477" s="57"/>
      <c r="J2477" s="62" t="str">
        <f t="shared" si="194"/>
        <v/>
      </c>
      <c r="K2477" s="61"/>
      <c r="L2477" s="57"/>
      <c r="M2477" s="57" t="str">
        <f t="shared" si="195"/>
        <v/>
      </c>
      <c r="N2477" s="57"/>
      <c r="O2477" s="57"/>
      <c r="P2477" s="57"/>
      <c r="Q2477" s="65" t="str">
        <f t="shared" si="196"/>
        <v/>
      </c>
      <c r="R2477" s="55"/>
      <c r="S2477" s="67"/>
      <c r="T2477" s="17">
        <f>IF(AND(D2477&lt;&gt;"",RIGHT(D2477,3)&lt;&gt;""),IF(COUNTIF($D$6:D2477,D2477)=1,1,0),0)</f>
        <v>0</v>
      </c>
      <c r="U2477" s="17" t="str">
        <f t="shared" si="197"/>
        <v/>
      </c>
      <c r="V2477" s="17" t="str">
        <f t="shared" si="198"/>
        <v/>
      </c>
    </row>
    <row r="2478" s="9" customFormat="1" hidden="1" customHeight="1" spans="1:22">
      <c r="A2478" s="21"/>
      <c r="B2478" s="54"/>
      <c r="C2478" s="55"/>
      <c r="D2478" s="54"/>
      <c r="E2478" s="57"/>
      <c r="F2478" s="58"/>
      <c r="G2478" s="59"/>
      <c r="H2478" s="57"/>
      <c r="I2478" s="57"/>
      <c r="J2478" s="62" t="str">
        <f t="shared" si="194"/>
        <v/>
      </c>
      <c r="K2478" s="61"/>
      <c r="L2478" s="57"/>
      <c r="M2478" s="57" t="str">
        <f t="shared" si="195"/>
        <v/>
      </c>
      <c r="N2478" s="57"/>
      <c r="O2478" s="57"/>
      <c r="P2478" s="57"/>
      <c r="Q2478" s="65" t="str">
        <f t="shared" si="196"/>
        <v/>
      </c>
      <c r="R2478" s="55"/>
      <c r="S2478" s="67"/>
      <c r="T2478" s="17">
        <f>IF(AND(D2478&lt;&gt;"",RIGHT(D2478,3)&lt;&gt;""),IF(COUNTIF($D$6:D2478,D2478)=1,1,0),0)</f>
        <v>0</v>
      </c>
      <c r="U2478" s="17" t="str">
        <f t="shared" si="197"/>
        <v/>
      </c>
      <c r="V2478" s="17" t="str">
        <f t="shared" si="198"/>
        <v/>
      </c>
    </row>
    <row r="2479" s="9" customFormat="1" hidden="1" customHeight="1" spans="1:22">
      <c r="A2479" s="21"/>
      <c r="B2479" s="54"/>
      <c r="C2479" s="55"/>
      <c r="D2479" s="54"/>
      <c r="E2479" s="57"/>
      <c r="F2479" s="58"/>
      <c r="G2479" s="59"/>
      <c r="H2479" s="57"/>
      <c r="I2479" s="57"/>
      <c r="J2479" s="62" t="str">
        <f t="shared" si="194"/>
        <v/>
      </c>
      <c r="K2479" s="61"/>
      <c r="L2479" s="57"/>
      <c r="M2479" s="57" t="str">
        <f t="shared" si="195"/>
        <v/>
      </c>
      <c r="N2479" s="57"/>
      <c r="O2479" s="57"/>
      <c r="P2479" s="57"/>
      <c r="Q2479" s="65" t="str">
        <f t="shared" si="196"/>
        <v/>
      </c>
      <c r="R2479" s="55"/>
      <c r="S2479" s="67"/>
      <c r="T2479" s="17">
        <f>IF(AND(D2479&lt;&gt;"",RIGHT(D2479,3)&lt;&gt;""),IF(COUNTIF($D$6:D2479,D2479)=1,1,0),0)</f>
        <v>0</v>
      </c>
      <c r="U2479" s="17" t="str">
        <f t="shared" si="197"/>
        <v/>
      </c>
      <c r="V2479" s="17" t="str">
        <f t="shared" si="198"/>
        <v/>
      </c>
    </row>
    <row r="2480" s="9" customFormat="1" hidden="1" customHeight="1" spans="1:22">
      <c r="A2480" s="21"/>
      <c r="B2480" s="54"/>
      <c r="C2480" s="55"/>
      <c r="D2480" s="54"/>
      <c r="E2480" s="57"/>
      <c r="F2480" s="58"/>
      <c r="G2480" s="59"/>
      <c r="H2480" s="57"/>
      <c r="I2480" s="57"/>
      <c r="J2480" s="62" t="str">
        <f t="shared" si="194"/>
        <v/>
      </c>
      <c r="K2480" s="61"/>
      <c r="L2480" s="57"/>
      <c r="M2480" s="57" t="str">
        <f t="shared" si="195"/>
        <v/>
      </c>
      <c r="N2480" s="57"/>
      <c r="O2480" s="57"/>
      <c r="P2480" s="57"/>
      <c r="Q2480" s="65" t="str">
        <f t="shared" si="196"/>
        <v/>
      </c>
      <c r="R2480" s="55"/>
      <c r="S2480" s="67"/>
      <c r="T2480" s="17">
        <f>IF(AND(D2480&lt;&gt;"",RIGHT(D2480,3)&lt;&gt;""),IF(COUNTIF($D$6:D2480,D2480)=1,1,0),0)</f>
        <v>0</v>
      </c>
      <c r="U2480" s="17" t="str">
        <f t="shared" si="197"/>
        <v/>
      </c>
      <c r="V2480" s="17" t="str">
        <f t="shared" si="198"/>
        <v/>
      </c>
    </row>
    <row r="2481" s="9" customFormat="1" hidden="1" customHeight="1" spans="1:22">
      <c r="A2481" s="21"/>
      <c r="B2481" s="54"/>
      <c r="C2481" s="55"/>
      <c r="D2481" s="54"/>
      <c r="E2481" s="57"/>
      <c r="F2481" s="58"/>
      <c r="G2481" s="59"/>
      <c r="H2481" s="57"/>
      <c r="I2481" s="57"/>
      <c r="J2481" s="62" t="str">
        <f t="shared" si="194"/>
        <v/>
      </c>
      <c r="K2481" s="61"/>
      <c r="L2481" s="57"/>
      <c r="M2481" s="57" t="str">
        <f t="shared" si="195"/>
        <v/>
      </c>
      <c r="N2481" s="57"/>
      <c r="O2481" s="57"/>
      <c r="P2481" s="57"/>
      <c r="Q2481" s="65" t="str">
        <f t="shared" si="196"/>
        <v/>
      </c>
      <c r="R2481" s="55"/>
      <c r="S2481" s="67"/>
      <c r="T2481" s="17">
        <f>IF(AND(D2481&lt;&gt;"",RIGHT(D2481,3)&lt;&gt;""),IF(COUNTIF($D$6:D2481,D2481)=1,1,0),0)</f>
        <v>0</v>
      </c>
      <c r="U2481" s="17" t="str">
        <f t="shared" si="197"/>
        <v/>
      </c>
      <c r="V2481" s="17" t="str">
        <f t="shared" si="198"/>
        <v/>
      </c>
    </row>
    <row r="2482" s="9" customFormat="1" hidden="1" customHeight="1" spans="1:22">
      <c r="A2482" s="21"/>
      <c r="B2482" s="54"/>
      <c r="C2482" s="55"/>
      <c r="D2482" s="54"/>
      <c r="E2482" s="57"/>
      <c r="F2482" s="58"/>
      <c r="G2482" s="59"/>
      <c r="H2482" s="57"/>
      <c r="I2482" s="57"/>
      <c r="J2482" s="62" t="str">
        <f t="shared" si="194"/>
        <v/>
      </c>
      <c r="K2482" s="61"/>
      <c r="L2482" s="57"/>
      <c r="M2482" s="57" t="str">
        <f t="shared" si="195"/>
        <v/>
      </c>
      <c r="N2482" s="57"/>
      <c r="O2482" s="57"/>
      <c r="P2482" s="57"/>
      <c r="Q2482" s="65" t="str">
        <f t="shared" si="196"/>
        <v/>
      </c>
      <c r="R2482" s="55"/>
      <c r="S2482" s="67"/>
      <c r="T2482" s="17">
        <f>IF(AND(D2482&lt;&gt;"",RIGHT(D2482,3)&lt;&gt;""),IF(COUNTIF($D$6:D2482,D2482)=1,1,0),0)</f>
        <v>0</v>
      </c>
      <c r="U2482" s="17" t="str">
        <f t="shared" si="197"/>
        <v/>
      </c>
      <c r="V2482" s="17" t="str">
        <f t="shared" si="198"/>
        <v/>
      </c>
    </row>
    <row r="2483" s="9" customFormat="1" hidden="1" customHeight="1" spans="1:22">
      <c r="A2483" s="21"/>
      <c r="B2483" s="54"/>
      <c r="C2483" s="55"/>
      <c r="D2483" s="54"/>
      <c r="E2483" s="57"/>
      <c r="F2483" s="58"/>
      <c r="G2483" s="59"/>
      <c r="H2483" s="57"/>
      <c r="I2483" s="57"/>
      <c r="J2483" s="62" t="str">
        <f t="shared" si="194"/>
        <v/>
      </c>
      <c r="K2483" s="61"/>
      <c r="L2483" s="57"/>
      <c r="M2483" s="57" t="str">
        <f t="shared" si="195"/>
        <v/>
      </c>
      <c r="N2483" s="57"/>
      <c r="O2483" s="57"/>
      <c r="P2483" s="57"/>
      <c r="Q2483" s="65" t="str">
        <f t="shared" si="196"/>
        <v/>
      </c>
      <c r="R2483" s="55"/>
      <c r="S2483" s="67"/>
      <c r="T2483" s="17">
        <f>IF(AND(D2483&lt;&gt;"",RIGHT(D2483,3)&lt;&gt;""),IF(COUNTIF($D$6:D2483,D2483)=1,1,0),0)</f>
        <v>0</v>
      </c>
      <c r="U2483" s="17" t="str">
        <f t="shared" si="197"/>
        <v/>
      </c>
      <c r="V2483" s="17" t="str">
        <f t="shared" si="198"/>
        <v/>
      </c>
    </row>
    <row r="2484" s="9" customFormat="1" hidden="1" customHeight="1" spans="1:22">
      <c r="A2484" s="21"/>
      <c r="B2484" s="54"/>
      <c r="C2484" s="55"/>
      <c r="D2484" s="54"/>
      <c r="E2484" s="57"/>
      <c r="F2484" s="58"/>
      <c r="G2484" s="59"/>
      <c r="H2484" s="57"/>
      <c r="I2484" s="57"/>
      <c r="J2484" s="62" t="str">
        <f t="shared" si="194"/>
        <v/>
      </c>
      <c r="K2484" s="61"/>
      <c r="L2484" s="57"/>
      <c r="M2484" s="57" t="str">
        <f t="shared" si="195"/>
        <v/>
      </c>
      <c r="N2484" s="57"/>
      <c r="O2484" s="57"/>
      <c r="P2484" s="57"/>
      <c r="Q2484" s="65" t="str">
        <f t="shared" si="196"/>
        <v/>
      </c>
      <c r="R2484" s="55"/>
      <c r="S2484" s="67"/>
      <c r="T2484" s="17">
        <f>IF(AND(D2484&lt;&gt;"",RIGHT(D2484,3)&lt;&gt;""),IF(COUNTIF($D$6:D2484,D2484)=1,1,0),0)</f>
        <v>0</v>
      </c>
      <c r="U2484" s="17" t="str">
        <f t="shared" si="197"/>
        <v/>
      </c>
      <c r="V2484" s="17" t="str">
        <f t="shared" si="198"/>
        <v/>
      </c>
    </row>
    <row r="2485" s="9" customFormat="1" hidden="1" customHeight="1" spans="1:22">
      <c r="A2485" s="21"/>
      <c r="B2485" s="54"/>
      <c r="C2485" s="55"/>
      <c r="D2485" s="54"/>
      <c r="E2485" s="57"/>
      <c r="F2485" s="58"/>
      <c r="G2485" s="59"/>
      <c r="H2485" s="57"/>
      <c r="I2485" s="57"/>
      <c r="J2485" s="62" t="str">
        <f t="shared" si="194"/>
        <v/>
      </c>
      <c r="K2485" s="61"/>
      <c r="L2485" s="57"/>
      <c r="M2485" s="57" t="str">
        <f t="shared" si="195"/>
        <v/>
      </c>
      <c r="N2485" s="57"/>
      <c r="O2485" s="57"/>
      <c r="P2485" s="57"/>
      <c r="Q2485" s="65" t="str">
        <f t="shared" si="196"/>
        <v/>
      </c>
      <c r="R2485" s="55"/>
      <c r="S2485" s="67"/>
      <c r="T2485" s="17">
        <f>IF(AND(D2485&lt;&gt;"",RIGHT(D2485,3)&lt;&gt;""),IF(COUNTIF($D$6:D2485,D2485)=1,1,0),0)</f>
        <v>0</v>
      </c>
      <c r="U2485" s="17" t="str">
        <f t="shared" si="197"/>
        <v/>
      </c>
      <c r="V2485" s="17" t="str">
        <f t="shared" si="198"/>
        <v/>
      </c>
    </row>
    <row r="2486" s="9" customFormat="1" hidden="1" customHeight="1" spans="1:22">
      <c r="A2486" s="21"/>
      <c r="B2486" s="54"/>
      <c r="C2486" s="55"/>
      <c r="D2486" s="54"/>
      <c r="E2486" s="57"/>
      <c r="F2486" s="58"/>
      <c r="G2486" s="59"/>
      <c r="H2486" s="57"/>
      <c r="I2486" s="57"/>
      <c r="J2486" s="62" t="str">
        <f t="shared" si="194"/>
        <v/>
      </c>
      <c r="K2486" s="61"/>
      <c r="L2486" s="57"/>
      <c r="M2486" s="57" t="str">
        <f t="shared" si="195"/>
        <v/>
      </c>
      <c r="N2486" s="57"/>
      <c r="O2486" s="57"/>
      <c r="P2486" s="57"/>
      <c r="Q2486" s="65" t="str">
        <f t="shared" si="196"/>
        <v/>
      </c>
      <c r="R2486" s="55"/>
      <c r="S2486" s="67"/>
      <c r="T2486" s="17">
        <f>IF(AND(D2486&lt;&gt;"",RIGHT(D2486,3)&lt;&gt;""),IF(COUNTIF($D$6:D2486,D2486)=1,1,0),0)</f>
        <v>0</v>
      </c>
      <c r="U2486" s="17" t="str">
        <f t="shared" si="197"/>
        <v/>
      </c>
      <c r="V2486" s="17" t="str">
        <f t="shared" si="198"/>
        <v/>
      </c>
    </row>
    <row r="2487" s="9" customFormat="1" hidden="1" customHeight="1" spans="1:22">
      <c r="A2487" s="21"/>
      <c r="B2487" s="54"/>
      <c r="C2487" s="55"/>
      <c r="D2487" s="54"/>
      <c r="E2487" s="57"/>
      <c r="F2487" s="58"/>
      <c r="G2487" s="59"/>
      <c r="H2487" s="57"/>
      <c r="I2487" s="57"/>
      <c r="J2487" s="62" t="str">
        <f t="shared" si="194"/>
        <v/>
      </c>
      <c r="K2487" s="61"/>
      <c r="L2487" s="57"/>
      <c r="M2487" s="57" t="str">
        <f t="shared" si="195"/>
        <v/>
      </c>
      <c r="N2487" s="57"/>
      <c r="O2487" s="57"/>
      <c r="P2487" s="57"/>
      <c r="Q2487" s="65" t="str">
        <f t="shared" si="196"/>
        <v/>
      </c>
      <c r="R2487" s="55"/>
      <c r="S2487" s="67"/>
      <c r="T2487" s="17">
        <f>IF(AND(D2487&lt;&gt;"",RIGHT(D2487,3)&lt;&gt;""),IF(COUNTIF($D$6:D2487,D2487)=1,1,0),0)</f>
        <v>0</v>
      </c>
      <c r="U2487" s="17" t="str">
        <f t="shared" si="197"/>
        <v/>
      </c>
      <c r="V2487" s="17" t="str">
        <f t="shared" si="198"/>
        <v/>
      </c>
    </row>
    <row r="2488" s="9" customFormat="1" hidden="1" customHeight="1" spans="1:22">
      <c r="A2488" s="21"/>
      <c r="B2488" s="54"/>
      <c r="C2488" s="55"/>
      <c r="D2488" s="54"/>
      <c r="E2488" s="57"/>
      <c r="F2488" s="58"/>
      <c r="G2488" s="59"/>
      <c r="H2488" s="57"/>
      <c r="I2488" s="57"/>
      <c r="J2488" s="62" t="str">
        <f t="shared" si="194"/>
        <v/>
      </c>
      <c r="K2488" s="61"/>
      <c r="L2488" s="57"/>
      <c r="M2488" s="57" t="str">
        <f t="shared" si="195"/>
        <v/>
      </c>
      <c r="N2488" s="57"/>
      <c r="O2488" s="57"/>
      <c r="P2488" s="57"/>
      <c r="Q2488" s="65" t="str">
        <f t="shared" si="196"/>
        <v/>
      </c>
      <c r="R2488" s="55"/>
      <c r="S2488" s="67"/>
      <c r="T2488" s="17">
        <f>IF(AND(D2488&lt;&gt;"",RIGHT(D2488,3)&lt;&gt;""),IF(COUNTIF($D$6:D2488,D2488)=1,1,0),0)</f>
        <v>0</v>
      </c>
      <c r="U2488" s="17" t="str">
        <f t="shared" si="197"/>
        <v/>
      </c>
      <c r="V2488" s="17" t="str">
        <f t="shared" si="198"/>
        <v/>
      </c>
    </row>
    <row r="2489" s="9" customFormat="1" hidden="1" customHeight="1" spans="1:22">
      <c r="A2489" s="21"/>
      <c r="B2489" s="54"/>
      <c r="C2489" s="55"/>
      <c r="D2489" s="54"/>
      <c r="E2489" s="57"/>
      <c r="F2489" s="58"/>
      <c r="G2489" s="59"/>
      <c r="H2489" s="57"/>
      <c r="I2489" s="57"/>
      <c r="J2489" s="62" t="str">
        <f t="shared" si="194"/>
        <v/>
      </c>
      <c r="K2489" s="61"/>
      <c r="L2489" s="57"/>
      <c r="M2489" s="57" t="str">
        <f t="shared" si="195"/>
        <v/>
      </c>
      <c r="N2489" s="57"/>
      <c r="O2489" s="57"/>
      <c r="P2489" s="57"/>
      <c r="Q2489" s="65" t="str">
        <f t="shared" si="196"/>
        <v/>
      </c>
      <c r="R2489" s="55"/>
      <c r="S2489" s="67"/>
      <c r="T2489" s="17">
        <f>IF(AND(D2489&lt;&gt;"",RIGHT(D2489,3)&lt;&gt;""),IF(COUNTIF($D$6:D2489,D2489)=1,1,0),0)</f>
        <v>0</v>
      </c>
      <c r="U2489" s="17" t="str">
        <f t="shared" si="197"/>
        <v/>
      </c>
      <c r="V2489" s="17" t="str">
        <f t="shared" si="198"/>
        <v/>
      </c>
    </row>
    <row r="2490" s="9" customFormat="1" hidden="1" customHeight="1" spans="1:22">
      <c r="A2490" s="21"/>
      <c r="B2490" s="54"/>
      <c r="C2490" s="55"/>
      <c r="D2490" s="54"/>
      <c r="E2490" s="57"/>
      <c r="F2490" s="58"/>
      <c r="G2490" s="59"/>
      <c r="H2490" s="57"/>
      <c r="I2490" s="57"/>
      <c r="J2490" s="62" t="str">
        <f t="shared" si="194"/>
        <v/>
      </c>
      <c r="K2490" s="61"/>
      <c r="L2490" s="57"/>
      <c r="M2490" s="57" t="str">
        <f t="shared" si="195"/>
        <v/>
      </c>
      <c r="N2490" s="57"/>
      <c r="O2490" s="57"/>
      <c r="P2490" s="57"/>
      <c r="Q2490" s="65" t="str">
        <f t="shared" si="196"/>
        <v/>
      </c>
      <c r="R2490" s="55"/>
      <c r="S2490" s="67"/>
      <c r="T2490" s="17">
        <f>IF(AND(D2490&lt;&gt;"",RIGHT(D2490,3)&lt;&gt;""),IF(COUNTIF($D$6:D2490,D2490)=1,1,0),0)</f>
        <v>0</v>
      </c>
      <c r="U2490" s="17" t="str">
        <f t="shared" si="197"/>
        <v/>
      </c>
      <c r="V2490" s="17" t="str">
        <f t="shared" si="198"/>
        <v/>
      </c>
    </row>
    <row r="2491" s="9" customFormat="1" hidden="1" customHeight="1" spans="1:22">
      <c r="A2491" s="21"/>
      <c r="B2491" s="54"/>
      <c r="C2491" s="55"/>
      <c r="D2491" s="54"/>
      <c r="E2491" s="57"/>
      <c r="F2491" s="58"/>
      <c r="G2491" s="59"/>
      <c r="H2491" s="57"/>
      <c r="I2491" s="57"/>
      <c r="J2491" s="62" t="str">
        <f t="shared" si="194"/>
        <v/>
      </c>
      <c r="K2491" s="61"/>
      <c r="L2491" s="57"/>
      <c r="M2491" s="57" t="str">
        <f t="shared" si="195"/>
        <v/>
      </c>
      <c r="N2491" s="57"/>
      <c r="O2491" s="57"/>
      <c r="P2491" s="57"/>
      <c r="Q2491" s="65" t="str">
        <f t="shared" si="196"/>
        <v/>
      </c>
      <c r="R2491" s="55"/>
      <c r="S2491" s="67"/>
      <c r="T2491" s="17">
        <f>IF(AND(D2491&lt;&gt;"",RIGHT(D2491,3)&lt;&gt;""),IF(COUNTIF($D$6:D2491,D2491)=1,1,0),0)</f>
        <v>0</v>
      </c>
      <c r="U2491" s="17" t="str">
        <f t="shared" si="197"/>
        <v/>
      </c>
      <c r="V2491" s="17" t="str">
        <f t="shared" si="198"/>
        <v/>
      </c>
    </row>
    <row r="2492" s="9" customFormat="1" hidden="1" customHeight="1" spans="1:22">
      <c r="A2492" s="21"/>
      <c r="B2492" s="54"/>
      <c r="C2492" s="55"/>
      <c r="D2492" s="54"/>
      <c r="E2492" s="57"/>
      <c r="F2492" s="58"/>
      <c r="G2492" s="59"/>
      <c r="H2492" s="57"/>
      <c r="I2492" s="57"/>
      <c r="J2492" s="62" t="str">
        <f t="shared" si="194"/>
        <v/>
      </c>
      <c r="K2492" s="61"/>
      <c r="L2492" s="57"/>
      <c r="M2492" s="57" t="str">
        <f t="shared" si="195"/>
        <v/>
      </c>
      <c r="N2492" s="57"/>
      <c r="O2492" s="57"/>
      <c r="P2492" s="57"/>
      <c r="Q2492" s="65" t="str">
        <f t="shared" si="196"/>
        <v/>
      </c>
      <c r="R2492" s="55"/>
      <c r="S2492" s="67"/>
      <c r="T2492" s="17">
        <f>IF(AND(D2492&lt;&gt;"",RIGHT(D2492,3)&lt;&gt;""),IF(COUNTIF($D$6:D2492,D2492)=1,1,0),0)</f>
        <v>0</v>
      </c>
      <c r="U2492" s="17" t="str">
        <f t="shared" si="197"/>
        <v/>
      </c>
      <c r="V2492" s="17" t="str">
        <f t="shared" si="198"/>
        <v/>
      </c>
    </row>
    <row r="2493" s="9" customFormat="1" hidden="1" customHeight="1" spans="1:22">
      <c r="A2493" s="21"/>
      <c r="B2493" s="54"/>
      <c r="C2493" s="55"/>
      <c r="D2493" s="54"/>
      <c r="E2493" s="57"/>
      <c r="F2493" s="58"/>
      <c r="G2493" s="59"/>
      <c r="H2493" s="57"/>
      <c r="I2493" s="57"/>
      <c r="J2493" s="62" t="str">
        <f t="shared" si="194"/>
        <v/>
      </c>
      <c r="K2493" s="61"/>
      <c r="L2493" s="57"/>
      <c r="M2493" s="57" t="str">
        <f t="shared" si="195"/>
        <v/>
      </c>
      <c r="N2493" s="57"/>
      <c r="O2493" s="57"/>
      <c r="P2493" s="57"/>
      <c r="Q2493" s="65" t="str">
        <f t="shared" si="196"/>
        <v/>
      </c>
      <c r="R2493" s="55"/>
      <c r="S2493" s="67"/>
      <c r="T2493" s="17">
        <f>IF(AND(D2493&lt;&gt;"",RIGHT(D2493,3)&lt;&gt;""),IF(COUNTIF($D$6:D2493,D2493)=1,1,0),0)</f>
        <v>0</v>
      </c>
      <c r="U2493" s="17" t="str">
        <f t="shared" si="197"/>
        <v/>
      </c>
      <c r="V2493" s="17" t="str">
        <f t="shared" si="198"/>
        <v/>
      </c>
    </row>
    <row r="2494" s="9" customFormat="1" hidden="1" customHeight="1" spans="1:22">
      <c r="A2494" s="21"/>
      <c r="B2494" s="54"/>
      <c r="C2494" s="55"/>
      <c r="D2494" s="54"/>
      <c r="E2494" s="57"/>
      <c r="F2494" s="58"/>
      <c r="G2494" s="59"/>
      <c r="H2494" s="57"/>
      <c r="I2494" s="57"/>
      <c r="J2494" s="62" t="str">
        <f t="shared" si="194"/>
        <v/>
      </c>
      <c r="K2494" s="61"/>
      <c r="L2494" s="57"/>
      <c r="M2494" s="57" t="str">
        <f t="shared" si="195"/>
        <v/>
      </c>
      <c r="N2494" s="57"/>
      <c r="O2494" s="57"/>
      <c r="P2494" s="57"/>
      <c r="Q2494" s="65" t="str">
        <f t="shared" si="196"/>
        <v/>
      </c>
      <c r="R2494" s="55"/>
      <c r="S2494" s="67"/>
      <c r="T2494" s="17">
        <f>IF(AND(D2494&lt;&gt;"",RIGHT(D2494,3)&lt;&gt;""),IF(COUNTIF($D$6:D2494,D2494)=1,1,0),0)</f>
        <v>0</v>
      </c>
      <c r="U2494" s="17" t="str">
        <f t="shared" si="197"/>
        <v/>
      </c>
      <c r="V2494" s="17" t="str">
        <f t="shared" si="198"/>
        <v/>
      </c>
    </row>
    <row r="2495" s="9" customFormat="1" hidden="1" customHeight="1" spans="1:22">
      <c r="A2495" s="21"/>
      <c r="B2495" s="54"/>
      <c r="C2495" s="55"/>
      <c r="D2495" s="54"/>
      <c r="E2495" s="57"/>
      <c r="F2495" s="58"/>
      <c r="G2495" s="59"/>
      <c r="H2495" s="57"/>
      <c r="I2495" s="57"/>
      <c r="J2495" s="62" t="str">
        <f t="shared" si="194"/>
        <v/>
      </c>
      <c r="K2495" s="61"/>
      <c r="L2495" s="57"/>
      <c r="M2495" s="57" t="str">
        <f t="shared" si="195"/>
        <v/>
      </c>
      <c r="N2495" s="57"/>
      <c r="O2495" s="57"/>
      <c r="P2495" s="57"/>
      <c r="Q2495" s="65" t="str">
        <f t="shared" si="196"/>
        <v/>
      </c>
      <c r="R2495" s="55"/>
      <c r="S2495" s="67"/>
      <c r="T2495" s="17">
        <f>IF(AND(D2495&lt;&gt;"",RIGHT(D2495,3)&lt;&gt;""),IF(COUNTIF($D$6:D2495,D2495)=1,1,0),0)</f>
        <v>0</v>
      </c>
      <c r="U2495" s="17" t="str">
        <f t="shared" si="197"/>
        <v/>
      </c>
      <c r="V2495" s="17" t="str">
        <f t="shared" si="198"/>
        <v/>
      </c>
    </row>
    <row r="2496" s="9" customFormat="1" hidden="1" customHeight="1" spans="1:22">
      <c r="A2496" s="21"/>
      <c r="B2496" s="54"/>
      <c r="C2496" s="55"/>
      <c r="D2496" s="54"/>
      <c r="E2496" s="57"/>
      <c r="F2496" s="58"/>
      <c r="G2496" s="59"/>
      <c r="H2496" s="57"/>
      <c r="I2496" s="57"/>
      <c r="J2496" s="62" t="str">
        <f t="shared" si="194"/>
        <v/>
      </c>
      <c r="K2496" s="61"/>
      <c r="L2496" s="57"/>
      <c r="M2496" s="57" t="str">
        <f t="shared" si="195"/>
        <v/>
      </c>
      <c r="N2496" s="57"/>
      <c r="O2496" s="57"/>
      <c r="P2496" s="57"/>
      <c r="Q2496" s="65" t="str">
        <f t="shared" si="196"/>
        <v/>
      </c>
      <c r="R2496" s="55"/>
      <c r="S2496" s="67"/>
      <c r="T2496" s="17">
        <f>IF(AND(D2496&lt;&gt;"",RIGHT(D2496,3)&lt;&gt;""),IF(COUNTIF($D$6:D2496,D2496)=1,1,0),0)</f>
        <v>0</v>
      </c>
      <c r="U2496" s="17" t="str">
        <f t="shared" si="197"/>
        <v/>
      </c>
      <c r="V2496" s="17" t="str">
        <f t="shared" si="198"/>
        <v/>
      </c>
    </row>
    <row r="2497" s="9" customFormat="1" hidden="1" customHeight="1" spans="1:22">
      <c r="A2497" s="21"/>
      <c r="B2497" s="54"/>
      <c r="C2497" s="55"/>
      <c r="D2497" s="54"/>
      <c r="E2497" s="57"/>
      <c r="F2497" s="58"/>
      <c r="G2497" s="59"/>
      <c r="H2497" s="57"/>
      <c r="I2497" s="57"/>
      <c r="J2497" s="62" t="str">
        <f t="shared" si="194"/>
        <v/>
      </c>
      <c r="K2497" s="61"/>
      <c r="L2497" s="57"/>
      <c r="M2497" s="57" t="str">
        <f t="shared" si="195"/>
        <v/>
      </c>
      <c r="N2497" s="57"/>
      <c r="O2497" s="57"/>
      <c r="P2497" s="57"/>
      <c r="Q2497" s="65" t="str">
        <f t="shared" si="196"/>
        <v/>
      </c>
      <c r="R2497" s="55"/>
      <c r="S2497" s="67"/>
      <c r="T2497" s="17">
        <f>IF(AND(D2497&lt;&gt;"",RIGHT(D2497,3)&lt;&gt;""),IF(COUNTIF($D$6:D2497,D2497)=1,1,0),0)</f>
        <v>0</v>
      </c>
      <c r="U2497" s="17" t="str">
        <f t="shared" si="197"/>
        <v/>
      </c>
      <c r="V2497" s="17" t="str">
        <f t="shared" si="198"/>
        <v/>
      </c>
    </row>
    <row r="2498" s="9" customFormat="1" hidden="1" customHeight="1" spans="1:22">
      <c r="A2498" s="21"/>
      <c r="B2498" s="54"/>
      <c r="C2498" s="55"/>
      <c r="D2498" s="54"/>
      <c r="E2498" s="57"/>
      <c r="F2498" s="58"/>
      <c r="G2498" s="59"/>
      <c r="H2498" s="57"/>
      <c r="I2498" s="57"/>
      <c r="J2498" s="62" t="str">
        <f t="shared" si="194"/>
        <v/>
      </c>
      <c r="K2498" s="61"/>
      <c r="L2498" s="57"/>
      <c r="M2498" s="57" t="str">
        <f t="shared" si="195"/>
        <v/>
      </c>
      <c r="N2498" s="57"/>
      <c r="O2498" s="57"/>
      <c r="P2498" s="57"/>
      <c r="Q2498" s="65" t="str">
        <f t="shared" si="196"/>
        <v/>
      </c>
      <c r="R2498" s="55"/>
      <c r="S2498" s="67"/>
      <c r="T2498" s="17">
        <f>IF(AND(D2498&lt;&gt;"",RIGHT(D2498,3)&lt;&gt;""),IF(COUNTIF($D$6:D2498,D2498)=1,1,0),0)</f>
        <v>0</v>
      </c>
      <c r="U2498" s="17" t="str">
        <f t="shared" si="197"/>
        <v/>
      </c>
      <c r="V2498" s="17" t="str">
        <f t="shared" si="198"/>
        <v/>
      </c>
    </row>
    <row r="2499" s="9" customFormat="1" hidden="1" customHeight="1" spans="1:22">
      <c r="A2499" s="21"/>
      <c r="B2499" s="54"/>
      <c r="C2499" s="55"/>
      <c r="D2499" s="54"/>
      <c r="E2499" s="57"/>
      <c r="F2499" s="58"/>
      <c r="G2499" s="59"/>
      <c r="H2499" s="57"/>
      <c r="I2499" s="57"/>
      <c r="J2499" s="62" t="str">
        <f t="shared" si="194"/>
        <v/>
      </c>
      <c r="K2499" s="61"/>
      <c r="L2499" s="57"/>
      <c r="M2499" s="57" t="str">
        <f t="shared" si="195"/>
        <v/>
      </c>
      <c r="N2499" s="57"/>
      <c r="O2499" s="57"/>
      <c r="P2499" s="57"/>
      <c r="Q2499" s="65" t="str">
        <f t="shared" si="196"/>
        <v/>
      </c>
      <c r="R2499" s="55"/>
      <c r="S2499" s="67"/>
      <c r="T2499" s="17">
        <f>IF(AND(D2499&lt;&gt;"",RIGHT(D2499,3)&lt;&gt;""),IF(COUNTIF($D$6:D2499,D2499)=1,1,0),0)</f>
        <v>0</v>
      </c>
      <c r="U2499" s="17" t="str">
        <f t="shared" si="197"/>
        <v/>
      </c>
      <c r="V2499" s="17" t="str">
        <f t="shared" si="198"/>
        <v/>
      </c>
    </row>
    <row r="2500" s="9" customFormat="1" hidden="1" customHeight="1" spans="1:22">
      <c r="A2500" s="21"/>
      <c r="B2500" s="54"/>
      <c r="C2500" s="55"/>
      <c r="D2500" s="54"/>
      <c r="E2500" s="57"/>
      <c r="F2500" s="58"/>
      <c r="G2500" s="59"/>
      <c r="H2500" s="57"/>
      <c r="I2500" s="57"/>
      <c r="J2500" s="62" t="str">
        <f t="shared" si="194"/>
        <v/>
      </c>
      <c r="K2500" s="61"/>
      <c r="L2500" s="57"/>
      <c r="M2500" s="57" t="str">
        <f t="shared" si="195"/>
        <v/>
      </c>
      <c r="N2500" s="57"/>
      <c r="O2500" s="57"/>
      <c r="P2500" s="57"/>
      <c r="Q2500" s="65" t="str">
        <f t="shared" si="196"/>
        <v/>
      </c>
      <c r="R2500" s="55"/>
      <c r="S2500" s="67"/>
      <c r="T2500" s="17">
        <f>IF(AND(D2500&lt;&gt;"",RIGHT(D2500,3)&lt;&gt;""),IF(COUNTIF($D$6:D2500,D2500)=1,1,0),0)</f>
        <v>0</v>
      </c>
      <c r="U2500" s="17" t="str">
        <f t="shared" si="197"/>
        <v/>
      </c>
      <c r="V2500" s="17" t="str">
        <f t="shared" si="198"/>
        <v/>
      </c>
    </row>
    <row r="2501" s="9" customFormat="1" hidden="1" customHeight="1" spans="1:22">
      <c r="A2501" s="21"/>
      <c r="B2501" s="54"/>
      <c r="C2501" s="55"/>
      <c r="D2501" s="54"/>
      <c r="E2501" s="57"/>
      <c r="F2501" s="58"/>
      <c r="G2501" s="59"/>
      <c r="H2501" s="57"/>
      <c r="I2501" s="57"/>
      <c r="J2501" s="62" t="str">
        <f t="shared" si="194"/>
        <v/>
      </c>
      <c r="K2501" s="61"/>
      <c r="L2501" s="57"/>
      <c r="M2501" s="57" t="str">
        <f t="shared" si="195"/>
        <v/>
      </c>
      <c r="N2501" s="57"/>
      <c r="O2501" s="57"/>
      <c r="P2501" s="57"/>
      <c r="Q2501" s="65" t="str">
        <f t="shared" si="196"/>
        <v/>
      </c>
      <c r="R2501" s="55"/>
      <c r="S2501" s="67"/>
      <c r="T2501" s="17">
        <f>IF(AND(D2501&lt;&gt;"",RIGHT(D2501,3)&lt;&gt;""),IF(COUNTIF($D$6:D2501,D2501)=1,1,0),0)</f>
        <v>0</v>
      </c>
      <c r="U2501" s="17" t="str">
        <f t="shared" si="197"/>
        <v/>
      </c>
      <c r="V2501" s="17" t="str">
        <f t="shared" si="198"/>
        <v/>
      </c>
    </row>
    <row r="2502" s="9" customFormat="1" hidden="1" customHeight="1" spans="1:22">
      <c r="A2502" s="21"/>
      <c r="B2502" s="54"/>
      <c r="C2502" s="55"/>
      <c r="D2502" s="54"/>
      <c r="E2502" s="57"/>
      <c r="F2502" s="58"/>
      <c r="G2502" s="59"/>
      <c r="H2502" s="57"/>
      <c r="I2502" s="57"/>
      <c r="J2502" s="62" t="str">
        <f t="shared" ref="J2502:J2565" si="199">IF(H2502&lt;&gt;"",HYPERLINK(_xlfn.CONCAT($H$4,H2502,I2502),"Open File"),"")</f>
        <v/>
      </c>
      <c r="K2502" s="61"/>
      <c r="L2502" s="57"/>
      <c r="M2502" s="57" t="str">
        <f t="shared" ref="M2502:M2565" si="200">IF(AND(N2502&lt;&gt;"",Q2502&lt;&gt;"",R2502&lt;&gt;""),"COMPLETED",IF(N2502&lt;&gt;"","ON-GOING",IF(L2502&lt;&gt;"","REQUESTED","")))</f>
        <v/>
      </c>
      <c r="N2502" s="57"/>
      <c r="O2502" s="57"/>
      <c r="P2502" s="57"/>
      <c r="Q2502" s="65" t="str">
        <f t="shared" ref="Q2502:Q2565" si="201">IF(O2502&lt;&gt;"",HYPERLINK(_xlfn.CONCAT($O$4,O2502,P2502),"Open File"),"")</f>
        <v/>
      </c>
      <c r="R2502" s="55"/>
      <c r="S2502" s="67"/>
      <c r="T2502" s="17">
        <f>IF(AND(D2502&lt;&gt;"",RIGHT(D2502,3)&lt;&gt;""),IF(COUNTIF($D$6:D2502,D2502)=1,1,0),0)</f>
        <v>0</v>
      </c>
      <c r="U2502" s="17" t="str">
        <f t="shared" ref="U2502:U2565" si="202">IF(AND(D2502&lt;&gt;"",E2502&lt;&gt;""),_xlfn.CONCAT(SUBSTITUTE(D2502,"/","."),"_",E2502,"_Before"),"")</f>
        <v/>
      </c>
      <c r="V2502" s="17" t="str">
        <f t="shared" ref="V2502:V2565" si="203">IF(AND(D2502&lt;&gt;"",E2502&lt;&gt;""),_xlfn.CONCAT(SUBSTITUTE(D2502,"/","."),"_",E2502,"_After"),"")</f>
        <v/>
      </c>
    </row>
    <row r="2503" s="9" customFormat="1" hidden="1" customHeight="1" spans="1:22">
      <c r="A2503" s="21"/>
      <c r="B2503" s="54"/>
      <c r="C2503" s="55"/>
      <c r="D2503" s="54"/>
      <c r="E2503" s="57"/>
      <c r="F2503" s="58"/>
      <c r="G2503" s="59"/>
      <c r="H2503" s="57"/>
      <c r="I2503" s="57"/>
      <c r="J2503" s="62" t="str">
        <f t="shared" si="199"/>
        <v/>
      </c>
      <c r="K2503" s="61"/>
      <c r="L2503" s="57"/>
      <c r="M2503" s="57" t="str">
        <f t="shared" si="200"/>
        <v/>
      </c>
      <c r="N2503" s="57"/>
      <c r="O2503" s="57"/>
      <c r="P2503" s="57"/>
      <c r="Q2503" s="65" t="str">
        <f t="shared" si="201"/>
        <v/>
      </c>
      <c r="R2503" s="55"/>
      <c r="S2503" s="67"/>
      <c r="T2503" s="17">
        <f>IF(AND(D2503&lt;&gt;"",RIGHT(D2503,3)&lt;&gt;""),IF(COUNTIF($D$6:D2503,D2503)=1,1,0),0)</f>
        <v>0</v>
      </c>
      <c r="U2503" s="17" t="str">
        <f t="shared" si="202"/>
        <v/>
      </c>
      <c r="V2503" s="17" t="str">
        <f t="shared" si="203"/>
        <v/>
      </c>
    </row>
    <row r="2504" s="9" customFormat="1" hidden="1" customHeight="1" spans="1:22">
      <c r="A2504" s="21"/>
      <c r="B2504" s="54"/>
      <c r="C2504" s="55"/>
      <c r="D2504" s="54"/>
      <c r="E2504" s="57"/>
      <c r="F2504" s="58"/>
      <c r="G2504" s="59"/>
      <c r="H2504" s="57"/>
      <c r="I2504" s="57"/>
      <c r="J2504" s="62" t="str">
        <f t="shared" si="199"/>
        <v/>
      </c>
      <c r="K2504" s="61"/>
      <c r="L2504" s="57"/>
      <c r="M2504" s="57" t="str">
        <f t="shared" si="200"/>
        <v/>
      </c>
      <c r="N2504" s="57"/>
      <c r="O2504" s="57"/>
      <c r="P2504" s="57"/>
      <c r="Q2504" s="65" t="str">
        <f t="shared" si="201"/>
        <v/>
      </c>
      <c r="R2504" s="55"/>
      <c r="S2504" s="67"/>
      <c r="T2504" s="17">
        <f>IF(AND(D2504&lt;&gt;"",RIGHT(D2504,3)&lt;&gt;""),IF(COUNTIF($D$6:D2504,D2504)=1,1,0),0)</f>
        <v>0</v>
      </c>
      <c r="U2504" s="17" t="str">
        <f t="shared" si="202"/>
        <v/>
      </c>
      <c r="V2504" s="17" t="str">
        <f t="shared" si="203"/>
        <v/>
      </c>
    </row>
    <row r="2505" s="9" customFormat="1" hidden="1" customHeight="1" spans="1:22">
      <c r="A2505" s="21"/>
      <c r="B2505" s="54"/>
      <c r="C2505" s="55"/>
      <c r="D2505" s="54"/>
      <c r="E2505" s="57"/>
      <c r="F2505" s="58"/>
      <c r="G2505" s="59"/>
      <c r="H2505" s="57"/>
      <c r="I2505" s="57"/>
      <c r="J2505" s="62" t="str">
        <f t="shared" si="199"/>
        <v/>
      </c>
      <c r="K2505" s="61"/>
      <c r="L2505" s="57"/>
      <c r="M2505" s="57" t="str">
        <f t="shared" si="200"/>
        <v/>
      </c>
      <c r="N2505" s="57"/>
      <c r="O2505" s="57"/>
      <c r="P2505" s="57"/>
      <c r="Q2505" s="65" t="str">
        <f t="shared" si="201"/>
        <v/>
      </c>
      <c r="R2505" s="55"/>
      <c r="S2505" s="67"/>
      <c r="T2505" s="17">
        <f>IF(AND(D2505&lt;&gt;"",RIGHT(D2505,3)&lt;&gt;""),IF(COUNTIF($D$6:D2505,D2505)=1,1,0),0)</f>
        <v>0</v>
      </c>
      <c r="U2505" s="17" t="str">
        <f t="shared" si="202"/>
        <v/>
      </c>
      <c r="V2505" s="17" t="str">
        <f t="shared" si="203"/>
        <v/>
      </c>
    </row>
    <row r="2506" s="9" customFormat="1" hidden="1" customHeight="1" spans="1:22">
      <c r="A2506" s="21"/>
      <c r="B2506" s="54"/>
      <c r="C2506" s="55"/>
      <c r="D2506" s="54"/>
      <c r="E2506" s="57"/>
      <c r="F2506" s="58"/>
      <c r="G2506" s="59"/>
      <c r="H2506" s="57"/>
      <c r="I2506" s="57"/>
      <c r="J2506" s="62" t="str">
        <f t="shared" si="199"/>
        <v/>
      </c>
      <c r="K2506" s="61"/>
      <c r="L2506" s="57"/>
      <c r="M2506" s="57" t="str">
        <f t="shared" si="200"/>
        <v/>
      </c>
      <c r="N2506" s="57"/>
      <c r="O2506" s="57"/>
      <c r="P2506" s="57"/>
      <c r="Q2506" s="65" t="str">
        <f t="shared" si="201"/>
        <v/>
      </c>
      <c r="R2506" s="55"/>
      <c r="S2506" s="67"/>
      <c r="T2506" s="17">
        <f>IF(AND(D2506&lt;&gt;"",RIGHT(D2506,3)&lt;&gt;""),IF(COUNTIF($D$6:D2506,D2506)=1,1,0),0)</f>
        <v>0</v>
      </c>
      <c r="U2506" s="17" t="str">
        <f t="shared" si="202"/>
        <v/>
      </c>
      <c r="V2506" s="17" t="str">
        <f t="shared" si="203"/>
        <v/>
      </c>
    </row>
    <row r="2507" s="9" customFormat="1" hidden="1" customHeight="1" spans="1:22">
      <c r="A2507" s="21"/>
      <c r="B2507" s="54"/>
      <c r="C2507" s="55"/>
      <c r="D2507" s="54"/>
      <c r="E2507" s="57"/>
      <c r="F2507" s="58"/>
      <c r="G2507" s="59"/>
      <c r="H2507" s="57"/>
      <c r="I2507" s="57"/>
      <c r="J2507" s="62" t="str">
        <f t="shared" si="199"/>
        <v/>
      </c>
      <c r="K2507" s="61"/>
      <c r="L2507" s="57"/>
      <c r="M2507" s="57" t="str">
        <f t="shared" si="200"/>
        <v/>
      </c>
      <c r="N2507" s="57"/>
      <c r="O2507" s="57"/>
      <c r="P2507" s="57"/>
      <c r="Q2507" s="65" t="str">
        <f t="shared" si="201"/>
        <v/>
      </c>
      <c r="R2507" s="55"/>
      <c r="S2507" s="67"/>
      <c r="T2507" s="17">
        <f>IF(AND(D2507&lt;&gt;"",RIGHT(D2507,3)&lt;&gt;""),IF(COUNTIF($D$6:D2507,D2507)=1,1,0),0)</f>
        <v>0</v>
      </c>
      <c r="U2507" s="17" t="str">
        <f t="shared" si="202"/>
        <v/>
      </c>
      <c r="V2507" s="17" t="str">
        <f t="shared" si="203"/>
        <v/>
      </c>
    </row>
    <row r="2508" s="9" customFormat="1" hidden="1" customHeight="1" spans="1:22">
      <c r="A2508" s="21"/>
      <c r="B2508" s="54"/>
      <c r="C2508" s="55"/>
      <c r="D2508" s="54"/>
      <c r="E2508" s="57"/>
      <c r="F2508" s="58"/>
      <c r="G2508" s="59"/>
      <c r="H2508" s="57"/>
      <c r="I2508" s="57"/>
      <c r="J2508" s="62" t="str">
        <f t="shared" si="199"/>
        <v/>
      </c>
      <c r="K2508" s="61"/>
      <c r="L2508" s="57"/>
      <c r="M2508" s="57" t="str">
        <f t="shared" si="200"/>
        <v/>
      </c>
      <c r="N2508" s="57"/>
      <c r="O2508" s="57"/>
      <c r="P2508" s="57"/>
      <c r="Q2508" s="65" t="str">
        <f t="shared" si="201"/>
        <v/>
      </c>
      <c r="R2508" s="55"/>
      <c r="S2508" s="67"/>
      <c r="T2508" s="17">
        <f>IF(AND(D2508&lt;&gt;"",RIGHT(D2508,3)&lt;&gt;""),IF(COUNTIF($D$6:D2508,D2508)=1,1,0),0)</f>
        <v>0</v>
      </c>
      <c r="U2508" s="17" t="str">
        <f t="shared" si="202"/>
        <v/>
      </c>
      <c r="V2508" s="17" t="str">
        <f t="shared" si="203"/>
        <v/>
      </c>
    </row>
    <row r="2509" s="9" customFormat="1" hidden="1" customHeight="1" spans="1:22">
      <c r="A2509" s="21"/>
      <c r="B2509" s="54"/>
      <c r="C2509" s="55"/>
      <c r="D2509" s="54"/>
      <c r="E2509" s="57"/>
      <c r="F2509" s="58"/>
      <c r="G2509" s="59"/>
      <c r="H2509" s="57"/>
      <c r="I2509" s="57"/>
      <c r="J2509" s="62" t="str">
        <f t="shared" si="199"/>
        <v/>
      </c>
      <c r="K2509" s="61"/>
      <c r="L2509" s="57"/>
      <c r="M2509" s="57" t="str">
        <f t="shared" si="200"/>
        <v/>
      </c>
      <c r="N2509" s="57"/>
      <c r="O2509" s="57"/>
      <c r="P2509" s="57"/>
      <c r="Q2509" s="65" t="str">
        <f t="shared" si="201"/>
        <v/>
      </c>
      <c r="R2509" s="55"/>
      <c r="S2509" s="67"/>
      <c r="T2509" s="17">
        <f>IF(AND(D2509&lt;&gt;"",RIGHT(D2509,3)&lt;&gt;""),IF(COUNTIF($D$6:D2509,D2509)=1,1,0),0)</f>
        <v>0</v>
      </c>
      <c r="U2509" s="17" t="str">
        <f t="shared" si="202"/>
        <v/>
      </c>
      <c r="V2509" s="17" t="str">
        <f t="shared" si="203"/>
        <v/>
      </c>
    </row>
    <row r="2510" s="9" customFormat="1" hidden="1" customHeight="1" spans="1:22">
      <c r="A2510" s="21"/>
      <c r="B2510" s="54"/>
      <c r="C2510" s="55"/>
      <c r="D2510" s="54"/>
      <c r="E2510" s="57"/>
      <c r="F2510" s="58"/>
      <c r="G2510" s="59"/>
      <c r="H2510" s="57"/>
      <c r="I2510" s="57"/>
      <c r="J2510" s="62" t="str">
        <f t="shared" si="199"/>
        <v/>
      </c>
      <c r="K2510" s="61"/>
      <c r="L2510" s="57"/>
      <c r="M2510" s="57" t="str">
        <f t="shared" si="200"/>
        <v/>
      </c>
      <c r="N2510" s="57"/>
      <c r="O2510" s="57"/>
      <c r="P2510" s="57"/>
      <c r="Q2510" s="65" t="str">
        <f t="shared" si="201"/>
        <v/>
      </c>
      <c r="R2510" s="55"/>
      <c r="S2510" s="67"/>
      <c r="T2510" s="17">
        <f>IF(AND(D2510&lt;&gt;"",RIGHT(D2510,3)&lt;&gt;""),IF(COUNTIF($D$6:D2510,D2510)=1,1,0),0)</f>
        <v>0</v>
      </c>
      <c r="U2510" s="17" t="str">
        <f t="shared" si="202"/>
        <v/>
      </c>
      <c r="V2510" s="17" t="str">
        <f t="shared" si="203"/>
        <v/>
      </c>
    </row>
    <row r="2511" s="9" customFormat="1" hidden="1" customHeight="1" spans="1:22">
      <c r="A2511" s="21"/>
      <c r="B2511" s="54"/>
      <c r="C2511" s="55"/>
      <c r="D2511" s="54"/>
      <c r="E2511" s="57"/>
      <c r="F2511" s="58"/>
      <c r="G2511" s="59"/>
      <c r="H2511" s="57"/>
      <c r="I2511" s="57"/>
      <c r="J2511" s="62" t="str">
        <f t="shared" si="199"/>
        <v/>
      </c>
      <c r="K2511" s="61"/>
      <c r="L2511" s="57"/>
      <c r="M2511" s="57" t="str">
        <f t="shared" si="200"/>
        <v/>
      </c>
      <c r="N2511" s="57"/>
      <c r="O2511" s="57"/>
      <c r="P2511" s="57"/>
      <c r="Q2511" s="65" t="str">
        <f t="shared" si="201"/>
        <v/>
      </c>
      <c r="R2511" s="55"/>
      <c r="S2511" s="67"/>
      <c r="T2511" s="17">
        <f>IF(AND(D2511&lt;&gt;"",RIGHT(D2511,3)&lt;&gt;""),IF(COUNTIF($D$6:D2511,D2511)=1,1,0),0)</f>
        <v>0</v>
      </c>
      <c r="U2511" s="17" t="str">
        <f t="shared" si="202"/>
        <v/>
      </c>
      <c r="V2511" s="17" t="str">
        <f t="shared" si="203"/>
        <v/>
      </c>
    </row>
    <row r="2512" s="9" customFormat="1" hidden="1" customHeight="1" spans="1:22">
      <c r="A2512" s="21"/>
      <c r="B2512" s="54"/>
      <c r="C2512" s="55"/>
      <c r="D2512" s="54"/>
      <c r="E2512" s="57"/>
      <c r="F2512" s="58"/>
      <c r="G2512" s="59"/>
      <c r="H2512" s="57"/>
      <c r="I2512" s="57"/>
      <c r="J2512" s="62" t="str">
        <f t="shared" si="199"/>
        <v/>
      </c>
      <c r="K2512" s="61"/>
      <c r="L2512" s="57"/>
      <c r="M2512" s="57" t="str">
        <f t="shared" si="200"/>
        <v/>
      </c>
      <c r="N2512" s="57"/>
      <c r="O2512" s="57"/>
      <c r="P2512" s="57"/>
      <c r="Q2512" s="65" t="str">
        <f t="shared" si="201"/>
        <v/>
      </c>
      <c r="R2512" s="55"/>
      <c r="S2512" s="67"/>
      <c r="T2512" s="17">
        <f>IF(AND(D2512&lt;&gt;"",RIGHT(D2512,3)&lt;&gt;""),IF(COUNTIF($D$6:D2512,D2512)=1,1,0),0)</f>
        <v>0</v>
      </c>
      <c r="U2512" s="17" t="str">
        <f t="shared" si="202"/>
        <v/>
      </c>
      <c r="V2512" s="17" t="str">
        <f t="shared" si="203"/>
        <v/>
      </c>
    </row>
    <row r="2513" s="9" customFormat="1" hidden="1" customHeight="1" spans="1:22">
      <c r="A2513" s="21"/>
      <c r="B2513" s="54"/>
      <c r="C2513" s="55"/>
      <c r="D2513" s="54"/>
      <c r="E2513" s="57"/>
      <c r="F2513" s="58"/>
      <c r="G2513" s="59"/>
      <c r="H2513" s="57"/>
      <c r="I2513" s="57"/>
      <c r="J2513" s="62" t="str">
        <f t="shared" si="199"/>
        <v/>
      </c>
      <c r="K2513" s="61"/>
      <c r="L2513" s="57"/>
      <c r="M2513" s="57" t="str">
        <f t="shared" si="200"/>
        <v/>
      </c>
      <c r="N2513" s="57"/>
      <c r="O2513" s="57"/>
      <c r="P2513" s="57"/>
      <c r="Q2513" s="65" t="str">
        <f t="shared" si="201"/>
        <v/>
      </c>
      <c r="R2513" s="55"/>
      <c r="S2513" s="67"/>
      <c r="T2513" s="17">
        <f>IF(AND(D2513&lt;&gt;"",RIGHT(D2513,3)&lt;&gt;""),IF(COUNTIF($D$6:D2513,D2513)=1,1,0),0)</f>
        <v>0</v>
      </c>
      <c r="U2513" s="17" t="str">
        <f t="shared" si="202"/>
        <v/>
      </c>
      <c r="V2513" s="17" t="str">
        <f t="shared" si="203"/>
        <v/>
      </c>
    </row>
    <row r="2514" s="9" customFormat="1" hidden="1" customHeight="1" spans="1:22">
      <c r="A2514" s="21"/>
      <c r="B2514" s="54"/>
      <c r="C2514" s="55"/>
      <c r="D2514" s="54"/>
      <c r="E2514" s="57"/>
      <c r="F2514" s="58"/>
      <c r="G2514" s="59"/>
      <c r="H2514" s="57"/>
      <c r="I2514" s="57"/>
      <c r="J2514" s="62" t="str">
        <f t="shared" si="199"/>
        <v/>
      </c>
      <c r="K2514" s="61"/>
      <c r="L2514" s="57"/>
      <c r="M2514" s="57" t="str">
        <f t="shared" si="200"/>
        <v/>
      </c>
      <c r="N2514" s="57"/>
      <c r="O2514" s="57"/>
      <c r="P2514" s="57"/>
      <c r="Q2514" s="65" t="str">
        <f t="shared" si="201"/>
        <v/>
      </c>
      <c r="R2514" s="55"/>
      <c r="S2514" s="67"/>
      <c r="T2514" s="17">
        <f>IF(AND(D2514&lt;&gt;"",RIGHT(D2514,3)&lt;&gt;""),IF(COUNTIF($D$6:D2514,D2514)=1,1,0),0)</f>
        <v>0</v>
      </c>
      <c r="U2514" s="17" t="str">
        <f t="shared" si="202"/>
        <v/>
      </c>
      <c r="V2514" s="17" t="str">
        <f t="shared" si="203"/>
        <v/>
      </c>
    </row>
    <row r="2515" s="9" customFormat="1" hidden="1" customHeight="1" spans="1:22">
      <c r="A2515" s="21"/>
      <c r="B2515" s="54"/>
      <c r="C2515" s="55"/>
      <c r="D2515" s="54"/>
      <c r="E2515" s="57"/>
      <c r="F2515" s="58"/>
      <c r="G2515" s="59"/>
      <c r="H2515" s="57"/>
      <c r="I2515" s="57"/>
      <c r="J2515" s="62" t="str">
        <f t="shared" si="199"/>
        <v/>
      </c>
      <c r="K2515" s="61"/>
      <c r="L2515" s="57"/>
      <c r="M2515" s="57" t="str">
        <f t="shared" si="200"/>
        <v/>
      </c>
      <c r="N2515" s="57"/>
      <c r="O2515" s="57"/>
      <c r="P2515" s="57"/>
      <c r="Q2515" s="65" t="str">
        <f t="shared" si="201"/>
        <v/>
      </c>
      <c r="R2515" s="55"/>
      <c r="S2515" s="67"/>
      <c r="T2515" s="17">
        <f>IF(AND(D2515&lt;&gt;"",RIGHT(D2515,3)&lt;&gt;""),IF(COUNTIF($D$6:D2515,D2515)=1,1,0),0)</f>
        <v>0</v>
      </c>
      <c r="U2515" s="17" t="str">
        <f t="shared" si="202"/>
        <v/>
      </c>
      <c r="V2515" s="17" t="str">
        <f t="shared" si="203"/>
        <v/>
      </c>
    </row>
    <row r="2516" s="9" customFormat="1" hidden="1" customHeight="1" spans="1:22">
      <c r="A2516" s="21"/>
      <c r="B2516" s="54"/>
      <c r="C2516" s="55"/>
      <c r="D2516" s="54"/>
      <c r="E2516" s="57"/>
      <c r="F2516" s="58"/>
      <c r="G2516" s="59"/>
      <c r="H2516" s="57"/>
      <c r="I2516" s="57"/>
      <c r="J2516" s="62" t="str">
        <f t="shared" si="199"/>
        <v/>
      </c>
      <c r="K2516" s="61"/>
      <c r="L2516" s="57"/>
      <c r="M2516" s="57" t="str">
        <f t="shared" si="200"/>
        <v/>
      </c>
      <c r="N2516" s="57"/>
      <c r="O2516" s="57"/>
      <c r="P2516" s="57"/>
      <c r="Q2516" s="65" t="str">
        <f t="shared" si="201"/>
        <v/>
      </c>
      <c r="R2516" s="55"/>
      <c r="S2516" s="67"/>
      <c r="T2516" s="17">
        <f>IF(AND(D2516&lt;&gt;"",RIGHT(D2516,3)&lt;&gt;""),IF(COUNTIF($D$6:D2516,D2516)=1,1,0),0)</f>
        <v>0</v>
      </c>
      <c r="U2516" s="17" t="str">
        <f t="shared" si="202"/>
        <v/>
      </c>
      <c r="V2516" s="17" t="str">
        <f t="shared" si="203"/>
        <v/>
      </c>
    </row>
    <row r="2517" s="9" customFormat="1" hidden="1" customHeight="1" spans="1:22">
      <c r="A2517" s="21"/>
      <c r="B2517" s="54"/>
      <c r="C2517" s="55"/>
      <c r="D2517" s="54"/>
      <c r="E2517" s="57"/>
      <c r="F2517" s="58"/>
      <c r="G2517" s="59"/>
      <c r="H2517" s="57"/>
      <c r="I2517" s="57"/>
      <c r="J2517" s="62" t="str">
        <f t="shared" si="199"/>
        <v/>
      </c>
      <c r="K2517" s="61"/>
      <c r="L2517" s="57"/>
      <c r="M2517" s="57" t="str">
        <f t="shared" si="200"/>
        <v/>
      </c>
      <c r="N2517" s="57"/>
      <c r="O2517" s="57"/>
      <c r="P2517" s="57"/>
      <c r="Q2517" s="65" t="str">
        <f t="shared" si="201"/>
        <v/>
      </c>
      <c r="R2517" s="55"/>
      <c r="S2517" s="67"/>
      <c r="T2517" s="17">
        <f>IF(AND(D2517&lt;&gt;"",RIGHT(D2517,3)&lt;&gt;""),IF(COUNTIF($D$6:D2517,D2517)=1,1,0),0)</f>
        <v>0</v>
      </c>
      <c r="U2517" s="17" t="str">
        <f t="shared" si="202"/>
        <v/>
      </c>
      <c r="V2517" s="17" t="str">
        <f t="shared" si="203"/>
        <v/>
      </c>
    </row>
    <row r="2518" s="9" customFormat="1" hidden="1" customHeight="1" spans="1:22">
      <c r="A2518" s="21"/>
      <c r="B2518" s="54"/>
      <c r="C2518" s="55"/>
      <c r="D2518" s="54"/>
      <c r="E2518" s="57"/>
      <c r="F2518" s="58"/>
      <c r="G2518" s="59"/>
      <c r="H2518" s="57"/>
      <c r="I2518" s="57"/>
      <c r="J2518" s="62" t="str">
        <f t="shared" si="199"/>
        <v/>
      </c>
      <c r="K2518" s="61"/>
      <c r="L2518" s="57"/>
      <c r="M2518" s="57" t="str">
        <f t="shared" si="200"/>
        <v/>
      </c>
      <c r="N2518" s="57"/>
      <c r="O2518" s="57"/>
      <c r="P2518" s="57"/>
      <c r="Q2518" s="65" t="str">
        <f t="shared" si="201"/>
        <v/>
      </c>
      <c r="R2518" s="55"/>
      <c r="S2518" s="67"/>
      <c r="T2518" s="17">
        <f>IF(AND(D2518&lt;&gt;"",RIGHT(D2518,3)&lt;&gt;""),IF(COUNTIF($D$6:D2518,D2518)=1,1,0),0)</f>
        <v>0</v>
      </c>
      <c r="U2518" s="17" t="str">
        <f t="shared" si="202"/>
        <v/>
      </c>
      <c r="V2518" s="17" t="str">
        <f t="shared" si="203"/>
        <v/>
      </c>
    </row>
    <row r="2519" s="9" customFormat="1" hidden="1" customHeight="1" spans="1:22">
      <c r="A2519" s="21"/>
      <c r="B2519" s="54"/>
      <c r="C2519" s="55"/>
      <c r="D2519" s="54"/>
      <c r="E2519" s="57"/>
      <c r="F2519" s="58"/>
      <c r="G2519" s="59"/>
      <c r="H2519" s="57"/>
      <c r="I2519" s="57"/>
      <c r="J2519" s="62" t="str">
        <f t="shared" si="199"/>
        <v/>
      </c>
      <c r="K2519" s="61"/>
      <c r="L2519" s="57"/>
      <c r="M2519" s="57" t="str">
        <f t="shared" si="200"/>
        <v/>
      </c>
      <c r="N2519" s="57"/>
      <c r="O2519" s="57"/>
      <c r="P2519" s="57"/>
      <c r="Q2519" s="65" t="str">
        <f t="shared" si="201"/>
        <v/>
      </c>
      <c r="R2519" s="55"/>
      <c r="S2519" s="67"/>
      <c r="T2519" s="17">
        <f>IF(AND(D2519&lt;&gt;"",RIGHT(D2519,3)&lt;&gt;""),IF(COUNTIF($D$6:D2519,D2519)=1,1,0),0)</f>
        <v>0</v>
      </c>
      <c r="U2519" s="17" t="str">
        <f t="shared" si="202"/>
        <v/>
      </c>
      <c r="V2519" s="17" t="str">
        <f t="shared" si="203"/>
        <v/>
      </c>
    </row>
    <row r="2520" s="9" customFormat="1" hidden="1" customHeight="1" spans="1:22">
      <c r="A2520" s="21"/>
      <c r="B2520" s="54"/>
      <c r="C2520" s="55"/>
      <c r="D2520" s="54"/>
      <c r="E2520" s="57"/>
      <c r="F2520" s="58"/>
      <c r="G2520" s="59"/>
      <c r="H2520" s="57"/>
      <c r="I2520" s="57"/>
      <c r="J2520" s="62" t="str">
        <f t="shared" si="199"/>
        <v/>
      </c>
      <c r="K2520" s="61"/>
      <c r="L2520" s="57"/>
      <c r="M2520" s="57" t="str">
        <f t="shared" si="200"/>
        <v/>
      </c>
      <c r="N2520" s="57"/>
      <c r="O2520" s="57"/>
      <c r="P2520" s="57"/>
      <c r="Q2520" s="65" t="str">
        <f t="shared" si="201"/>
        <v/>
      </c>
      <c r="R2520" s="55"/>
      <c r="S2520" s="67"/>
      <c r="T2520" s="17">
        <f>IF(AND(D2520&lt;&gt;"",RIGHT(D2520,3)&lt;&gt;""),IF(COUNTIF($D$6:D2520,D2520)=1,1,0),0)</f>
        <v>0</v>
      </c>
      <c r="U2520" s="17" t="str">
        <f t="shared" si="202"/>
        <v/>
      </c>
      <c r="V2520" s="17" t="str">
        <f t="shared" si="203"/>
        <v/>
      </c>
    </row>
    <row r="2521" s="9" customFormat="1" hidden="1" customHeight="1" spans="1:22">
      <c r="A2521" s="21"/>
      <c r="B2521" s="54"/>
      <c r="C2521" s="55"/>
      <c r="D2521" s="54"/>
      <c r="E2521" s="57"/>
      <c r="F2521" s="58"/>
      <c r="G2521" s="59"/>
      <c r="H2521" s="57"/>
      <c r="I2521" s="57"/>
      <c r="J2521" s="62" t="str">
        <f t="shared" si="199"/>
        <v/>
      </c>
      <c r="K2521" s="61"/>
      <c r="L2521" s="57"/>
      <c r="M2521" s="57" t="str">
        <f t="shared" si="200"/>
        <v/>
      </c>
      <c r="N2521" s="57"/>
      <c r="O2521" s="57"/>
      <c r="P2521" s="57"/>
      <c r="Q2521" s="65" t="str">
        <f t="shared" si="201"/>
        <v/>
      </c>
      <c r="R2521" s="55"/>
      <c r="S2521" s="67"/>
      <c r="T2521" s="17">
        <f>IF(AND(D2521&lt;&gt;"",RIGHT(D2521,3)&lt;&gt;""),IF(COUNTIF($D$6:D2521,D2521)=1,1,0),0)</f>
        <v>0</v>
      </c>
      <c r="U2521" s="17" t="str">
        <f t="shared" si="202"/>
        <v/>
      </c>
      <c r="V2521" s="17" t="str">
        <f t="shared" si="203"/>
        <v/>
      </c>
    </row>
    <row r="2522" s="9" customFormat="1" hidden="1" customHeight="1" spans="1:22">
      <c r="A2522" s="21"/>
      <c r="B2522" s="54"/>
      <c r="C2522" s="55"/>
      <c r="D2522" s="54"/>
      <c r="E2522" s="57"/>
      <c r="F2522" s="58"/>
      <c r="G2522" s="59"/>
      <c r="H2522" s="57"/>
      <c r="I2522" s="57"/>
      <c r="J2522" s="62" t="str">
        <f t="shared" si="199"/>
        <v/>
      </c>
      <c r="K2522" s="61"/>
      <c r="L2522" s="57"/>
      <c r="M2522" s="57" t="str">
        <f t="shared" si="200"/>
        <v/>
      </c>
      <c r="N2522" s="57"/>
      <c r="O2522" s="57"/>
      <c r="P2522" s="57"/>
      <c r="Q2522" s="65" t="str">
        <f t="shared" si="201"/>
        <v/>
      </c>
      <c r="R2522" s="55"/>
      <c r="S2522" s="67"/>
      <c r="T2522" s="17">
        <f>IF(AND(D2522&lt;&gt;"",RIGHT(D2522,3)&lt;&gt;""),IF(COUNTIF($D$6:D2522,D2522)=1,1,0),0)</f>
        <v>0</v>
      </c>
      <c r="U2522" s="17" t="str">
        <f t="shared" si="202"/>
        <v/>
      </c>
      <c r="V2522" s="17" t="str">
        <f t="shared" si="203"/>
        <v/>
      </c>
    </row>
    <row r="2523" s="9" customFormat="1" hidden="1" customHeight="1" spans="1:22">
      <c r="A2523" s="21"/>
      <c r="B2523" s="54"/>
      <c r="C2523" s="55"/>
      <c r="D2523" s="54"/>
      <c r="E2523" s="57"/>
      <c r="F2523" s="58"/>
      <c r="G2523" s="59"/>
      <c r="H2523" s="57"/>
      <c r="I2523" s="57"/>
      <c r="J2523" s="62" t="str">
        <f t="shared" si="199"/>
        <v/>
      </c>
      <c r="K2523" s="61"/>
      <c r="L2523" s="57"/>
      <c r="M2523" s="57" t="str">
        <f t="shared" si="200"/>
        <v/>
      </c>
      <c r="N2523" s="57"/>
      <c r="O2523" s="57"/>
      <c r="P2523" s="57"/>
      <c r="Q2523" s="65" t="str">
        <f t="shared" si="201"/>
        <v/>
      </c>
      <c r="R2523" s="55"/>
      <c r="S2523" s="67"/>
      <c r="T2523" s="17">
        <f>IF(AND(D2523&lt;&gt;"",RIGHT(D2523,3)&lt;&gt;""),IF(COUNTIF($D$6:D2523,D2523)=1,1,0),0)</f>
        <v>0</v>
      </c>
      <c r="U2523" s="17" t="str">
        <f t="shared" si="202"/>
        <v/>
      </c>
      <c r="V2523" s="17" t="str">
        <f t="shared" si="203"/>
        <v/>
      </c>
    </row>
    <row r="2524" s="9" customFormat="1" hidden="1" customHeight="1" spans="1:22">
      <c r="A2524" s="21"/>
      <c r="B2524" s="54"/>
      <c r="C2524" s="55"/>
      <c r="D2524" s="54"/>
      <c r="E2524" s="57"/>
      <c r="F2524" s="58"/>
      <c r="G2524" s="59"/>
      <c r="H2524" s="57"/>
      <c r="I2524" s="57"/>
      <c r="J2524" s="62" t="str">
        <f t="shared" si="199"/>
        <v/>
      </c>
      <c r="K2524" s="61"/>
      <c r="L2524" s="57"/>
      <c r="M2524" s="57" t="str">
        <f t="shared" si="200"/>
        <v/>
      </c>
      <c r="N2524" s="57"/>
      <c r="O2524" s="57"/>
      <c r="P2524" s="57"/>
      <c r="Q2524" s="65" t="str">
        <f t="shared" si="201"/>
        <v/>
      </c>
      <c r="R2524" s="55"/>
      <c r="S2524" s="67"/>
      <c r="T2524" s="17">
        <f>IF(AND(D2524&lt;&gt;"",RIGHT(D2524,3)&lt;&gt;""),IF(COUNTIF($D$6:D2524,D2524)=1,1,0),0)</f>
        <v>0</v>
      </c>
      <c r="U2524" s="17" t="str">
        <f t="shared" si="202"/>
        <v/>
      </c>
      <c r="V2524" s="17" t="str">
        <f t="shared" si="203"/>
        <v/>
      </c>
    </row>
    <row r="2525" s="9" customFormat="1" hidden="1" customHeight="1" spans="1:22">
      <c r="A2525" s="21"/>
      <c r="B2525" s="54"/>
      <c r="C2525" s="55"/>
      <c r="D2525" s="54"/>
      <c r="E2525" s="57"/>
      <c r="F2525" s="58"/>
      <c r="G2525" s="59"/>
      <c r="H2525" s="57"/>
      <c r="I2525" s="57"/>
      <c r="J2525" s="62" t="str">
        <f t="shared" si="199"/>
        <v/>
      </c>
      <c r="K2525" s="61"/>
      <c r="L2525" s="57"/>
      <c r="M2525" s="57" t="str">
        <f t="shared" si="200"/>
        <v/>
      </c>
      <c r="N2525" s="57"/>
      <c r="O2525" s="57"/>
      <c r="P2525" s="57"/>
      <c r="Q2525" s="65" t="str">
        <f t="shared" si="201"/>
        <v/>
      </c>
      <c r="R2525" s="55"/>
      <c r="S2525" s="67"/>
      <c r="T2525" s="17">
        <f>IF(AND(D2525&lt;&gt;"",RIGHT(D2525,3)&lt;&gt;""),IF(COUNTIF($D$6:D2525,D2525)=1,1,0),0)</f>
        <v>0</v>
      </c>
      <c r="U2525" s="17" t="str">
        <f t="shared" si="202"/>
        <v/>
      </c>
      <c r="V2525" s="17" t="str">
        <f t="shared" si="203"/>
        <v/>
      </c>
    </row>
    <row r="2526" s="9" customFormat="1" hidden="1" customHeight="1" spans="1:22">
      <c r="A2526" s="21"/>
      <c r="B2526" s="54"/>
      <c r="C2526" s="55"/>
      <c r="D2526" s="54"/>
      <c r="E2526" s="57"/>
      <c r="F2526" s="58"/>
      <c r="G2526" s="59"/>
      <c r="H2526" s="57"/>
      <c r="I2526" s="57"/>
      <c r="J2526" s="62" t="str">
        <f t="shared" si="199"/>
        <v/>
      </c>
      <c r="K2526" s="61"/>
      <c r="L2526" s="57"/>
      <c r="M2526" s="57" t="str">
        <f t="shared" si="200"/>
        <v/>
      </c>
      <c r="N2526" s="57"/>
      <c r="O2526" s="57"/>
      <c r="P2526" s="57"/>
      <c r="Q2526" s="65" t="str">
        <f t="shared" si="201"/>
        <v/>
      </c>
      <c r="R2526" s="55"/>
      <c r="S2526" s="67"/>
      <c r="T2526" s="17">
        <f>IF(AND(D2526&lt;&gt;"",RIGHT(D2526,3)&lt;&gt;""),IF(COUNTIF($D$6:D2526,D2526)=1,1,0),0)</f>
        <v>0</v>
      </c>
      <c r="U2526" s="17" t="str">
        <f t="shared" si="202"/>
        <v/>
      </c>
      <c r="V2526" s="17" t="str">
        <f t="shared" si="203"/>
        <v/>
      </c>
    </row>
    <row r="2527" s="9" customFormat="1" hidden="1" customHeight="1" spans="1:22">
      <c r="A2527" s="21"/>
      <c r="B2527" s="54"/>
      <c r="C2527" s="55"/>
      <c r="D2527" s="54"/>
      <c r="E2527" s="57"/>
      <c r="F2527" s="58"/>
      <c r="G2527" s="59"/>
      <c r="H2527" s="57"/>
      <c r="I2527" s="57"/>
      <c r="J2527" s="62" t="str">
        <f t="shared" si="199"/>
        <v/>
      </c>
      <c r="K2527" s="61"/>
      <c r="L2527" s="57"/>
      <c r="M2527" s="57" t="str">
        <f t="shared" si="200"/>
        <v/>
      </c>
      <c r="N2527" s="57"/>
      <c r="O2527" s="57"/>
      <c r="P2527" s="57"/>
      <c r="Q2527" s="65" t="str">
        <f t="shared" si="201"/>
        <v/>
      </c>
      <c r="R2527" s="55"/>
      <c r="S2527" s="67"/>
      <c r="T2527" s="17">
        <f>IF(AND(D2527&lt;&gt;"",RIGHT(D2527,3)&lt;&gt;""),IF(COUNTIF($D$6:D2527,D2527)=1,1,0),0)</f>
        <v>0</v>
      </c>
      <c r="U2527" s="17" t="str">
        <f t="shared" si="202"/>
        <v/>
      </c>
      <c r="V2527" s="17" t="str">
        <f t="shared" si="203"/>
        <v/>
      </c>
    </row>
    <row r="2528" s="9" customFormat="1" hidden="1" customHeight="1" spans="1:22">
      <c r="A2528" s="21"/>
      <c r="B2528" s="54"/>
      <c r="C2528" s="55"/>
      <c r="D2528" s="54"/>
      <c r="E2528" s="57"/>
      <c r="F2528" s="58"/>
      <c r="G2528" s="59"/>
      <c r="H2528" s="57"/>
      <c r="I2528" s="57"/>
      <c r="J2528" s="62" t="str">
        <f t="shared" si="199"/>
        <v/>
      </c>
      <c r="K2528" s="61"/>
      <c r="L2528" s="57"/>
      <c r="M2528" s="57" t="str">
        <f t="shared" si="200"/>
        <v/>
      </c>
      <c r="N2528" s="57"/>
      <c r="O2528" s="57"/>
      <c r="P2528" s="57"/>
      <c r="Q2528" s="65" t="str">
        <f t="shared" si="201"/>
        <v/>
      </c>
      <c r="R2528" s="55"/>
      <c r="S2528" s="67"/>
      <c r="T2528" s="17">
        <f>IF(AND(D2528&lt;&gt;"",RIGHT(D2528,3)&lt;&gt;""),IF(COUNTIF($D$6:D2528,D2528)=1,1,0),0)</f>
        <v>0</v>
      </c>
      <c r="U2528" s="17" t="str">
        <f t="shared" si="202"/>
        <v/>
      </c>
      <c r="V2528" s="17" t="str">
        <f t="shared" si="203"/>
        <v/>
      </c>
    </row>
    <row r="2529" s="9" customFormat="1" hidden="1" customHeight="1" spans="1:22">
      <c r="A2529" s="21"/>
      <c r="B2529" s="54"/>
      <c r="C2529" s="55"/>
      <c r="D2529" s="54"/>
      <c r="E2529" s="57"/>
      <c r="F2529" s="58"/>
      <c r="G2529" s="59"/>
      <c r="H2529" s="57"/>
      <c r="I2529" s="57"/>
      <c r="J2529" s="62" t="str">
        <f t="shared" si="199"/>
        <v/>
      </c>
      <c r="K2529" s="61"/>
      <c r="L2529" s="57"/>
      <c r="M2529" s="57" t="str">
        <f t="shared" si="200"/>
        <v/>
      </c>
      <c r="N2529" s="57"/>
      <c r="O2529" s="57"/>
      <c r="P2529" s="57"/>
      <c r="Q2529" s="65" t="str">
        <f t="shared" si="201"/>
        <v/>
      </c>
      <c r="R2529" s="55"/>
      <c r="S2529" s="67"/>
      <c r="T2529" s="17">
        <f>IF(AND(D2529&lt;&gt;"",RIGHT(D2529,3)&lt;&gt;""),IF(COUNTIF($D$6:D2529,D2529)=1,1,0),0)</f>
        <v>0</v>
      </c>
      <c r="U2529" s="17" t="str">
        <f t="shared" si="202"/>
        <v/>
      </c>
      <c r="V2529" s="17" t="str">
        <f t="shared" si="203"/>
        <v/>
      </c>
    </row>
    <row r="2530" s="9" customFormat="1" hidden="1" customHeight="1" spans="1:22">
      <c r="A2530" s="21"/>
      <c r="B2530" s="54"/>
      <c r="C2530" s="55"/>
      <c r="D2530" s="54"/>
      <c r="E2530" s="57"/>
      <c r="F2530" s="58"/>
      <c r="G2530" s="59"/>
      <c r="H2530" s="57"/>
      <c r="I2530" s="57"/>
      <c r="J2530" s="62" t="str">
        <f t="shared" si="199"/>
        <v/>
      </c>
      <c r="K2530" s="61"/>
      <c r="L2530" s="57"/>
      <c r="M2530" s="57" t="str">
        <f t="shared" si="200"/>
        <v/>
      </c>
      <c r="N2530" s="57"/>
      <c r="O2530" s="57"/>
      <c r="P2530" s="57"/>
      <c r="Q2530" s="65" t="str">
        <f t="shared" si="201"/>
        <v/>
      </c>
      <c r="R2530" s="55"/>
      <c r="S2530" s="67"/>
      <c r="T2530" s="17">
        <f>IF(AND(D2530&lt;&gt;"",RIGHT(D2530,3)&lt;&gt;""),IF(COUNTIF($D$6:D2530,D2530)=1,1,0),0)</f>
        <v>0</v>
      </c>
      <c r="U2530" s="17" t="str">
        <f t="shared" si="202"/>
        <v/>
      </c>
      <c r="V2530" s="17" t="str">
        <f t="shared" si="203"/>
        <v/>
      </c>
    </row>
    <row r="2531" s="9" customFormat="1" hidden="1" customHeight="1" spans="1:22">
      <c r="A2531" s="21"/>
      <c r="B2531" s="54"/>
      <c r="C2531" s="55"/>
      <c r="D2531" s="54"/>
      <c r="E2531" s="57"/>
      <c r="F2531" s="58"/>
      <c r="G2531" s="59"/>
      <c r="H2531" s="57"/>
      <c r="I2531" s="57"/>
      <c r="J2531" s="62" t="str">
        <f t="shared" si="199"/>
        <v/>
      </c>
      <c r="K2531" s="61"/>
      <c r="L2531" s="57"/>
      <c r="M2531" s="57" t="str">
        <f t="shared" si="200"/>
        <v/>
      </c>
      <c r="N2531" s="57"/>
      <c r="O2531" s="57"/>
      <c r="P2531" s="57"/>
      <c r="Q2531" s="65" t="str">
        <f t="shared" si="201"/>
        <v/>
      </c>
      <c r="R2531" s="55"/>
      <c r="S2531" s="67"/>
      <c r="T2531" s="17">
        <f>IF(AND(D2531&lt;&gt;"",RIGHT(D2531,3)&lt;&gt;""),IF(COUNTIF($D$6:D2531,D2531)=1,1,0),0)</f>
        <v>0</v>
      </c>
      <c r="U2531" s="17" t="str">
        <f t="shared" si="202"/>
        <v/>
      </c>
      <c r="V2531" s="17" t="str">
        <f t="shared" si="203"/>
        <v/>
      </c>
    </row>
    <row r="2532" s="9" customFormat="1" hidden="1" customHeight="1" spans="1:22">
      <c r="A2532" s="21"/>
      <c r="B2532" s="54"/>
      <c r="C2532" s="55"/>
      <c r="D2532" s="54"/>
      <c r="E2532" s="57"/>
      <c r="F2532" s="58"/>
      <c r="G2532" s="59"/>
      <c r="H2532" s="57"/>
      <c r="I2532" s="57"/>
      <c r="J2532" s="62" t="str">
        <f t="shared" si="199"/>
        <v/>
      </c>
      <c r="K2532" s="61"/>
      <c r="L2532" s="57"/>
      <c r="M2532" s="57" t="str">
        <f t="shared" si="200"/>
        <v/>
      </c>
      <c r="N2532" s="57"/>
      <c r="O2532" s="57"/>
      <c r="P2532" s="57"/>
      <c r="Q2532" s="65" t="str">
        <f t="shared" si="201"/>
        <v/>
      </c>
      <c r="R2532" s="55"/>
      <c r="S2532" s="67"/>
      <c r="T2532" s="17">
        <f>IF(AND(D2532&lt;&gt;"",RIGHT(D2532,3)&lt;&gt;""),IF(COUNTIF($D$6:D2532,D2532)=1,1,0),0)</f>
        <v>0</v>
      </c>
      <c r="U2532" s="17" t="str">
        <f t="shared" si="202"/>
        <v/>
      </c>
      <c r="V2532" s="17" t="str">
        <f t="shared" si="203"/>
        <v/>
      </c>
    </row>
    <row r="2533" s="9" customFormat="1" hidden="1" customHeight="1" spans="1:22">
      <c r="A2533" s="21"/>
      <c r="B2533" s="54"/>
      <c r="C2533" s="55"/>
      <c r="D2533" s="54"/>
      <c r="E2533" s="57"/>
      <c r="F2533" s="58"/>
      <c r="G2533" s="59"/>
      <c r="H2533" s="57"/>
      <c r="I2533" s="57"/>
      <c r="J2533" s="62" t="str">
        <f t="shared" si="199"/>
        <v/>
      </c>
      <c r="K2533" s="61"/>
      <c r="L2533" s="57"/>
      <c r="M2533" s="57" t="str">
        <f t="shared" si="200"/>
        <v/>
      </c>
      <c r="N2533" s="57"/>
      <c r="O2533" s="57"/>
      <c r="P2533" s="57"/>
      <c r="Q2533" s="65" t="str">
        <f t="shared" si="201"/>
        <v/>
      </c>
      <c r="R2533" s="55"/>
      <c r="S2533" s="67"/>
      <c r="T2533" s="17">
        <f>IF(AND(D2533&lt;&gt;"",RIGHT(D2533,3)&lt;&gt;""),IF(COUNTIF($D$6:D2533,D2533)=1,1,0),0)</f>
        <v>0</v>
      </c>
      <c r="U2533" s="17" t="str">
        <f t="shared" si="202"/>
        <v/>
      </c>
      <c r="V2533" s="17" t="str">
        <f t="shared" si="203"/>
        <v/>
      </c>
    </row>
    <row r="2534" s="9" customFormat="1" hidden="1" customHeight="1" spans="1:22">
      <c r="A2534" s="21"/>
      <c r="B2534" s="54"/>
      <c r="C2534" s="55"/>
      <c r="D2534" s="54"/>
      <c r="E2534" s="57"/>
      <c r="F2534" s="58"/>
      <c r="G2534" s="59"/>
      <c r="H2534" s="57"/>
      <c r="I2534" s="57"/>
      <c r="J2534" s="62" t="str">
        <f t="shared" si="199"/>
        <v/>
      </c>
      <c r="K2534" s="61"/>
      <c r="L2534" s="57"/>
      <c r="M2534" s="57" t="str">
        <f t="shared" si="200"/>
        <v/>
      </c>
      <c r="N2534" s="57"/>
      <c r="O2534" s="57"/>
      <c r="P2534" s="57"/>
      <c r="Q2534" s="65" t="str">
        <f t="shared" si="201"/>
        <v/>
      </c>
      <c r="R2534" s="55"/>
      <c r="S2534" s="67"/>
      <c r="T2534" s="17">
        <f>IF(AND(D2534&lt;&gt;"",RIGHT(D2534,3)&lt;&gt;""),IF(COUNTIF($D$6:D2534,D2534)=1,1,0),0)</f>
        <v>0</v>
      </c>
      <c r="U2534" s="17" t="str">
        <f t="shared" si="202"/>
        <v/>
      </c>
      <c r="V2534" s="17" t="str">
        <f t="shared" si="203"/>
        <v/>
      </c>
    </row>
    <row r="2535" s="9" customFormat="1" hidden="1" customHeight="1" spans="1:22">
      <c r="A2535" s="21"/>
      <c r="B2535" s="54"/>
      <c r="C2535" s="55"/>
      <c r="D2535" s="54"/>
      <c r="E2535" s="57"/>
      <c r="F2535" s="58"/>
      <c r="G2535" s="59"/>
      <c r="H2535" s="57"/>
      <c r="I2535" s="57"/>
      <c r="J2535" s="62" t="str">
        <f t="shared" si="199"/>
        <v/>
      </c>
      <c r="K2535" s="61"/>
      <c r="L2535" s="57"/>
      <c r="M2535" s="57" t="str">
        <f t="shared" si="200"/>
        <v/>
      </c>
      <c r="N2535" s="57"/>
      <c r="O2535" s="57"/>
      <c r="P2535" s="57"/>
      <c r="Q2535" s="65" t="str">
        <f t="shared" si="201"/>
        <v/>
      </c>
      <c r="R2535" s="55"/>
      <c r="S2535" s="67"/>
      <c r="T2535" s="17">
        <f>IF(AND(D2535&lt;&gt;"",RIGHT(D2535,3)&lt;&gt;""),IF(COUNTIF($D$6:D2535,D2535)=1,1,0),0)</f>
        <v>0</v>
      </c>
      <c r="U2535" s="17" t="str">
        <f t="shared" si="202"/>
        <v/>
      </c>
      <c r="V2535" s="17" t="str">
        <f t="shared" si="203"/>
        <v/>
      </c>
    </row>
    <row r="2536" s="9" customFormat="1" hidden="1" customHeight="1" spans="1:22">
      <c r="A2536" s="21"/>
      <c r="B2536" s="54"/>
      <c r="C2536" s="55"/>
      <c r="D2536" s="54"/>
      <c r="E2536" s="57"/>
      <c r="F2536" s="58"/>
      <c r="G2536" s="59"/>
      <c r="H2536" s="57"/>
      <c r="I2536" s="57"/>
      <c r="J2536" s="62" t="str">
        <f t="shared" si="199"/>
        <v/>
      </c>
      <c r="K2536" s="61"/>
      <c r="L2536" s="57"/>
      <c r="M2536" s="57" t="str">
        <f t="shared" si="200"/>
        <v/>
      </c>
      <c r="N2536" s="57"/>
      <c r="O2536" s="57"/>
      <c r="P2536" s="57"/>
      <c r="Q2536" s="65" t="str">
        <f t="shared" si="201"/>
        <v/>
      </c>
      <c r="R2536" s="55"/>
      <c r="S2536" s="67"/>
      <c r="T2536" s="17">
        <f>IF(AND(D2536&lt;&gt;"",RIGHT(D2536,3)&lt;&gt;""),IF(COUNTIF($D$6:D2536,D2536)=1,1,0),0)</f>
        <v>0</v>
      </c>
      <c r="U2536" s="17" t="str">
        <f t="shared" si="202"/>
        <v/>
      </c>
      <c r="V2536" s="17" t="str">
        <f t="shared" si="203"/>
        <v/>
      </c>
    </row>
    <row r="2537" s="9" customFormat="1" hidden="1" customHeight="1" spans="1:22">
      <c r="A2537" s="21"/>
      <c r="B2537" s="54"/>
      <c r="C2537" s="55"/>
      <c r="D2537" s="54"/>
      <c r="E2537" s="57"/>
      <c r="F2537" s="58"/>
      <c r="G2537" s="59"/>
      <c r="H2537" s="57"/>
      <c r="I2537" s="57"/>
      <c r="J2537" s="62" t="str">
        <f t="shared" si="199"/>
        <v/>
      </c>
      <c r="K2537" s="61"/>
      <c r="L2537" s="57"/>
      <c r="M2537" s="57" t="str">
        <f t="shared" si="200"/>
        <v/>
      </c>
      <c r="N2537" s="57"/>
      <c r="O2537" s="57"/>
      <c r="P2537" s="57"/>
      <c r="Q2537" s="65" t="str">
        <f t="shared" si="201"/>
        <v/>
      </c>
      <c r="R2537" s="55"/>
      <c r="S2537" s="67"/>
      <c r="T2537" s="17">
        <f>IF(AND(D2537&lt;&gt;"",RIGHT(D2537,3)&lt;&gt;""),IF(COUNTIF($D$6:D2537,D2537)=1,1,0),0)</f>
        <v>0</v>
      </c>
      <c r="U2537" s="17" t="str">
        <f t="shared" si="202"/>
        <v/>
      </c>
      <c r="V2537" s="17" t="str">
        <f t="shared" si="203"/>
        <v/>
      </c>
    </row>
    <row r="2538" s="9" customFormat="1" hidden="1" customHeight="1" spans="1:22">
      <c r="A2538" s="21"/>
      <c r="B2538" s="54"/>
      <c r="C2538" s="55"/>
      <c r="D2538" s="54"/>
      <c r="E2538" s="57"/>
      <c r="F2538" s="58"/>
      <c r="G2538" s="59"/>
      <c r="H2538" s="57"/>
      <c r="I2538" s="57"/>
      <c r="J2538" s="62" t="str">
        <f t="shared" si="199"/>
        <v/>
      </c>
      <c r="K2538" s="61"/>
      <c r="L2538" s="57"/>
      <c r="M2538" s="57" t="str">
        <f t="shared" si="200"/>
        <v/>
      </c>
      <c r="N2538" s="57"/>
      <c r="O2538" s="57"/>
      <c r="P2538" s="57"/>
      <c r="Q2538" s="65" t="str">
        <f t="shared" si="201"/>
        <v/>
      </c>
      <c r="R2538" s="55"/>
      <c r="S2538" s="67"/>
      <c r="T2538" s="17">
        <f>IF(AND(D2538&lt;&gt;"",RIGHT(D2538,3)&lt;&gt;""),IF(COUNTIF($D$6:D2538,D2538)=1,1,0),0)</f>
        <v>0</v>
      </c>
      <c r="U2538" s="17" t="str">
        <f t="shared" si="202"/>
        <v/>
      </c>
      <c r="V2538" s="17" t="str">
        <f t="shared" si="203"/>
        <v/>
      </c>
    </row>
    <row r="2539" s="9" customFormat="1" hidden="1" customHeight="1" spans="1:22">
      <c r="A2539" s="21"/>
      <c r="B2539" s="54"/>
      <c r="C2539" s="55"/>
      <c r="D2539" s="54"/>
      <c r="E2539" s="57"/>
      <c r="F2539" s="58"/>
      <c r="G2539" s="59"/>
      <c r="H2539" s="57"/>
      <c r="I2539" s="57"/>
      <c r="J2539" s="62" t="str">
        <f t="shared" si="199"/>
        <v/>
      </c>
      <c r="K2539" s="61"/>
      <c r="L2539" s="57"/>
      <c r="M2539" s="57" t="str">
        <f t="shared" si="200"/>
        <v/>
      </c>
      <c r="N2539" s="57"/>
      <c r="O2539" s="57"/>
      <c r="P2539" s="57"/>
      <c r="Q2539" s="65" t="str">
        <f t="shared" si="201"/>
        <v/>
      </c>
      <c r="R2539" s="55"/>
      <c r="S2539" s="67"/>
      <c r="T2539" s="17">
        <f>IF(AND(D2539&lt;&gt;"",RIGHT(D2539,3)&lt;&gt;""),IF(COUNTIF($D$6:D2539,D2539)=1,1,0),0)</f>
        <v>0</v>
      </c>
      <c r="U2539" s="17" t="str">
        <f t="shared" si="202"/>
        <v/>
      </c>
      <c r="V2539" s="17" t="str">
        <f t="shared" si="203"/>
        <v/>
      </c>
    </row>
    <row r="2540" s="9" customFormat="1" hidden="1" customHeight="1" spans="1:22">
      <c r="A2540" s="21"/>
      <c r="B2540" s="54"/>
      <c r="C2540" s="55"/>
      <c r="D2540" s="54"/>
      <c r="E2540" s="57"/>
      <c r="F2540" s="58"/>
      <c r="G2540" s="59"/>
      <c r="H2540" s="57"/>
      <c r="I2540" s="57"/>
      <c r="J2540" s="62" t="str">
        <f t="shared" si="199"/>
        <v/>
      </c>
      <c r="K2540" s="61"/>
      <c r="L2540" s="57"/>
      <c r="M2540" s="57" t="str">
        <f t="shared" si="200"/>
        <v/>
      </c>
      <c r="N2540" s="57"/>
      <c r="O2540" s="57"/>
      <c r="P2540" s="57"/>
      <c r="Q2540" s="65" t="str">
        <f t="shared" si="201"/>
        <v/>
      </c>
      <c r="R2540" s="55"/>
      <c r="S2540" s="67"/>
      <c r="T2540" s="17">
        <f>IF(AND(D2540&lt;&gt;"",RIGHT(D2540,3)&lt;&gt;""),IF(COUNTIF($D$6:D2540,D2540)=1,1,0),0)</f>
        <v>0</v>
      </c>
      <c r="U2540" s="17" t="str">
        <f t="shared" si="202"/>
        <v/>
      </c>
      <c r="V2540" s="17" t="str">
        <f t="shared" si="203"/>
        <v/>
      </c>
    </row>
    <row r="2541" s="9" customFormat="1" hidden="1" customHeight="1" spans="1:22">
      <c r="A2541" s="21"/>
      <c r="B2541" s="54"/>
      <c r="C2541" s="55"/>
      <c r="D2541" s="54"/>
      <c r="E2541" s="57"/>
      <c r="F2541" s="58"/>
      <c r="G2541" s="59"/>
      <c r="H2541" s="57"/>
      <c r="I2541" s="57"/>
      <c r="J2541" s="62" t="str">
        <f t="shared" si="199"/>
        <v/>
      </c>
      <c r="K2541" s="61"/>
      <c r="L2541" s="57"/>
      <c r="M2541" s="57" t="str">
        <f t="shared" si="200"/>
        <v/>
      </c>
      <c r="N2541" s="57"/>
      <c r="O2541" s="57"/>
      <c r="P2541" s="57"/>
      <c r="Q2541" s="65" t="str">
        <f t="shared" si="201"/>
        <v/>
      </c>
      <c r="R2541" s="55"/>
      <c r="S2541" s="67"/>
      <c r="T2541" s="17">
        <f>IF(AND(D2541&lt;&gt;"",RIGHT(D2541,3)&lt;&gt;""),IF(COUNTIF($D$6:D2541,D2541)=1,1,0),0)</f>
        <v>0</v>
      </c>
      <c r="U2541" s="17" t="str">
        <f t="shared" si="202"/>
        <v/>
      </c>
      <c r="V2541" s="17" t="str">
        <f t="shared" si="203"/>
        <v/>
      </c>
    </row>
    <row r="2542" s="9" customFormat="1" hidden="1" customHeight="1" spans="1:22">
      <c r="A2542" s="21"/>
      <c r="B2542" s="54"/>
      <c r="C2542" s="55"/>
      <c r="D2542" s="54"/>
      <c r="E2542" s="57"/>
      <c r="F2542" s="58"/>
      <c r="G2542" s="59"/>
      <c r="H2542" s="57"/>
      <c r="I2542" s="57"/>
      <c r="J2542" s="62" t="str">
        <f t="shared" si="199"/>
        <v/>
      </c>
      <c r="K2542" s="61"/>
      <c r="L2542" s="57"/>
      <c r="M2542" s="57" t="str">
        <f t="shared" si="200"/>
        <v/>
      </c>
      <c r="N2542" s="57"/>
      <c r="O2542" s="57"/>
      <c r="P2542" s="57"/>
      <c r="Q2542" s="65" t="str">
        <f t="shared" si="201"/>
        <v/>
      </c>
      <c r="R2542" s="55"/>
      <c r="S2542" s="67"/>
      <c r="T2542" s="17">
        <f>IF(AND(D2542&lt;&gt;"",RIGHT(D2542,3)&lt;&gt;""),IF(COUNTIF($D$6:D2542,D2542)=1,1,0),0)</f>
        <v>0</v>
      </c>
      <c r="U2542" s="17" t="str">
        <f t="shared" si="202"/>
        <v/>
      </c>
      <c r="V2542" s="17" t="str">
        <f t="shared" si="203"/>
        <v/>
      </c>
    </row>
    <row r="2543" s="9" customFormat="1" hidden="1" customHeight="1" spans="1:22">
      <c r="A2543" s="21"/>
      <c r="B2543" s="54"/>
      <c r="C2543" s="55"/>
      <c r="D2543" s="54"/>
      <c r="E2543" s="57"/>
      <c r="F2543" s="58"/>
      <c r="G2543" s="59"/>
      <c r="H2543" s="57"/>
      <c r="I2543" s="57"/>
      <c r="J2543" s="62" t="str">
        <f t="shared" si="199"/>
        <v/>
      </c>
      <c r="K2543" s="61"/>
      <c r="L2543" s="57"/>
      <c r="M2543" s="57" t="str">
        <f t="shared" si="200"/>
        <v/>
      </c>
      <c r="N2543" s="57"/>
      <c r="O2543" s="57"/>
      <c r="P2543" s="57"/>
      <c r="Q2543" s="65" t="str">
        <f t="shared" si="201"/>
        <v/>
      </c>
      <c r="R2543" s="55"/>
      <c r="S2543" s="67"/>
      <c r="T2543" s="17">
        <f>IF(AND(D2543&lt;&gt;"",RIGHT(D2543,3)&lt;&gt;""),IF(COUNTIF($D$6:D2543,D2543)=1,1,0),0)</f>
        <v>0</v>
      </c>
      <c r="U2543" s="17" t="str">
        <f t="shared" si="202"/>
        <v/>
      </c>
      <c r="V2543" s="17" t="str">
        <f t="shared" si="203"/>
        <v/>
      </c>
    </row>
    <row r="2544" s="9" customFormat="1" hidden="1" customHeight="1" spans="1:22">
      <c r="A2544" s="21"/>
      <c r="B2544" s="54"/>
      <c r="C2544" s="55"/>
      <c r="D2544" s="54"/>
      <c r="E2544" s="57"/>
      <c r="F2544" s="58"/>
      <c r="G2544" s="59"/>
      <c r="H2544" s="57"/>
      <c r="I2544" s="57"/>
      <c r="J2544" s="62" t="str">
        <f t="shared" si="199"/>
        <v/>
      </c>
      <c r="K2544" s="61"/>
      <c r="L2544" s="57"/>
      <c r="M2544" s="57" t="str">
        <f t="shared" si="200"/>
        <v/>
      </c>
      <c r="N2544" s="57"/>
      <c r="O2544" s="57"/>
      <c r="P2544" s="57"/>
      <c r="Q2544" s="65" t="str">
        <f t="shared" si="201"/>
        <v/>
      </c>
      <c r="R2544" s="55"/>
      <c r="S2544" s="67"/>
      <c r="T2544" s="17">
        <f>IF(AND(D2544&lt;&gt;"",RIGHT(D2544,3)&lt;&gt;""),IF(COUNTIF($D$6:D2544,D2544)=1,1,0),0)</f>
        <v>0</v>
      </c>
      <c r="U2544" s="17" t="str">
        <f t="shared" si="202"/>
        <v/>
      </c>
      <c r="V2544" s="17" t="str">
        <f t="shared" si="203"/>
        <v/>
      </c>
    </row>
    <row r="2545" s="9" customFormat="1" hidden="1" customHeight="1" spans="1:22">
      <c r="A2545" s="21"/>
      <c r="B2545" s="54"/>
      <c r="C2545" s="55"/>
      <c r="D2545" s="54"/>
      <c r="E2545" s="57"/>
      <c r="F2545" s="58"/>
      <c r="G2545" s="59"/>
      <c r="H2545" s="57"/>
      <c r="I2545" s="57"/>
      <c r="J2545" s="62" t="str">
        <f t="shared" si="199"/>
        <v/>
      </c>
      <c r="K2545" s="61"/>
      <c r="L2545" s="57"/>
      <c r="M2545" s="57" t="str">
        <f t="shared" si="200"/>
        <v/>
      </c>
      <c r="N2545" s="57"/>
      <c r="O2545" s="57"/>
      <c r="P2545" s="57"/>
      <c r="Q2545" s="65" t="str">
        <f t="shared" si="201"/>
        <v/>
      </c>
      <c r="R2545" s="55"/>
      <c r="S2545" s="67"/>
      <c r="T2545" s="17">
        <f>IF(AND(D2545&lt;&gt;"",RIGHT(D2545,3)&lt;&gt;""),IF(COUNTIF($D$6:D2545,D2545)=1,1,0),0)</f>
        <v>0</v>
      </c>
      <c r="U2545" s="17" t="str">
        <f t="shared" si="202"/>
        <v/>
      </c>
      <c r="V2545" s="17" t="str">
        <f t="shared" si="203"/>
        <v/>
      </c>
    </row>
    <row r="2546" s="9" customFormat="1" hidden="1" customHeight="1" spans="1:22">
      <c r="A2546" s="21"/>
      <c r="B2546" s="54"/>
      <c r="C2546" s="55"/>
      <c r="D2546" s="54"/>
      <c r="E2546" s="57"/>
      <c r="F2546" s="58"/>
      <c r="G2546" s="59"/>
      <c r="H2546" s="57"/>
      <c r="I2546" s="57"/>
      <c r="J2546" s="62" t="str">
        <f t="shared" si="199"/>
        <v/>
      </c>
      <c r="K2546" s="61"/>
      <c r="L2546" s="57"/>
      <c r="M2546" s="57" t="str">
        <f t="shared" si="200"/>
        <v/>
      </c>
      <c r="N2546" s="57"/>
      <c r="O2546" s="57"/>
      <c r="P2546" s="57"/>
      <c r="Q2546" s="65" t="str">
        <f t="shared" si="201"/>
        <v/>
      </c>
      <c r="R2546" s="55"/>
      <c r="S2546" s="67"/>
      <c r="T2546" s="17">
        <f>IF(AND(D2546&lt;&gt;"",RIGHT(D2546,3)&lt;&gt;""),IF(COUNTIF($D$6:D2546,D2546)=1,1,0),0)</f>
        <v>0</v>
      </c>
      <c r="U2546" s="17" t="str">
        <f t="shared" si="202"/>
        <v/>
      </c>
      <c r="V2546" s="17" t="str">
        <f t="shared" si="203"/>
        <v/>
      </c>
    </row>
    <row r="2547" s="9" customFormat="1" hidden="1" customHeight="1" spans="1:22">
      <c r="A2547" s="21"/>
      <c r="B2547" s="54"/>
      <c r="C2547" s="55"/>
      <c r="D2547" s="54"/>
      <c r="E2547" s="57"/>
      <c r="F2547" s="58"/>
      <c r="G2547" s="59"/>
      <c r="H2547" s="57"/>
      <c r="I2547" s="57"/>
      <c r="J2547" s="62" t="str">
        <f t="shared" si="199"/>
        <v/>
      </c>
      <c r="K2547" s="61"/>
      <c r="L2547" s="57"/>
      <c r="M2547" s="57" t="str">
        <f t="shared" si="200"/>
        <v/>
      </c>
      <c r="N2547" s="57"/>
      <c r="O2547" s="57"/>
      <c r="P2547" s="57"/>
      <c r="Q2547" s="65" t="str">
        <f t="shared" si="201"/>
        <v/>
      </c>
      <c r="R2547" s="55"/>
      <c r="S2547" s="67"/>
      <c r="T2547" s="17">
        <f>IF(AND(D2547&lt;&gt;"",RIGHT(D2547,3)&lt;&gt;""),IF(COUNTIF($D$6:D2547,D2547)=1,1,0),0)</f>
        <v>0</v>
      </c>
      <c r="U2547" s="17" t="str">
        <f t="shared" si="202"/>
        <v/>
      </c>
      <c r="V2547" s="17" t="str">
        <f t="shared" si="203"/>
        <v/>
      </c>
    </row>
    <row r="2548" s="9" customFormat="1" hidden="1" customHeight="1" spans="1:22">
      <c r="A2548" s="21"/>
      <c r="B2548" s="54"/>
      <c r="C2548" s="55"/>
      <c r="D2548" s="54"/>
      <c r="E2548" s="57"/>
      <c r="F2548" s="58"/>
      <c r="G2548" s="59"/>
      <c r="H2548" s="57"/>
      <c r="I2548" s="57"/>
      <c r="J2548" s="62" t="str">
        <f t="shared" si="199"/>
        <v/>
      </c>
      <c r="K2548" s="61"/>
      <c r="L2548" s="57"/>
      <c r="M2548" s="57" t="str">
        <f t="shared" si="200"/>
        <v/>
      </c>
      <c r="N2548" s="57"/>
      <c r="O2548" s="57"/>
      <c r="P2548" s="57"/>
      <c r="Q2548" s="65" t="str">
        <f t="shared" si="201"/>
        <v/>
      </c>
      <c r="R2548" s="55"/>
      <c r="S2548" s="67"/>
      <c r="T2548" s="17">
        <f>IF(AND(D2548&lt;&gt;"",RIGHT(D2548,3)&lt;&gt;""),IF(COUNTIF($D$6:D2548,D2548)=1,1,0),0)</f>
        <v>0</v>
      </c>
      <c r="U2548" s="17" t="str">
        <f t="shared" si="202"/>
        <v/>
      </c>
      <c r="V2548" s="17" t="str">
        <f t="shared" si="203"/>
        <v/>
      </c>
    </row>
    <row r="2549" s="9" customFormat="1" hidden="1" customHeight="1" spans="1:22">
      <c r="A2549" s="21"/>
      <c r="B2549" s="54"/>
      <c r="C2549" s="55"/>
      <c r="D2549" s="54"/>
      <c r="E2549" s="57"/>
      <c r="F2549" s="58"/>
      <c r="G2549" s="59"/>
      <c r="H2549" s="57"/>
      <c r="I2549" s="57"/>
      <c r="J2549" s="62" t="str">
        <f t="shared" si="199"/>
        <v/>
      </c>
      <c r="K2549" s="61"/>
      <c r="L2549" s="57"/>
      <c r="M2549" s="57" t="str">
        <f t="shared" si="200"/>
        <v/>
      </c>
      <c r="N2549" s="57"/>
      <c r="O2549" s="57"/>
      <c r="P2549" s="57"/>
      <c r="Q2549" s="65" t="str">
        <f t="shared" si="201"/>
        <v/>
      </c>
      <c r="R2549" s="55"/>
      <c r="S2549" s="67"/>
      <c r="T2549" s="17">
        <f>IF(AND(D2549&lt;&gt;"",RIGHT(D2549,3)&lt;&gt;""),IF(COUNTIF($D$6:D2549,D2549)=1,1,0),0)</f>
        <v>0</v>
      </c>
      <c r="U2549" s="17" t="str">
        <f t="shared" si="202"/>
        <v/>
      </c>
      <c r="V2549" s="17" t="str">
        <f t="shared" si="203"/>
        <v/>
      </c>
    </row>
    <row r="2550" s="9" customFormat="1" hidden="1" customHeight="1" spans="1:22">
      <c r="A2550" s="21"/>
      <c r="B2550" s="54"/>
      <c r="C2550" s="55"/>
      <c r="D2550" s="54"/>
      <c r="E2550" s="57"/>
      <c r="F2550" s="58"/>
      <c r="G2550" s="59"/>
      <c r="H2550" s="57"/>
      <c r="I2550" s="57"/>
      <c r="J2550" s="62" t="str">
        <f t="shared" si="199"/>
        <v/>
      </c>
      <c r="K2550" s="61"/>
      <c r="L2550" s="57"/>
      <c r="M2550" s="57" t="str">
        <f t="shared" si="200"/>
        <v/>
      </c>
      <c r="N2550" s="57"/>
      <c r="O2550" s="57"/>
      <c r="P2550" s="57"/>
      <c r="Q2550" s="65" t="str">
        <f t="shared" si="201"/>
        <v/>
      </c>
      <c r="R2550" s="55"/>
      <c r="S2550" s="67"/>
      <c r="T2550" s="17">
        <f>IF(AND(D2550&lt;&gt;"",RIGHT(D2550,3)&lt;&gt;""),IF(COUNTIF($D$6:D2550,D2550)=1,1,0),0)</f>
        <v>0</v>
      </c>
      <c r="U2550" s="17" t="str">
        <f t="shared" si="202"/>
        <v/>
      </c>
      <c r="V2550" s="17" t="str">
        <f t="shared" si="203"/>
        <v/>
      </c>
    </row>
    <row r="2551" s="9" customFormat="1" hidden="1" customHeight="1" spans="1:22">
      <c r="A2551" s="21"/>
      <c r="B2551" s="54"/>
      <c r="C2551" s="55"/>
      <c r="D2551" s="54"/>
      <c r="E2551" s="57"/>
      <c r="F2551" s="58"/>
      <c r="G2551" s="59"/>
      <c r="H2551" s="57"/>
      <c r="I2551" s="57"/>
      <c r="J2551" s="62" t="str">
        <f t="shared" si="199"/>
        <v/>
      </c>
      <c r="K2551" s="61"/>
      <c r="L2551" s="57"/>
      <c r="M2551" s="57" t="str">
        <f t="shared" si="200"/>
        <v/>
      </c>
      <c r="N2551" s="57"/>
      <c r="O2551" s="57"/>
      <c r="P2551" s="57"/>
      <c r="Q2551" s="65" t="str">
        <f t="shared" si="201"/>
        <v/>
      </c>
      <c r="R2551" s="55"/>
      <c r="S2551" s="67"/>
      <c r="T2551" s="17">
        <f>IF(AND(D2551&lt;&gt;"",RIGHT(D2551,3)&lt;&gt;""),IF(COUNTIF($D$6:D2551,D2551)=1,1,0),0)</f>
        <v>0</v>
      </c>
      <c r="U2551" s="17" t="str">
        <f t="shared" si="202"/>
        <v/>
      </c>
      <c r="V2551" s="17" t="str">
        <f t="shared" si="203"/>
        <v/>
      </c>
    </row>
    <row r="2552" s="9" customFormat="1" hidden="1" customHeight="1" spans="1:22">
      <c r="A2552" s="21"/>
      <c r="B2552" s="54"/>
      <c r="C2552" s="55"/>
      <c r="D2552" s="54"/>
      <c r="E2552" s="57"/>
      <c r="F2552" s="58"/>
      <c r="G2552" s="59"/>
      <c r="H2552" s="57"/>
      <c r="I2552" s="57"/>
      <c r="J2552" s="62" t="str">
        <f t="shared" si="199"/>
        <v/>
      </c>
      <c r="K2552" s="61"/>
      <c r="L2552" s="57"/>
      <c r="M2552" s="57" t="str">
        <f t="shared" si="200"/>
        <v/>
      </c>
      <c r="N2552" s="57"/>
      <c r="O2552" s="57"/>
      <c r="P2552" s="57"/>
      <c r="Q2552" s="65" t="str">
        <f t="shared" si="201"/>
        <v/>
      </c>
      <c r="R2552" s="55"/>
      <c r="S2552" s="67"/>
      <c r="T2552" s="17">
        <f>IF(AND(D2552&lt;&gt;"",RIGHT(D2552,3)&lt;&gt;""),IF(COUNTIF($D$6:D2552,D2552)=1,1,0),0)</f>
        <v>0</v>
      </c>
      <c r="U2552" s="17" t="str">
        <f t="shared" si="202"/>
        <v/>
      </c>
      <c r="V2552" s="17" t="str">
        <f t="shared" si="203"/>
        <v/>
      </c>
    </row>
    <row r="2553" s="9" customFormat="1" hidden="1" customHeight="1" spans="1:22">
      <c r="A2553" s="21"/>
      <c r="B2553" s="54"/>
      <c r="C2553" s="55"/>
      <c r="D2553" s="54"/>
      <c r="E2553" s="57"/>
      <c r="F2553" s="58"/>
      <c r="G2553" s="59"/>
      <c r="H2553" s="57"/>
      <c r="I2553" s="57"/>
      <c r="J2553" s="62" t="str">
        <f t="shared" si="199"/>
        <v/>
      </c>
      <c r="K2553" s="61"/>
      <c r="L2553" s="57"/>
      <c r="M2553" s="57" t="str">
        <f t="shared" si="200"/>
        <v/>
      </c>
      <c r="N2553" s="57"/>
      <c r="O2553" s="57"/>
      <c r="P2553" s="57"/>
      <c r="Q2553" s="65" t="str">
        <f t="shared" si="201"/>
        <v/>
      </c>
      <c r="R2553" s="55"/>
      <c r="S2553" s="67"/>
      <c r="T2553" s="17">
        <f>IF(AND(D2553&lt;&gt;"",RIGHT(D2553,3)&lt;&gt;""),IF(COUNTIF($D$6:D2553,D2553)=1,1,0),0)</f>
        <v>0</v>
      </c>
      <c r="U2553" s="17" t="str">
        <f t="shared" si="202"/>
        <v/>
      </c>
      <c r="V2553" s="17" t="str">
        <f t="shared" si="203"/>
        <v/>
      </c>
    </row>
    <row r="2554" s="9" customFormat="1" hidden="1" customHeight="1" spans="1:22">
      <c r="A2554" s="21"/>
      <c r="B2554" s="54"/>
      <c r="C2554" s="55"/>
      <c r="D2554" s="54"/>
      <c r="E2554" s="57"/>
      <c r="F2554" s="58"/>
      <c r="G2554" s="59"/>
      <c r="H2554" s="57"/>
      <c r="I2554" s="57"/>
      <c r="J2554" s="62" t="str">
        <f t="shared" si="199"/>
        <v/>
      </c>
      <c r="K2554" s="61"/>
      <c r="L2554" s="57"/>
      <c r="M2554" s="57" t="str">
        <f t="shared" si="200"/>
        <v/>
      </c>
      <c r="N2554" s="57"/>
      <c r="O2554" s="57"/>
      <c r="P2554" s="57"/>
      <c r="Q2554" s="65" t="str">
        <f t="shared" si="201"/>
        <v/>
      </c>
      <c r="R2554" s="55"/>
      <c r="S2554" s="67"/>
      <c r="T2554" s="17">
        <f>IF(AND(D2554&lt;&gt;"",RIGHT(D2554,3)&lt;&gt;""),IF(COUNTIF($D$6:D2554,D2554)=1,1,0),0)</f>
        <v>0</v>
      </c>
      <c r="U2554" s="17" t="str">
        <f t="shared" si="202"/>
        <v/>
      </c>
      <c r="V2554" s="17" t="str">
        <f t="shared" si="203"/>
        <v/>
      </c>
    </row>
    <row r="2555" s="9" customFormat="1" hidden="1" customHeight="1" spans="1:22">
      <c r="A2555" s="21"/>
      <c r="B2555" s="54"/>
      <c r="C2555" s="55"/>
      <c r="D2555" s="54"/>
      <c r="E2555" s="57"/>
      <c r="F2555" s="58"/>
      <c r="G2555" s="59"/>
      <c r="H2555" s="57"/>
      <c r="I2555" s="57"/>
      <c r="J2555" s="62" t="str">
        <f t="shared" si="199"/>
        <v/>
      </c>
      <c r="K2555" s="61"/>
      <c r="L2555" s="57"/>
      <c r="M2555" s="57" t="str">
        <f t="shared" si="200"/>
        <v/>
      </c>
      <c r="N2555" s="57"/>
      <c r="O2555" s="57"/>
      <c r="P2555" s="57"/>
      <c r="Q2555" s="65" t="str">
        <f t="shared" si="201"/>
        <v/>
      </c>
      <c r="R2555" s="55"/>
      <c r="S2555" s="67"/>
      <c r="T2555" s="17">
        <f>IF(AND(D2555&lt;&gt;"",RIGHT(D2555,3)&lt;&gt;""),IF(COUNTIF($D$6:D2555,D2555)=1,1,0),0)</f>
        <v>0</v>
      </c>
      <c r="U2555" s="17" t="str">
        <f t="shared" si="202"/>
        <v/>
      </c>
      <c r="V2555" s="17" t="str">
        <f t="shared" si="203"/>
        <v/>
      </c>
    </row>
    <row r="2556" s="9" customFormat="1" hidden="1" customHeight="1" spans="1:22">
      <c r="A2556" s="21"/>
      <c r="B2556" s="54"/>
      <c r="C2556" s="55"/>
      <c r="D2556" s="54"/>
      <c r="E2556" s="57"/>
      <c r="F2556" s="58"/>
      <c r="G2556" s="59"/>
      <c r="H2556" s="57"/>
      <c r="I2556" s="57"/>
      <c r="J2556" s="62" t="str">
        <f t="shared" si="199"/>
        <v/>
      </c>
      <c r="K2556" s="61"/>
      <c r="L2556" s="57"/>
      <c r="M2556" s="57" t="str">
        <f t="shared" si="200"/>
        <v/>
      </c>
      <c r="N2556" s="57"/>
      <c r="O2556" s="57"/>
      <c r="P2556" s="57"/>
      <c r="Q2556" s="65" t="str">
        <f t="shared" si="201"/>
        <v/>
      </c>
      <c r="R2556" s="55"/>
      <c r="S2556" s="67"/>
      <c r="T2556" s="17">
        <f>IF(AND(D2556&lt;&gt;"",RIGHT(D2556,3)&lt;&gt;""),IF(COUNTIF($D$6:D2556,D2556)=1,1,0),0)</f>
        <v>0</v>
      </c>
      <c r="U2556" s="17" t="str">
        <f t="shared" si="202"/>
        <v/>
      </c>
      <c r="V2556" s="17" t="str">
        <f t="shared" si="203"/>
        <v/>
      </c>
    </row>
    <row r="2557" s="9" customFormat="1" hidden="1" customHeight="1" spans="1:22">
      <c r="A2557" s="21"/>
      <c r="B2557" s="54"/>
      <c r="C2557" s="55"/>
      <c r="D2557" s="54"/>
      <c r="E2557" s="57"/>
      <c r="F2557" s="58"/>
      <c r="G2557" s="59"/>
      <c r="H2557" s="57"/>
      <c r="I2557" s="57"/>
      <c r="J2557" s="62" t="str">
        <f t="shared" si="199"/>
        <v/>
      </c>
      <c r="K2557" s="61"/>
      <c r="L2557" s="57"/>
      <c r="M2557" s="57" t="str">
        <f t="shared" si="200"/>
        <v/>
      </c>
      <c r="N2557" s="57"/>
      <c r="O2557" s="57"/>
      <c r="P2557" s="57"/>
      <c r="Q2557" s="65" t="str">
        <f t="shared" si="201"/>
        <v/>
      </c>
      <c r="R2557" s="55"/>
      <c r="S2557" s="67"/>
      <c r="T2557" s="17">
        <f>IF(AND(D2557&lt;&gt;"",RIGHT(D2557,3)&lt;&gt;""),IF(COUNTIF($D$6:D2557,D2557)=1,1,0),0)</f>
        <v>0</v>
      </c>
      <c r="U2557" s="17" t="str">
        <f t="shared" si="202"/>
        <v/>
      </c>
      <c r="V2557" s="17" t="str">
        <f t="shared" si="203"/>
        <v/>
      </c>
    </row>
    <row r="2558" s="9" customFormat="1" hidden="1" customHeight="1" spans="1:22">
      <c r="A2558" s="21"/>
      <c r="B2558" s="54"/>
      <c r="C2558" s="55"/>
      <c r="D2558" s="54"/>
      <c r="E2558" s="57"/>
      <c r="F2558" s="58"/>
      <c r="G2558" s="59"/>
      <c r="H2558" s="57"/>
      <c r="I2558" s="57"/>
      <c r="J2558" s="62" t="str">
        <f t="shared" si="199"/>
        <v/>
      </c>
      <c r="K2558" s="61"/>
      <c r="L2558" s="57"/>
      <c r="M2558" s="57" t="str">
        <f t="shared" si="200"/>
        <v/>
      </c>
      <c r="N2558" s="57"/>
      <c r="O2558" s="57"/>
      <c r="P2558" s="57"/>
      <c r="Q2558" s="65" t="str">
        <f t="shared" si="201"/>
        <v/>
      </c>
      <c r="R2558" s="55"/>
      <c r="S2558" s="67"/>
      <c r="T2558" s="17">
        <f>IF(AND(D2558&lt;&gt;"",RIGHT(D2558,3)&lt;&gt;""),IF(COUNTIF($D$6:D2558,D2558)=1,1,0),0)</f>
        <v>0</v>
      </c>
      <c r="U2558" s="17" t="str">
        <f t="shared" si="202"/>
        <v/>
      </c>
      <c r="V2558" s="17" t="str">
        <f t="shared" si="203"/>
        <v/>
      </c>
    </row>
    <row r="2559" s="9" customFormat="1" hidden="1" customHeight="1" spans="1:22">
      <c r="A2559" s="21"/>
      <c r="B2559" s="54"/>
      <c r="C2559" s="55"/>
      <c r="D2559" s="54"/>
      <c r="E2559" s="57"/>
      <c r="F2559" s="58"/>
      <c r="G2559" s="59"/>
      <c r="H2559" s="57"/>
      <c r="I2559" s="57"/>
      <c r="J2559" s="62" t="str">
        <f t="shared" si="199"/>
        <v/>
      </c>
      <c r="K2559" s="61"/>
      <c r="L2559" s="57"/>
      <c r="M2559" s="57" t="str">
        <f t="shared" si="200"/>
        <v/>
      </c>
      <c r="N2559" s="57"/>
      <c r="O2559" s="57"/>
      <c r="P2559" s="57"/>
      <c r="Q2559" s="65" t="str">
        <f t="shared" si="201"/>
        <v/>
      </c>
      <c r="R2559" s="55"/>
      <c r="S2559" s="67"/>
      <c r="T2559" s="17">
        <f>IF(AND(D2559&lt;&gt;"",RIGHT(D2559,3)&lt;&gt;""),IF(COUNTIF($D$6:D2559,D2559)=1,1,0),0)</f>
        <v>0</v>
      </c>
      <c r="U2559" s="17" t="str">
        <f t="shared" si="202"/>
        <v/>
      </c>
      <c r="V2559" s="17" t="str">
        <f t="shared" si="203"/>
        <v/>
      </c>
    </row>
    <row r="2560" s="9" customFormat="1" hidden="1" customHeight="1" spans="1:22">
      <c r="A2560" s="21"/>
      <c r="B2560" s="54"/>
      <c r="C2560" s="55"/>
      <c r="D2560" s="54"/>
      <c r="E2560" s="57"/>
      <c r="F2560" s="58"/>
      <c r="G2560" s="59"/>
      <c r="H2560" s="57"/>
      <c r="I2560" s="57"/>
      <c r="J2560" s="62" t="str">
        <f t="shared" si="199"/>
        <v/>
      </c>
      <c r="K2560" s="61"/>
      <c r="L2560" s="57"/>
      <c r="M2560" s="57" t="str">
        <f t="shared" si="200"/>
        <v/>
      </c>
      <c r="N2560" s="57"/>
      <c r="O2560" s="57"/>
      <c r="P2560" s="57"/>
      <c r="Q2560" s="65" t="str">
        <f t="shared" si="201"/>
        <v/>
      </c>
      <c r="R2560" s="55"/>
      <c r="S2560" s="67"/>
      <c r="T2560" s="17">
        <f>IF(AND(D2560&lt;&gt;"",RIGHT(D2560,3)&lt;&gt;""),IF(COUNTIF($D$6:D2560,D2560)=1,1,0),0)</f>
        <v>0</v>
      </c>
      <c r="U2560" s="17" t="str">
        <f t="shared" si="202"/>
        <v/>
      </c>
      <c r="V2560" s="17" t="str">
        <f t="shared" si="203"/>
        <v/>
      </c>
    </row>
    <row r="2561" s="9" customFormat="1" hidden="1" customHeight="1" spans="1:22">
      <c r="A2561" s="21"/>
      <c r="B2561" s="54"/>
      <c r="C2561" s="55"/>
      <c r="D2561" s="54"/>
      <c r="E2561" s="57"/>
      <c r="F2561" s="58"/>
      <c r="G2561" s="59"/>
      <c r="H2561" s="57"/>
      <c r="I2561" s="57"/>
      <c r="J2561" s="62" t="str">
        <f t="shared" si="199"/>
        <v/>
      </c>
      <c r="K2561" s="61"/>
      <c r="L2561" s="57"/>
      <c r="M2561" s="57" t="str">
        <f t="shared" si="200"/>
        <v/>
      </c>
      <c r="N2561" s="57"/>
      <c r="O2561" s="57"/>
      <c r="P2561" s="57"/>
      <c r="Q2561" s="65" t="str">
        <f t="shared" si="201"/>
        <v/>
      </c>
      <c r="R2561" s="55"/>
      <c r="S2561" s="67"/>
      <c r="T2561" s="17">
        <f>IF(AND(D2561&lt;&gt;"",RIGHT(D2561,3)&lt;&gt;""),IF(COUNTIF($D$6:D2561,D2561)=1,1,0),0)</f>
        <v>0</v>
      </c>
      <c r="U2561" s="17" t="str">
        <f t="shared" si="202"/>
        <v/>
      </c>
      <c r="V2561" s="17" t="str">
        <f t="shared" si="203"/>
        <v/>
      </c>
    </row>
    <row r="2562" s="9" customFormat="1" hidden="1" customHeight="1" spans="1:22">
      <c r="A2562" s="21"/>
      <c r="B2562" s="54"/>
      <c r="C2562" s="55"/>
      <c r="D2562" s="54"/>
      <c r="E2562" s="57"/>
      <c r="F2562" s="58"/>
      <c r="G2562" s="59"/>
      <c r="H2562" s="57"/>
      <c r="I2562" s="57"/>
      <c r="J2562" s="62" t="str">
        <f t="shared" si="199"/>
        <v/>
      </c>
      <c r="K2562" s="61"/>
      <c r="L2562" s="57"/>
      <c r="M2562" s="57" t="str">
        <f t="shared" si="200"/>
        <v/>
      </c>
      <c r="N2562" s="57"/>
      <c r="O2562" s="57"/>
      <c r="P2562" s="57"/>
      <c r="Q2562" s="65" t="str">
        <f t="shared" si="201"/>
        <v/>
      </c>
      <c r="R2562" s="55"/>
      <c r="S2562" s="67"/>
      <c r="T2562" s="17">
        <f>IF(AND(D2562&lt;&gt;"",RIGHT(D2562,3)&lt;&gt;""),IF(COUNTIF($D$6:D2562,D2562)=1,1,0),0)</f>
        <v>0</v>
      </c>
      <c r="U2562" s="17" t="str">
        <f t="shared" si="202"/>
        <v/>
      </c>
      <c r="V2562" s="17" t="str">
        <f t="shared" si="203"/>
        <v/>
      </c>
    </row>
    <row r="2563" s="9" customFormat="1" hidden="1" customHeight="1" spans="1:22">
      <c r="A2563" s="21"/>
      <c r="B2563" s="54"/>
      <c r="C2563" s="55"/>
      <c r="D2563" s="54"/>
      <c r="E2563" s="57"/>
      <c r="F2563" s="58"/>
      <c r="G2563" s="59"/>
      <c r="H2563" s="57"/>
      <c r="I2563" s="57"/>
      <c r="J2563" s="62" t="str">
        <f t="shared" si="199"/>
        <v/>
      </c>
      <c r="K2563" s="61"/>
      <c r="L2563" s="57"/>
      <c r="M2563" s="57" t="str">
        <f t="shared" si="200"/>
        <v/>
      </c>
      <c r="N2563" s="57"/>
      <c r="O2563" s="57"/>
      <c r="P2563" s="57"/>
      <c r="Q2563" s="65" t="str">
        <f t="shared" si="201"/>
        <v/>
      </c>
      <c r="R2563" s="55"/>
      <c r="S2563" s="67"/>
      <c r="T2563" s="17">
        <f>IF(AND(D2563&lt;&gt;"",RIGHT(D2563,3)&lt;&gt;""),IF(COUNTIF($D$6:D2563,D2563)=1,1,0),0)</f>
        <v>0</v>
      </c>
      <c r="U2563" s="17" t="str">
        <f t="shared" si="202"/>
        <v/>
      </c>
      <c r="V2563" s="17" t="str">
        <f t="shared" si="203"/>
        <v/>
      </c>
    </row>
    <row r="2564" s="9" customFormat="1" hidden="1" customHeight="1" spans="1:22">
      <c r="A2564" s="21"/>
      <c r="B2564" s="54"/>
      <c r="C2564" s="55"/>
      <c r="D2564" s="54"/>
      <c r="E2564" s="57"/>
      <c r="F2564" s="58"/>
      <c r="G2564" s="59"/>
      <c r="H2564" s="57"/>
      <c r="I2564" s="57"/>
      <c r="J2564" s="62" t="str">
        <f t="shared" si="199"/>
        <v/>
      </c>
      <c r="K2564" s="61"/>
      <c r="L2564" s="57"/>
      <c r="M2564" s="57" t="str">
        <f t="shared" si="200"/>
        <v/>
      </c>
      <c r="N2564" s="57"/>
      <c r="O2564" s="57"/>
      <c r="P2564" s="57"/>
      <c r="Q2564" s="65" t="str">
        <f t="shared" si="201"/>
        <v/>
      </c>
      <c r="R2564" s="55"/>
      <c r="S2564" s="67"/>
      <c r="T2564" s="17">
        <f>IF(AND(D2564&lt;&gt;"",RIGHT(D2564,3)&lt;&gt;""),IF(COUNTIF($D$6:D2564,D2564)=1,1,0),0)</f>
        <v>0</v>
      </c>
      <c r="U2564" s="17" t="str">
        <f t="shared" si="202"/>
        <v/>
      </c>
      <c r="V2564" s="17" t="str">
        <f t="shared" si="203"/>
        <v/>
      </c>
    </row>
    <row r="2565" s="9" customFormat="1" hidden="1" customHeight="1" spans="1:22">
      <c r="A2565" s="21"/>
      <c r="B2565" s="54"/>
      <c r="C2565" s="55"/>
      <c r="D2565" s="54"/>
      <c r="E2565" s="57"/>
      <c r="F2565" s="58"/>
      <c r="G2565" s="59"/>
      <c r="H2565" s="57"/>
      <c r="I2565" s="57"/>
      <c r="J2565" s="62" t="str">
        <f t="shared" si="199"/>
        <v/>
      </c>
      <c r="K2565" s="61"/>
      <c r="L2565" s="57"/>
      <c r="M2565" s="57" t="str">
        <f t="shared" si="200"/>
        <v/>
      </c>
      <c r="N2565" s="57"/>
      <c r="O2565" s="57"/>
      <c r="P2565" s="57"/>
      <c r="Q2565" s="65" t="str">
        <f t="shared" si="201"/>
        <v/>
      </c>
      <c r="R2565" s="55"/>
      <c r="S2565" s="67"/>
      <c r="T2565" s="17">
        <f>IF(AND(D2565&lt;&gt;"",RIGHT(D2565,3)&lt;&gt;""),IF(COUNTIF($D$6:D2565,D2565)=1,1,0),0)</f>
        <v>0</v>
      </c>
      <c r="U2565" s="17" t="str">
        <f t="shared" si="202"/>
        <v/>
      </c>
      <c r="V2565" s="17" t="str">
        <f t="shared" si="203"/>
        <v/>
      </c>
    </row>
    <row r="2566" s="9" customFormat="1" hidden="1" customHeight="1" spans="1:22">
      <c r="A2566" s="21"/>
      <c r="B2566" s="54"/>
      <c r="C2566" s="55"/>
      <c r="D2566" s="54"/>
      <c r="E2566" s="57"/>
      <c r="F2566" s="58"/>
      <c r="G2566" s="59"/>
      <c r="H2566" s="57"/>
      <c r="I2566" s="57"/>
      <c r="J2566" s="62" t="str">
        <f t="shared" ref="J2566:J2629" si="204">IF(H2566&lt;&gt;"",HYPERLINK(_xlfn.CONCAT($H$4,H2566,I2566),"Open File"),"")</f>
        <v/>
      </c>
      <c r="K2566" s="61"/>
      <c r="L2566" s="57"/>
      <c r="M2566" s="57" t="str">
        <f t="shared" ref="M2566:M2629" si="205">IF(AND(N2566&lt;&gt;"",Q2566&lt;&gt;"",R2566&lt;&gt;""),"COMPLETED",IF(N2566&lt;&gt;"","ON-GOING",IF(L2566&lt;&gt;"","REQUESTED","")))</f>
        <v/>
      </c>
      <c r="N2566" s="57"/>
      <c r="O2566" s="57"/>
      <c r="P2566" s="57"/>
      <c r="Q2566" s="65" t="str">
        <f t="shared" ref="Q2566:Q2629" si="206">IF(O2566&lt;&gt;"",HYPERLINK(_xlfn.CONCAT($O$4,O2566,P2566),"Open File"),"")</f>
        <v/>
      </c>
      <c r="R2566" s="55"/>
      <c r="S2566" s="67"/>
      <c r="T2566" s="17">
        <f>IF(AND(D2566&lt;&gt;"",RIGHT(D2566,3)&lt;&gt;""),IF(COUNTIF($D$6:D2566,D2566)=1,1,0),0)</f>
        <v>0</v>
      </c>
      <c r="U2566" s="17" t="str">
        <f t="shared" ref="U2566:U2629" si="207">IF(AND(D2566&lt;&gt;"",E2566&lt;&gt;""),_xlfn.CONCAT(SUBSTITUTE(D2566,"/","."),"_",E2566,"_Before"),"")</f>
        <v/>
      </c>
      <c r="V2566" s="17" t="str">
        <f t="shared" ref="V2566:V2629" si="208">IF(AND(D2566&lt;&gt;"",E2566&lt;&gt;""),_xlfn.CONCAT(SUBSTITUTE(D2566,"/","."),"_",E2566,"_After"),"")</f>
        <v/>
      </c>
    </row>
    <row r="2567" s="9" customFormat="1" hidden="1" customHeight="1" spans="1:22">
      <c r="A2567" s="21"/>
      <c r="B2567" s="54"/>
      <c r="C2567" s="55"/>
      <c r="D2567" s="54"/>
      <c r="E2567" s="57"/>
      <c r="F2567" s="58"/>
      <c r="G2567" s="59"/>
      <c r="H2567" s="57"/>
      <c r="I2567" s="57"/>
      <c r="J2567" s="62" t="str">
        <f t="shared" si="204"/>
        <v/>
      </c>
      <c r="K2567" s="61"/>
      <c r="L2567" s="57"/>
      <c r="M2567" s="57" t="str">
        <f t="shared" si="205"/>
        <v/>
      </c>
      <c r="N2567" s="57"/>
      <c r="O2567" s="57"/>
      <c r="P2567" s="57"/>
      <c r="Q2567" s="65" t="str">
        <f t="shared" si="206"/>
        <v/>
      </c>
      <c r="R2567" s="55"/>
      <c r="S2567" s="67"/>
      <c r="T2567" s="17">
        <f>IF(AND(D2567&lt;&gt;"",RIGHT(D2567,3)&lt;&gt;""),IF(COUNTIF($D$6:D2567,D2567)=1,1,0),0)</f>
        <v>0</v>
      </c>
      <c r="U2567" s="17" t="str">
        <f t="shared" si="207"/>
        <v/>
      </c>
      <c r="V2567" s="17" t="str">
        <f t="shared" si="208"/>
        <v/>
      </c>
    </row>
    <row r="2568" s="9" customFormat="1" hidden="1" customHeight="1" spans="1:22">
      <c r="A2568" s="21"/>
      <c r="B2568" s="54"/>
      <c r="C2568" s="55"/>
      <c r="D2568" s="54"/>
      <c r="E2568" s="57"/>
      <c r="F2568" s="58"/>
      <c r="G2568" s="59"/>
      <c r="H2568" s="57"/>
      <c r="I2568" s="57"/>
      <c r="J2568" s="62" t="str">
        <f t="shared" si="204"/>
        <v/>
      </c>
      <c r="K2568" s="61"/>
      <c r="L2568" s="57"/>
      <c r="M2568" s="57" t="str">
        <f t="shared" si="205"/>
        <v/>
      </c>
      <c r="N2568" s="57"/>
      <c r="O2568" s="57"/>
      <c r="P2568" s="57"/>
      <c r="Q2568" s="65" t="str">
        <f t="shared" si="206"/>
        <v/>
      </c>
      <c r="R2568" s="55"/>
      <c r="S2568" s="67"/>
      <c r="T2568" s="17">
        <f>IF(AND(D2568&lt;&gt;"",RIGHT(D2568,3)&lt;&gt;""),IF(COUNTIF($D$6:D2568,D2568)=1,1,0),0)</f>
        <v>0</v>
      </c>
      <c r="U2568" s="17" t="str">
        <f t="shared" si="207"/>
        <v/>
      </c>
      <c r="V2568" s="17" t="str">
        <f t="shared" si="208"/>
        <v/>
      </c>
    </row>
    <row r="2569" s="9" customFormat="1" hidden="1" customHeight="1" spans="1:22">
      <c r="A2569" s="21"/>
      <c r="B2569" s="54"/>
      <c r="C2569" s="55"/>
      <c r="D2569" s="54"/>
      <c r="E2569" s="57"/>
      <c r="F2569" s="58"/>
      <c r="G2569" s="59"/>
      <c r="H2569" s="57"/>
      <c r="I2569" s="57"/>
      <c r="J2569" s="62" t="str">
        <f t="shared" si="204"/>
        <v/>
      </c>
      <c r="K2569" s="61"/>
      <c r="L2569" s="57"/>
      <c r="M2569" s="57" t="str">
        <f t="shared" si="205"/>
        <v/>
      </c>
      <c r="N2569" s="57"/>
      <c r="O2569" s="57"/>
      <c r="P2569" s="57"/>
      <c r="Q2569" s="65" t="str">
        <f t="shared" si="206"/>
        <v/>
      </c>
      <c r="R2569" s="55"/>
      <c r="S2569" s="67"/>
      <c r="T2569" s="17">
        <f>IF(AND(D2569&lt;&gt;"",RIGHT(D2569,3)&lt;&gt;""),IF(COUNTIF($D$6:D2569,D2569)=1,1,0),0)</f>
        <v>0</v>
      </c>
      <c r="U2569" s="17" t="str">
        <f t="shared" si="207"/>
        <v/>
      </c>
      <c r="V2569" s="17" t="str">
        <f t="shared" si="208"/>
        <v/>
      </c>
    </row>
    <row r="2570" s="9" customFormat="1" hidden="1" customHeight="1" spans="1:22">
      <c r="A2570" s="21"/>
      <c r="B2570" s="54"/>
      <c r="C2570" s="55"/>
      <c r="D2570" s="54"/>
      <c r="E2570" s="57"/>
      <c r="F2570" s="58"/>
      <c r="G2570" s="59"/>
      <c r="H2570" s="57"/>
      <c r="I2570" s="57"/>
      <c r="J2570" s="62" t="str">
        <f t="shared" si="204"/>
        <v/>
      </c>
      <c r="K2570" s="61"/>
      <c r="L2570" s="57"/>
      <c r="M2570" s="57" t="str">
        <f t="shared" si="205"/>
        <v/>
      </c>
      <c r="N2570" s="57"/>
      <c r="O2570" s="57"/>
      <c r="P2570" s="57"/>
      <c r="Q2570" s="65" t="str">
        <f t="shared" si="206"/>
        <v/>
      </c>
      <c r="R2570" s="55"/>
      <c r="S2570" s="67"/>
      <c r="T2570" s="17">
        <f>IF(AND(D2570&lt;&gt;"",RIGHT(D2570,3)&lt;&gt;""),IF(COUNTIF($D$6:D2570,D2570)=1,1,0),0)</f>
        <v>0</v>
      </c>
      <c r="U2570" s="17" t="str">
        <f t="shared" si="207"/>
        <v/>
      </c>
      <c r="V2570" s="17" t="str">
        <f t="shared" si="208"/>
        <v/>
      </c>
    </row>
    <row r="2571" s="9" customFormat="1" hidden="1" customHeight="1" spans="1:22">
      <c r="A2571" s="21"/>
      <c r="B2571" s="54"/>
      <c r="C2571" s="55"/>
      <c r="D2571" s="54"/>
      <c r="E2571" s="57"/>
      <c r="F2571" s="58"/>
      <c r="G2571" s="59"/>
      <c r="H2571" s="57"/>
      <c r="I2571" s="57"/>
      <c r="J2571" s="62" t="str">
        <f t="shared" si="204"/>
        <v/>
      </c>
      <c r="K2571" s="61"/>
      <c r="L2571" s="57"/>
      <c r="M2571" s="57" t="str">
        <f t="shared" si="205"/>
        <v/>
      </c>
      <c r="N2571" s="57"/>
      <c r="O2571" s="57"/>
      <c r="P2571" s="57"/>
      <c r="Q2571" s="65" t="str">
        <f t="shared" si="206"/>
        <v/>
      </c>
      <c r="R2571" s="55"/>
      <c r="S2571" s="67"/>
      <c r="T2571" s="17">
        <f>IF(AND(D2571&lt;&gt;"",RIGHT(D2571,3)&lt;&gt;""),IF(COUNTIF($D$6:D2571,D2571)=1,1,0),0)</f>
        <v>0</v>
      </c>
      <c r="U2571" s="17" t="str">
        <f t="shared" si="207"/>
        <v/>
      </c>
      <c r="V2571" s="17" t="str">
        <f t="shared" si="208"/>
        <v/>
      </c>
    </row>
    <row r="2572" s="9" customFormat="1" hidden="1" customHeight="1" spans="1:22">
      <c r="A2572" s="21"/>
      <c r="B2572" s="54"/>
      <c r="C2572" s="55"/>
      <c r="D2572" s="54"/>
      <c r="E2572" s="57"/>
      <c r="F2572" s="58"/>
      <c r="G2572" s="59"/>
      <c r="H2572" s="57"/>
      <c r="I2572" s="57"/>
      <c r="J2572" s="62" t="str">
        <f t="shared" si="204"/>
        <v/>
      </c>
      <c r="K2572" s="61"/>
      <c r="L2572" s="57"/>
      <c r="M2572" s="57" t="str">
        <f t="shared" si="205"/>
        <v/>
      </c>
      <c r="N2572" s="57"/>
      <c r="O2572" s="57"/>
      <c r="P2572" s="57"/>
      <c r="Q2572" s="65" t="str">
        <f t="shared" si="206"/>
        <v/>
      </c>
      <c r="R2572" s="55"/>
      <c r="S2572" s="67"/>
      <c r="T2572" s="17">
        <f>IF(AND(D2572&lt;&gt;"",RIGHT(D2572,3)&lt;&gt;""),IF(COUNTIF($D$6:D2572,D2572)=1,1,0),0)</f>
        <v>0</v>
      </c>
      <c r="U2572" s="17" t="str">
        <f t="shared" si="207"/>
        <v/>
      </c>
      <c r="V2572" s="17" t="str">
        <f t="shared" si="208"/>
        <v/>
      </c>
    </row>
    <row r="2573" s="9" customFormat="1" hidden="1" customHeight="1" spans="1:22">
      <c r="A2573" s="21"/>
      <c r="B2573" s="54"/>
      <c r="C2573" s="55"/>
      <c r="D2573" s="54"/>
      <c r="E2573" s="57"/>
      <c r="F2573" s="58"/>
      <c r="G2573" s="59"/>
      <c r="H2573" s="57"/>
      <c r="I2573" s="57"/>
      <c r="J2573" s="62" t="str">
        <f t="shared" si="204"/>
        <v/>
      </c>
      <c r="K2573" s="61"/>
      <c r="L2573" s="57"/>
      <c r="M2573" s="57" t="str">
        <f t="shared" si="205"/>
        <v/>
      </c>
      <c r="N2573" s="57"/>
      <c r="O2573" s="57"/>
      <c r="P2573" s="57"/>
      <c r="Q2573" s="65" t="str">
        <f t="shared" si="206"/>
        <v/>
      </c>
      <c r="R2573" s="55"/>
      <c r="S2573" s="67"/>
      <c r="T2573" s="17">
        <f>IF(AND(D2573&lt;&gt;"",RIGHT(D2573,3)&lt;&gt;""),IF(COUNTIF($D$6:D2573,D2573)=1,1,0),0)</f>
        <v>0</v>
      </c>
      <c r="U2573" s="17" t="str">
        <f t="shared" si="207"/>
        <v/>
      </c>
      <c r="V2573" s="17" t="str">
        <f t="shared" si="208"/>
        <v/>
      </c>
    </row>
    <row r="2574" s="9" customFormat="1" hidden="1" customHeight="1" spans="1:22">
      <c r="A2574" s="21"/>
      <c r="B2574" s="54"/>
      <c r="C2574" s="55"/>
      <c r="D2574" s="54"/>
      <c r="E2574" s="57"/>
      <c r="F2574" s="58"/>
      <c r="G2574" s="59"/>
      <c r="H2574" s="57"/>
      <c r="I2574" s="57"/>
      <c r="J2574" s="62" t="str">
        <f t="shared" si="204"/>
        <v/>
      </c>
      <c r="K2574" s="61"/>
      <c r="L2574" s="57"/>
      <c r="M2574" s="57" t="str">
        <f t="shared" si="205"/>
        <v/>
      </c>
      <c r="N2574" s="57"/>
      <c r="O2574" s="57"/>
      <c r="P2574" s="57"/>
      <c r="Q2574" s="65" t="str">
        <f t="shared" si="206"/>
        <v/>
      </c>
      <c r="R2574" s="55"/>
      <c r="S2574" s="67"/>
      <c r="T2574" s="17">
        <f>IF(AND(D2574&lt;&gt;"",RIGHT(D2574,3)&lt;&gt;""),IF(COUNTIF($D$6:D2574,D2574)=1,1,0),0)</f>
        <v>0</v>
      </c>
      <c r="U2574" s="17" t="str">
        <f t="shared" si="207"/>
        <v/>
      </c>
      <c r="V2574" s="17" t="str">
        <f t="shared" si="208"/>
        <v/>
      </c>
    </row>
    <row r="2575" s="9" customFormat="1" hidden="1" customHeight="1" spans="1:22">
      <c r="A2575" s="21"/>
      <c r="B2575" s="54"/>
      <c r="C2575" s="55"/>
      <c r="D2575" s="54"/>
      <c r="E2575" s="57"/>
      <c r="F2575" s="58"/>
      <c r="G2575" s="59"/>
      <c r="H2575" s="57"/>
      <c r="I2575" s="57"/>
      <c r="J2575" s="62" t="str">
        <f t="shared" si="204"/>
        <v/>
      </c>
      <c r="K2575" s="61"/>
      <c r="L2575" s="57"/>
      <c r="M2575" s="57" t="str">
        <f t="shared" si="205"/>
        <v/>
      </c>
      <c r="N2575" s="57"/>
      <c r="O2575" s="57"/>
      <c r="P2575" s="57"/>
      <c r="Q2575" s="65" t="str">
        <f t="shared" si="206"/>
        <v/>
      </c>
      <c r="R2575" s="55"/>
      <c r="S2575" s="67"/>
      <c r="T2575" s="17">
        <f>IF(AND(D2575&lt;&gt;"",RIGHT(D2575,3)&lt;&gt;""),IF(COUNTIF($D$6:D2575,D2575)=1,1,0),0)</f>
        <v>0</v>
      </c>
      <c r="U2575" s="17" t="str">
        <f t="shared" si="207"/>
        <v/>
      </c>
      <c r="V2575" s="17" t="str">
        <f t="shared" si="208"/>
        <v/>
      </c>
    </row>
    <row r="2576" s="9" customFormat="1" hidden="1" customHeight="1" spans="1:22">
      <c r="A2576" s="21"/>
      <c r="B2576" s="54"/>
      <c r="C2576" s="55"/>
      <c r="D2576" s="54"/>
      <c r="E2576" s="57"/>
      <c r="F2576" s="58"/>
      <c r="G2576" s="59"/>
      <c r="H2576" s="57"/>
      <c r="I2576" s="57"/>
      <c r="J2576" s="62" t="str">
        <f t="shared" si="204"/>
        <v/>
      </c>
      <c r="K2576" s="61"/>
      <c r="L2576" s="57"/>
      <c r="M2576" s="57" t="str">
        <f t="shared" si="205"/>
        <v/>
      </c>
      <c r="N2576" s="57"/>
      <c r="O2576" s="57"/>
      <c r="P2576" s="57"/>
      <c r="Q2576" s="65" t="str">
        <f t="shared" si="206"/>
        <v/>
      </c>
      <c r="R2576" s="55"/>
      <c r="S2576" s="67"/>
      <c r="T2576" s="17">
        <f>IF(AND(D2576&lt;&gt;"",RIGHT(D2576,3)&lt;&gt;""),IF(COUNTIF($D$6:D2576,D2576)=1,1,0),0)</f>
        <v>0</v>
      </c>
      <c r="U2576" s="17" t="str">
        <f t="shared" si="207"/>
        <v/>
      </c>
      <c r="V2576" s="17" t="str">
        <f t="shared" si="208"/>
        <v/>
      </c>
    </row>
    <row r="2577" s="9" customFormat="1" hidden="1" customHeight="1" spans="1:22">
      <c r="A2577" s="21"/>
      <c r="B2577" s="54"/>
      <c r="C2577" s="55"/>
      <c r="D2577" s="54"/>
      <c r="E2577" s="57"/>
      <c r="F2577" s="58"/>
      <c r="G2577" s="59"/>
      <c r="H2577" s="57"/>
      <c r="I2577" s="57"/>
      <c r="J2577" s="62" t="str">
        <f t="shared" si="204"/>
        <v/>
      </c>
      <c r="K2577" s="61"/>
      <c r="L2577" s="57"/>
      <c r="M2577" s="57" t="str">
        <f t="shared" si="205"/>
        <v/>
      </c>
      <c r="N2577" s="57"/>
      <c r="O2577" s="57"/>
      <c r="P2577" s="57"/>
      <c r="Q2577" s="65" t="str">
        <f t="shared" si="206"/>
        <v/>
      </c>
      <c r="R2577" s="55"/>
      <c r="S2577" s="67"/>
      <c r="T2577" s="17">
        <f>IF(AND(D2577&lt;&gt;"",RIGHT(D2577,3)&lt;&gt;""),IF(COUNTIF($D$6:D2577,D2577)=1,1,0),0)</f>
        <v>0</v>
      </c>
      <c r="U2577" s="17" t="str">
        <f t="shared" si="207"/>
        <v/>
      </c>
      <c r="V2577" s="17" t="str">
        <f t="shared" si="208"/>
        <v/>
      </c>
    </row>
    <row r="2578" s="9" customFormat="1" hidden="1" customHeight="1" spans="1:22">
      <c r="A2578" s="21"/>
      <c r="B2578" s="54"/>
      <c r="C2578" s="55"/>
      <c r="D2578" s="54"/>
      <c r="E2578" s="57"/>
      <c r="F2578" s="58"/>
      <c r="G2578" s="59"/>
      <c r="H2578" s="57"/>
      <c r="I2578" s="57"/>
      <c r="J2578" s="62" t="str">
        <f t="shared" si="204"/>
        <v/>
      </c>
      <c r="K2578" s="61"/>
      <c r="L2578" s="57"/>
      <c r="M2578" s="57" t="str">
        <f t="shared" si="205"/>
        <v/>
      </c>
      <c r="N2578" s="57"/>
      <c r="O2578" s="57"/>
      <c r="P2578" s="57"/>
      <c r="Q2578" s="65" t="str">
        <f t="shared" si="206"/>
        <v/>
      </c>
      <c r="R2578" s="55"/>
      <c r="S2578" s="67"/>
      <c r="T2578" s="17">
        <f>IF(AND(D2578&lt;&gt;"",RIGHT(D2578,3)&lt;&gt;""),IF(COUNTIF($D$6:D2578,D2578)=1,1,0),0)</f>
        <v>0</v>
      </c>
      <c r="U2578" s="17" t="str">
        <f t="shared" si="207"/>
        <v/>
      </c>
      <c r="V2578" s="17" t="str">
        <f t="shared" si="208"/>
        <v/>
      </c>
    </row>
    <row r="2579" s="9" customFormat="1" hidden="1" customHeight="1" spans="1:22">
      <c r="A2579" s="21"/>
      <c r="B2579" s="54"/>
      <c r="C2579" s="55"/>
      <c r="D2579" s="54"/>
      <c r="E2579" s="57"/>
      <c r="F2579" s="58"/>
      <c r="G2579" s="59"/>
      <c r="H2579" s="57"/>
      <c r="I2579" s="57"/>
      <c r="J2579" s="62" t="str">
        <f t="shared" si="204"/>
        <v/>
      </c>
      <c r="K2579" s="61"/>
      <c r="L2579" s="57"/>
      <c r="M2579" s="57" t="str">
        <f t="shared" si="205"/>
        <v/>
      </c>
      <c r="N2579" s="57"/>
      <c r="O2579" s="57"/>
      <c r="P2579" s="57"/>
      <c r="Q2579" s="65" t="str">
        <f t="shared" si="206"/>
        <v/>
      </c>
      <c r="R2579" s="55"/>
      <c r="S2579" s="67"/>
      <c r="T2579" s="17">
        <f>IF(AND(D2579&lt;&gt;"",RIGHT(D2579,3)&lt;&gt;""),IF(COUNTIF($D$6:D2579,D2579)=1,1,0),0)</f>
        <v>0</v>
      </c>
      <c r="U2579" s="17" t="str">
        <f t="shared" si="207"/>
        <v/>
      </c>
      <c r="V2579" s="17" t="str">
        <f t="shared" si="208"/>
        <v/>
      </c>
    </row>
    <row r="2580" s="9" customFormat="1" hidden="1" customHeight="1" spans="1:22">
      <c r="A2580" s="21"/>
      <c r="B2580" s="54"/>
      <c r="C2580" s="55"/>
      <c r="D2580" s="54"/>
      <c r="E2580" s="57"/>
      <c r="F2580" s="58"/>
      <c r="G2580" s="59"/>
      <c r="H2580" s="57"/>
      <c r="I2580" s="57"/>
      <c r="J2580" s="62" t="str">
        <f t="shared" si="204"/>
        <v/>
      </c>
      <c r="K2580" s="61"/>
      <c r="L2580" s="57"/>
      <c r="M2580" s="57" t="str">
        <f t="shared" si="205"/>
        <v/>
      </c>
      <c r="N2580" s="57"/>
      <c r="O2580" s="57"/>
      <c r="P2580" s="57"/>
      <c r="Q2580" s="65" t="str">
        <f t="shared" si="206"/>
        <v/>
      </c>
      <c r="R2580" s="55"/>
      <c r="S2580" s="67"/>
      <c r="T2580" s="17">
        <f>IF(AND(D2580&lt;&gt;"",RIGHT(D2580,3)&lt;&gt;""),IF(COUNTIF($D$6:D2580,D2580)=1,1,0),0)</f>
        <v>0</v>
      </c>
      <c r="U2580" s="17" t="str">
        <f t="shared" si="207"/>
        <v/>
      </c>
      <c r="V2580" s="17" t="str">
        <f t="shared" si="208"/>
        <v/>
      </c>
    </row>
    <row r="2581" s="9" customFormat="1" hidden="1" customHeight="1" spans="1:22">
      <c r="A2581" s="21"/>
      <c r="B2581" s="54"/>
      <c r="C2581" s="55"/>
      <c r="D2581" s="54"/>
      <c r="E2581" s="57"/>
      <c r="F2581" s="58"/>
      <c r="G2581" s="59"/>
      <c r="H2581" s="57"/>
      <c r="I2581" s="57"/>
      <c r="J2581" s="62" t="str">
        <f t="shared" si="204"/>
        <v/>
      </c>
      <c r="K2581" s="61"/>
      <c r="L2581" s="57"/>
      <c r="M2581" s="57" t="str">
        <f t="shared" si="205"/>
        <v/>
      </c>
      <c r="N2581" s="57"/>
      <c r="O2581" s="57"/>
      <c r="P2581" s="57"/>
      <c r="Q2581" s="65" t="str">
        <f t="shared" si="206"/>
        <v/>
      </c>
      <c r="R2581" s="55"/>
      <c r="S2581" s="67"/>
      <c r="T2581" s="17">
        <f>IF(AND(D2581&lt;&gt;"",RIGHT(D2581,3)&lt;&gt;""),IF(COUNTIF($D$6:D2581,D2581)=1,1,0),0)</f>
        <v>0</v>
      </c>
      <c r="U2581" s="17" t="str">
        <f t="shared" si="207"/>
        <v/>
      </c>
      <c r="V2581" s="17" t="str">
        <f t="shared" si="208"/>
        <v/>
      </c>
    </row>
    <row r="2582" s="9" customFormat="1" hidden="1" customHeight="1" spans="1:22">
      <c r="A2582" s="21"/>
      <c r="B2582" s="54"/>
      <c r="C2582" s="55"/>
      <c r="D2582" s="54"/>
      <c r="E2582" s="57"/>
      <c r="F2582" s="58"/>
      <c r="G2582" s="59"/>
      <c r="H2582" s="57"/>
      <c r="I2582" s="57"/>
      <c r="J2582" s="62" t="str">
        <f t="shared" si="204"/>
        <v/>
      </c>
      <c r="K2582" s="61"/>
      <c r="L2582" s="57"/>
      <c r="M2582" s="57" t="str">
        <f t="shared" si="205"/>
        <v/>
      </c>
      <c r="N2582" s="57"/>
      <c r="O2582" s="57"/>
      <c r="P2582" s="57"/>
      <c r="Q2582" s="65" t="str">
        <f t="shared" si="206"/>
        <v/>
      </c>
      <c r="R2582" s="55"/>
      <c r="S2582" s="67"/>
      <c r="T2582" s="17">
        <f>IF(AND(D2582&lt;&gt;"",RIGHT(D2582,3)&lt;&gt;""),IF(COUNTIF($D$6:D2582,D2582)=1,1,0),0)</f>
        <v>0</v>
      </c>
      <c r="U2582" s="17" t="str">
        <f t="shared" si="207"/>
        <v/>
      </c>
      <c r="V2582" s="17" t="str">
        <f t="shared" si="208"/>
        <v/>
      </c>
    </row>
    <row r="2583" s="9" customFormat="1" hidden="1" customHeight="1" spans="1:22">
      <c r="A2583" s="21"/>
      <c r="B2583" s="54"/>
      <c r="C2583" s="55"/>
      <c r="D2583" s="54"/>
      <c r="E2583" s="57"/>
      <c r="F2583" s="58"/>
      <c r="G2583" s="59"/>
      <c r="H2583" s="57"/>
      <c r="I2583" s="57"/>
      <c r="J2583" s="62" t="str">
        <f t="shared" si="204"/>
        <v/>
      </c>
      <c r="K2583" s="61"/>
      <c r="L2583" s="57"/>
      <c r="M2583" s="57" t="str">
        <f t="shared" si="205"/>
        <v/>
      </c>
      <c r="N2583" s="57"/>
      <c r="O2583" s="57"/>
      <c r="P2583" s="57"/>
      <c r="Q2583" s="65" t="str">
        <f t="shared" si="206"/>
        <v/>
      </c>
      <c r="R2583" s="55"/>
      <c r="S2583" s="67"/>
      <c r="T2583" s="17">
        <f>IF(AND(D2583&lt;&gt;"",RIGHT(D2583,3)&lt;&gt;""),IF(COUNTIF($D$6:D2583,D2583)=1,1,0),0)</f>
        <v>0</v>
      </c>
      <c r="U2583" s="17" t="str">
        <f t="shared" si="207"/>
        <v/>
      </c>
      <c r="V2583" s="17" t="str">
        <f t="shared" si="208"/>
        <v/>
      </c>
    </row>
    <row r="2584" s="9" customFormat="1" hidden="1" customHeight="1" spans="1:22">
      <c r="A2584" s="21"/>
      <c r="B2584" s="54"/>
      <c r="C2584" s="55"/>
      <c r="D2584" s="54"/>
      <c r="E2584" s="57"/>
      <c r="F2584" s="58"/>
      <c r="G2584" s="59"/>
      <c r="H2584" s="57"/>
      <c r="I2584" s="57"/>
      <c r="J2584" s="62" t="str">
        <f t="shared" si="204"/>
        <v/>
      </c>
      <c r="K2584" s="61"/>
      <c r="L2584" s="57"/>
      <c r="M2584" s="57" t="str">
        <f t="shared" si="205"/>
        <v/>
      </c>
      <c r="N2584" s="57"/>
      <c r="O2584" s="57"/>
      <c r="P2584" s="57"/>
      <c r="Q2584" s="65" t="str">
        <f t="shared" si="206"/>
        <v/>
      </c>
      <c r="R2584" s="55"/>
      <c r="S2584" s="67"/>
      <c r="T2584" s="17">
        <f>IF(AND(D2584&lt;&gt;"",RIGHT(D2584,3)&lt;&gt;""),IF(COUNTIF($D$6:D2584,D2584)=1,1,0),0)</f>
        <v>0</v>
      </c>
      <c r="U2584" s="17" t="str">
        <f t="shared" si="207"/>
        <v/>
      </c>
      <c r="V2584" s="17" t="str">
        <f t="shared" si="208"/>
        <v/>
      </c>
    </row>
    <row r="2585" s="9" customFormat="1" hidden="1" customHeight="1" spans="1:22">
      <c r="A2585" s="21"/>
      <c r="B2585" s="54"/>
      <c r="C2585" s="55"/>
      <c r="D2585" s="54"/>
      <c r="E2585" s="57"/>
      <c r="F2585" s="58"/>
      <c r="G2585" s="59"/>
      <c r="H2585" s="57"/>
      <c r="I2585" s="57"/>
      <c r="J2585" s="62" t="str">
        <f t="shared" si="204"/>
        <v/>
      </c>
      <c r="K2585" s="61"/>
      <c r="L2585" s="57"/>
      <c r="M2585" s="57" t="str">
        <f t="shared" si="205"/>
        <v/>
      </c>
      <c r="N2585" s="57"/>
      <c r="O2585" s="57"/>
      <c r="P2585" s="57"/>
      <c r="Q2585" s="65" t="str">
        <f t="shared" si="206"/>
        <v/>
      </c>
      <c r="R2585" s="55"/>
      <c r="S2585" s="67"/>
      <c r="T2585" s="17">
        <f>IF(AND(D2585&lt;&gt;"",RIGHT(D2585,3)&lt;&gt;""),IF(COUNTIF($D$6:D2585,D2585)=1,1,0),0)</f>
        <v>0</v>
      </c>
      <c r="U2585" s="17" t="str">
        <f t="shared" si="207"/>
        <v/>
      </c>
      <c r="V2585" s="17" t="str">
        <f t="shared" si="208"/>
        <v/>
      </c>
    </row>
    <row r="2586" s="9" customFormat="1" hidden="1" customHeight="1" spans="1:22">
      <c r="A2586" s="21"/>
      <c r="B2586" s="54"/>
      <c r="C2586" s="55"/>
      <c r="D2586" s="54"/>
      <c r="E2586" s="57"/>
      <c r="F2586" s="58"/>
      <c r="G2586" s="59"/>
      <c r="H2586" s="57"/>
      <c r="I2586" s="57"/>
      <c r="J2586" s="62" t="str">
        <f t="shared" si="204"/>
        <v/>
      </c>
      <c r="K2586" s="61"/>
      <c r="L2586" s="57"/>
      <c r="M2586" s="57" t="str">
        <f t="shared" si="205"/>
        <v/>
      </c>
      <c r="N2586" s="57"/>
      <c r="O2586" s="57"/>
      <c r="P2586" s="57"/>
      <c r="Q2586" s="65" t="str">
        <f t="shared" si="206"/>
        <v/>
      </c>
      <c r="R2586" s="55"/>
      <c r="S2586" s="67"/>
      <c r="T2586" s="17">
        <f>IF(AND(D2586&lt;&gt;"",RIGHT(D2586,3)&lt;&gt;""),IF(COUNTIF($D$6:D2586,D2586)=1,1,0),0)</f>
        <v>0</v>
      </c>
      <c r="U2586" s="17" t="str">
        <f t="shared" si="207"/>
        <v/>
      </c>
      <c r="V2586" s="17" t="str">
        <f t="shared" si="208"/>
        <v/>
      </c>
    </row>
    <row r="2587" s="9" customFormat="1" hidden="1" customHeight="1" spans="1:22">
      <c r="A2587" s="21"/>
      <c r="B2587" s="54"/>
      <c r="C2587" s="55"/>
      <c r="D2587" s="54"/>
      <c r="E2587" s="57"/>
      <c r="F2587" s="58"/>
      <c r="G2587" s="59"/>
      <c r="H2587" s="57"/>
      <c r="I2587" s="57"/>
      <c r="J2587" s="62" t="str">
        <f t="shared" si="204"/>
        <v/>
      </c>
      <c r="K2587" s="61"/>
      <c r="L2587" s="57"/>
      <c r="M2587" s="57" t="str">
        <f t="shared" si="205"/>
        <v/>
      </c>
      <c r="N2587" s="57"/>
      <c r="O2587" s="57"/>
      <c r="P2587" s="57"/>
      <c r="Q2587" s="65" t="str">
        <f t="shared" si="206"/>
        <v/>
      </c>
      <c r="R2587" s="55"/>
      <c r="S2587" s="67"/>
      <c r="T2587" s="17">
        <f>IF(AND(D2587&lt;&gt;"",RIGHT(D2587,3)&lt;&gt;""),IF(COUNTIF($D$6:D2587,D2587)=1,1,0),0)</f>
        <v>0</v>
      </c>
      <c r="U2587" s="17" t="str">
        <f t="shared" si="207"/>
        <v/>
      </c>
      <c r="V2587" s="17" t="str">
        <f t="shared" si="208"/>
        <v/>
      </c>
    </row>
    <row r="2588" s="9" customFormat="1" hidden="1" customHeight="1" spans="1:22">
      <c r="A2588" s="21"/>
      <c r="B2588" s="54"/>
      <c r="C2588" s="55"/>
      <c r="D2588" s="54"/>
      <c r="E2588" s="57"/>
      <c r="F2588" s="58"/>
      <c r="G2588" s="59"/>
      <c r="H2588" s="57"/>
      <c r="I2588" s="57"/>
      <c r="J2588" s="62" t="str">
        <f t="shared" si="204"/>
        <v/>
      </c>
      <c r="K2588" s="61"/>
      <c r="L2588" s="57"/>
      <c r="M2588" s="57" t="str">
        <f t="shared" si="205"/>
        <v/>
      </c>
      <c r="N2588" s="57"/>
      <c r="O2588" s="57"/>
      <c r="P2588" s="57"/>
      <c r="Q2588" s="65" t="str">
        <f t="shared" si="206"/>
        <v/>
      </c>
      <c r="R2588" s="55"/>
      <c r="S2588" s="67"/>
      <c r="T2588" s="17">
        <f>IF(AND(D2588&lt;&gt;"",RIGHT(D2588,3)&lt;&gt;""),IF(COUNTIF($D$6:D2588,D2588)=1,1,0),0)</f>
        <v>0</v>
      </c>
      <c r="U2588" s="17" t="str">
        <f t="shared" si="207"/>
        <v/>
      </c>
      <c r="V2588" s="17" t="str">
        <f t="shared" si="208"/>
        <v/>
      </c>
    </row>
    <row r="2589" s="9" customFormat="1" hidden="1" customHeight="1" spans="1:22">
      <c r="A2589" s="21"/>
      <c r="B2589" s="54"/>
      <c r="C2589" s="55"/>
      <c r="D2589" s="54"/>
      <c r="E2589" s="57"/>
      <c r="F2589" s="58"/>
      <c r="G2589" s="59"/>
      <c r="H2589" s="57"/>
      <c r="I2589" s="57"/>
      <c r="J2589" s="62" t="str">
        <f t="shared" si="204"/>
        <v/>
      </c>
      <c r="K2589" s="61"/>
      <c r="L2589" s="57"/>
      <c r="M2589" s="57" t="str">
        <f t="shared" si="205"/>
        <v/>
      </c>
      <c r="N2589" s="57"/>
      <c r="O2589" s="57"/>
      <c r="P2589" s="57"/>
      <c r="Q2589" s="65" t="str">
        <f t="shared" si="206"/>
        <v/>
      </c>
      <c r="R2589" s="55"/>
      <c r="S2589" s="67"/>
      <c r="T2589" s="17">
        <f>IF(AND(D2589&lt;&gt;"",RIGHT(D2589,3)&lt;&gt;""),IF(COUNTIF($D$6:D2589,D2589)=1,1,0),0)</f>
        <v>0</v>
      </c>
      <c r="U2589" s="17" t="str">
        <f t="shared" si="207"/>
        <v/>
      </c>
      <c r="V2589" s="17" t="str">
        <f t="shared" si="208"/>
        <v/>
      </c>
    </row>
    <row r="2590" s="9" customFormat="1" hidden="1" customHeight="1" spans="1:22">
      <c r="A2590" s="21"/>
      <c r="B2590" s="54"/>
      <c r="C2590" s="55"/>
      <c r="D2590" s="54"/>
      <c r="E2590" s="57"/>
      <c r="F2590" s="58"/>
      <c r="G2590" s="59"/>
      <c r="H2590" s="57"/>
      <c r="I2590" s="57"/>
      <c r="J2590" s="62" t="str">
        <f t="shared" si="204"/>
        <v/>
      </c>
      <c r="K2590" s="61"/>
      <c r="L2590" s="57"/>
      <c r="M2590" s="57" t="str">
        <f t="shared" si="205"/>
        <v/>
      </c>
      <c r="N2590" s="57"/>
      <c r="O2590" s="57"/>
      <c r="P2590" s="57"/>
      <c r="Q2590" s="65" t="str">
        <f t="shared" si="206"/>
        <v/>
      </c>
      <c r="R2590" s="55"/>
      <c r="S2590" s="67"/>
      <c r="T2590" s="17">
        <f>IF(AND(D2590&lt;&gt;"",RIGHT(D2590,3)&lt;&gt;""),IF(COUNTIF($D$6:D2590,D2590)=1,1,0),0)</f>
        <v>0</v>
      </c>
      <c r="U2590" s="17" t="str">
        <f t="shared" si="207"/>
        <v/>
      </c>
      <c r="V2590" s="17" t="str">
        <f t="shared" si="208"/>
        <v/>
      </c>
    </row>
    <row r="2591" s="9" customFormat="1" hidden="1" customHeight="1" spans="1:22">
      <c r="A2591" s="21"/>
      <c r="B2591" s="54"/>
      <c r="C2591" s="55"/>
      <c r="D2591" s="54"/>
      <c r="E2591" s="57"/>
      <c r="F2591" s="58"/>
      <c r="G2591" s="59"/>
      <c r="H2591" s="57"/>
      <c r="I2591" s="57"/>
      <c r="J2591" s="62" t="str">
        <f t="shared" si="204"/>
        <v/>
      </c>
      <c r="K2591" s="61"/>
      <c r="L2591" s="57"/>
      <c r="M2591" s="57" t="str">
        <f t="shared" si="205"/>
        <v/>
      </c>
      <c r="N2591" s="57"/>
      <c r="O2591" s="57"/>
      <c r="P2591" s="57"/>
      <c r="Q2591" s="65" t="str">
        <f t="shared" si="206"/>
        <v/>
      </c>
      <c r="R2591" s="55"/>
      <c r="S2591" s="67"/>
      <c r="T2591" s="17">
        <f>IF(AND(D2591&lt;&gt;"",RIGHT(D2591,3)&lt;&gt;""),IF(COUNTIF($D$6:D2591,D2591)=1,1,0),0)</f>
        <v>0</v>
      </c>
      <c r="U2591" s="17" t="str">
        <f t="shared" si="207"/>
        <v/>
      </c>
      <c r="V2591" s="17" t="str">
        <f t="shared" si="208"/>
        <v/>
      </c>
    </row>
    <row r="2592" s="9" customFormat="1" hidden="1" customHeight="1" spans="1:22">
      <c r="A2592" s="21"/>
      <c r="B2592" s="54"/>
      <c r="C2592" s="55"/>
      <c r="D2592" s="54"/>
      <c r="E2592" s="57"/>
      <c r="F2592" s="58"/>
      <c r="G2592" s="59"/>
      <c r="H2592" s="57"/>
      <c r="I2592" s="57"/>
      <c r="J2592" s="62" t="str">
        <f t="shared" si="204"/>
        <v/>
      </c>
      <c r="K2592" s="61"/>
      <c r="L2592" s="57"/>
      <c r="M2592" s="57" t="str">
        <f t="shared" si="205"/>
        <v/>
      </c>
      <c r="N2592" s="57"/>
      <c r="O2592" s="57"/>
      <c r="P2592" s="57"/>
      <c r="Q2592" s="65" t="str">
        <f t="shared" si="206"/>
        <v/>
      </c>
      <c r="R2592" s="55"/>
      <c r="S2592" s="67"/>
      <c r="T2592" s="17">
        <f>IF(AND(D2592&lt;&gt;"",RIGHT(D2592,3)&lt;&gt;""),IF(COUNTIF($D$6:D2592,D2592)=1,1,0),0)</f>
        <v>0</v>
      </c>
      <c r="U2592" s="17" t="str">
        <f t="shared" si="207"/>
        <v/>
      </c>
      <c r="V2592" s="17" t="str">
        <f t="shared" si="208"/>
        <v/>
      </c>
    </row>
    <row r="2593" s="9" customFormat="1" hidden="1" customHeight="1" spans="1:22">
      <c r="A2593" s="21"/>
      <c r="B2593" s="54"/>
      <c r="C2593" s="55"/>
      <c r="D2593" s="54"/>
      <c r="E2593" s="57"/>
      <c r="F2593" s="58"/>
      <c r="G2593" s="59"/>
      <c r="H2593" s="57"/>
      <c r="I2593" s="57"/>
      <c r="J2593" s="62" t="str">
        <f t="shared" si="204"/>
        <v/>
      </c>
      <c r="K2593" s="61"/>
      <c r="L2593" s="57"/>
      <c r="M2593" s="57" t="str">
        <f t="shared" si="205"/>
        <v/>
      </c>
      <c r="N2593" s="57"/>
      <c r="O2593" s="57"/>
      <c r="P2593" s="57"/>
      <c r="Q2593" s="65" t="str">
        <f t="shared" si="206"/>
        <v/>
      </c>
      <c r="R2593" s="55"/>
      <c r="S2593" s="67"/>
      <c r="T2593" s="17">
        <f>IF(AND(D2593&lt;&gt;"",RIGHT(D2593,3)&lt;&gt;""),IF(COUNTIF($D$6:D2593,D2593)=1,1,0),0)</f>
        <v>0</v>
      </c>
      <c r="U2593" s="17" t="str">
        <f t="shared" si="207"/>
        <v/>
      </c>
      <c r="V2593" s="17" t="str">
        <f t="shared" si="208"/>
        <v/>
      </c>
    </row>
    <row r="2594" s="9" customFormat="1" hidden="1" customHeight="1" spans="1:22">
      <c r="A2594" s="21"/>
      <c r="B2594" s="54"/>
      <c r="C2594" s="55"/>
      <c r="D2594" s="54"/>
      <c r="E2594" s="57"/>
      <c r="F2594" s="58"/>
      <c r="G2594" s="59"/>
      <c r="H2594" s="57"/>
      <c r="I2594" s="57"/>
      <c r="J2594" s="62" t="str">
        <f t="shared" si="204"/>
        <v/>
      </c>
      <c r="K2594" s="61"/>
      <c r="L2594" s="57"/>
      <c r="M2594" s="57" t="str">
        <f t="shared" si="205"/>
        <v/>
      </c>
      <c r="N2594" s="57"/>
      <c r="O2594" s="57"/>
      <c r="P2594" s="57"/>
      <c r="Q2594" s="65" t="str">
        <f t="shared" si="206"/>
        <v/>
      </c>
      <c r="R2594" s="55"/>
      <c r="S2594" s="67"/>
      <c r="T2594" s="17">
        <f>IF(AND(D2594&lt;&gt;"",RIGHT(D2594,3)&lt;&gt;""),IF(COUNTIF($D$6:D2594,D2594)=1,1,0),0)</f>
        <v>0</v>
      </c>
      <c r="U2594" s="17" t="str">
        <f t="shared" si="207"/>
        <v/>
      </c>
      <c r="V2594" s="17" t="str">
        <f t="shared" si="208"/>
        <v/>
      </c>
    </row>
    <row r="2595" s="9" customFormat="1" hidden="1" customHeight="1" spans="1:22">
      <c r="A2595" s="21"/>
      <c r="B2595" s="54"/>
      <c r="C2595" s="55"/>
      <c r="D2595" s="54"/>
      <c r="E2595" s="57"/>
      <c r="F2595" s="58"/>
      <c r="G2595" s="59"/>
      <c r="H2595" s="57"/>
      <c r="I2595" s="57"/>
      <c r="J2595" s="62" t="str">
        <f t="shared" si="204"/>
        <v/>
      </c>
      <c r="K2595" s="61"/>
      <c r="L2595" s="57"/>
      <c r="M2595" s="57" t="str">
        <f t="shared" si="205"/>
        <v/>
      </c>
      <c r="N2595" s="57"/>
      <c r="O2595" s="57"/>
      <c r="P2595" s="57"/>
      <c r="Q2595" s="65" t="str">
        <f t="shared" si="206"/>
        <v/>
      </c>
      <c r="R2595" s="55"/>
      <c r="S2595" s="67"/>
      <c r="T2595" s="17">
        <f>IF(AND(D2595&lt;&gt;"",RIGHT(D2595,3)&lt;&gt;""),IF(COUNTIF($D$6:D2595,D2595)=1,1,0),0)</f>
        <v>0</v>
      </c>
      <c r="U2595" s="17" t="str">
        <f t="shared" si="207"/>
        <v/>
      </c>
      <c r="V2595" s="17" t="str">
        <f t="shared" si="208"/>
        <v/>
      </c>
    </row>
    <row r="2596" s="9" customFormat="1" hidden="1" customHeight="1" spans="1:22">
      <c r="A2596" s="21"/>
      <c r="B2596" s="54"/>
      <c r="C2596" s="55"/>
      <c r="D2596" s="54"/>
      <c r="E2596" s="57"/>
      <c r="F2596" s="58"/>
      <c r="G2596" s="59"/>
      <c r="H2596" s="57"/>
      <c r="I2596" s="57"/>
      <c r="J2596" s="62" t="str">
        <f t="shared" si="204"/>
        <v/>
      </c>
      <c r="K2596" s="61"/>
      <c r="L2596" s="57"/>
      <c r="M2596" s="57" t="str">
        <f t="shared" si="205"/>
        <v/>
      </c>
      <c r="N2596" s="57"/>
      <c r="O2596" s="57"/>
      <c r="P2596" s="57"/>
      <c r="Q2596" s="65" t="str">
        <f t="shared" si="206"/>
        <v/>
      </c>
      <c r="R2596" s="55"/>
      <c r="S2596" s="67"/>
      <c r="T2596" s="17">
        <f>IF(AND(D2596&lt;&gt;"",RIGHT(D2596,3)&lt;&gt;""),IF(COUNTIF($D$6:D2596,D2596)=1,1,0),0)</f>
        <v>0</v>
      </c>
      <c r="U2596" s="17" t="str">
        <f t="shared" si="207"/>
        <v/>
      </c>
      <c r="V2596" s="17" t="str">
        <f t="shared" si="208"/>
        <v/>
      </c>
    </row>
    <row r="2597" s="9" customFormat="1" hidden="1" customHeight="1" spans="1:22">
      <c r="A2597" s="21"/>
      <c r="B2597" s="54"/>
      <c r="C2597" s="55"/>
      <c r="D2597" s="54"/>
      <c r="E2597" s="57"/>
      <c r="F2597" s="58"/>
      <c r="G2597" s="59"/>
      <c r="H2597" s="57"/>
      <c r="I2597" s="57"/>
      <c r="J2597" s="62" t="str">
        <f t="shared" si="204"/>
        <v/>
      </c>
      <c r="K2597" s="61"/>
      <c r="L2597" s="57"/>
      <c r="M2597" s="57" t="str">
        <f t="shared" si="205"/>
        <v/>
      </c>
      <c r="N2597" s="57"/>
      <c r="O2597" s="57"/>
      <c r="P2597" s="57"/>
      <c r="Q2597" s="65" t="str">
        <f t="shared" si="206"/>
        <v/>
      </c>
      <c r="R2597" s="55"/>
      <c r="S2597" s="67"/>
      <c r="T2597" s="17">
        <f>IF(AND(D2597&lt;&gt;"",RIGHT(D2597,3)&lt;&gt;""),IF(COUNTIF($D$6:D2597,D2597)=1,1,0),0)</f>
        <v>0</v>
      </c>
      <c r="U2597" s="17" t="str">
        <f t="shared" si="207"/>
        <v/>
      </c>
      <c r="V2597" s="17" t="str">
        <f t="shared" si="208"/>
        <v/>
      </c>
    </row>
    <row r="2598" s="9" customFormat="1" hidden="1" customHeight="1" spans="1:22">
      <c r="A2598" s="21"/>
      <c r="B2598" s="54"/>
      <c r="C2598" s="55"/>
      <c r="D2598" s="54"/>
      <c r="E2598" s="57"/>
      <c r="F2598" s="58"/>
      <c r="G2598" s="59"/>
      <c r="H2598" s="57"/>
      <c r="I2598" s="57"/>
      <c r="J2598" s="62" t="str">
        <f t="shared" si="204"/>
        <v/>
      </c>
      <c r="K2598" s="61"/>
      <c r="L2598" s="57"/>
      <c r="M2598" s="57" t="str">
        <f t="shared" si="205"/>
        <v/>
      </c>
      <c r="N2598" s="57"/>
      <c r="O2598" s="57"/>
      <c r="P2598" s="57"/>
      <c r="Q2598" s="65" t="str">
        <f t="shared" si="206"/>
        <v/>
      </c>
      <c r="R2598" s="55"/>
      <c r="S2598" s="67"/>
      <c r="T2598" s="17">
        <f>IF(AND(D2598&lt;&gt;"",RIGHT(D2598,3)&lt;&gt;""),IF(COUNTIF($D$6:D2598,D2598)=1,1,0),0)</f>
        <v>0</v>
      </c>
      <c r="U2598" s="17" t="str">
        <f t="shared" si="207"/>
        <v/>
      </c>
      <c r="V2598" s="17" t="str">
        <f t="shared" si="208"/>
        <v/>
      </c>
    </row>
    <row r="2599" s="9" customFormat="1" hidden="1" customHeight="1" spans="1:22">
      <c r="A2599" s="21"/>
      <c r="B2599" s="54"/>
      <c r="C2599" s="55"/>
      <c r="D2599" s="54"/>
      <c r="E2599" s="57"/>
      <c r="F2599" s="58"/>
      <c r="G2599" s="59"/>
      <c r="H2599" s="57"/>
      <c r="I2599" s="57"/>
      <c r="J2599" s="62" t="str">
        <f t="shared" si="204"/>
        <v/>
      </c>
      <c r="K2599" s="61"/>
      <c r="L2599" s="57"/>
      <c r="M2599" s="57" t="str">
        <f t="shared" si="205"/>
        <v/>
      </c>
      <c r="N2599" s="57"/>
      <c r="O2599" s="57"/>
      <c r="P2599" s="57"/>
      <c r="Q2599" s="65" t="str">
        <f t="shared" si="206"/>
        <v/>
      </c>
      <c r="R2599" s="55"/>
      <c r="S2599" s="67"/>
      <c r="T2599" s="17">
        <f>IF(AND(D2599&lt;&gt;"",RIGHT(D2599,3)&lt;&gt;""),IF(COUNTIF($D$6:D2599,D2599)=1,1,0),0)</f>
        <v>0</v>
      </c>
      <c r="U2599" s="17" t="str">
        <f t="shared" si="207"/>
        <v/>
      </c>
      <c r="V2599" s="17" t="str">
        <f t="shared" si="208"/>
        <v/>
      </c>
    </row>
    <row r="2600" s="9" customFormat="1" hidden="1" customHeight="1" spans="1:22">
      <c r="A2600" s="21"/>
      <c r="B2600" s="54"/>
      <c r="C2600" s="55"/>
      <c r="D2600" s="54"/>
      <c r="E2600" s="57"/>
      <c r="F2600" s="58"/>
      <c r="G2600" s="59"/>
      <c r="H2600" s="57"/>
      <c r="I2600" s="57"/>
      <c r="J2600" s="62" t="str">
        <f t="shared" si="204"/>
        <v/>
      </c>
      <c r="K2600" s="61"/>
      <c r="L2600" s="57"/>
      <c r="M2600" s="57" t="str">
        <f t="shared" si="205"/>
        <v/>
      </c>
      <c r="N2600" s="57"/>
      <c r="O2600" s="57"/>
      <c r="P2600" s="57"/>
      <c r="Q2600" s="65" t="str">
        <f t="shared" si="206"/>
        <v/>
      </c>
      <c r="R2600" s="55"/>
      <c r="S2600" s="67"/>
      <c r="T2600" s="17">
        <f>IF(AND(D2600&lt;&gt;"",RIGHT(D2600,3)&lt;&gt;""),IF(COUNTIF($D$6:D2600,D2600)=1,1,0),0)</f>
        <v>0</v>
      </c>
      <c r="U2600" s="17" t="str">
        <f t="shared" si="207"/>
        <v/>
      </c>
      <c r="V2600" s="17" t="str">
        <f t="shared" si="208"/>
        <v/>
      </c>
    </row>
    <row r="2601" s="9" customFormat="1" hidden="1" customHeight="1" spans="1:22">
      <c r="A2601" s="21"/>
      <c r="B2601" s="54"/>
      <c r="C2601" s="55"/>
      <c r="D2601" s="54"/>
      <c r="E2601" s="57"/>
      <c r="F2601" s="58"/>
      <c r="G2601" s="59"/>
      <c r="H2601" s="57"/>
      <c r="I2601" s="57"/>
      <c r="J2601" s="62" t="str">
        <f t="shared" si="204"/>
        <v/>
      </c>
      <c r="K2601" s="61"/>
      <c r="L2601" s="57"/>
      <c r="M2601" s="57" t="str">
        <f t="shared" si="205"/>
        <v/>
      </c>
      <c r="N2601" s="57"/>
      <c r="O2601" s="57"/>
      <c r="P2601" s="57"/>
      <c r="Q2601" s="65" t="str">
        <f t="shared" si="206"/>
        <v/>
      </c>
      <c r="R2601" s="55"/>
      <c r="S2601" s="67"/>
      <c r="T2601" s="17">
        <f>IF(AND(D2601&lt;&gt;"",RIGHT(D2601,3)&lt;&gt;""),IF(COUNTIF($D$6:D2601,D2601)=1,1,0),0)</f>
        <v>0</v>
      </c>
      <c r="U2601" s="17" t="str">
        <f t="shared" si="207"/>
        <v/>
      </c>
      <c r="V2601" s="17" t="str">
        <f t="shared" si="208"/>
        <v/>
      </c>
    </row>
    <row r="2602" s="9" customFormat="1" hidden="1" customHeight="1" spans="1:22">
      <c r="A2602" s="21"/>
      <c r="B2602" s="54"/>
      <c r="C2602" s="55"/>
      <c r="D2602" s="54"/>
      <c r="E2602" s="57"/>
      <c r="F2602" s="58"/>
      <c r="G2602" s="59"/>
      <c r="H2602" s="57"/>
      <c r="I2602" s="57"/>
      <c r="J2602" s="62" t="str">
        <f t="shared" si="204"/>
        <v/>
      </c>
      <c r="K2602" s="61"/>
      <c r="L2602" s="57"/>
      <c r="M2602" s="57" t="str">
        <f t="shared" si="205"/>
        <v/>
      </c>
      <c r="N2602" s="57"/>
      <c r="O2602" s="57"/>
      <c r="P2602" s="57"/>
      <c r="Q2602" s="65" t="str">
        <f t="shared" si="206"/>
        <v/>
      </c>
      <c r="R2602" s="55"/>
      <c r="S2602" s="67"/>
      <c r="T2602" s="17">
        <f>IF(AND(D2602&lt;&gt;"",RIGHT(D2602,3)&lt;&gt;""),IF(COUNTIF($D$6:D2602,D2602)=1,1,0),0)</f>
        <v>0</v>
      </c>
      <c r="U2602" s="17" t="str">
        <f t="shared" si="207"/>
        <v/>
      </c>
      <c r="V2602" s="17" t="str">
        <f t="shared" si="208"/>
        <v/>
      </c>
    </row>
    <row r="2603" s="9" customFormat="1" hidden="1" customHeight="1" spans="1:22">
      <c r="A2603" s="21"/>
      <c r="B2603" s="54"/>
      <c r="C2603" s="55"/>
      <c r="D2603" s="54"/>
      <c r="E2603" s="57"/>
      <c r="F2603" s="58"/>
      <c r="G2603" s="59"/>
      <c r="H2603" s="57"/>
      <c r="I2603" s="57"/>
      <c r="J2603" s="62" t="str">
        <f t="shared" si="204"/>
        <v/>
      </c>
      <c r="K2603" s="61"/>
      <c r="L2603" s="57"/>
      <c r="M2603" s="57" t="str">
        <f t="shared" si="205"/>
        <v/>
      </c>
      <c r="N2603" s="57"/>
      <c r="O2603" s="57"/>
      <c r="P2603" s="57"/>
      <c r="Q2603" s="65" t="str">
        <f t="shared" si="206"/>
        <v/>
      </c>
      <c r="R2603" s="55"/>
      <c r="S2603" s="67"/>
      <c r="T2603" s="17">
        <f>IF(AND(D2603&lt;&gt;"",RIGHT(D2603,3)&lt;&gt;""),IF(COUNTIF($D$6:D2603,D2603)=1,1,0),0)</f>
        <v>0</v>
      </c>
      <c r="U2603" s="17" t="str">
        <f t="shared" si="207"/>
        <v/>
      </c>
      <c r="V2603" s="17" t="str">
        <f t="shared" si="208"/>
        <v/>
      </c>
    </row>
    <row r="2604" s="9" customFormat="1" hidden="1" customHeight="1" spans="1:22">
      <c r="A2604" s="21"/>
      <c r="B2604" s="54"/>
      <c r="C2604" s="55"/>
      <c r="D2604" s="54"/>
      <c r="E2604" s="57"/>
      <c r="F2604" s="58"/>
      <c r="G2604" s="59"/>
      <c r="H2604" s="57"/>
      <c r="I2604" s="57"/>
      <c r="J2604" s="62" t="str">
        <f t="shared" si="204"/>
        <v/>
      </c>
      <c r="K2604" s="61"/>
      <c r="L2604" s="57"/>
      <c r="M2604" s="57" t="str">
        <f t="shared" si="205"/>
        <v/>
      </c>
      <c r="N2604" s="57"/>
      <c r="O2604" s="57"/>
      <c r="P2604" s="57"/>
      <c r="Q2604" s="65" t="str">
        <f t="shared" si="206"/>
        <v/>
      </c>
      <c r="R2604" s="55"/>
      <c r="S2604" s="67"/>
      <c r="T2604" s="17">
        <f>IF(AND(D2604&lt;&gt;"",RIGHT(D2604,3)&lt;&gt;""),IF(COUNTIF($D$6:D2604,D2604)=1,1,0),0)</f>
        <v>0</v>
      </c>
      <c r="U2604" s="17" t="str">
        <f t="shared" si="207"/>
        <v/>
      </c>
      <c r="V2604" s="17" t="str">
        <f t="shared" si="208"/>
        <v/>
      </c>
    </row>
    <row r="2605" s="9" customFormat="1" hidden="1" customHeight="1" spans="1:22">
      <c r="A2605" s="21"/>
      <c r="B2605" s="54"/>
      <c r="C2605" s="55"/>
      <c r="D2605" s="54"/>
      <c r="E2605" s="57"/>
      <c r="F2605" s="58"/>
      <c r="G2605" s="59"/>
      <c r="H2605" s="57"/>
      <c r="I2605" s="57"/>
      <c r="J2605" s="62" t="str">
        <f t="shared" si="204"/>
        <v/>
      </c>
      <c r="K2605" s="61"/>
      <c r="L2605" s="57"/>
      <c r="M2605" s="57" t="str">
        <f t="shared" si="205"/>
        <v/>
      </c>
      <c r="N2605" s="57"/>
      <c r="O2605" s="57"/>
      <c r="P2605" s="57"/>
      <c r="Q2605" s="65" t="str">
        <f t="shared" si="206"/>
        <v/>
      </c>
      <c r="R2605" s="55"/>
      <c r="S2605" s="67"/>
      <c r="T2605" s="17">
        <f>IF(AND(D2605&lt;&gt;"",RIGHT(D2605,3)&lt;&gt;""),IF(COUNTIF($D$6:D2605,D2605)=1,1,0),0)</f>
        <v>0</v>
      </c>
      <c r="U2605" s="17" t="str">
        <f t="shared" si="207"/>
        <v/>
      </c>
      <c r="V2605" s="17" t="str">
        <f t="shared" si="208"/>
        <v/>
      </c>
    </row>
    <row r="2606" s="9" customFormat="1" hidden="1" customHeight="1" spans="1:22">
      <c r="A2606" s="21"/>
      <c r="B2606" s="54"/>
      <c r="C2606" s="55"/>
      <c r="D2606" s="54"/>
      <c r="E2606" s="57"/>
      <c r="F2606" s="58"/>
      <c r="G2606" s="59"/>
      <c r="H2606" s="57"/>
      <c r="I2606" s="57"/>
      <c r="J2606" s="62" t="str">
        <f t="shared" si="204"/>
        <v/>
      </c>
      <c r="K2606" s="61"/>
      <c r="L2606" s="57"/>
      <c r="M2606" s="57" t="str">
        <f t="shared" si="205"/>
        <v/>
      </c>
      <c r="N2606" s="57"/>
      <c r="O2606" s="57"/>
      <c r="P2606" s="57"/>
      <c r="Q2606" s="65" t="str">
        <f t="shared" si="206"/>
        <v/>
      </c>
      <c r="R2606" s="55"/>
      <c r="S2606" s="67"/>
      <c r="T2606" s="17">
        <f>IF(AND(D2606&lt;&gt;"",RIGHT(D2606,3)&lt;&gt;""),IF(COUNTIF($D$6:D2606,D2606)=1,1,0),0)</f>
        <v>0</v>
      </c>
      <c r="U2606" s="17" t="str">
        <f t="shared" si="207"/>
        <v/>
      </c>
      <c r="V2606" s="17" t="str">
        <f t="shared" si="208"/>
        <v/>
      </c>
    </row>
    <row r="2607" s="9" customFormat="1" hidden="1" customHeight="1" spans="1:22">
      <c r="A2607" s="21"/>
      <c r="B2607" s="54"/>
      <c r="C2607" s="55"/>
      <c r="D2607" s="54"/>
      <c r="E2607" s="57"/>
      <c r="F2607" s="58"/>
      <c r="G2607" s="59"/>
      <c r="H2607" s="57"/>
      <c r="I2607" s="57"/>
      <c r="J2607" s="62" t="str">
        <f t="shared" si="204"/>
        <v/>
      </c>
      <c r="K2607" s="61"/>
      <c r="L2607" s="57"/>
      <c r="M2607" s="57" t="str">
        <f t="shared" si="205"/>
        <v/>
      </c>
      <c r="N2607" s="57"/>
      <c r="O2607" s="57"/>
      <c r="P2607" s="57"/>
      <c r="Q2607" s="65" t="str">
        <f t="shared" si="206"/>
        <v/>
      </c>
      <c r="R2607" s="55"/>
      <c r="S2607" s="67"/>
      <c r="T2607" s="17">
        <f>IF(AND(D2607&lt;&gt;"",RIGHT(D2607,3)&lt;&gt;""),IF(COUNTIF($D$6:D2607,D2607)=1,1,0),0)</f>
        <v>0</v>
      </c>
      <c r="U2607" s="17" t="str">
        <f t="shared" si="207"/>
        <v/>
      </c>
      <c r="V2607" s="17" t="str">
        <f t="shared" si="208"/>
        <v/>
      </c>
    </row>
    <row r="2608" s="9" customFormat="1" hidden="1" customHeight="1" spans="1:22">
      <c r="A2608" s="21"/>
      <c r="B2608" s="54"/>
      <c r="C2608" s="55"/>
      <c r="D2608" s="54"/>
      <c r="E2608" s="57"/>
      <c r="F2608" s="58"/>
      <c r="G2608" s="59"/>
      <c r="H2608" s="57"/>
      <c r="I2608" s="57"/>
      <c r="J2608" s="62" t="str">
        <f t="shared" si="204"/>
        <v/>
      </c>
      <c r="K2608" s="61"/>
      <c r="L2608" s="57"/>
      <c r="M2608" s="57" t="str">
        <f t="shared" si="205"/>
        <v/>
      </c>
      <c r="N2608" s="57"/>
      <c r="O2608" s="57"/>
      <c r="P2608" s="57"/>
      <c r="Q2608" s="65" t="str">
        <f t="shared" si="206"/>
        <v/>
      </c>
      <c r="R2608" s="55"/>
      <c r="S2608" s="67"/>
      <c r="T2608" s="17">
        <f>IF(AND(D2608&lt;&gt;"",RIGHT(D2608,3)&lt;&gt;""),IF(COUNTIF($D$6:D2608,D2608)=1,1,0),0)</f>
        <v>0</v>
      </c>
      <c r="U2608" s="17" t="str">
        <f t="shared" si="207"/>
        <v/>
      </c>
      <c r="V2608" s="17" t="str">
        <f t="shared" si="208"/>
        <v/>
      </c>
    </row>
    <row r="2609" s="9" customFormat="1" hidden="1" customHeight="1" spans="1:22">
      <c r="A2609" s="21"/>
      <c r="B2609" s="54"/>
      <c r="C2609" s="55"/>
      <c r="D2609" s="54"/>
      <c r="E2609" s="57"/>
      <c r="F2609" s="58"/>
      <c r="G2609" s="59"/>
      <c r="H2609" s="57"/>
      <c r="I2609" s="57"/>
      <c r="J2609" s="62" t="str">
        <f t="shared" si="204"/>
        <v/>
      </c>
      <c r="K2609" s="61"/>
      <c r="L2609" s="57"/>
      <c r="M2609" s="57" t="str">
        <f t="shared" si="205"/>
        <v/>
      </c>
      <c r="N2609" s="57"/>
      <c r="O2609" s="57"/>
      <c r="P2609" s="57"/>
      <c r="Q2609" s="65" t="str">
        <f t="shared" si="206"/>
        <v/>
      </c>
      <c r="R2609" s="55"/>
      <c r="S2609" s="67"/>
      <c r="T2609" s="17">
        <f>IF(AND(D2609&lt;&gt;"",RIGHT(D2609,3)&lt;&gt;""),IF(COUNTIF($D$6:D2609,D2609)=1,1,0),0)</f>
        <v>0</v>
      </c>
      <c r="U2609" s="17" t="str">
        <f t="shared" si="207"/>
        <v/>
      </c>
      <c r="V2609" s="17" t="str">
        <f t="shared" si="208"/>
        <v/>
      </c>
    </row>
    <row r="2610" s="9" customFormat="1" hidden="1" customHeight="1" spans="1:22">
      <c r="A2610" s="21"/>
      <c r="B2610" s="54"/>
      <c r="C2610" s="55"/>
      <c r="D2610" s="54"/>
      <c r="E2610" s="57"/>
      <c r="F2610" s="58"/>
      <c r="G2610" s="59"/>
      <c r="H2610" s="57"/>
      <c r="I2610" s="57"/>
      <c r="J2610" s="62" t="str">
        <f t="shared" si="204"/>
        <v/>
      </c>
      <c r="K2610" s="61"/>
      <c r="L2610" s="57"/>
      <c r="M2610" s="57" t="str">
        <f t="shared" si="205"/>
        <v/>
      </c>
      <c r="N2610" s="57"/>
      <c r="O2610" s="57"/>
      <c r="P2610" s="57"/>
      <c r="Q2610" s="65" t="str">
        <f t="shared" si="206"/>
        <v/>
      </c>
      <c r="R2610" s="55"/>
      <c r="S2610" s="67"/>
      <c r="T2610" s="17">
        <f>IF(AND(D2610&lt;&gt;"",RIGHT(D2610,3)&lt;&gt;""),IF(COUNTIF($D$6:D2610,D2610)=1,1,0),0)</f>
        <v>0</v>
      </c>
      <c r="U2610" s="17" t="str">
        <f t="shared" si="207"/>
        <v/>
      </c>
      <c r="V2610" s="17" t="str">
        <f t="shared" si="208"/>
        <v/>
      </c>
    </row>
    <row r="2611" s="9" customFormat="1" hidden="1" customHeight="1" spans="1:22">
      <c r="A2611" s="21"/>
      <c r="B2611" s="54"/>
      <c r="C2611" s="55"/>
      <c r="D2611" s="54"/>
      <c r="E2611" s="57"/>
      <c r="F2611" s="58"/>
      <c r="G2611" s="59"/>
      <c r="H2611" s="57"/>
      <c r="I2611" s="57"/>
      <c r="J2611" s="62" t="str">
        <f t="shared" si="204"/>
        <v/>
      </c>
      <c r="K2611" s="61"/>
      <c r="L2611" s="57"/>
      <c r="M2611" s="57" t="str">
        <f t="shared" si="205"/>
        <v/>
      </c>
      <c r="N2611" s="57"/>
      <c r="O2611" s="57"/>
      <c r="P2611" s="57"/>
      <c r="Q2611" s="65" t="str">
        <f t="shared" si="206"/>
        <v/>
      </c>
      <c r="R2611" s="55"/>
      <c r="S2611" s="67"/>
      <c r="T2611" s="17">
        <f>IF(AND(D2611&lt;&gt;"",RIGHT(D2611,3)&lt;&gt;""),IF(COUNTIF($D$6:D2611,D2611)=1,1,0),0)</f>
        <v>0</v>
      </c>
      <c r="U2611" s="17" t="str">
        <f t="shared" si="207"/>
        <v/>
      </c>
      <c r="V2611" s="17" t="str">
        <f t="shared" si="208"/>
        <v/>
      </c>
    </row>
    <row r="2612" s="9" customFormat="1" hidden="1" customHeight="1" spans="1:22">
      <c r="A2612" s="21"/>
      <c r="B2612" s="54"/>
      <c r="C2612" s="55"/>
      <c r="D2612" s="54"/>
      <c r="E2612" s="57"/>
      <c r="F2612" s="58"/>
      <c r="G2612" s="59"/>
      <c r="H2612" s="57"/>
      <c r="I2612" s="57"/>
      <c r="J2612" s="62" t="str">
        <f t="shared" si="204"/>
        <v/>
      </c>
      <c r="K2612" s="61"/>
      <c r="L2612" s="57"/>
      <c r="M2612" s="57" t="str">
        <f t="shared" si="205"/>
        <v/>
      </c>
      <c r="N2612" s="57"/>
      <c r="O2612" s="57"/>
      <c r="P2612" s="57"/>
      <c r="Q2612" s="65" t="str">
        <f t="shared" si="206"/>
        <v/>
      </c>
      <c r="R2612" s="55"/>
      <c r="S2612" s="67"/>
      <c r="T2612" s="17">
        <f>IF(AND(D2612&lt;&gt;"",RIGHT(D2612,3)&lt;&gt;""),IF(COUNTIF($D$6:D2612,D2612)=1,1,0),0)</f>
        <v>0</v>
      </c>
      <c r="U2612" s="17" t="str">
        <f t="shared" si="207"/>
        <v/>
      </c>
      <c r="V2612" s="17" t="str">
        <f t="shared" si="208"/>
        <v/>
      </c>
    </row>
    <row r="2613" s="9" customFormat="1" hidden="1" customHeight="1" spans="1:22">
      <c r="A2613" s="21"/>
      <c r="B2613" s="54"/>
      <c r="C2613" s="55"/>
      <c r="D2613" s="54"/>
      <c r="E2613" s="57"/>
      <c r="F2613" s="58"/>
      <c r="G2613" s="59"/>
      <c r="H2613" s="57"/>
      <c r="I2613" s="57"/>
      <c r="J2613" s="62" t="str">
        <f t="shared" si="204"/>
        <v/>
      </c>
      <c r="K2613" s="61"/>
      <c r="L2613" s="57"/>
      <c r="M2613" s="57" t="str">
        <f t="shared" si="205"/>
        <v/>
      </c>
      <c r="N2613" s="57"/>
      <c r="O2613" s="57"/>
      <c r="P2613" s="57"/>
      <c r="Q2613" s="65" t="str">
        <f t="shared" si="206"/>
        <v/>
      </c>
      <c r="R2613" s="55"/>
      <c r="S2613" s="67"/>
      <c r="T2613" s="17">
        <f>IF(AND(D2613&lt;&gt;"",RIGHT(D2613,3)&lt;&gt;""),IF(COUNTIF($D$6:D2613,D2613)=1,1,0),0)</f>
        <v>0</v>
      </c>
      <c r="U2613" s="17" t="str">
        <f t="shared" si="207"/>
        <v/>
      </c>
      <c r="V2613" s="17" t="str">
        <f t="shared" si="208"/>
        <v/>
      </c>
    </row>
    <row r="2614" s="9" customFormat="1" hidden="1" customHeight="1" spans="1:22">
      <c r="A2614" s="21"/>
      <c r="B2614" s="54"/>
      <c r="C2614" s="55"/>
      <c r="D2614" s="54"/>
      <c r="E2614" s="57"/>
      <c r="F2614" s="58"/>
      <c r="G2614" s="59"/>
      <c r="H2614" s="57"/>
      <c r="I2614" s="57"/>
      <c r="J2614" s="62" t="str">
        <f t="shared" si="204"/>
        <v/>
      </c>
      <c r="K2614" s="61"/>
      <c r="L2614" s="57"/>
      <c r="M2614" s="57" t="str">
        <f t="shared" si="205"/>
        <v/>
      </c>
      <c r="N2614" s="57"/>
      <c r="O2614" s="57"/>
      <c r="P2614" s="57"/>
      <c r="Q2614" s="65" t="str">
        <f t="shared" si="206"/>
        <v/>
      </c>
      <c r="R2614" s="55"/>
      <c r="S2614" s="67"/>
      <c r="T2614" s="17">
        <f>IF(AND(D2614&lt;&gt;"",RIGHT(D2614,3)&lt;&gt;""),IF(COUNTIF($D$6:D2614,D2614)=1,1,0),0)</f>
        <v>0</v>
      </c>
      <c r="U2614" s="17" t="str">
        <f t="shared" si="207"/>
        <v/>
      </c>
      <c r="V2614" s="17" t="str">
        <f t="shared" si="208"/>
        <v/>
      </c>
    </row>
    <row r="2615" s="9" customFormat="1" hidden="1" customHeight="1" spans="1:22">
      <c r="A2615" s="21"/>
      <c r="B2615" s="54"/>
      <c r="C2615" s="55"/>
      <c r="D2615" s="54"/>
      <c r="E2615" s="57"/>
      <c r="F2615" s="58"/>
      <c r="G2615" s="59"/>
      <c r="H2615" s="57"/>
      <c r="I2615" s="57"/>
      <c r="J2615" s="62" t="str">
        <f t="shared" si="204"/>
        <v/>
      </c>
      <c r="K2615" s="61"/>
      <c r="L2615" s="57"/>
      <c r="M2615" s="57" t="str">
        <f t="shared" si="205"/>
        <v/>
      </c>
      <c r="N2615" s="57"/>
      <c r="O2615" s="57"/>
      <c r="P2615" s="57"/>
      <c r="Q2615" s="65" t="str">
        <f t="shared" si="206"/>
        <v/>
      </c>
      <c r="R2615" s="55"/>
      <c r="S2615" s="67"/>
      <c r="T2615" s="17">
        <f>IF(AND(D2615&lt;&gt;"",RIGHT(D2615,3)&lt;&gt;""),IF(COUNTIF($D$6:D2615,D2615)=1,1,0),0)</f>
        <v>0</v>
      </c>
      <c r="U2615" s="17" t="str">
        <f t="shared" si="207"/>
        <v/>
      </c>
      <c r="V2615" s="17" t="str">
        <f t="shared" si="208"/>
        <v/>
      </c>
    </row>
    <row r="2616" s="9" customFormat="1" hidden="1" customHeight="1" spans="1:22">
      <c r="A2616" s="21"/>
      <c r="B2616" s="54"/>
      <c r="C2616" s="55"/>
      <c r="D2616" s="54"/>
      <c r="E2616" s="57"/>
      <c r="F2616" s="58"/>
      <c r="G2616" s="59"/>
      <c r="H2616" s="57"/>
      <c r="I2616" s="57"/>
      <c r="J2616" s="62" t="str">
        <f t="shared" si="204"/>
        <v/>
      </c>
      <c r="K2616" s="61"/>
      <c r="L2616" s="57"/>
      <c r="M2616" s="57" t="str">
        <f t="shared" si="205"/>
        <v/>
      </c>
      <c r="N2616" s="57"/>
      <c r="O2616" s="57"/>
      <c r="P2616" s="57"/>
      <c r="Q2616" s="65" t="str">
        <f t="shared" si="206"/>
        <v/>
      </c>
      <c r="R2616" s="55"/>
      <c r="S2616" s="67"/>
      <c r="T2616" s="17">
        <f>IF(AND(D2616&lt;&gt;"",RIGHT(D2616,3)&lt;&gt;""),IF(COUNTIF($D$6:D2616,D2616)=1,1,0),0)</f>
        <v>0</v>
      </c>
      <c r="U2616" s="17" t="str">
        <f t="shared" si="207"/>
        <v/>
      </c>
      <c r="V2616" s="17" t="str">
        <f t="shared" si="208"/>
        <v/>
      </c>
    </row>
    <row r="2617" s="9" customFormat="1" hidden="1" customHeight="1" spans="1:22">
      <c r="A2617" s="21"/>
      <c r="B2617" s="54"/>
      <c r="C2617" s="55"/>
      <c r="D2617" s="54"/>
      <c r="E2617" s="57"/>
      <c r="F2617" s="58"/>
      <c r="G2617" s="59"/>
      <c r="H2617" s="57"/>
      <c r="I2617" s="57"/>
      <c r="J2617" s="62" t="str">
        <f t="shared" si="204"/>
        <v/>
      </c>
      <c r="K2617" s="61"/>
      <c r="L2617" s="57"/>
      <c r="M2617" s="57" t="str">
        <f t="shared" si="205"/>
        <v/>
      </c>
      <c r="N2617" s="57"/>
      <c r="O2617" s="57"/>
      <c r="P2617" s="57"/>
      <c r="Q2617" s="65" t="str">
        <f t="shared" si="206"/>
        <v/>
      </c>
      <c r="R2617" s="55"/>
      <c r="S2617" s="67"/>
      <c r="T2617" s="17">
        <f>IF(AND(D2617&lt;&gt;"",RIGHT(D2617,3)&lt;&gt;""),IF(COUNTIF($D$6:D2617,D2617)=1,1,0),0)</f>
        <v>0</v>
      </c>
      <c r="U2617" s="17" t="str">
        <f t="shared" si="207"/>
        <v/>
      </c>
      <c r="V2617" s="17" t="str">
        <f t="shared" si="208"/>
        <v/>
      </c>
    </row>
    <row r="2618" s="9" customFormat="1" hidden="1" customHeight="1" spans="1:22">
      <c r="A2618" s="21"/>
      <c r="B2618" s="54"/>
      <c r="C2618" s="55"/>
      <c r="D2618" s="54"/>
      <c r="E2618" s="57"/>
      <c r="F2618" s="58"/>
      <c r="G2618" s="59"/>
      <c r="H2618" s="57"/>
      <c r="I2618" s="57"/>
      <c r="J2618" s="62" t="str">
        <f t="shared" si="204"/>
        <v/>
      </c>
      <c r="K2618" s="61"/>
      <c r="L2618" s="57"/>
      <c r="M2618" s="57" t="str">
        <f t="shared" si="205"/>
        <v/>
      </c>
      <c r="N2618" s="57"/>
      <c r="O2618" s="57"/>
      <c r="P2618" s="57"/>
      <c r="Q2618" s="65" t="str">
        <f t="shared" si="206"/>
        <v/>
      </c>
      <c r="R2618" s="55"/>
      <c r="S2618" s="67"/>
      <c r="T2618" s="17">
        <f>IF(AND(D2618&lt;&gt;"",RIGHT(D2618,3)&lt;&gt;""),IF(COUNTIF($D$6:D2618,D2618)=1,1,0),0)</f>
        <v>0</v>
      </c>
      <c r="U2618" s="17" t="str">
        <f t="shared" si="207"/>
        <v/>
      </c>
      <c r="V2618" s="17" t="str">
        <f t="shared" si="208"/>
        <v/>
      </c>
    </row>
    <row r="2619" s="9" customFormat="1" hidden="1" customHeight="1" spans="1:22">
      <c r="A2619" s="21"/>
      <c r="B2619" s="54"/>
      <c r="C2619" s="55"/>
      <c r="D2619" s="54"/>
      <c r="E2619" s="57"/>
      <c r="F2619" s="58"/>
      <c r="G2619" s="59"/>
      <c r="H2619" s="57"/>
      <c r="I2619" s="57"/>
      <c r="J2619" s="62" t="str">
        <f t="shared" si="204"/>
        <v/>
      </c>
      <c r="K2619" s="61"/>
      <c r="L2619" s="57"/>
      <c r="M2619" s="57" t="str">
        <f t="shared" si="205"/>
        <v/>
      </c>
      <c r="N2619" s="57"/>
      <c r="O2619" s="57"/>
      <c r="P2619" s="57"/>
      <c r="Q2619" s="65" t="str">
        <f t="shared" si="206"/>
        <v/>
      </c>
      <c r="R2619" s="55"/>
      <c r="S2619" s="67"/>
      <c r="T2619" s="17">
        <f>IF(AND(D2619&lt;&gt;"",RIGHT(D2619,3)&lt;&gt;""),IF(COUNTIF($D$6:D2619,D2619)=1,1,0),0)</f>
        <v>0</v>
      </c>
      <c r="U2619" s="17" t="str">
        <f t="shared" si="207"/>
        <v/>
      </c>
      <c r="V2619" s="17" t="str">
        <f t="shared" si="208"/>
        <v/>
      </c>
    </row>
    <row r="2620" s="9" customFormat="1" hidden="1" customHeight="1" spans="1:22">
      <c r="A2620" s="21"/>
      <c r="B2620" s="54"/>
      <c r="C2620" s="55"/>
      <c r="D2620" s="54"/>
      <c r="E2620" s="57"/>
      <c r="F2620" s="58"/>
      <c r="G2620" s="59"/>
      <c r="H2620" s="57"/>
      <c r="I2620" s="57"/>
      <c r="J2620" s="62" t="str">
        <f t="shared" si="204"/>
        <v/>
      </c>
      <c r="K2620" s="61"/>
      <c r="L2620" s="57"/>
      <c r="M2620" s="57" t="str">
        <f t="shared" si="205"/>
        <v/>
      </c>
      <c r="N2620" s="57"/>
      <c r="O2620" s="57"/>
      <c r="P2620" s="57"/>
      <c r="Q2620" s="65" t="str">
        <f t="shared" si="206"/>
        <v/>
      </c>
      <c r="R2620" s="55"/>
      <c r="S2620" s="67"/>
      <c r="T2620" s="17">
        <f>IF(AND(D2620&lt;&gt;"",RIGHT(D2620,3)&lt;&gt;""),IF(COUNTIF($D$6:D2620,D2620)=1,1,0),0)</f>
        <v>0</v>
      </c>
      <c r="U2620" s="17" t="str">
        <f t="shared" si="207"/>
        <v/>
      </c>
      <c r="V2620" s="17" t="str">
        <f t="shared" si="208"/>
        <v/>
      </c>
    </row>
    <row r="2621" s="9" customFormat="1" hidden="1" customHeight="1" spans="1:22">
      <c r="A2621" s="21"/>
      <c r="B2621" s="54"/>
      <c r="C2621" s="55"/>
      <c r="D2621" s="54"/>
      <c r="E2621" s="57"/>
      <c r="F2621" s="58"/>
      <c r="G2621" s="59"/>
      <c r="H2621" s="57"/>
      <c r="I2621" s="57"/>
      <c r="J2621" s="62" t="str">
        <f t="shared" si="204"/>
        <v/>
      </c>
      <c r="K2621" s="61"/>
      <c r="L2621" s="57"/>
      <c r="M2621" s="57" t="str">
        <f t="shared" si="205"/>
        <v/>
      </c>
      <c r="N2621" s="57"/>
      <c r="O2621" s="57"/>
      <c r="P2621" s="57"/>
      <c r="Q2621" s="65" t="str">
        <f t="shared" si="206"/>
        <v/>
      </c>
      <c r="R2621" s="55"/>
      <c r="S2621" s="67"/>
      <c r="T2621" s="17">
        <f>IF(AND(D2621&lt;&gt;"",RIGHT(D2621,3)&lt;&gt;""),IF(COUNTIF($D$6:D2621,D2621)=1,1,0),0)</f>
        <v>0</v>
      </c>
      <c r="U2621" s="17" t="str">
        <f t="shared" si="207"/>
        <v/>
      </c>
      <c r="V2621" s="17" t="str">
        <f t="shared" si="208"/>
        <v/>
      </c>
    </row>
    <row r="2622" s="9" customFormat="1" hidden="1" customHeight="1" spans="1:22">
      <c r="A2622" s="21"/>
      <c r="B2622" s="54"/>
      <c r="C2622" s="55"/>
      <c r="D2622" s="54"/>
      <c r="E2622" s="57"/>
      <c r="F2622" s="58"/>
      <c r="G2622" s="59"/>
      <c r="H2622" s="57"/>
      <c r="I2622" s="57"/>
      <c r="J2622" s="62" t="str">
        <f t="shared" si="204"/>
        <v/>
      </c>
      <c r="K2622" s="61"/>
      <c r="L2622" s="57"/>
      <c r="M2622" s="57" t="str">
        <f t="shared" si="205"/>
        <v/>
      </c>
      <c r="N2622" s="57"/>
      <c r="O2622" s="57"/>
      <c r="P2622" s="57"/>
      <c r="Q2622" s="65" t="str">
        <f t="shared" si="206"/>
        <v/>
      </c>
      <c r="R2622" s="55"/>
      <c r="S2622" s="67"/>
      <c r="T2622" s="17">
        <f>IF(AND(D2622&lt;&gt;"",RIGHT(D2622,3)&lt;&gt;""),IF(COUNTIF($D$6:D2622,D2622)=1,1,0),0)</f>
        <v>0</v>
      </c>
      <c r="U2622" s="17" t="str">
        <f t="shared" si="207"/>
        <v/>
      </c>
      <c r="V2622" s="17" t="str">
        <f t="shared" si="208"/>
        <v/>
      </c>
    </row>
    <row r="2623" s="9" customFormat="1" hidden="1" customHeight="1" spans="1:22">
      <c r="A2623" s="21"/>
      <c r="B2623" s="54"/>
      <c r="C2623" s="55"/>
      <c r="D2623" s="54"/>
      <c r="E2623" s="57"/>
      <c r="F2623" s="58"/>
      <c r="G2623" s="59"/>
      <c r="H2623" s="57"/>
      <c r="I2623" s="57"/>
      <c r="J2623" s="62" t="str">
        <f t="shared" si="204"/>
        <v/>
      </c>
      <c r="K2623" s="61"/>
      <c r="L2623" s="57"/>
      <c r="M2623" s="57" t="str">
        <f t="shared" si="205"/>
        <v/>
      </c>
      <c r="N2623" s="57"/>
      <c r="O2623" s="57"/>
      <c r="P2623" s="57"/>
      <c r="Q2623" s="65" t="str">
        <f t="shared" si="206"/>
        <v/>
      </c>
      <c r="R2623" s="55"/>
      <c r="S2623" s="67"/>
      <c r="T2623" s="17">
        <f>IF(AND(D2623&lt;&gt;"",RIGHT(D2623,3)&lt;&gt;""),IF(COUNTIF($D$6:D2623,D2623)=1,1,0),0)</f>
        <v>0</v>
      </c>
      <c r="U2623" s="17" t="str">
        <f t="shared" si="207"/>
        <v/>
      </c>
      <c r="V2623" s="17" t="str">
        <f t="shared" si="208"/>
        <v/>
      </c>
    </row>
    <row r="2624" s="9" customFormat="1" hidden="1" customHeight="1" spans="1:22">
      <c r="A2624" s="21"/>
      <c r="B2624" s="54"/>
      <c r="C2624" s="55"/>
      <c r="D2624" s="54"/>
      <c r="E2624" s="57"/>
      <c r="F2624" s="58"/>
      <c r="G2624" s="59"/>
      <c r="H2624" s="57"/>
      <c r="I2624" s="57"/>
      <c r="J2624" s="62" t="str">
        <f t="shared" si="204"/>
        <v/>
      </c>
      <c r="K2624" s="61"/>
      <c r="L2624" s="57"/>
      <c r="M2624" s="57" t="str">
        <f t="shared" si="205"/>
        <v/>
      </c>
      <c r="N2624" s="57"/>
      <c r="O2624" s="57"/>
      <c r="P2624" s="57"/>
      <c r="Q2624" s="65" t="str">
        <f t="shared" si="206"/>
        <v/>
      </c>
      <c r="R2624" s="55"/>
      <c r="S2624" s="67"/>
      <c r="T2624" s="17">
        <f>IF(AND(D2624&lt;&gt;"",RIGHT(D2624,3)&lt;&gt;""),IF(COUNTIF($D$6:D2624,D2624)=1,1,0),0)</f>
        <v>0</v>
      </c>
      <c r="U2624" s="17" t="str">
        <f t="shared" si="207"/>
        <v/>
      </c>
      <c r="V2624" s="17" t="str">
        <f t="shared" si="208"/>
        <v/>
      </c>
    </row>
    <row r="2625" s="9" customFormat="1" hidden="1" customHeight="1" spans="1:22">
      <c r="A2625" s="21"/>
      <c r="B2625" s="54"/>
      <c r="C2625" s="55"/>
      <c r="D2625" s="54"/>
      <c r="E2625" s="57"/>
      <c r="F2625" s="58"/>
      <c r="G2625" s="59"/>
      <c r="H2625" s="57"/>
      <c r="I2625" s="57"/>
      <c r="J2625" s="62" t="str">
        <f t="shared" si="204"/>
        <v/>
      </c>
      <c r="K2625" s="61"/>
      <c r="L2625" s="57"/>
      <c r="M2625" s="57" t="str">
        <f t="shared" si="205"/>
        <v/>
      </c>
      <c r="N2625" s="57"/>
      <c r="O2625" s="57"/>
      <c r="P2625" s="57"/>
      <c r="Q2625" s="65" t="str">
        <f t="shared" si="206"/>
        <v/>
      </c>
      <c r="R2625" s="55"/>
      <c r="S2625" s="67"/>
      <c r="T2625" s="17">
        <f>IF(AND(D2625&lt;&gt;"",RIGHT(D2625,3)&lt;&gt;""),IF(COUNTIF($D$6:D2625,D2625)=1,1,0),0)</f>
        <v>0</v>
      </c>
      <c r="U2625" s="17" t="str">
        <f t="shared" si="207"/>
        <v/>
      </c>
      <c r="V2625" s="17" t="str">
        <f t="shared" si="208"/>
        <v/>
      </c>
    </row>
    <row r="2626" s="9" customFormat="1" hidden="1" customHeight="1" spans="1:22">
      <c r="A2626" s="21"/>
      <c r="B2626" s="54"/>
      <c r="C2626" s="55"/>
      <c r="D2626" s="54"/>
      <c r="E2626" s="57"/>
      <c r="F2626" s="58"/>
      <c r="G2626" s="59"/>
      <c r="H2626" s="57"/>
      <c r="I2626" s="57"/>
      <c r="J2626" s="62" t="str">
        <f t="shared" si="204"/>
        <v/>
      </c>
      <c r="K2626" s="61"/>
      <c r="L2626" s="57"/>
      <c r="M2626" s="57" t="str">
        <f t="shared" si="205"/>
        <v/>
      </c>
      <c r="N2626" s="57"/>
      <c r="O2626" s="57"/>
      <c r="P2626" s="57"/>
      <c r="Q2626" s="65" t="str">
        <f t="shared" si="206"/>
        <v/>
      </c>
      <c r="R2626" s="55"/>
      <c r="S2626" s="67"/>
      <c r="T2626" s="17">
        <f>IF(AND(D2626&lt;&gt;"",RIGHT(D2626,3)&lt;&gt;""),IF(COUNTIF($D$6:D2626,D2626)=1,1,0),0)</f>
        <v>0</v>
      </c>
      <c r="U2626" s="17" t="str">
        <f t="shared" si="207"/>
        <v/>
      </c>
      <c r="V2626" s="17" t="str">
        <f t="shared" si="208"/>
        <v/>
      </c>
    </row>
    <row r="2627" s="9" customFormat="1" hidden="1" customHeight="1" spans="1:22">
      <c r="A2627" s="21"/>
      <c r="B2627" s="54"/>
      <c r="C2627" s="55"/>
      <c r="D2627" s="54"/>
      <c r="E2627" s="57"/>
      <c r="F2627" s="58"/>
      <c r="G2627" s="59"/>
      <c r="H2627" s="57"/>
      <c r="I2627" s="57"/>
      <c r="J2627" s="62" t="str">
        <f t="shared" si="204"/>
        <v/>
      </c>
      <c r="K2627" s="61"/>
      <c r="L2627" s="57"/>
      <c r="M2627" s="57" t="str">
        <f t="shared" si="205"/>
        <v/>
      </c>
      <c r="N2627" s="57"/>
      <c r="O2627" s="57"/>
      <c r="P2627" s="57"/>
      <c r="Q2627" s="65" t="str">
        <f t="shared" si="206"/>
        <v/>
      </c>
      <c r="R2627" s="55"/>
      <c r="S2627" s="67"/>
      <c r="T2627" s="17">
        <f>IF(AND(D2627&lt;&gt;"",RIGHT(D2627,3)&lt;&gt;""),IF(COUNTIF($D$6:D2627,D2627)=1,1,0),0)</f>
        <v>0</v>
      </c>
      <c r="U2627" s="17" t="str">
        <f t="shared" si="207"/>
        <v/>
      </c>
      <c r="V2627" s="17" t="str">
        <f t="shared" si="208"/>
        <v/>
      </c>
    </row>
    <row r="2628" s="9" customFormat="1" hidden="1" customHeight="1" spans="1:22">
      <c r="A2628" s="21"/>
      <c r="B2628" s="54"/>
      <c r="C2628" s="55"/>
      <c r="D2628" s="54"/>
      <c r="E2628" s="57"/>
      <c r="F2628" s="58"/>
      <c r="G2628" s="59"/>
      <c r="H2628" s="57"/>
      <c r="I2628" s="57"/>
      <c r="J2628" s="62" t="str">
        <f t="shared" si="204"/>
        <v/>
      </c>
      <c r="K2628" s="61"/>
      <c r="L2628" s="57"/>
      <c r="M2628" s="57" t="str">
        <f t="shared" si="205"/>
        <v/>
      </c>
      <c r="N2628" s="57"/>
      <c r="O2628" s="57"/>
      <c r="P2628" s="57"/>
      <c r="Q2628" s="65" t="str">
        <f t="shared" si="206"/>
        <v/>
      </c>
      <c r="R2628" s="55"/>
      <c r="S2628" s="67"/>
      <c r="T2628" s="17">
        <f>IF(AND(D2628&lt;&gt;"",RIGHT(D2628,3)&lt;&gt;""),IF(COUNTIF($D$6:D2628,D2628)=1,1,0),0)</f>
        <v>0</v>
      </c>
      <c r="U2628" s="17" t="str">
        <f t="shared" si="207"/>
        <v/>
      </c>
      <c r="V2628" s="17" t="str">
        <f t="shared" si="208"/>
        <v/>
      </c>
    </row>
    <row r="2629" s="9" customFormat="1" hidden="1" customHeight="1" spans="1:22">
      <c r="A2629" s="21"/>
      <c r="B2629" s="54"/>
      <c r="C2629" s="55"/>
      <c r="D2629" s="54"/>
      <c r="E2629" s="57"/>
      <c r="F2629" s="58"/>
      <c r="G2629" s="59"/>
      <c r="H2629" s="57"/>
      <c r="I2629" s="57"/>
      <c r="J2629" s="62" t="str">
        <f t="shared" si="204"/>
        <v/>
      </c>
      <c r="K2629" s="61"/>
      <c r="L2629" s="57"/>
      <c r="M2629" s="57" t="str">
        <f t="shared" si="205"/>
        <v/>
      </c>
      <c r="N2629" s="57"/>
      <c r="O2629" s="57"/>
      <c r="P2629" s="57"/>
      <c r="Q2629" s="65" t="str">
        <f t="shared" si="206"/>
        <v/>
      </c>
      <c r="R2629" s="55"/>
      <c r="S2629" s="67"/>
      <c r="T2629" s="17">
        <f>IF(AND(D2629&lt;&gt;"",RIGHT(D2629,3)&lt;&gt;""),IF(COUNTIF($D$6:D2629,D2629)=1,1,0),0)</f>
        <v>0</v>
      </c>
      <c r="U2629" s="17" t="str">
        <f t="shared" si="207"/>
        <v/>
      </c>
      <c r="V2629" s="17" t="str">
        <f t="shared" si="208"/>
        <v/>
      </c>
    </row>
    <row r="2630" s="9" customFormat="1" hidden="1" customHeight="1" spans="1:22">
      <c r="A2630" s="21"/>
      <c r="B2630" s="54"/>
      <c r="C2630" s="55"/>
      <c r="D2630" s="54"/>
      <c r="E2630" s="57"/>
      <c r="F2630" s="58"/>
      <c r="G2630" s="59"/>
      <c r="H2630" s="57"/>
      <c r="I2630" s="57"/>
      <c r="J2630" s="62" t="str">
        <f t="shared" ref="J2630:J2693" si="209">IF(H2630&lt;&gt;"",HYPERLINK(_xlfn.CONCAT($H$4,H2630,I2630),"Open File"),"")</f>
        <v/>
      </c>
      <c r="K2630" s="61"/>
      <c r="L2630" s="57"/>
      <c r="M2630" s="57" t="str">
        <f t="shared" ref="M2630:M2693" si="210">IF(AND(N2630&lt;&gt;"",Q2630&lt;&gt;"",R2630&lt;&gt;""),"COMPLETED",IF(N2630&lt;&gt;"","ON-GOING",IF(L2630&lt;&gt;"","REQUESTED","")))</f>
        <v/>
      </c>
      <c r="N2630" s="57"/>
      <c r="O2630" s="57"/>
      <c r="P2630" s="57"/>
      <c r="Q2630" s="65" t="str">
        <f t="shared" ref="Q2630:Q2693" si="211">IF(O2630&lt;&gt;"",HYPERLINK(_xlfn.CONCAT($O$4,O2630,P2630),"Open File"),"")</f>
        <v/>
      </c>
      <c r="R2630" s="55"/>
      <c r="S2630" s="67"/>
      <c r="T2630" s="17">
        <f>IF(AND(D2630&lt;&gt;"",RIGHT(D2630,3)&lt;&gt;""),IF(COUNTIF($D$6:D2630,D2630)=1,1,0),0)</f>
        <v>0</v>
      </c>
      <c r="U2630" s="17" t="str">
        <f t="shared" ref="U2630:U2693" si="212">IF(AND(D2630&lt;&gt;"",E2630&lt;&gt;""),_xlfn.CONCAT(SUBSTITUTE(D2630,"/","."),"_",E2630,"_Before"),"")</f>
        <v/>
      </c>
      <c r="V2630" s="17" t="str">
        <f t="shared" ref="V2630:V2693" si="213">IF(AND(D2630&lt;&gt;"",E2630&lt;&gt;""),_xlfn.CONCAT(SUBSTITUTE(D2630,"/","."),"_",E2630,"_After"),"")</f>
        <v/>
      </c>
    </row>
    <row r="2631" s="9" customFormat="1" hidden="1" customHeight="1" spans="1:22">
      <c r="A2631" s="21"/>
      <c r="B2631" s="54"/>
      <c r="C2631" s="55"/>
      <c r="D2631" s="54"/>
      <c r="E2631" s="57"/>
      <c r="F2631" s="58"/>
      <c r="G2631" s="59"/>
      <c r="H2631" s="57"/>
      <c r="I2631" s="57"/>
      <c r="J2631" s="62" t="str">
        <f t="shared" si="209"/>
        <v/>
      </c>
      <c r="K2631" s="61"/>
      <c r="L2631" s="57"/>
      <c r="M2631" s="57" t="str">
        <f t="shared" si="210"/>
        <v/>
      </c>
      <c r="N2631" s="57"/>
      <c r="O2631" s="57"/>
      <c r="P2631" s="57"/>
      <c r="Q2631" s="65" t="str">
        <f t="shared" si="211"/>
        <v/>
      </c>
      <c r="R2631" s="55"/>
      <c r="S2631" s="67"/>
      <c r="T2631" s="17">
        <f>IF(AND(D2631&lt;&gt;"",RIGHT(D2631,3)&lt;&gt;""),IF(COUNTIF($D$6:D2631,D2631)=1,1,0),0)</f>
        <v>0</v>
      </c>
      <c r="U2631" s="17" t="str">
        <f t="shared" si="212"/>
        <v/>
      </c>
      <c r="V2631" s="17" t="str">
        <f t="shared" si="213"/>
        <v/>
      </c>
    </row>
    <row r="2632" s="9" customFormat="1" hidden="1" customHeight="1" spans="1:22">
      <c r="A2632" s="21"/>
      <c r="B2632" s="54"/>
      <c r="C2632" s="55"/>
      <c r="D2632" s="54"/>
      <c r="E2632" s="57"/>
      <c r="F2632" s="58"/>
      <c r="G2632" s="59"/>
      <c r="H2632" s="57"/>
      <c r="I2632" s="57"/>
      <c r="J2632" s="62" t="str">
        <f t="shared" si="209"/>
        <v/>
      </c>
      <c r="K2632" s="61"/>
      <c r="L2632" s="57"/>
      <c r="M2632" s="57" t="str">
        <f t="shared" si="210"/>
        <v/>
      </c>
      <c r="N2632" s="57"/>
      <c r="O2632" s="57"/>
      <c r="P2632" s="57"/>
      <c r="Q2632" s="65" t="str">
        <f t="shared" si="211"/>
        <v/>
      </c>
      <c r="R2632" s="55"/>
      <c r="S2632" s="67"/>
      <c r="T2632" s="17">
        <f>IF(AND(D2632&lt;&gt;"",RIGHT(D2632,3)&lt;&gt;""),IF(COUNTIF($D$6:D2632,D2632)=1,1,0),0)</f>
        <v>0</v>
      </c>
      <c r="U2632" s="17" t="str">
        <f t="shared" si="212"/>
        <v/>
      </c>
      <c r="V2632" s="17" t="str">
        <f t="shared" si="213"/>
        <v/>
      </c>
    </row>
    <row r="2633" s="9" customFormat="1" hidden="1" customHeight="1" spans="1:22">
      <c r="A2633" s="21"/>
      <c r="B2633" s="54"/>
      <c r="C2633" s="55"/>
      <c r="D2633" s="54"/>
      <c r="E2633" s="57"/>
      <c r="F2633" s="58"/>
      <c r="G2633" s="59"/>
      <c r="H2633" s="57"/>
      <c r="I2633" s="57"/>
      <c r="J2633" s="62" t="str">
        <f t="shared" si="209"/>
        <v/>
      </c>
      <c r="K2633" s="61"/>
      <c r="L2633" s="57"/>
      <c r="M2633" s="57" t="str">
        <f t="shared" si="210"/>
        <v/>
      </c>
      <c r="N2633" s="57"/>
      <c r="O2633" s="57"/>
      <c r="P2633" s="57"/>
      <c r="Q2633" s="65" t="str">
        <f t="shared" si="211"/>
        <v/>
      </c>
      <c r="R2633" s="55"/>
      <c r="S2633" s="67"/>
      <c r="T2633" s="17">
        <f>IF(AND(D2633&lt;&gt;"",RIGHT(D2633,3)&lt;&gt;""),IF(COUNTIF($D$6:D2633,D2633)=1,1,0),0)</f>
        <v>0</v>
      </c>
      <c r="U2633" s="17" t="str">
        <f t="shared" si="212"/>
        <v/>
      </c>
      <c r="V2633" s="17" t="str">
        <f t="shared" si="213"/>
        <v/>
      </c>
    </row>
    <row r="2634" s="9" customFormat="1" hidden="1" customHeight="1" spans="1:22">
      <c r="A2634" s="21"/>
      <c r="B2634" s="54"/>
      <c r="C2634" s="55"/>
      <c r="D2634" s="54"/>
      <c r="E2634" s="57"/>
      <c r="F2634" s="58"/>
      <c r="G2634" s="59"/>
      <c r="H2634" s="57"/>
      <c r="I2634" s="57"/>
      <c r="J2634" s="62" t="str">
        <f t="shared" si="209"/>
        <v/>
      </c>
      <c r="K2634" s="61"/>
      <c r="L2634" s="57"/>
      <c r="M2634" s="57" t="str">
        <f t="shared" si="210"/>
        <v/>
      </c>
      <c r="N2634" s="57"/>
      <c r="O2634" s="57"/>
      <c r="P2634" s="57"/>
      <c r="Q2634" s="65" t="str">
        <f t="shared" si="211"/>
        <v/>
      </c>
      <c r="R2634" s="55"/>
      <c r="S2634" s="67"/>
      <c r="T2634" s="17">
        <f>IF(AND(D2634&lt;&gt;"",RIGHT(D2634,3)&lt;&gt;""),IF(COUNTIF($D$6:D2634,D2634)=1,1,0),0)</f>
        <v>0</v>
      </c>
      <c r="U2634" s="17" t="str">
        <f t="shared" si="212"/>
        <v/>
      </c>
      <c r="V2634" s="17" t="str">
        <f t="shared" si="213"/>
        <v/>
      </c>
    </row>
    <row r="2635" s="9" customFormat="1" hidden="1" customHeight="1" spans="1:22">
      <c r="A2635" s="21"/>
      <c r="B2635" s="54"/>
      <c r="C2635" s="55"/>
      <c r="D2635" s="54"/>
      <c r="E2635" s="57"/>
      <c r="F2635" s="58"/>
      <c r="G2635" s="59"/>
      <c r="H2635" s="57"/>
      <c r="I2635" s="57"/>
      <c r="J2635" s="62" t="str">
        <f t="shared" si="209"/>
        <v/>
      </c>
      <c r="K2635" s="61"/>
      <c r="L2635" s="57"/>
      <c r="M2635" s="57" t="str">
        <f t="shared" si="210"/>
        <v/>
      </c>
      <c r="N2635" s="57"/>
      <c r="O2635" s="57"/>
      <c r="P2635" s="57"/>
      <c r="Q2635" s="65" t="str">
        <f t="shared" si="211"/>
        <v/>
      </c>
      <c r="R2635" s="55"/>
      <c r="S2635" s="67"/>
      <c r="T2635" s="17">
        <f>IF(AND(D2635&lt;&gt;"",RIGHT(D2635,3)&lt;&gt;""),IF(COUNTIF($D$6:D2635,D2635)=1,1,0),0)</f>
        <v>0</v>
      </c>
      <c r="U2635" s="17" t="str">
        <f t="shared" si="212"/>
        <v/>
      </c>
      <c r="V2635" s="17" t="str">
        <f t="shared" si="213"/>
        <v/>
      </c>
    </row>
    <row r="2636" s="9" customFormat="1" hidden="1" customHeight="1" spans="1:22">
      <c r="A2636" s="21"/>
      <c r="B2636" s="54"/>
      <c r="C2636" s="55"/>
      <c r="D2636" s="54"/>
      <c r="E2636" s="57"/>
      <c r="F2636" s="58"/>
      <c r="G2636" s="59"/>
      <c r="H2636" s="57"/>
      <c r="I2636" s="57"/>
      <c r="J2636" s="62" t="str">
        <f t="shared" si="209"/>
        <v/>
      </c>
      <c r="K2636" s="61"/>
      <c r="L2636" s="57"/>
      <c r="M2636" s="57" t="str">
        <f t="shared" si="210"/>
        <v/>
      </c>
      <c r="N2636" s="57"/>
      <c r="O2636" s="57"/>
      <c r="P2636" s="57"/>
      <c r="Q2636" s="65" t="str">
        <f t="shared" si="211"/>
        <v/>
      </c>
      <c r="R2636" s="55"/>
      <c r="S2636" s="67"/>
      <c r="T2636" s="17">
        <f>IF(AND(D2636&lt;&gt;"",RIGHT(D2636,3)&lt;&gt;""),IF(COUNTIF($D$6:D2636,D2636)=1,1,0),0)</f>
        <v>0</v>
      </c>
      <c r="U2636" s="17" t="str">
        <f t="shared" si="212"/>
        <v/>
      </c>
      <c r="V2636" s="17" t="str">
        <f t="shared" si="213"/>
        <v/>
      </c>
    </row>
    <row r="2637" s="9" customFormat="1" hidden="1" customHeight="1" spans="1:22">
      <c r="A2637" s="21"/>
      <c r="B2637" s="54"/>
      <c r="C2637" s="55"/>
      <c r="D2637" s="54"/>
      <c r="E2637" s="57"/>
      <c r="F2637" s="58"/>
      <c r="G2637" s="59"/>
      <c r="H2637" s="57"/>
      <c r="I2637" s="57"/>
      <c r="J2637" s="62" t="str">
        <f t="shared" si="209"/>
        <v/>
      </c>
      <c r="K2637" s="61"/>
      <c r="L2637" s="57"/>
      <c r="M2637" s="57" t="str">
        <f t="shared" si="210"/>
        <v/>
      </c>
      <c r="N2637" s="57"/>
      <c r="O2637" s="57"/>
      <c r="P2637" s="57"/>
      <c r="Q2637" s="65" t="str">
        <f t="shared" si="211"/>
        <v/>
      </c>
      <c r="R2637" s="55"/>
      <c r="S2637" s="67"/>
      <c r="T2637" s="17">
        <f>IF(AND(D2637&lt;&gt;"",RIGHT(D2637,3)&lt;&gt;""),IF(COUNTIF($D$6:D2637,D2637)=1,1,0),0)</f>
        <v>0</v>
      </c>
      <c r="U2637" s="17" t="str">
        <f t="shared" si="212"/>
        <v/>
      </c>
      <c r="V2637" s="17" t="str">
        <f t="shared" si="213"/>
        <v/>
      </c>
    </row>
    <row r="2638" s="9" customFormat="1" hidden="1" customHeight="1" spans="1:22">
      <c r="A2638" s="21"/>
      <c r="B2638" s="54"/>
      <c r="C2638" s="55"/>
      <c r="D2638" s="54"/>
      <c r="E2638" s="57"/>
      <c r="F2638" s="58"/>
      <c r="G2638" s="59"/>
      <c r="H2638" s="57"/>
      <c r="I2638" s="57"/>
      <c r="J2638" s="62" t="str">
        <f t="shared" si="209"/>
        <v/>
      </c>
      <c r="K2638" s="61"/>
      <c r="L2638" s="57"/>
      <c r="M2638" s="57" t="str">
        <f t="shared" si="210"/>
        <v/>
      </c>
      <c r="N2638" s="57"/>
      <c r="O2638" s="57"/>
      <c r="P2638" s="57"/>
      <c r="Q2638" s="65" t="str">
        <f t="shared" si="211"/>
        <v/>
      </c>
      <c r="R2638" s="55"/>
      <c r="S2638" s="67"/>
      <c r="T2638" s="17">
        <f>IF(AND(D2638&lt;&gt;"",RIGHT(D2638,3)&lt;&gt;""),IF(COUNTIF($D$6:D2638,D2638)=1,1,0),0)</f>
        <v>0</v>
      </c>
      <c r="U2638" s="17" t="str">
        <f t="shared" si="212"/>
        <v/>
      </c>
      <c r="V2638" s="17" t="str">
        <f t="shared" si="213"/>
        <v/>
      </c>
    </row>
    <row r="2639" s="9" customFormat="1" hidden="1" customHeight="1" spans="1:22">
      <c r="A2639" s="21"/>
      <c r="B2639" s="54"/>
      <c r="C2639" s="55"/>
      <c r="D2639" s="54"/>
      <c r="E2639" s="57"/>
      <c r="F2639" s="58"/>
      <c r="G2639" s="59"/>
      <c r="H2639" s="57"/>
      <c r="I2639" s="57"/>
      <c r="J2639" s="62" t="str">
        <f t="shared" si="209"/>
        <v/>
      </c>
      <c r="K2639" s="61"/>
      <c r="L2639" s="57"/>
      <c r="M2639" s="57" t="str">
        <f t="shared" si="210"/>
        <v/>
      </c>
      <c r="N2639" s="57"/>
      <c r="O2639" s="57"/>
      <c r="P2639" s="57"/>
      <c r="Q2639" s="65" t="str">
        <f t="shared" si="211"/>
        <v/>
      </c>
      <c r="R2639" s="55"/>
      <c r="S2639" s="67"/>
      <c r="T2639" s="17">
        <f>IF(AND(D2639&lt;&gt;"",RIGHT(D2639,3)&lt;&gt;""),IF(COUNTIF($D$6:D2639,D2639)=1,1,0),0)</f>
        <v>0</v>
      </c>
      <c r="U2639" s="17" t="str">
        <f t="shared" si="212"/>
        <v/>
      </c>
      <c r="V2639" s="17" t="str">
        <f t="shared" si="213"/>
        <v/>
      </c>
    </row>
    <row r="2640" s="9" customFormat="1" hidden="1" customHeight="1" spans="1:22">
      <c r="A2640" s="21"/>
      <c r="B2640" s="54"/>
      <c r="C2640" s="55"/>
      <c r="D2640" s="54"/>
      <c r="E2640" s="57"/>
      <c r="F2640" s="58"/>
      <c r="G2640" s="59"/>
      <c r="H2640" s="57"/>
      <c r="I2640" s="57"/>
      <c r="J2640" s="62" t="str">
        <f t="shared" si="209"/>
        <v/>
      </c>
      <c r="K2640" s="61"/>
      <c r="L2640" s="57"/>
      <c r="M2640" s="57" t="str">
        <f t="shared" si="210"/>
        <v/>
      </c>
      <c r="N2640" s="57"/>
      <c r="O2640" s="57"/>
      <c r="P2640" s="57"/>
      <c r="Q2640" s="65" t="str">
        <f t="shared" si="211"/>
        <v/>
      </c>
      <c r="R2640" s="55"/>
      <c r="S2640" s="67"/>
      <c r="T2640" s="17">
        <f>IF(AND(D2640&lt;&gt;"",RIGHT(D2640,3)&lt;&gt;""),IF(COUNTIF($D$6:D2640,D2640)=1,1,0),0)</f>
        <v>0</v>
      </c>
      <c r="U2640" s="17" t="str">
        <f t="shared" si="212"/>
        <v/>
      </c>
      <c r="V2640" s="17" t="str">
        <f t="shared" si="213"/>
        <v/>
      </c>
    </row>
    <row r="2641" s="9" customFormat="1" hidden="1" customHeight="1" spans="1:22">
      <c r="A2641" s="21"/>
      <c r="B2641" s="54"/>
      <c r="C2641" s="55"/>
      <c r="D2641" s="54"/>
      <c r="E2641" s="57"/>
      <c r="F2641" s="58"/>
      <c r="G2641" s="59"/>
      <c r="H2641" s="57"/>
      <c r="I2641" s="57"/>
      <c r="J2641" s="62" t="str">
        <f t="shared" si="209"/>
        <v/>
      </c>
      <c r="K2641" s="61"/>
      <c r="L2641" s="57"/>
      <c r="M2641" s="57" t="str">
        <f t="shared" si="210"/>
        <v/>
      </c>
      <c r="N2641" s="57"/>
      <c r="O2641" s="57"/>
      <c r="P2641" s="57"/>
      <c r="Q2641" s="65" t="str">
        <f t="shared" si="211"/>
        <v/>
      </c>
      <c r="R2641" s="55"/>
      <c r="S2641" s="67"/>
      <c r="T2641" s="17">
        <f>IF(AND(D2641&lt;&gt;"",RIGHT(D2641,3)&lt;&gt;""),IF(COUNTIF($D$6:D2641,D2641)=1,1,0),0)</f>
        <v>0</v>
      </c>
      <c r="U2641" s="17" t="str">
        <f t="shared" si="212"/>
        <v/>
      </c>
      <c r="V2641" s="17" t="str">
        <f t="shared" si="213"/>
        <v/>
      </c>
    </row>
    <row r="2642" s="9" customFormat="1" hidden="1" customHeight="1" spans="1:22">
      <c r="A2642" s="21"/>
      <c r="B2642" s="54"/>
      <c r="C2642" s="55"/>
      <c r="D2642" s="54"/>
      <c r="E2642" s="57"/>
      <c r="F2642" s="58"/>
      <c r="G2642" s="59"/>
      <c r="H2642" s="57"/>
      <c r="I2642" s="57"/>
      <c r="J2642" s="62" t="str">
        <f t="shared" si="209"/>
        <v/>
      </c>
      <c r="K2642" s="61"/>
      <c r="L2642" s="57"/>
      <c r="M2642" s="57" t="str">
        <f t="shared" si="210"/>
        <v/>
      </c>
      <c r="N2642" s="57"/>
      <c r="O2642" s="57"/>
      <c r="P2642" s="57"/>
      <c r="Q2642" s="65" t="str">
        <f t="shared" si="211"/>
        <v/>
      </c>
      <c r="R2642" s="55"/>
      <c r="S2642" s="67"/>
      <c r="T2642" s="17">
        <f>IF(AND(D2642&lt;&gt;"",RIGHT(D2642,3)&lt;&gt;""),IF(COUNTIF($D$6:D2642,D2642)=1,1,0),0)</f>
        <v>0</v>
      </c>
      <c r="U2642" s="17" t="str">
        <f t="shared" si="212"/>
        <v/>
      </c>
      <c r="V2642" s="17" t="str">
        <f t="shared" si="213"/>
        <v/>
      </c>
    </row>
    <row r="2643" s="9" customFormat="1" hidden="1" customHeight="1" spans="1:22">
      <c r="A2643" s="21"/>
      <c r="B2643" s="54"/>
      <c r="C2643" s="55"/>
      <c r="D2643" s="54"/>
      <c r="E2643" s="57"/>
      <c r="F2643" s="58"/>
      <c r="G2643" s="59"/>
      <c r="H2643" s="57"/>
      <c r="I2643" s="57"/>
      <c r="J2643" s="62" t="str">
        <f t="shared" si="209"/>
        <v/>
      </c>
      <c r="K2643" s="61"/>
      <c r="L2643" s="57"/>
      <c r="M2643" s="57" t="str">
        <f t="shared" si="210"/>
        <v/>
      </c>
      <c r="N2643" s="57"/>
      <c r="O2643" s="57"/>
      <c r="P2643" s="57"/>
      <c r="Q2643" s="65" t="str">
        <f t="shared" si="211"/>
        <v/>
      </c>
      <c r="R2643" s="55"/>
      <c r="S2643" s="67"/>
      <c r="T2643" s="17">
        <f>IF(AND(D2643&lt;&gt;"",RIGHT(D2643,3)&lt;&gt;""),IF(COUNTIF($D$6:D2643,D2643)=1,1,0),0)</f>
        <v>0</v>
      </c>
      <c r="U2643" s="17" t="str">
        <f t="shared" si="212"/>
        <v/>
      </c>
      <c r="V2643" s="17" t="str">
        <f t="shared" si="213"/>
        <v/>
      </c>
    </row>
    <row r="2644" s="9" customFormat="1" hidden="1" customHeight="1" spans="1:22">
      <c r="A2644" s="21"/>
      <c r="B2644" s="54"/>
      <c r="C2644" s="55"/>
      <c r="D2644" s="54"/>
      <c r="E2644" s="57"/>
      <c r="F2644" s="58"/>
      <c r="G2644" s="59"/>
      <c r="H2644" s="57"/>
      <c r="I2644" s="57"/>
      <c r="J2644" s="62" t="str">
        <f t="shared" si="209"/>
        <v/>
      </c>
      <c r="K2644" s="61"/>
      <c r="L2644" s="57"/>
      <c r="M2644" s="57" t="str">
        <f t="shared" si="210"/>
        <v/>
      </c>
      <c r="N2644" s="57"/>
      <c r="O2644" s="57"/>
      <c r="P2644" s="57"/>
      <c r="Q2644" s="65" t="str">
        <f t="shared" si="211"/>
        <v/>
      </c>
      <c r="R2644" s="55"/>
      <c r="S2644" s="67"/>
      <c r="T2644" s="17">
        <f>IF(AND(D2644&lt;&gt;"",RIGHT(D2644,3)&lt;&gt;""),IF(COUNTIF($D$6:D2644,D2644)=1,1,0),0)</f>
        <v>0</v>
      </c>
      <c r="U2644" s="17" t="str">
        <f t="shared" si="212"/>
        <v/>
      </c>
      <c r="V2644" s="17" t="str">
        <f t="shared" si="213"/>
        <v/>
      </c>
    </row>
    <row r="2645" s="9" customFormat="1" hidden="1" customHeight="1" spans="1:22">
      <c r="A2645" s="21"/>
      <c r="B2645" s="54"/>
      <c r="C2645" s="55"/>
      <c r="D2645" s="54"/>
      <c r="E2645" s="57"/>
      <c r="F2645" s="58"/>
      <c r="G2645" s="59"/>
      <c r="H2645" s="57"/>
      <c r="I2645" s="57"/>
      <c r="J2645" s="62" t="str">
        <f t="shared" si="209"/>
        <v/>
      </c>
      <c r="K2645" s="61"/>
      <c r="L2645" s="57"/>
      <c r="M2645" s="57" t="str">
        <f t="shared" si="210"/>
        <v/>
      </c>
      <c r="N2645" s="57"/>
      <c r="O2645" s="57"/>
      <c r="P2645" s="57"/>
      <c r="Q2645" s="65" t="str">
        <f t="shared" si="211"/>
        <v/>
      </c>
      <c r="R2645" s="55"/>
      <c r="S2645" s="67"/>
      <c r="T2645" s="17">
        <f>IF(AND(D2645&lt;&gt;"",RIGHT(D2645,3)&lt;&gt;""),IF(COUNTIF($D$6:D2645,D2645)=1,1,0),0)</f>
        <v>0</v>
      </c>
      <c r="U2645" s="17" t="str">
        <f t="shared" si="212"/>
        <v/>
      </c>
      <c r="V2645" s="17" t="str">
        <f t="shared" si="213"/>
        <v/>
      </c>
    </row>
    <row r="2646" s="9" customFormat="1" hidden="1" customHeight="1" spans="1:22">
      <c r="A2646" s="21"/>
      <c r="B2646" s="54"/>
      <c r="C2646" s="55"/>
      <c r="D2646" s="54"/>
      <c r="E2646" s="57"/>
      <c r="F2646" s="58"/>
      <c r="G2646" s="59"/>
      <c r="H2646" s="57"/>
      <c r="I2646" s="57"/>
      <c r="J2646" s="62" t="str">
        <f t="shared" si="209"/>
        <v/>
      </c>
      <c r="K2646" s="61"/>
      <c r="L2646" s="57"/>
      <c r="M2646" s="57" t="str">
        <f t="shared" si="210"/>
        <v/>
      </c>
      <c r="N2646" s="57"/>
      <c r="O2646" s="57"/>
      <c r="P2646" s="57"/>
      <c r="Q2646" s="65" t="str">
        <f t="shared" si="211"/>
        <v/>
      </c>
      <c r="R2646" s="55"/>
      <c r="S2646" s="67"/>
      <c r="T2646" s="17">
        <f>IF(AND(D2646&lt;&gt;"",RIGHT(D2646,3)&lt;&gt;""),IF(COUNTIF($D$6:D2646,D2646)=1,1,0),0)</f>
        <v>0</v>
      </c>
      <c r="U2646" s="17" t="str">
        <f t="shared" si="212"/>
        <v/>
      </c>
      <c r="V2646" s="17" t="str">
        <f t="shared" si="213"/>
        <v/>
      </c>
    </row>
    <row r="2647" s="9" customFormat="1" hidden="1" customHeight="1" spans="1:22">
      <c r="A2647" s="21"/>
      <c r="B2647" s="54"/>
      <c r="C2647" s="55"/>
      <c r="D2647" s="54"/>
      <c r="E2647" s="57"/>
      <c r="F2647" s="58"/>
      <c r="G2647" s="59"/>
      <c r="H2647" s="57"/>
      <c r="I2647" s="57"/>
      <c r="J2647" s="62" t="str">
        <f t="shared" si="209"/>
        <v/>
      </c>
      <c r="K2647" s="61"/>
      <c r="L2647" s="57"/>
      <c r="M2647" s="57" t="str">
        <f t="shared" si="210"/>
        <v/>
      </c>
      <c r="N2647" s="57"/>
      <c r="O2647" s="57"/>
      <c r="P2647" s="57"/>
      <c r="Q2647" s="65" t="str">
        <f t="shared" si="211"/>
        <v/>
      </c>
      <c r="R2647" s="55"/>
      <c r="S2647" s="67"/>
      <c r="T2647" s="17">
        <f>IF(AND(D2647&lt;&gt;"",RIGHT(D2647,3)&lt;&gt;""),IF(COUNTIF($D$6:D2647,D2647)=1,1,0),0)</f>
        <v>0</v>
      </c>
      <c r="U2647" s="17" t="str">
        <f t="shared" si="212"/>
        <v/>
      </c>
      <c r="V2647" s="17" t="str">
        <f t="shared" si="213"/>
        <v/>
      </c>
    </row>
    <row r="2648" s="9" customFormat="1" hidden="1" customHeight="1" spans="1:22">
      <c r="A2648" s="21"/>
      <c r="B2648" s="54"/>
      <c r="C2648" s="55"/>
      <c r="D2648" s="54"/>
      <c r="E2648" s="57"/>
      <c r="F2648" s="58"/>
      <c r="G2648" s="59"/>
      <c r="H2648" s="57"/>
      <c r="I2648" s="57"/>
      <c r="J2648" s="62" t="str">
        <f t="shared" si="209"/>
        <v/>
      </c>
      <c r="K2648" s="61"/>
      <c r="L2648" s="57"/>
      <c r="M2648" s="57" t="str">
        <f t="shared" si="210"/>
        <v/>
      </c>
      <c r="N2648" s="57"/>
      <c r="O2648" s="57"/>
      <c r="P2648" s="57"/>
      <c r="Q2648" s="65" t="str">
        <f t="shared" si="211"/>
        <v/>
      </c>
      <c r="R2648" s="55"/>
      <c r="S2648" s="67"/>
      <c r="T2648" s="17">
        <f>IF(AND(D2648&lt;&gt;"",RIGHT(D2648,3)&lt;&gt;""),IF(COUNTIF($D$6:D2648,D2648)=1,1,0),0)</f>
        <v>0</v>
      </c>
      <c r="U2648" s="17" t="str">
        <f t="shared" si="212"/>
        <v/>
      </c>
      <c r="V2648" s="17" t="str">
        <f t="shared" si="213"/>
        <v/>
      </c>
    </row>
    <row r="2649" s="9" customFormat="1" hidden="1" customHeight="1" spans="1:22">
      <c r="A2649" s="21"/>
      <c r="B2649" s="54"/>
      <c r="C2649" s="55"/>
      <c r="D2649" s="54"/>
      <c r="E2649" s="57"/>
      <c r="F2649" s="58"/>
      <c r="G2649" s="59"/>
      <c r="H2649" s="57"/>
      <c r="I2649" s="57"/>
      <c r="J2649" s="62" t="str">
        <f t="shared" si="209"/>
        <v/>
      </c>
      <c r="K2649" s="61"/>
      <c r="L2649" s="57"/>
      <c r="M2649" s="57" t="str">
        <f t="shared" si="210"/>
        <v/>
      </c>
      <c r="N2649" s="57"/>
      <c r="O2649" s="57"/>
      <c r="P2649" s="57"/>
      <c r="Q2649" s="65" t="str">
        <f t="shared" si="211"/>
        <v/>
      </c>
      <c r="R2649" s="55"/>
      <c r="S2649" s="67"/>
      <c r="T2649" s="17">
        <f>IF(AND(D2649&lt;&gt;"",RIGHT(D2649,3)&lt;&gt;""),IF(COUNTIF($D$6:D2649,D2649)=1,1,0),0)</f>
        <v>0</v>
      </c>
      <c r="U2649" s="17" t="str">
        <f t="shared" si="212"/>
        <v/>
      </c>
      <c r="V2649" s="17" t="str">
        <f t="shared" si="213"/>
        <v/>
      </c>
    </row>
    <row r="2650" s="9" customFormat="1" hidden="1" customHeight="1" spans="1:22">
      <c r="A2650" s="21"/>
      <c r="B2650" s="54"/>
      <c r="C2650" s="55"/>
      <c r="D2650" s="54"/>
      <c r="E2650" s="57"/>
      <c r="F2650" s="58"/>
      <c r="G2650" s="59"/>
      <c r="H2650" s="57"/>
      <c r="I2650" s="57"/>
      <c r="J2650" s="62" t="str">
        <f t="shared" si="209"/>
        <v/>
      </c>
      <c r="K2650" s="61"/>
      <c r="L2650" s="57"/>
      <c r="M2650" s="57" t="str">
        <f t="shared" si="210"/>
        <v/>
      </c>
      <c r="N2650" s="57"/>
      <c r="O2650" s="57"/>
      <c r="P2650" s="57"/>
      <c r="Q2650" s="65" t="str">
        <f t="shared" si="211"/>
        <v/>
      </c>
      <c r="R2650" s="55"/>
      <c r="S2650" s="67"/>
      <c r="T2650" s="17">
        <f>IF(AND(D2650&lt;&gt;"",RIGHT(D2650,3)&lt;&gt;""),IF(COUNTIF($D$6:D2650,D2650)=1,1,0),0)</f>
        <v>0</v>
      </c>
      <c r="U2650" s="17" t="str">
        <f t="shared" si="212"/>
        <v/>
      </c>
      <c r="V2650" s="17" t="str">
        <f t="shared" si="213"/>
        <v/>
      </c>
    </row>
    <row r="2651" s="9" customFormat="1" hidden="1" customHeight="1" spans="1:22">
      <c r="A2651" s="21"/>
      <c r="B2651" s="54"/>
      <c r="C2651" s="55"/>
      <c r="D2651" s="54"/>
      <c r="E2651" s="57"/>
      <c r="F2651" s="58"/>
      <c r="G2651" s="59"/>
      <c r="H2651" s="57"/>
      <c r="I2651" s="57"/>
      <c r="J2651" s="62" t="str">
        <f t="shared" si="209"/>
        <v/>
      </c>
      <c r="K2651" s="61"/>
      <c r="L2651" s="57"/>
      <c r="M2651" s="57" t="str">
        <f t="shared" si="210"/>
        <v/>
      </c>
      <c r="N2651" s="57"/>
      <c r="O2651" s="57"/>
      <c r="P2651" s="57"/>
      <c r="Q2651" s="65" t="str">
        <f t="shared" si="211"/>
        <v/>
      </c>
      <c r="R2651" s="55"/>
      <c r="S2651" s="67"/>
      <c r="T2651" s="17">
        <f>IF(AND(D2651&lt;&gt;"",RIGHT(D2651,3)&lt;&gt;""),IF(COUNTIF($D$6:D2651,D2651)=1,1,0),0)</f>
        <v>0</v>
      </c>
      <c r="U2651" s="17" t="str">
        <f t="shared" si="212"/>
        <v/>
      </c>
      <c r="V2651" s="17" t="str">
        <f t="shared" si="213"/>
        <v/>
      </c>
    </row>
    <row r="2652" s="9" customFormat="1" hidden="1" customHeight="1" spans="1:22">
      <c r="A2652" s="21"/>
      <c r="B2652" s="54"/>
      <c r="C2652" s="55"/>
      <c r="D2652" s="54"/>
      <c r="E2652" s="57"/>
      <c r="F2652" s="58"/>
      <c r="G2652" s="59"/>
      <c r="H2652" s="57"/>
      <c r="I2652" s="57"/>
      <c r="J2652" s="62" t="str">
        <f t="shared" si="209"/>
        <v/>
      </c>
      <c r="K2652" s="61"/>
      <c r="L2652" s="57"/>
      <c r="M2652" s="57" t="str">
        <f t="shared" si="210"/>
        <v/>
      </c>
      <c r="N2652" s="57"/>
      <c r="O2652" s="57"/>
      <c r="P2652" s="57"/>
      <c r="Q2652" s="65" t="str">
        <f t="shared" si="211"/>
        <v/>
      </c>
      <c r="R2652" s="55"/>
      <c r="S2652" s="67"/>
      <c r="T2652" s="17">
        <f>IF(AND(D2652&lt;&gt;"",RIGHT(D2652,3)&lt;&gt;""),IF(COUNTIF($D$6:D2652,D2652)=1,1,0),0)</f>
        <v>0</v>
      </c>
      <c r="U2652" s="17" t="str">
        <f t="shared" si="212"/>
        <v/>
      </c>
      <c r="V2652" s="17" t="str">
        <f t="shared" si="213"/>
        <v/>
      </c>
    </row>
    <row r="2653" s="9" customFormat="1" hidden="1" customHeight="1" spans="1:22">
      <c r="A2653" s="21"/>
      <c r="B2653" s="54"/>
      <c r="C2653" s="55"/>
      <c r="D2653" s="54"/>
      <c r="E2653" s="57"/>
      <c r="F2653" s="58"/>
      <c r="G2653" s="59"/>
      <c r="H2653" s="57"/>
      <c r="I2653" s="57"/>
      <c r="J2653" s="62" t="str">
        <f t="shared" si="209"/>
        <v/>
      </c>
      <c r="K2653" s="61"/>
      <c r="L2653" s="57"/>
      <c r="M2653" s="57" t="str">
        <f t="shared" si="210"/>
        <v/>
      </c>
      <c r="N2653" s="57"/>
      <c r="O2653" s="57"/>
      <c r="P2653" s="57"/>
      <c r="Q2653" s="65" t="str">
        <f t="shared" si="211"/>
        <v/>
      </c>
      <c r="R2653" s="55"/>
      <c r="S2653" s="67"/>
      <c r="T2653" s="17">
        <f>IF(AND(D2653&lt;&gt;"",RIGHT(D2653,3)&lt;&gt;""),IF(COUNTIF($D$6:D2653,D2653)=1,1,0),0)</f>
        <v>0</v>
      </c>
      <c r="U2653" s="17" t="str">
        <f t="shared" si="212"/>
        <v/>
      </c>
      <c r="V2653" s="17" t="str">
        <f t="shared" si="213"/>
        <v/>
      </c>
    </row>
    <row r="2654" s="9" customFormat="1" hidden="1" customHeight="1" spans="1:22">
      <c r="A2654" s="21"/>
      <c r="B2654" s="54"/>
      <c r="C2654" s="55"/>
      <c r="D2654" s="54"/>
      <c r="E2654" s="57"/>
      <c r="F2654" s="58"/>
      <c r="G2654" s="59"/>
      <c r="H2654" s="57"/>
      <c r="I2654" s="57"/>
      <c r="J2654" s="62" t="str">
        <f t="shared" si="209"/>
        <v/>
      </c>
      <c r="K2654" s="61"/>
      <c r="L2654" s="57"/>
      <c r="M2654" s="57" t="str">
        <f t="shared" si="210"/>
        <v/>
      </c>
      <c r="N2654" s="57"/>
      <c r="O2654" s="57"/>
      <c r="P2654" s="57"/>
      <c r="Q2654" s="65" t="str">
        <f t="shared" si="211"/>
        <v/>
      </c>
      <c r="R2654" s="55"/>
      <c r="S2654" s="67"/>
      <c r="T2654" s="17">
        <f>IF(AND(D2654&lt;&gt;"",RIGHT(D2654,3)&lt;&gt;""),IF(COUNTIF($D$6:D2654,D2654)=1,1,0),0)</f>
        <v>0</v>
      </c>
      <c r="U2654" s="17" t="str">
        <f t="shared" si="212"/>
        <v/>
      </c>
      <c r="V2654" s="17" t="str">
        <f t="shared" si="213"/>
        <v/>
      </c>
    </row>
    <row r="2655" s="9" customFormat="1" hidden="1" customHeight="1" spans="1:22">
      <c r="A2655" s="21"/>
      <c r="B2655" s="54"/>
      <c r="C2655" s="55"/>
      <c r="D2655" s="54"/>
      <c r="E2655" s="57"/>
      <c r="F2655" s="58"/>
      <c r="G2655" s="59"/>
      <c r="H2655" s="57"/>
      <c r="I2655" s="57"/>
      <c r="J2655" s="62" t="str">
        <f t="shared" si="209"/>
        <v/>
      </c>
      <c r="K2655" s="61"/>
      <c r="L2655" s="57"/>
      <c r="M2655" s="57" t="str">
        <f t="shared" si="210"/>
        <v/>
      </c>
      <c r="N2655" s="57"/>
      <c r="O2655" s="57"/>
      <c r="P2655" s="57"/>
      <c r="Q2655" s="65" t="str">
        <f t="shared" si="211"/>
        <v/>
      </c>
      <c r="R2655" s="55"/>
      <c r="S2655" s="67"/>
      <c r="T2655" s="17">
        <f>IF(AND(D2655&lt;&gt;"",RIGHT(D2655,3)&lt;&gt;""),IF(COUNTIF($D$6:D2655,D2655)=1,1,0),0)</f>
        <v>0</v>
      </c>
      <c r="U2655" s="17" t="str">
        <f t="shared" si="212"/>
        <v/>
      </c>
      <c r="V2655" s="17" t="str">
        <f t="shared" si="213"/>
        <v/>
      </c>
    </row>
    <row r="2656" s="9" customFormat="1" hidden="1" customHeight="1" spans="1:22">
      <c r="A2656" s="21"/>
      <c r="B2656" s="54"/>
      <c r="C2656" s="55"/>
      <c r="D2656" s="54"/>
      <c r="E2656" s="57"/>
      <c r="F2656" s="58"/>
      <c r="G2656" s="59"/>
      <c r="H2656" s="57"/>
      <c r="I2656" s="57"/>
      <c r="J2656" s="62" t="str">
        <f t="shared" si="209"/>
        <v/>
      </c>
      <c r="K2656" s="61"/>
      <c r="L2656" s="57"/>
      <c r="M2656" s="57" t="str">
        <f t="shared" si="210"/>
        <v/>
      </c>
      <c r="N2656" s="57"/>
      <c r="O2656" s="57"/>
      <c r="P2656" s="57"/>
      <c r="Q2656" s="65" t="str">
        <f t="shared" si="211"/>
        <v/>
      </c>
      <c r="R2656" s="55"/>
      <c r="S2656" s="67"/>
      <c r="T2656" s="17">
        <f>IF(AND(D2656&lt;&gt;"",RIGHT(D2656,3)&lt;&gt;""),IF(COUNTIF($D$6:D2656,D2656)=1,1,0),0)</f>
        <v>0</v>
      </c>
      <c r="U2656" s="17" t="str">
        <f t="shared" si="212"/>
        <v/>
      </c>
      <c r="V2656" s="17" t="str">
        <f t="shared" si="213"/>
        <v/>
      </c>
    </row>
    <row r="2657" s="9" customFormat="1" hidden="1" customHeight="1" spans="1:22">
      <c r="A2657" s="21"/>
      <c r="B2657" s="54"/>
      <c r="C2657" s="55"/>
      <c r="D2657" s="54"/>
      <c r="E2657" s="57"/>
      <c r="F2657" s="58"/>
      <c r="G2657" s="59"/>
      <c r="H2657" s="57"/>
      <c r="I2657" s="57"/>
      <c r="J2657" s="62" t="str">
        <f t="shared" si="209"/>
        <v/>
      </c>
      <c r="K2657" s="61"/>
      <c r="L2657" s="57"/>
      <c r="M2657" s="57" t="str">
        <f t="shared" si="210"/>
        <v/>
      </c>
      <c r="N2657" s="57"/>
      <c r="O2657" s="57"/>
      <c r="P2657" s="57"/>
      <c r="Q2657" s="65" t="str">
        <f t="shared" si="211"/>
        <v/>
      </c>
      <c r="R2657" s="55"/>
      <c r="S2657" s="67"/>
      <c r="T2657" s="17">
        <f>IF(AND(D2657&lt;&gt;"",RIGHT(D2657,3)&lt;&gt;""),IF(COUNTIF($D$6:D2657,D2657)=1,1,0),0)</f>
        <v>0</v>
      </c>
      <c r="U2657" s="17" t="str">
        <f t="shared" si="212"/>
        <v/>
      </c>
      <c r="V2657" s="17" t="str">
        <f t="shared" si="213"/>
        <v/>
      </c>
    </row>
    <row r="2658" s="9" customFormat="1" hidden="1" customHeight="1" spans="1:22">
      <c r="A2658" s="21"/>
      <c r="B2658" s="54"/>
      <c r="C2658" s="55"/>
      <c r="D2658" s="54"/>
      <c r="E2658" s="57"/>
      <c r="F2658" s="58"/>
      <c r="G2658" s="59"/>
      <c r="H2658" s="57"/>
      <c r="I2658" s="57"/>
      <c r="J2658" s="62" t="str">
        <f t="shared" si="209"/>
        <v/>
      </c>
      <c r="K2658" s="61"/>
      <c r="L2658" s="57"/>
      <c r="M2658" s="57" t="str">
        <f t="shared" si="210"/>
        <v/>
      </c>
      <c r="N2658" s="57"/>
      <c r="O2658" s="57"/>
      <c r="P2658" s="57"/>
      <c r="Q2658" s="65" t="str">
        <f t="shared" si="211"/>
        <v/>
      </c>
      <c r="R2658" s="55"/>
      <c r="S2658" s="67"/>
      <c r="T2658" s="17">
        <f>IF(AND(D2658&lt;&gt;"",RIGHT(D2658,3)&lt;&gt;""),IF(COUNTIF($D$6:D2658,D2658)=1,1,0),0)</f>
        <v>0</v>
      </c>
      <c r="U2658" s="17" t="str">
        <f t="shared" si="212"/>
        <v/>
      </c>
      <c r="V2658" s="17" t="str">
        <f t="shared" si="213"/>
        <v/>
      </c>
    </row>
    <row r="2659" s="9" customFormat="1" hidden="1" customHeight="1" spans="1:22">
      <c r="A2659" s="21"/>
      <c r="B2659" s="54"/>
      <c r="C2659" s="55"/>
      <c r="D2659" s="54"/>
      <c r="E2659" s="57"/>
      <c r="F2659" s="58"/>
      <c r="G2659" s="59"/>
      <c r="H2659" s="57"/>
      <c r="I2659" s="57"/>
      <c r="J2659" s="62" t="str">
        <f t="shared" si="209"/>
        <v/>
      </c>
      <c r="K2659" s="61"/>
      <c r="L2659" s="57"/>
      <c r="M2659" s="57" t="str">
        <f t="shared" si="210"/>
        <v/>
      </c>
      <c r="N2659" s="57"/>
      <c r="O2659" s="57"/>
      <c r="P2659" s="57"/>
      <c r="Q2659" s="65" t="str">
        <f t="shared" si="211"/>
        <v/>
      </c>
      <c r="R2659" s="55"/>
      <c r="S2659" s="67"/>
      <c r="T2659" s="17">
        <f>IF(AND(D2659&lt;&gt;"",RIGHT(D2659,3)&lt;&gt;""),IF(COUNTIF($D$6:D2659,D2659)=1,1,0),0)</f>
        <v>0</v>
      </c>
      <c r="U2659" s="17" t="str">
        <f t="shared" si="212"/>
        <v/>
      </c>
      <c r="V2659" s="17" t="str">
        <f t="shared" si="213"/>
        <v/>
      </c>
    </row>
    <row r="2660" s="9" customFormat="1" hidden="1" customHeight="1" spans="1:22">
      <c r="A2660" s="21"/>
      <c r="B2660" s="54"/>
      <c r="C2660" s="55"/>
      <c r="D2660" s="54"/>
      <c r="E2660" s="57"/>
      <c r="F2660" s="58"/>
      <c r="G2660" s="59"/>
      <c r="H2660" s="57"/>
      <c r="I2660" s="57"/>
      <c r="J2660" s="62" t="str">
        <f t="shared" si="209"/>
        <v/>
      </c>
      <c r="K2660" s="61"/>
      <c r="L2660" s="57"/>
      <c r="M2660" s="57" t="str">
        <f t="shared" si="210"/>
        <v/>
      </c>
      <c r="N2660" s="57"/>
      <c r="O2660" s="57"/>
      <c r="P2660" s="57"/>
      <c r="Q2660" s="65" t="str">
        <f t="shared" si="211"/>
        <v/>
      </c>
      <c r="R2660" s="55"/>
      <c r="S2660" s="67"/>
      <c r="T2660" s="17">
        <f>IF(AND(D2660&lt;&gt;"",RIGHT(D2660,3)&lt;&gt;""),IF(COUNTIF($D$6:D2660,D2660)=1,1,0),0)</f>
        <v>0</v>
      </c>
      <c r="U2660" s="17" t="str">
        <f t="shared" si="212"/>
        <v/>
      </c>
      <c r="V2660" s="17" t="str">
        <f t="shared" si="213"/>
        <v/>
      </c>
    </row>
    <row r="2661" s="9" customFormat="1" hidden="1" customHeight="1" spans="1:22">
      <c r="A2661" s="21"/>
      <c r="B2661" s="54"/>
      <c r="C2661" s="55"/>
      <c r="D2661" s="54"/>
      <c r="E2661" s="57"/>
      <c r="F2661" s="58"/>
      <c r="G2661" s="59"/>
      <c r="H2661" s="57"/>
      <c r="I2661" s="57"/>
      <c r="J2661" s="62" t="str">
        <f t="shared" si="209"/>
        <v/>
      </c>
      <c r="K2661" s="61"/>
      <c r="L2661" s="57"/>
      <c r="M2661" s="57" t="str">
        <f t="shared" si="210"/>
        <v/>
      </c>
      <c r="N2661" s="57"/>
      <c r="O2661" s="57"/>
      <c r="P2661" s="57"/>
      <c r="Q2661" s="65" t="str">
        <f t="shared" si="211"/>
        <v/>
      </c>
      <c r="R2661" s="55"/>
      <c r="S2661" s="67"/>
      <c r="T2661" s="17">
        <f>IF(AND(D2661&lt;&gt;"",RIGHT(D2661,3)&lt;&gt;""),IF(COUNTIF($D$6:D2661,D2661)=1,1,0),0)</f>
        <v>0</v>
      </c>
      <c r="U2661" s="17" t="str">
        <f t="shared" si="212"/>
        <v/>
      </c>
      <c r="V2661" s="17" t="str">
        <f t="shared" si="213"/>
        <v/>
      </c>
    </row>
    <row r="2662" s="9" customFormat="1" hidden="1" customHeight="1" spans="1:22">
      <c r="A2662" s="21"/>
      <c r="B2662" s="54"/>
      <c r="C2662" s="55"/>
      <c r="D2662" s="54"/>
      <c r="E2662" s="57"/>
      <c r="F2662" s="58"/>
      <c r="G2662" s="59"/>
      <c r="H2662" s="57"/>
      <c r="I2662" s="57"/>
      <c r="J2662" s="62" t="str">
        <f t="shared" si="209"/>
        <v/>
      </c>
      <c r="K2662" s="61"/>
      <c r="L2662" s="57"/>
      <c r="M2662" s="57" t="str">
        <f t="shared" si="210"/>
        <v/>
      </c>
      <c r="N2662" s="57"/>
      <c r="O2662" s="57"/>
      <c r="P2662" s="57"/>
      <c r="Q2662" s="65" t="str">
        <f t="shared" si="211"/>
        <v/>
      </c>
      <c r="R2662" s="55"/>
      <c r="S2662" s="67"/>
      <c r="T2662" s="17">
        <f>IF(AND(D2662&lt;&gt;"",RIGHT(D2662,3)&lt;&gt;""),IF(COUNTIF($D$6:D2662,D2662)=1,1,0),0)</f>
        <v>0</v>
      </c>
      <c r="U2662" s="17" t="str">
        <f t="shared" si="212"/>
        <v/>
      </c>
      <c r="V2662" s="17" t="str">
        <f t="shared" si="213"/>
        <v/>
      </c>
    </row>
    <row r="2663" s="9" customFormat="1" hidden="1" customHeight="1" spans="1:22">
      <c r="A2663" s="21"/>
      <c r="B2663" s="54"/>
      <c r="C2663" s="55"/>
      <c r="D2663" s="54"/>
      <c r="E2663" s="57"/>
      <c r="F2663" s="58"/>
      <c r="G2663" s="59"/>
      <c r="H2663" s="57"/>
      <c r="I2663" s="57"/>
      <c r="J2663" s="62" t="str">
        <f t="shared" si="209"/>
        <v/>
      </c>
      <c r="K2663" s="61"/>
      <c r="L2663" s="57"/>
      <c r="M2663" s="57" t="str">
        <f t="shared" si="210"/>
        <v/>
      </c>
      <c r="N2663" s="57"/>
      <c r="O2663" s="57"/>
      <c r="P2663" s="57"/>
      <c r="Q2663" s="65" t="str">
        <f t="shared" si="211"/>
        <v/>
      </c>
      <c r="R2663" s="55"/>
      <c r="S2663" s="67"/>
      <c r="T2663" s="17">
        <f>IF(AND(D2663&lt;&gt;"",RIGHT(D2663,3)&lt;&gt;""),IF(COUNTIF($D$6:D2663,D2663)=1,1,0),0)</f>
        <v>0</v>
      </c>
      <c r="U2663" s="17" t="str">
        <f t="shared" si="212"/>
        <v/>
      </c>
      <c r="V2663" s="17" t="str">
        <f t="shared" si="213"/>
        <v/>
      </c>
    </row>
    <row r="2664" s="9" customFormat="1" hidden="1" customHeight="1" spans="1:22">
      <c r="A2664" s="21"/>
      <c r="B2664" s="54"/>
      <c r="C2664" s="55"/>
      <c r="D2664" s="54"/>
      <c r="E2664" s="57"/>
      <c r="F2664" s="58"/>
      <c r="G2664" s="59"/>
      <c r="H2664" s="57"/>
      <c r="I2664" s="57"/>
      <c r="J2664" s="62" t="str">
        <f t="shared" si="209"/>
        <v/>
      </c>
      <c r="K2664" s="61"/>
      <c r="L2664" s="57"/>
      <c r="M2664" s="57" t="str">
        <f t="shared" si="210"/>
        <v/>
      </c>
      <c r="N2664" s="57"/>
      <c r="O2664" s="57"/>
      <c r="P2664" s="57"/>
      <c r="Q2664" s="65" t="str">
        <f t="shared" si="211"/>
        <v/>
      </c>
      <c r="R2664" s="55"/>
      <c r="S2664" s="67"/>
      <c r="T2664" s="17">
        <f>IF(AND(D2664&lt;&gt;"",RIGHT(D2664,3)&lt;&gt;""),IF(COUNTIF($D$6:D2664,D2664)=1,1,0),0)</f>
        <v>0</v>
      </c>
      <c r="U2664" s="17" t="str">
        <f t="shared" si="212"/>
        <v/>
      </c>
      <c r="V2664" s="17" t="str">
        <f t="shared" si="213"/>
        <v/>
      </c>
    </row>
    <row r="2665" s="9" customFormat="1" hidden="1" customHeight="1" spans="1:22">
      <c r="A2665" s="21"/>
      <c r="B2665" s="54"/>
      <c r="C2665" s="55"/>
      <c r="D2665" s="54"/>
      <c r="E2665" s="57"/>
      <c r="F2665" s="58"/>
      <c r="G2665" s="59"/>
      <c r="H2665" s="57"/>
      <c r="I2665" s="57"/>
      <c r="J2665" s="62" t="str">
        <f t="shared" si="209"/>
        <v/>
      </c>
      <c r="K2665" s="61"/>
      <c r="L2665" s="57"/>
      <c r="M2665" s="57" t="str">
        <f t="shared" si="210"/>
        <v/>
      </c>
      <c r="N2665" s="57"/>
      <c r="O2665" s="57"/>
      <c r="P2665" s="57"/>
      <c r="Q2665" s="65" t="str">
        <f t="shared" si="211"/>
        <v/>
      </c>
      <c r="R2665" s="55"/>
      <c r="S2665" s="67"/>
      <c r="T2665" s="17">
        <f>IF(AND(D2665&lt;&gt;"",RIGHT(D2665,3)&lt;&gt;""),IF(COUNTIF($D$6:D2665,D2665)=1,1,0),0)</f>
        <v>0</v>
      </c>
      <c r="U2665" s="17" t="str">
        <f t="shared" si="212"/>
        <v/>
      </c>
      <c r="V2665" s="17" t="str">
        <f t="shared" si="213"/>
        <v/>
      </c>
    </row>
    <row r="2666" s="9" customFormat="1" hidden="1" customHeight="1" spans="1:22">
      <c r="A2666" s="21"/>
      <c r="B2666" s="54"/>
      <c r="C2666" s="55"/>
      <c r="D2666" s="54"/>
      <c r="E2666" s="57"/>
      <c r="F2666" s="58"/>
      <c r="G2666" s="59"/>
      <c r="H2666" s="57"/>
      <c r="I2666" s="57"/>
      <c r="J2666" s="62" t="str">
        <f t="shared" si="209"/>
        <v/>
      </c>
      <c r="K2666" s="61"/>
      <c r="L2666" s="57"/>
      <c r="M2666" s="57" t="str">
        <f t="shared" si="210"/>
        <v/>
      </c>
      <c r="N2666" s="57"/>
      <c r="O2666" s="57"/>
      <c r="P2666" s="57"/>
      <c r="Q2666" s="65" t="str">
        <f t="shared" si="211"/>
        <v/>
      </c>
      <c r="R2666" s="55"/>
      <c r="S2666" s="67"/>
      <c r="T2666" s="17">
        <f>IF(AND(D2666&lt;&gt;"",RIGHT(D2666,3)&lt;&gt;""),IF(COUNTIF($D$6:D2666,D2666)=1,1,0),0)</f>
        <v>0</v>
      </c>
      <c r="U2666" s="17" t="str">
        <f t="shared" si="212"/>
        <v/>
      </c>
      <c r="V2666" s="17" t="str">
        <f t="shared" si="213"/>
        <v/>
      </c>
    </row>
    <row r="2667" s="9" customFormat="1" hidden="1" customHeight="1" spans="1:22">
      <c r="A2667" s="21"/>
      <c r="B2667" s="54"/>
      <c r="C2667" s="55"/>
      <c r="D2667" s="54"/>
      <c r="E2667" s="57"/>
      <c r="F2667" s="58"/>
      <c r="G2667" s="59"/>
      <c r="H2667" s="57"/>
      <c r="I2667" s="57"/>
      <c r="J2667" s="62" t="str">
        <f t="shared" si="209"/>
        <v/>
      </c>
      <c r="K2667" s="61"/>
      <c r="L2667" s="57"/>
      <c r="M2667" s="57" t="str">
        <f t="shared" si="210"/>
        <v/>
      </c>
      <c r="N2667" s="57"/>
      <c r="O2667" s="57"/>
      <c r="P2667" s="57"/>
      <c r="Q2667" s="65" t="str">
        <f t="shared" si="211"/>
        <v/>
      </c>
      <c r="R2667" s="55"/>
      <c r="S2667" s="67"/>
      <c r="T2667" s="17">
        <f>IF(AND(D2667&lt;&gt;"",RIGHT(D2667,3)&lt;&gt;""),IF(COUNTIF($D$6:D2667,D2667)=1,1,0),0)</f>
        <v>0</v>
      </c>
      <c r="U2667" s="17" t="str">
        <f t="shared" si="212"/>
        <v/>
      </c>
      <c r="V2667" s="17" t="str">
        <f t="shared" si="213"/>
        <v/>
      </c>
    </row>
    <row r="2668" s="9" customFormat="1" hidden="1" customHeight="1" spans="1:22">
      <c r="A2668" s="21"/>
      <c r="B2668" s="54"/>
      <c r="C2668" s="55"/>
      <c r="D2668" s="54"/>
      <c r="E2668" s="57"/>
      <c r="F2668" s="58"/>
      <c r="G2668" s="59"/>
      <c r="H2668" s="57"/>
      <c r="I2668" s="57"/>
      <c r="J2668" s="62" t="str">
        <f t="shared" si="209"/>
        <v/>
      </c>
      <c r="K2668" s="61"/>
      <c r="L2668" s="57"/>
      <c r="M2668" s="57" t="str">
        <f t="shared" si="210"/>
        <v/>
      </c>
      <c r="N2668" s="57"/>
      <c r="O2668" s="57"/>
      <c r="P2668" s="57"/>
      <c r="Q2668" s="65" t="str">
        <f t="shared" si="211"/>
        <v/>
      </c>
      <c r="R2668" s="55"/>
      <c r="S2668" s="67"/>
      <c r="T2668" s="17">
        <f>IF(AND(D2668&lt;&gt;"",RIGHT(D2668,3)&lt;&gt;""),IF(COUNTIF($D$6:D2668,D2668)=1,1,0),0)</f>
        <v>0</v>
      </c>
      <c r="U2668" s="17" t="str">
        <f t="shared" si="212"/>
        <v/>
      </c>
      <c r="V2668" s="17" t="str">
        <f t="shared" si="213"/>
        <v/>
      </c>
    </row>
    <row r="2669" s="9" customFormat="1" hidden="1" customHeight="1" spans="1:22">
      <c r="A2669" s="21"/>
      <c r="B2669" s="54"/>
      <c r="C2669" s="55"/>
      <c r="D2669" s="54"/>
      <c r="E2669" s="57"/>
      <c r="F2669" s="58"/>
      <c r="G2669" s="59"/>
      <c r="H2669" s="57"/>
      <c r="I2669" s="57"/>
      <c r="J2669" s="62" t="str">
        <f t="shared" si="209"/>
        <v/>
      </c>
      <c r="K2669" s="61"/>
      <c r="L2669" s="57"/>
      <c r="M2669" s="57" t="str">
        <f t="shared" si="210"/>
        <v/>
      </c>
      <c r="N2669" s="57"/>
      <c r="O2669" s="57"/>
      <c r="P2669" s="57"/>
      <c r="Q2669" s="65" t="str">
        <f t="shared" si="211"/>
        <v/>
      </c>
      <c r="R2669" s="55"/>
      <c r="S2669" s="67"/>
      <c r="T2669" s="17">
        <f>IF(AND(D2669&lt;&gt;"",RIGHT(D2669,3)&lt;&gt;""),IF(COUNTIF($D$6:D2669,D2669)=1,1,0),0)</f>
        <v>0</v>
      </c>
      <c r="U2669" s="17" t="str">
        <f t="shared" si="212"/>
        <v/>
      </c>
      <c r="V2669" s="17" t="str">
        <f t="shared" si="213"/>
        <v/>
      </c>
    </row>
    <row r="2670" s="9" customFormat="1" hidden="1" customHeight="1" spans="1:22">
      <c r="A2670" s="21"/>
      <c r="B2670" s="54"/>
      <c r="C2670" s="55"/>
      <c r="D2670" s="54"/>
      <c r="E2670" s="57"/>
      <c r="F2670" s="58"/>
      <c r="G2670" s="59"/>
      <c r="H2670" s="57"/>
      <c r="I2670" s="57"/>
      <c r="J2670" s="62" t="str">
        <f t="shared" si="209"/>
        <v/>
      </c>
      <c r="K2670" s="61"/>
      <c r="L2670" s="57"/>
      <c r="M2670" s="57" t="str">
        <f t="shared" si="210"/>
        <v/>
      </c>
      <c r="N2670" s="57"/>
      <c r="O2670" s="57"/>
      <c r="P2670" s="57"/>
      <c r="Q2670" s="65" t="str">
        <f t="shared" si="211"/>
        <v/>
      </c>
      <c r="R2670" s="55"/>
      <c r="S2670" s="67"/>
      <c r="T2670" s="17">
        <f>IF(AND(D2670&lt;&gt;"",RIGHT(D2670,3)&lt;&gt;""),IF(COUNTIF($D$6:D2670,D2670)=1,1,0),0)</f>
        <v>0</v>
      </c>
      <c r="U2670" s="17" t="str">
        <f t="shared" si="212"/>
        <v/>
      </c>
      <c r="V2670" s="17" t="str">
        <f t="shared" si="213"/>
        <v/>
      </c>
    </row>
    <row r="2671" s="9" customFormat="1" hidden="1" customHeight="1" spans="1:22">
      <c r="A2671" s="21"/>
      <c r="B2671" s="54"/>
      <c r="C2671" s="55"/>
      <c r="D2671" s="54"/>
      <c r="E2671" s="57"/>
      <c r="F2671" s="58"/>
      <c r="G2671" s="59"/>
      <c r="H2671" s="57"/>
      <c r="I2671" s="57"/>
      <c r="J2671" s="62" t="str">
        <f t="shared" si="209"/>
        <v/>
      </c>
      <c r="K2671" s="61"/>
      <c r="L2671" s="57"/>
      <c r="M2671" s="57" t="str">
        <f t="shared" si="210"/>
        <v/>
      </c>
      <c r="N2671" s="57"/>
      <c r="O2671" s="57"/>
      <c r="P2671" s="57"/>
      <c r="Q2671" s="65" t="str">
        <f t="shared" si="211"/>
        <v/>
      </c>
      <c r="R2671" s="55"/>
      <c r="S2671" s="67"/>
      <c r="T2671" s="17">
        <f>IF(AND(D2671&lt;&gt;"",RIGHT(D2671,3)&lt;&gt;""),IF(COUNTIF($D$6:D2671,D2671)=1,1,0),0)</f>
        <v>0</v>
      </c>
      <c r="U2671" s="17" t="str">
        <f t="shared" si="212"/>
        <v/>
      </c>
      <c r="V2671" s="17" t="str">
        <f t="shared" si="213"/>
        <v/>
      </c>
    </row>
    <row r="2672" s="9" customFormat="1" hidden="1" customHeight="1" spans="1:22">
      <c r="A2672" s="21"/>
      <c r="B2672" s="54"/>
      <c r="C2672" s="55"/>
      <c r="D2672" s="54"/>
      <c r="E2672" s="57"/>
      <c r="F2672" s="58"/>
      <c r="G2672" s="59"/>
      <c r="H2672" s="57"/>
      <c r="I2672" s="57"/>
      <c r="J2672" s="62" t="str">
        <f t="shared" si="209"/>
        <v/>
      </c>
      <c r="K2672" s="61"/>
      <c r="L2672" s="57"/>
      <c r="M2672" s="57" t="str">
        <f t="shared" si="210"/>
        <v/>
      </c>
      <c r="N2672" s="57"/>
      <c r="O2672" s="57"/>
      <c r="P2672" s="57"/>
      <c r="Q2672" s="65" t="str">
        <f t="shared" si="211"/>
        <v/>
      </c>
      <c r="R2672" s="55"/>
      <c r="S2672" s="67"/>
      <c r="T2672" s="17">
        <f>IF(AND(D2672&lt;&gt;"",RIGHT(D2672,3)&lt;&gt;""),IF(COUNTIF($D$6:D2672,D2672)=1,1,0),0)</f>
        <v>0</v>
      </c>
      <c r="U2672" s="17" t="str">
        <f t="shared" si="212"/>
        <v/>
      </c>
      <c r="V2672" s="17" t="str">
        <f t="shared" si="213"/>
        <v/>
      </c>
    </row>
    <row r="2673" s="9" customFormat="1" hidden="1" customHeight="1" spans="1:22">
      <c r="A2673" s="21"/>
      <c r="B2673" s="54"/>
      <c r="C2673" s="55"/>
      <c r="D2673" s="54"/>
      <c r="E2673" s="57"/>
      <c r="F2673" s="58"/>
      <c r="G2673" s="59"/>
      <c r="H2673" s="57"/>
      <c r="I2673" s="57"/>
      <c r="J2673" s="62" t="str">
        <f t="shared" si="209"/>
        <v/>
      </c>
      <c r="K2673" s="61"/>
      <c r="L2673" s="57"/>
      <c r="M2673" s="57" t="str">
        <f t="shared" si="210"/>
        <v/>
      </c>
      <c r="N2673" s="57"/>
      <c r="O2673" s="57"/>
      <c r="P2673" s="57"/>
      <c r="Q2673" s="65" t="str">
        <f t="shared" si="211"/>
        <v/>
      </c>
      <c r="R2673" s="55"/>
      <c r="S2673" s="67"/>
      <c r="T2673" s="17">
        <f>IF(AND(D2673&lt;&gt;"",RIGHT(D2673,3)&lt;&gt;""),IF(COUNTIF($D$6:D2673,D2673)=1,1,0),0)</f>
        <v>0</v>
      </c>
      <c r="U2673" s="17" t="str">
        <f t="shared" si="212"/>
        <v/>
      </c>
      <c r="V2673" s="17" t="str">
        <f t="shared" si="213"/>
        <v/>
      </c>
    </row>
    <row r="2674" s="9" customFormat="1" hidden="1" customHeight="1" spans="1:22">
      <c r="A2674" s="21"/>
      <c r="B2674" s="54"/>
      <c r="C2674" s="55"/>
      <c r="D2674" s="54"/>
      <c r="E2674" s="57"/>
      <c r="F2674" s="58"/>
      <c r="G2674" s="59"/>
      <c r="H2674" s="57"/>
      <c r="I2674" s="57"/>
      <c r="J2674" s="62" t="str">
        <f t="shared" si="209"/>
        <v/>
      </c>
      <c r="K2674" s="61"/>
      <c r="L2674" s="57"/>
      <c r="M2674" s="57" t="str">
        <f t="shared" si="210"/>
        <v/>
      </c>
      <c r="N2674" s="57"/>
      <c r="O2674" s="57"/>
      <c r="P2674" s="57"/>
      <c r="Q2674" s="65" t="str">
        <f t="shared" si="211"/>
        <v/>
      </c>
      <c r="R2674" s="55"/>
      <c r="S2674" s="67"/>
      <c r="T2674" s="17">
        <f>IF(AND(D2674&lt;&gt;"",RIGHT(D2674,3)&lt;&gt;""),IF(COUNTIF($D$6:D2674,D2674)=1,1,0),0)</f>
        <v>0</v>
      </c>
      <c r="U2674" s="17" t="str">
        <f t="shared" si="212"/>
        <v/>
      </c>
      <c r="V2674" s="17" t="str">
        <f t="shared" si="213"/>
        <v/>
      </c>
    </row>
    <row r="2675" s="9" customFormat="1" hidden="1" customHeight="1" spans="1:22">
      <c r="A2675" s="21"/>
      <c r="B2675" s="54"/>
      <c r="C2675" s="55"/>
      <c r="D2675" s="54"/>
      <c r="E2675" s="57"/>
      <c r="F2675" s="58"/>
      <c r="G2675" s="59"/>
      <c r="H2675" s="57"/>
      <c r="I2675" s="57"/>
      <c r="J2675" s="62" t="str">
        <f t="shared" si="209"/>
        <v/>
      </c>
      <c r="K2675" s="61"/>
      <c r="L2675" s="57"/>
      <c r="M2675" s="57" t="str">
        <f t="shared" si="210"/>
        <v/>
      </c>
      <c r="N2675" s="57"/>
      <c r="O2675" s="57"/>
      <c r="P2675" s="57"/>
      <c r="Q2675" s="65" t="str">
        <f t="shared" si="211"/>
        <v/>
      </c>
      <c r="R2675" s="55"/>
      <c r="S2675" s="67"/>
      <c r="T2675" s="17">
        <f>IF(AND(D2675&lt;&gt;"",RIGHT(D2675,3)&lt;&gt;""),IF(COUNTIF($D$6:D2675,D2675)=1,1,0),0)</f>
        <v>0</v>
      </c>
      <c r="U2675" s="17" t="str">
        <f t="shared" si="212"/>
        <v/>
      </c>
      <c r="V2675" s="17" t="str">
        <f t="shared" si="213"/>
        <v/>
      </c>
    </row>
    <row r="2676" s="9" customFormat="1" hidden="1" customHeight="1" spans="1:22">
      <c r="A2676" s="21"/>
      <c r="B2676" s="54"/>
      <c r="C2676" s="55"/>
      <c r="D2676" s="54"/>
      <c r="E2676" s="57"/>
      <c r="F2676" s="58"/>
      <c r="G2676" s="59"/>
      <c r="H2676" s="57"/>
      <c r="I2676" s="57"/>
      <c r="J2676" s="62" t="str">
        <f t="shared" si="209"/>
        <v/>
      </c>
      <c r="K2676" s="61"/>
      <c r="L2676" s="57"/>
      <c r="M2676" s="57" t="str">
        <f t="shared" si="210"/>
        <v/>
      </c>
      <c r="N2676" s="57"/>
      <c r="O2676" s="57"/>
      <c r="P2676" s="57"/>
      <c r="Q2676" s="65" t="str">
        <f t="shared" si="211"/>
        <v/>
      </c>
      <c r="R2676" s="55"/>
      <c r="S2676" s="67"/>
      <c r="T2676" s="17">
        <f>IF(AND(D2676&lt;&gt;"",RIGHT(D2676,3)&lt;&gt;""),IF(COUNTIF($D$6:D2676,D2676)=1,1,0),0)</f>
        <v>0</v>
      </c>
      <c r="U2676" s="17" t="str">
        <f t="shared" si="212"/>
        <v/>
      </c>
      <c r="V2676" s="17" t="str">
        <f t="shared" si="213"/>
        <v/>
      </c>
    </row>
    <row r="2677" s="9" customFormat="1" hidden="1" customHeight="1" spans="1:22">
      <c r="A2677" s="21"/>
      <c r="B2677" s="54"/>
      <c r="C2677" s="55"/>
      <c r="D2677" s="54"/>
      <c r="E2677" s="57"/>
      <c r="F2677" s="58"/>
      <c r="G2677" s="59"/>
      <c r="H2677" s="57"/>
      <c r="I2677" s="57"/>
      <c r="J2677" s="62" t="str">
        <f t="shared" si="209"/>
        <v/>
      </c>
      <c r="K2677" s="61"/>
      <c r="L2677" s="57"/>
      <c r="M2677" s="57" t="str">
        <f t="shared" si="210"/>
        <v/>
      </c>
      <c r="N2677" s="57"/>
      <c r="O2677" s="57"/>
      <c r="P2677" s="57"/>
      <c r="Q2677" s="65" t="str">
        <f t="shared" si="211"/>
        <v/>
      </c>
      <c r="R2677" s="55"/>
      <c r="S2677" s="67"/>
      <c r="T2677" s="17">
        <f>IF(AND(D2677&lt;&gt;"",RIGHT(D2677,3)&lt;&gt;""),IF(COUNTIF($D$6:D2677,D2677)=1,1,0),0)</f>
        <v>0</v>
      </c>
      <c r="U2677" s="17" t="str">
        <f t="shared" si="212"/>
        <v/>
      </c>
      <c r="V2677" s="17" t="str">
        <f t="shared" si="213"/>
        <v/>
      </c>
    </row>
    <row r="2678" s="9" customFormat="1" hidden="1" customHeight="1" spans="1:22">
      <c r="A2678" s="21"/>
      <c r="B2678" s="54"/>
      <c r="C2678" s="55"/>
      <c r="D2678" s="54"/>
      <c r="E2678" s="57"/>
      <c r="F2678" s="58"/>
      <c r="G2678" s="59"/>
      <c r="H2678" s="57"/>
      <c r="I2678" s="57"/>
      <c r="J2678" s="62" t="str">
        <f t="shared" si="209"/>
        <v/>
      </c>
      <c r="K2678" s="61"/>
      <c r="L2678" s="57"/>
      <c r="M2678" s="57" t="str">
        <f t="shared" si="210"/>
        <v/>
      </c>
      <c r="N2678" s="57"/>
      <c r="O2678" s="57"/>
      <c r="P2678" s="57"/>
      <c r="Q2678" s="65" t="str">
        <f t="shared" si="211"/>
        <v/>
      </c>
      <c r="R2678" s="55"/>
      <c r="S2678" s="67"/>
      <c r="T2678" s="17">
        <f>IF(AND(D2678&lt;&gt;"",RIGHT(D2678,3)&lt;&gt;""),IF(COUNTIF($D$6:D2678,D2678)=1,1,0),0)</f>
        <v>0</v>
      </c>
      <c r="U2678" s="17" t="str">
        <f t="shared" si="212"/>
        <v/>
      </c>
      <c r="V2678" s="17" t="str">
        <f t="shared" si="213"/>
        <v/>
      </c>
    </row>
    <row r="2679" s="9" customFormat="1" hidden="1" customHeight="1" spans="1:22">
      <c r="A2679" s="21"/>
      <c r="B2679" s="54"/>
      <c r="C2679" s="55"/>
      <c r="D2679" s="54"/>
      <c r="E2679" s="57"/>
      <c r="F2679" s="58"/>
      <c r="G2679" s="59"/>
      <c r="H2679" s="57"/>
      <c r="I2679" s="57"/>
      <c r="J2679" s="62" t="str">
        <f t="shared" si="209"/>
        <v/>
      </c>
      <c r="K2679" s="61"/>
      <c r="L2679" s="57"/>
      <c r="M2679" s="57" t="str">
        <f t="shared" si="210"/>
        <v/>
      </c>
      <c r="N2679" s="57"/>
      <c r="O2679" s="57"/>
      <c r="P2679" s="57"/>
      <c r="Q2679" s="65" t="str">
        <f t="shared" si="211"/>
        <v/>
      </c>
      <c r="R2679" s="55"/>
      <c r="S2679" s="67"/>
      <c r="T2679" s="17">
        <f>IF(AND(D2679&lt;&gt;"",RIGHT(D2679,3)&lt;&gt;""),IF(COUNTIF($D$6:D2679,D2679)=1,1,0),0)</f>
        <v>0</v>
      </c>
      <c r="U2679" s="17" t="str">
        <f t="shared" si="212"/>
        <v/>
      </c>
      <c r="V2679" s="17" t="str">
        <f t="shared" si="213"/>
        <v/>
      </c>
    </row>
    <row r="2680" s="9" customFormat="1" hidden="1" customHeight="1" spans="1:22">
      <c r="A2680" s="21"/>
      <c r="B2680" s="54"/>
      <c r="C2680" s="55"/>
      <c r="D2680" s="54"/>
      <c r="E2680" s="57"/>
      <c r="F2680" s="58"/>
      <c r="G2680" s="59"/>
      <c r="H2680" s="57"/>
      <c r="I2680" s="57"/>
      <c r="J2680" s="62" t="str">
        <f t="shared" si="209"/>
        <v/>
      </c>
      <c r="K2680" s="61"/>
      <c r="L2680" s="57"/>
      <c r="M2680" s="57" t="str">
        <f t="shared" si="210"/>
        <v/>
      </c>
      <c r="N2680" s="57"/>
      <c r="O2680" s="57"/>
      <c r="P2680" s="57"/>
      <c r="Q2680" s="65" t="str">
        <f t="shared" si="211"/>
        <v/>
      </c>
      <c r="R2680" s="55"/>
      <c r="S2680" s="67"/>
      <c r="T2680" s="17">
        <f>IF(AND(D2680&lt;&gt;"",RIGHT(D2680,3)&lt;&gt;""),IF(COUNTIF($D$6:D2680,D2680)=1,1,0),0)</f>
        <v>0</v>
      </c>
      <c r="U2680" s="17" t="str">
        <f t="shared" si="212"/>
        <v/>
      </c>
      <c r="V2680" s="17" t="str">
        <f t="shared" si="213"/>
        <v/>
      </c>
    </row>
    <row r="2681" s="9" customFormat="1" hidden="1" customHeight="1" spans="1:22">
      <c r="A2681" s="21"/>
      <c r="B2681" s="54"/>
      <c r="C2681" s="55"/>
      <c r="D2681" s="54"/>
      <c r="E2681" s="57"/>
      <c r="F2681" s="58"/>
      <c r="G2681" s="59"/>
      <c r="H2681" s="57"/>
      <c r="I2681" s="57"/>
      <c r="J2681" s="62" t="str">
        <f t="shared" si="209"/>
        <v/>
      </c>
      <c r="K2681" s="61"/>
      <c r="L2681" s="57"/>
      <c r="M2681" s="57" t="str">
        <f t="shared" si="210"/>
        <v/>
      </c>
      <c r="N2681" s="57"/>
      <c r="O2681" s="57"/>
      <c r="P2681" s="57"/>
      <c r="Q2681" s="65" t="str">
        <f t="shared" si="211"/>
        <v/>
      </c>
      <c r="R2681" s="55"/>
      <c r="S2681" s="67"/>
      <c r="T2681" s="17">
        <f>IF(AND(D2681&lt;&gt;"",RIGHT(D2681,3)&lt;&gt;""),IF(COUNTIF($D$6:D2681,D2681)=1,1,0),0)</f>
        <v>0</v>
      </c>
      <c r="U2681" s="17" t="str">
        <f t="shared" si="212"/>
        <v/>
      </c>
      <c r="V2681" s="17" t="str">
        <f t="shared" si="213"/>
        <v/>
      </c>
    </row>
    <row r="2682" s="9" customFormat="1" hidden="1" customHeight="1" spans="1:22">
      <c r="A2682" s="21"/>
      <c r="B2682" s="54"/>
      <c r="C2682" s="55"/>
      <c r="D2682" s="54"/>
      <c r="E2682" s="57"/>
      <c r="F2682" s="58"/>
      <c r="G2682" s="59"/>
      <c r="H2682" s="57"/>
      <c r="I2682" s="57"/>
      <c r="J2682" s="62" t="str">
        <f t="shared" si="209"/>
        <v/>
      </c>
      <c r="K2682" s="61"/>
      <c r="L2682" s="57"/>
      <c r="M2682" s="57" t="str">
        <f t="shared" si="210"/>
        <v/>
      </c>
      <c r="N2682" s="57"/>
      <c r="O2682" s="57"/>
      <c r="P2682" s="57"/>
      <c r="Q2682" s="65" t="str">
        <f t="shared" si="211"/>
        <v/>
      </c>
      <c r="R2682" s="55"/>
      <c r="S2682" s="67"/>
      <c r="T2682" s="17">
        <f>IF(AND(D2682&lt;&gt;"",RIGHT(D2682,3)&lt;&gt;""),IF(COUNTIF($D$6:D2682,D2682)=1,1,0),0)</f>
        <v>0</v>
      </c>
      <c r="U2682" s="17" t="str">
        <f t="shared" si="212"/>
        <v/>
      </c>
      <c r="V2682" s="17" t="str">
        <f t="shared" si="213"/>
        <v/>
      </c>
    </row>
    <row r="2683" s="9" customFormat="1" hidden="1" customHeight="1" spans="1:22">
      <c r="A2683" s="21"/>
      <c r="B2683" s="54"/>
      <c r="C2683" s="55"/>
      <c r="D2683" s="54"/>
      <c r="E2683" s="57"/>
      <c r="F2683" s="58"/>
      <c r="G2683" s="59"/>
      <c r="H2683" s="57"/>
      <c r="I2683" s="57"/>
      <c r="J2683" s="62" t="str">
        <f t="shared" si="209"/>
        <v/>
      </c>
      <c r="K2683" s="61"/>
      <c r="L2683" s="57"/>
      <c r="M2683" s="57" t="str">
        <f t="shared" si="210"/>
        <v/>
      </c>
      <c r="N2683" s="57"/>
      <c r="O2683" s="57"/>
      <c r="P2683" s="57"/>
      <c r="Q2683" s="65" t="str">
        <f t="shared" si="211"/>
        <v/>
      </c>
      <c r="R2683" s="55"/>
      <c r="S2683" s="67"/>
      <c r="T2683" s="17">
        <f>IF(AND(D2683&lt;&gt;"",RIGHT(D2683,3)&lt;&gt;""),IF(COUNTIF($D$6:D2683,D2683)=1,1,0),0)</f>
        <v>0</v>
      </c>
      <c r="U2683" s="17" t="str">
        <f t="shared" si="212"/>
        <v/>
      </c>
      <c r="V2683" s="17" t="str">
        <f t="shared" si="213"/>
        <v/>
      </c>
    </row>
    <row r="2684" s="9" customFormat="1" hidden="1" customHeight="1" spans="1:22">
      <c r="A2684" s="21"/>
      <c r="B2684" s="54"/>
      <c r="C2684" s="55"/>
      <c r="D2684" s="54"/>
      <c r="E2684" s="57"/>
      <c r="F2684" s="58"/>
      <c r="G2684" s="59"/>
      <c r="H2684" s="57"/>
      <c r="I2684" s="57"/>
      <c r="J2684" s="62" t="str">
        <f t="shared" si="209"/>
        <v/>
      </c>
      <c r="K2684" s="61"/>
      <c r="L2684" s="57"/>
      <c r="M2684" s="57" t="str">
        <f t="shared" si="210"/>
        <v/>
      </c>
      <c r="N2684" s="57"/>
      <c r="O2684" s="57"/>
      <c r="P2684" s="57"/>
      <c r="Q2684" s="65" t="str">
        <f t="shared" si="211"/>
        <v/>
      </c>
      <c r="R2684" s="55"/>
      <c r="S2684" s="67"/>
      <c r="T2684" s="17">
        <f>IF(AND(D2684&lt;&gt;"",RIGHT(D2684,3)&lt;&gt;""),IF(COUNTIF($D$6:D2684,D2684)=1,1,0),0)</f>
        <v>0</v>
      </c>
      <c r="U2684" s="17" t="str">
        <f t="shared" si="212"/>
        <v/>
      </c>
      <c r="V2684" s="17" t="str">
        <f t="shared" si="213"/>
        <v/>
      </c>
    </row>
    <row r="2685" s="9" customFormat="1" hidden="1" customHeight="1" spans="1:22">
      <c r="A2685" s="21"/>
      <c r="B2685" s="54"/>
      <c r="C2685" s="55"/>
      <c r="D2685" s="54"/>
      <c r="E2685" s="57"/>
      <c r="F2685" s="58"/>
      <c r="G2685" s="59"/>
      <c r="H2685" s="57"/>
      <c r="I2685" s="57"/>
      <c r="J2685" s="62" t="str">
        <f t="shared" si="209"/>
        <v/>
      </c>
      <c r="K2685" s="61"/>
      <c r="L2685" s="57"/>
      <c r="M2685" s="57" t="str">
        <f t="shared" si="210"/>
        <v/>
      </c>
      <c r="N2685" s="57"/>
      <c r="O2685" s="57"/>
      <c r="P2685" s="57"/>
      <c r="Q2685" s="65" t="str">
        <f t="shared" si="211"/>
        <v/>
      </c>
      <c r="R2685" s="55"/>
      <c r="S2685" s="67"/>
      <c r="T2685" s="17">
        <f>IF(AND(D2685&lt;&gt;"",RIGHT(D2685,3)&lt;&gt;""),IF(COUNTIF($D$6:D2685,D2685)=1,1,0),0)</f>
        <v>0</v>
      </c>
      <c r="U2685" s="17" t="str">
        <f t="shared" si="212"/>
        <v/>
      </c>
      <c r="V2685" s="17" t="str">
        <f t="shared" si="213"/>
        <v/>
      </c>
    </row>
    <row r="2686" s="9" customFormat="1" hidden="1" customHeight="1" spans="1:22">
      <c r="A2686" s="21"/>
      <c r="B2686" s="54"/>
      <c r="C2686" s="55"/>
      <c r="D2686" s="54"/>
      <c r="E2686" s="57"/>
      <c r="F2686" s="58"/>
      <c r="G2686" s="59"/>
      <c r="H2686" s="57"/>
      <c r="I2686" s="57"/>
      <c r="J2686" s="62" t="str">
        <f t="shared" si="209"/>
        <v/>
      </c>
      <c r="K2686" s="61"/>
      <c r="L2686" s="57"/>
      <c r="M2686" s="57" t="str">
        <f t="shared" si="210"/>
        <v/>
      </c>
      <c r="N2686" s="57"/>
      <c r="O2686" s="57"/>
      <c r="P2686" s="57"/>
      <c r="Q2686" s="65" t="str">
        <f t="shared" si="211"/>
        <v/>
      </c>
      <c r="R2686" s="55"/>
      <c r="S2686" s="67"/>
      <c r="T2686" s="17">
        <f>IF(AND(D2686&lt;&gt;"",RIGHT(D2686,3)&lt;&gt;""),IF(COUNTIF($D$6:D2686,D2686)=1,1,0),0)</f>
        <v>0</v>
      </c>
      <c r="U2686" s="17" t="str">
        <f t="shared" si="212"/>
        <v/>
      </c>
      <c r="V2686" s="17" t="str">
        <f t="shared" si="213"/>
        <v/>
      </c>
    </row>
    <row r="2687" s="9" customFormat="1" hidden="1" customHeight="1" spans="1:22">
      <c r="A2687" s="21"/>
      <c r="B2687" s="54"/>
      <c r="C2687" s="55"/>
      <c r="D2687" s="54"/>
      <c r="E2687" s="57"/>
      <c r="F2687" s="58"/>
      <c r="G2687" s="59"/>
      <c r="H2687" s="57"/>
      <c r="I2687" s="57"/>
      <c r="J2687" s="62" t="str">
        <f t="shared" si="209"/>
        <v/>
      </c>
      <c r="K2687" s="61"/>
      <c r="L2687" s="57"/>
      <c r="M2687" s="57" t="str">
        <f t="shared" si="210"/>
        <v/>
      </c>
      <c r="N2687" s="57"/>
      <c r="O2687" s="57"/>
      <c r="P2687" s="57"/>
      <c r="Q2687" s="65" t="str">
        <f t="shared" si="211"/>
        <v/>
      </c>
      <c r="R2687" s="55"/>
      <c r="S2687" s="67"/>
      <c r="T2687" s="17">
        <f>IF(AND(D2687&lt;&gt;"",RIGHT(D2687,3)&lt;&gt;""),IF(COUNTIF($D$6:D2687,D2687)=1,1,0),0)</f>
        <v>0</v>
      </c>
      <c r="U2687" s="17" t="str">
        <f t="shared" si="212"/>
        <v/>
      </c>
      <c r="V2687" s="17" t="str">
        <f t="shared" si="213"/>
        <v/>
      </c>
    </row>
    <row r="2688" s="9" customFormat="1" hidden="1" customHeight="1" spans="1:22">
      <c r="A2688" s="21"/>
      <c r="B2688" s="54"/>
      <c r="C2688" s="55"/>
      <c r="D2688" s="54"/>
      <c r="E2688" s="57"/>
      <c r="F2688" s="58"/>
      <c r="G2688" s="59"/>
      <c r="H2688" s="57"/>
      <c r="I2688" s="57"/>
      <c r="J2688" s="62" t="str">
        <f t="shared" si="209"/>
        <v/>
      </c>
      <c r="K2688" s="61"/>
      <c r="L2688" s="57"/>
      <c r="M2688" s="57" t="str">
        <f t="shared" si="210"/>
        <v/>
      </c>
      <c r="N2688" s="57"/>
      <c r="O2688" s="57"/>
      <c r="P2688" s="57"/>
      <c r="Q2688" s="65" t="str">
        <f t="shared" si="211"/>
        <v/>
      </c>
      <c r="R2688" s="55"/>
      <c r="S2688" s="67"/>
      <c r="T2688" s="17">
        <f>IF(AND(D2688&lt;&gt;"",RIGHT(D2688,3)&lt;&gt;""),IF(COUNTIF($D$6:D2688,D2688)=1,1,0),0)</f>
        <v>0</v>
      </c>
      <c r="U2688" s="17" t="str">
        <f t="shared" si="212"/>
        <v/>
      </c>
      <c r="V2688" s="17" t="str">
        <f t="shared" si="213"/>
        <v/>
      </c>
    </row>
    <row r="2689" s="9" customFormat="1" hidden="1" customHeight="1" spans="1:22">
      <c r="A2689" s="21"/>
      <c r="B2689" s="54"/>
      <c r="C2689" s="55"/>
      <c r="D2689" s="54"/>
      <c r="E2689" s="57"/>
      <c r="F2689" s="58"/>
      <c r="G2689" s="59"/>
      <c r="H2689" s="57"/>
      <c r="I2689" s="57"/>
      <c r="J2689" s="62" t="str">
        <f t="shared" si="209"/>
        <v/>
      </c>
      <c r="K2689" s="61"/>
      <c r="L2689" s="57"/>
      <c r="M2689" s="57" t="str">
        <f t="shared" si="210"/>
        <v/>
      </c>
      <c r="N2689" s="57"/>
      <c r="O2689" s="57"/>
      <c r="P2689" s="57"/>
      <c r="Q2689" s="65" t="str">
        <f t="shared" si="211"/>
        <v/>
      </c>
      <c r="R2689" s="55"/>
      <c r="S2689" s="67"/>
      <c r="T2689" s="17">
        <f>IF(AND(D2689&lt;&gt;"",RIGHT(D2689,3)&lt;&gt;""),IF(COUNTIF($D$6:D2689,D2689)=1,1,0),0)</f>
        <v>0</v>
      </c>
      <c r="U2689" s="17" t="str">
        <f t="shared" si="212"/>
        <v/>
      </c>
      <c r="V2689" s="17" t="str">
        <f t="shared" si="213"/>
        <v/>
      </c>
    </row>
    <row r="2690" s="9" customFormat="1" hidden="1" customHeight="1" spans="1:22">
      <c r="A2690" s="21"/>
      <c r="B2690" s="54"/>
      <c r="C2690" s="55"/>
      <c r="D2690" s="54"/>
      <c r="E2690" s="57"/>
      <c r="F2690" s="58"/>
      <c r="G2690" s="59"/>
      <c r="H2690" s="57"/>
      <c r="I2690" s="57"/>
      <c r="J2690" s="62" t="str">
        <f t="shared" si="209"/>
        <v/>
      </c>
      <c r="K2690" s="61"/>
      <c r="L2690" s="57"/>
      <c r="M2690" s="57" t="str">
        <f t="shared" si="210"/>
        <v/>
      </c>
      <c r="N2690" s="57"/>
      <c r="O2690" s="57"/>
      <c r="P2690" s="57"/>
      <c r="Q2690" s="65" t="str">
        <f t="shared" si="211"/>
        <v/>
      </c>
      <c r="R2690" s="55"/>
      <c r="S2690" s="67"/>
      <c r="T2690" s="17">
        <f>IF(AND(D2690&lt;&gt;"",RIGHT(D2690,3)&lt;&gt;""),IF(COUNTIF($D$6:D2690,D2690)=1,1,0),0)</f>
        <v>0</v>
      </c>
      <c r="U2690" s="17" t="str">
        <f t="shared" si="212"/>
        <v/>
      </c>
      <c r="V2690" s="17" t="str">
        <f t="shared" si="213"/>
        <v/>
      </c>
    </row>
    <row r="2691" s="9" customFormat="1" hidden="1" customHeight="1" spans="1:22">
      <c r="A2691" s="21"/>
      <c r="B2691" s="54"/>
      <c r="C2691" s="55"/>
      <c r="D2691" s="54"/>
      <c r="E2691" s="57"/>
      <c r="F2691" s="58"/>
      <c r="G2691" s="59"/>
      <c r="H2691" s="57"/>
      <c r="I2691" s="57"/>
      <c r="J2691" s="62" t="str">
        <f t="shared" si="209"/>
        <v/>
      </c>
      <c r="K2691" s="61"/>
      <c r="L2691" s="57"/>
      <c r="M2691" s="57" t="str">
        <f t="shared" si="210"/>
        <v/>
      </c>
      <c r="N2691" s="57"/>
      <c r="O2691" s="57"/>
      <c r="P2691" s="57"/>
      <c r="Q2691" s="65" t="str">
        <f t="shared" si="211"/>
        <v/>
      </c>
      <c r="R2691" s="55"/>
      <c r="S2691" s="67"/>
      <c r="T2691" s="17">
        <f>IF(AND(D2691&lt;&gt;"",RIGHT(D2691,3)&lt;&gt;""),IF(COUNTIF($D$6:D2691,D2691)=1,1,0),0)</f>
        <v>0</v>
      </c>
      <c r="U2691" s="17" t="str">
        <f t="shared" si="212"/>
        <v/>
      </c>
      <c r="V2691" s="17" t="str">
        <f t="shared" si="213"/>
        <v/>
      </c>
    </row>
    <row r="2692" s="9" customFormat="1" hidden="1" customHeight="1" spans="1:22">
      <c r="A2692" s="21"/>
      <c r="B2692" s="54"/>
      <c r="C2692" s="55"/>
      <c r="D2692" s="54"/>
      <c r="E2692" s="57"/>
      <c r="F2692" s="58"/>
      <c r="G2692" s="59"/>
      <c r="H2692" s="57"/>
      <c r="I2692" s="57"/>
      <c r="J2692" s="62" t="str">
        <f t="shared" si="209"/>
        <v/>
      </c>
      <c r="K2692" s="61"/>
      <c r="L2692" s="57"/>
      <c r="M2692" s="57" t="str">
        <f t="shared" si="210"/>
        <v/>
      </c>
      <c r="N2692" s="57"/>
      <c r="O2692" s="57"/>
      <c r="P2692" s="57"/>
      <c r="Q2692" s="65" t="str">
        <f t="shared" si="211"/>
        <v/>
      </c>
      <c r="R2692" s="55"/>
      <c r="S2692" s="67"/>
      <c r="T2692" s="17">
        <f>IF(AND(D2692&lt;&gt;"",RIGHT(D2692,3)&lt;&gt;""),IF(COUNTIF($D$6:D2692,D2692)=1,1,0),0)</f>
        <v>0</v>
      </c>
      <c r="U2692" s="17" t="str">
        <f t="shared" si="212"/>
        <v/>
      </c>
      <c r="V2692" s="17" t="str">
        <f t="shared" si="213"/>
        <v/>
      </c>
    </row>
    <row r="2693" s="9" customFormat="1" hidden="1" customHeight="1" spans="1:22">
      <c r="A2693" s="21"/>
      <c r="B2693" s="54"/>
      <c r="C2693" s="55"/>
      <c r="D2693" s="54"/>
      <c r="E2693" s="57"/>
      <c r="F2693" s="58"/>
      <c r="G2693" s="59"/>
      <c r="H2693" s="57"/>
      <c r="I2693" s="57"/>
      <c r="J2693" s="62" t="str">
        <f t="shared" si="209"/>
        <v/>
      </c>
      <c r="K2693" s="61"/>
      <c r="L2693" s="57"/>
      <c r="M2693" s="57" t="str">
        <f t="shared" si="210"/>
        <v/>
      </c>
      <c r="N2693" s="57"/>
      <c r="O2693" s="57"/>
      <c r="P2693" s="57"/>
      <c r="Q2693" s="65" t="str">
        <f t="shared" si="211"/>
        <v/>
      </c>
      <c r="R2693" s="55"/>
      <c r="S2693" s="67"/>
      <c r="T2693" s="17">
        <f>IF(AND(D2693&lt;&gt;"",RIGHT(D2693,3)&lt;&gt;""),IF(COUNTIF($D$6:D2693,D2693)=1,1,0),0)</f>
        <v>0</v>
      </c>
      <c r="U2693" s="17" t="str">
        <f t="shared" si="212"/>
        <v/>
      </c>
      <c r="V2693" s="17" t="str">
        <f t="shared" si="213"/>
        <v/>
      </c>
    </row>
    <row r="2694" s="9" customFormat="1" hidden="1" customHeight="1" spans="1:22">
      <c r="A2694" s="21"/>
      <c r="B2694" s="54"/>
      <c r="C2694" s="55"/>
      <c r="D2694" s="54"/>
      <c r="E2694" s="57"/>
      <c r="F2694" s="58"/>
      <c r="G2694" s="59"/>
      <c r="H2694" s="57"/>
      <c r="I2694" s="57"/>
      <c r="J2694" s="62" t="str">
        <f t="shared" ref="J2694:J2757" si="214">IF(H2694&lt;&gt;"",HYPERLINK(_xlfn.CONCAT($H$4,H2694,I2694),"Open File"),"")</f>
        <v/>
      </c>
      <c r="K2694" s="61"/>
      <c r="L2694" s="57"/>
      <c r="M2694" s="57" t="str">
        <f t="shared" ref="M2694:M2757" si="215">IF(AND(N2694&lt;&gt;"",Q2694&lt;&gt;"",R2694&lt;&gt;""),"COMPLETED",IF(N2694&lt;&gt;"","ON-GOING",IF(L2694&lt;&gt;"","REQUESTED","")))</f>
        <v/>
      </c>
      <c r="N2694" s="57"/>
      <c r="O2694" s="57"/>
      <c r="P2694" s="57"/>
      <c r="Q2694" s="65" t="str">
        <f t="shared" ref="Q2694:Q2757" si="216">IF(O2694&lt;&gt;"",HYPERLINK(_xlfn.CONCAT($O$4,O2694,P2694),"Open File"),"")</f>
        <v/>
      </c>
      <c r="R2694" s="55"/>
      <c r="S2694" s="67"/>
      <c r="T2694" s="17">
        <f>IF(AND(D2694&lt;&gt;"",RIGHT(D2694,3)&lt;&gt;""),IF(COUNTIF($D$6:D2694,D2694)=1,1,0),0)</f>
        <v>0</v>
      </c>
      <c r="U2694" s="17" t="str">
        <f t="shared" ref="U2694:U2757" si="217">IF(AND(D2694&lt;&gt;"",E2694&lt;&gt;""),_xlfn.CONCAT(SUBSTITUTE(D2694,"/","."),"_",E2694,"_Before"),"")</f>
        <v/>
      </c>
      <c r="V2694" s="17" t="str">
        <f t="shared" ref="V2694:V2757" si="218">IF(AND(D2694&lt;&gt;"",E2694&lt;&gt;""),_xlfn.CONCAT(SUBSTITUTE(D2694,"/","."),"_",E2694,"_After"),"")</f>
        <v/>
      </c>
    </row>
    <row r="2695" s="9" customFormat="1" hidden="1" customHeight="1" spans="1:22">
      <c r="A2695" s="21"/>
      <c r="B2695" s="54"/>
      <c r="C2695" s="55"/>
      <c r="D2695" s="54"/>
      <c r="E2695" s="57"/>
      <c r="F2695" s="58"/>
      <c r="G2695" s="59"/>
      <c r="H2695" s="57"/>
      <c r="I2695" s="57"/>
      <c r="J2695" s="62" t="str">
        <f t="shared" si="214"/>
        <v/>
      </c>
      <c r="K2695" s="61"/>
      <c r="L2695" s="57"/>
      <c r="M2695" s="57" t="str">
        <f t="shared" si="215"/>
        <v/>
      </c>
      <c r="N2695" s="57"/>
      <c r="O2695" s="57"/>
      <c r="P2695" s="57"/>
      <c r="Q2695" s="65" t="str">
        <f t="shared" si="216"/>
        <v/>
      </c>
      <c r="R2695" s="55"/>
      <c r="S2695" s="67"/>
      <c r="T2695" s="17">
        <f>IF(AND(D2695&lt;&gt;"",RIGHT(D2695,3)&lt;&gt;""),IF(COUNTIF($D$6:D2695,D2695)=1,1,0),0)</f>
        <v>0</v>
      </c>
      <c r="U2695" s="17" t="str">
        <f t="shared" si="217"/>
        <v/>
      </c>
      <c r="V2695" s="17" t="str">
        <f t="shared" si="218"/>
        <v/>
      </c>
    </row>
    <row r="2696" s="9" customFormat="1" hidden="1" customHeight="1" spans="1:22">
      <c r="A2696" s="21"/>
      <c r="B2696" s="54"/>
      <c r="C2696" s="55"/>
      <c r="D2696" s="54"/>
      <c r="E2696" s="57"/>
      <c r="F2696" s="58"/>
      <c r="G2696" s="59"/>
      <c r="H2696" s="57"/>
      <c r="I2696" s="57"/>
      <c r="J2696" s="62" t="str">
        <f t="shared" si="214"/>
        <v/>
      </c>
      <c r="K2696" s="61"/>
      <c r="L2696" s="57"/>
      <c r="M2696" s="57" t="str">
        <f t="shared" si="215"/>
        <v/>
      </c>
      <c r="N2696" s="57"/>
      <c r="O2696" s="57"/>
      <c r="P2696" s="57"/>
      <c r="Q2696" s="65" t="str">
        <f t="shared" si="216"/>
        <v/>
      </c>
      <c r="R2696" s="55"/>
      <c r="S2696" s="67"/>
      <c r="T2696" s="17">
        <f>IF(AND(D2696&lt;&gt;"",RIGHT(D2696,3)&lt;&gt;""),IF(COUNTIF($D$6:D2696,D2696)=1,1,0),0)</f>
        <v>0</v>
      </c>
      <c r="U2696" s="17" t="str">
        <f t="shared" si="217"/>
        <v/>
      </c>
      <c r="V2696" s="17" t="str">
        <f t="shared" si="218"/>
        <v/>
      </c>
    </row>
    <row r="2697" s="9" customFormat="1" hidden="1" customHeight="1" spans="1:22">
      <c r="A2697" s="21"/>
      <c r="B2697" s="54"/>
      <c r="C2697" s="55"/>
      <c r="D2697" s="54"/>
      <c r="E2697" s="57"/>
      <c r="F2697" s="58"/>
      <c r="G2697" s="59"/>
      <c r="H2697" s="57"/>
      <c r="I2697" s="57"/>
      <c r="J2697" s="62" t="str">
        <f t="shared" si="214"/>
        <v/>
      </c>
      <c r="K2697" s="61"/>
      <c r="L2697" s="57"/>
      <c r="M2697" s="57" t="str">
        <f t="shared" si="215"/>
        <v/>
      </c>
      <c r="N2697" s="57"/>
      <c r="O2697" s="57"/>
      <c r="P2697" s="57"/>
      <c r="Q2697" s="65" t="str">
        <f t="shared" si="216"/>
        <v/>
      </c>
      <c r="R2697" s="55"/>
      <c r="S2697" s="67"/>
      <c r="T2697" s="17">
        <f>IF(AND(D2697&lt;&gt;"",RIGHT(D2697,3)&lt;&gt;""),IF(COUNTIF($D$6:D2697,D2697)=1,1,0),0)</f>
        <v>0</v>
      </c>
      <c r="U2697" s="17" t="str">
        <f t="shared" si="217"/>
        <v/>
      </c>
      <c r="V2697" s="17" t="str">
        <f t="shared" si="218"/>
        <v/>
      </c>
    </row>
    <row r="2698" s="9" customFormat="1" hidden="1" customHeight="1" spans="1:22">
      <c r="A2698" s="21"/>
      <c r="B2698" s="54"/>
      <c r="C2698" s="55"/>
      <c r="D2698" s="54"/>
      <c r="E2698" s="57"/>
      <c r="F2698" s="58"/>
      <c r="G2698" s="59"/>
      <c r="H2698" s="57"/>
      <c r="I2698" s="57"/>
      <c r="J2698" s="62" t="str">
        <f t="shared" si="214"/>
        <v/>
      </c>
      <c r="K2698" s="61"/>
      <c r="L2698" s="57"/>
      <c r="M2698" s="57" t="str">
        <f t="shared" si="215"/>
        <v/>
      </c>
      <c r="N2698" s="57"/>
      <c r="O2698" s="57"/>
      <c r="P2698" s="57"/>
      <c r="Q2698" s="65" t="str">
        <f t="shared" si="216"/>
        <v/>
      </c>
      <c r="R2698" s="55"/>
      <c r="S2698" s="67"/>
      <c r="T2698" s="17">
        <f>IF(AND(D2698&lt;&gt;"",RIGHT(D2698,3)&lt;&gt;""),IF(COUNTIF($D$6:D2698,D2698)=1,1,0),0)</f>
        <v>0</v>
      </c>
      <c r="U2698" s="17" t="str">
        <f t="shared" si="217"/>
        <v/>
      </c>
      <c r="V2698" s="17" t="str">
        <f t="shared" si="218"/>
        <v/>
      </c>
    </row>
    <row r="2699" s="9" customFormat="1" hidden="1" customHeight="1" spans="1:22">
      <c r="A2699" s="21"/>
      <c r="B2699" s="54"/>
      <c r="C2699" s="55"/>
      <c r="D2699" s="54"/>
      <c r="E2699" s="57"/>
      <c r="F2699" s="58"/>
      <c r="G2699" s="59"/>
      <c r="H2699" s="57"/>
      <c r="I2699" s="57"/>
      <c r="J2699" s="62" t="str">
        <f t="shared" si="214"/>
        <v/>
      </c>
      <c r="K2699" s="61"/>
      <c r="L2699" s="57"/>
      <c r="M2699" s="57" t="str">
        <f t="shared" si="215"/>
        <v/>
      </c>
      <c r="N2699" s="57"/>
      <c r="O2699" s="57"/>
      <c r="P2699" s="57"/>
      <c r="Q2699" s="65" t="str">
        <f t="shared" si="216"/>
        <v/>
      </c>
      <c r="R2699" s="55"/>
      <c r="S2699" s="67"/>
      <c r="T2699" s="17">
        <f>IF(AND(D2699&lt;&gt;"",RIGHT(D2699,3)&lt;&gt;""),IF(COUNTIF($D$6:D2699,D2699)=1,1,0),0)</f>
        <v>0</v>
      </c>
      <c r="U2699" s="17" t="str">
        <f t="shared" si="217"/>
        <v/>
      </c>
      <c r="V2699" s="17" t="str">
        <f t="shared" si="218"/>
        <v/>
      </c>
    </row>
    <row r="2700" s="9" customFormat="1" hidden="1" customHeight="1" spans="1:22">
      <c r="A2700" s="21"/>
      <c r="B2700" s="54"/>
      <c r="C2700" s="55"/>
      <c r="D2700" s="54"/>
      <c r="E2700" s="57"/>
      <c r="F2700" s="58"/>
      <c r="G2700" s="59"/>
      <c r="H2700" s="57"/>
      <c r="I2700" s="57"/>
      <c r="J2700" s="62" t="str">
        <f t="shared" si="214"/>
        <v/>
      </c>
      <c r="K2700" s="61"/>
      <c r="L2700" s="57"/>
      <c r="M2700" s="57" t="str">
        <f t="shared" si="215"/>
        <v/>
      </c>
      <c r="N2700" s="57"/>
      <c r="O2700" s="57"/>
      <c r="P2700" s="57"/>
      <c r="Q2700" s="65" t="str">
        <f t="shared" si="216"/>
        <v/>
      </c>
      <c r="R2700" s="55"/>
      <c r="S2700" s="67"/>
      <c r="T2700" s="17">
        <f>IF(AND(D2700&lt;&gt;"",RIGHT(D2700,3)&lt;&gt;""),IF(COUNTIF($D$6:D2700,D2700)=1,1,0),0)</f>
        <v>0</v>
      </c>
      <c r="U2700" s="17" t="str">
        <f t="shared" si="217"/>
        <v/>
      </c>
      <c r="V2700" s="17" t="str">
        <f t="shared" si="218"/>
        <v/>
      </c>
    </row>
    <row r="2701" s="9" customFormat="1" hidden="1" customHeight="1" spans="1:22">
      <c r="A2701" s="21"/>
      <c r="B2701" s="54"/>
      <c r="C2701" s="55"/>
      <c r="D2701" s="54"/>
      <c r="E2701" s="57"/>
      <c r="F2701" s="58"/>
      <c r="G2701" s="59"/>
      <c r="H2701" s="57"/>
      <c r="I2701" s="57"/>
      <c r="J2701" s="62" t="str">
        <f t="shared" si="214"/>
        <v/>
      </c>
      <c r="K2701" s="61"/>
      <c r="L2701" s="57"/>
      <c r="M2701" s="57" t="str">
        <f t="shared" si="215"/>
        <v/>
      </c>
      <c r="N2701" s="57"/>
      <c r="O2701" s="57"/>
      <c r="P2701" s="57"/>
      <c r="Q2701" s="65" t="str">
        <f t="shared" si="216"/>
        <v/>
      </c>
      <c r="R2701" s="55"/>
      <c r="S2701" s="67"/>
      <c r="T2701" s="17">
        <f>IF(AND(D2701&lt;&gt;"",RIGHT(D2701,3)&lt;&gt;""),IF(COUNTIF($D$6:D2701,D2701)=1,1,0),0)</f>
        <v>0</v>
      </c>
      <c r="U2701" s="17" t="str">
        <f t="shared" si="217"/>
        <v/>
      </c>
      <c r="V2701" s="17" t="str">
        <f t="shared" si="218"/>
        <v/>
      </c>
    </row>
    <row r="2702" s="9" customFormat="1" hidden="1" customHeight="1" spans="1:22">
      <c r="A2702" s="21"/>
      <c r="B2702" s="54"/>
      <c r="C2702" s="55"/>
      <c r="D2702" s="54"/>
      <c r="E2702" s="57"/>
      <c r="F2702" s="58"/>
      <c r="G2702" s="59"/>
      <c r="H2702" s="57"/>
      <c r="I2702" s="57"/>
      <c r="J2702" s="62" t="str">
        <f t="shared" si="214"/>
        <v/>
      </c>
      <c r="K2702" s="61"/>
      <c r="L2702" s="57"/>
      <c r="M2702" s="57" t="str">
        <f t="shared" si="215"/>
        <v/>
      </c>
      <c r="N2702" s="57"/>
      <c r="O2702" s="57"/>
      <c r="P2702" s="57"/>
      <c r="Q2702" s="65" t="str">
        <f t="shared" si="216"/>
        <v/>
      </c>
      <c r="R2702" s="55"/>
      <c r="S2702" s="67"/>
      <c r="T2702" s="17">
        <f>IF(AND(D2702&lt;&gt;"",RIGHT(D2702,3)&lt;&gt;""),IF(COUNTIF($D$6:D2702,D2702)=1,1,0),0)</f>
        <v>0</v>
      </c>
      <c r="U2702" s="17" t="str">
        <f t="shared" si="217"/>
        <v/>
      </c>
      <c r="V2702" s="17" t="str">
        <f t="shared" si="218"/>
        <v/>
      </c>
    </row>
    <row r="2703" s="9" customFormat="1" hidden="1" customHeight="1" spans="1:22">
      <c r="A2703" s="21"/>
      <c r="B2703" s="54"/>
      <c r="C2703" s="55"/>
      <c r="D2703" s="54"/>
      <c r="E2703" s="57"/>
      <c r="F2703" s="58"/>
      <c r="G2703" s="59"/>
      <c r="H2703" s="57"/>
      <c r="I2703" s="57"/>
      <c r="J2703" s="62" t="str">
        <f t="shared" si="214"/>
        <v/>
      </c>
      <c r="K2703" s="61"/>
      <c r="L2703" s="57"/>
      <c r="M2703" s="57" t="str">
        <f t="shared" si="215"/>
        <v/>
      </c>
      <c r="N2703" s="57"/>
      <c r="O2703" s="57"/>
      <c r="P2703" s="57"/>
      <c r="Q2703" s="65" t="str">
        <f t="shared" si="216"/>
        <v/>
      </c>
      <c r="R2703" s="55"/>
      <c r="S2703" s="67"/>
      <c r="T2703" s="17">
        <f>IF(AND(D2703&lt;&gt;"",RIGHT(D2703,3)&lt;&gt;""),IF(COUNTIF($D$6:D2703,D2703)=1,1,0),0)</f>
        <v>0</v>
      </c>
      <c r="U2703" s="17" t="str">
        <f t="shared" si="217"/>
        <v/>
      </c>
      <c r="V2703" s="17" t="str">
        <f t="shared" si="218"/>
        <v/>
      </c>
    </row>
    <row r="2704" s="9" customFormat="1" hidden="1" customHeight="1" spans="1:22">
      <c r="A2704" s="21"/>
      <c r="B2704" s="54"/>
      <c r="C2704" s="55"/>
      <c r="D2704" s="54"/>
      <c r="E2704" s="57"/>
      <c r="F2704" s="58"/>
      <c r="G2704" s="59"/>
      <c r="H2704" s="57"/>
      <c r="I2704" s="57"/>
      <c r="J2704" s="62" t="str">
        <f t="shared" si="214"/>
        <v/>
      </c>
      <c r="K2704" s="61"/>
      <c r="L2704" s="57"/>
      <c r="M2704" s="57" t="str">
        <f t="shared" si="215"/>
        <v/>
      </c>
      <c r="N2704" s="57"/>
      <c r="O2704" s="57"/>
      <c r="P2704" s="57"/>
      <c r="Q2704" s="65" t="str">
        <f t="shared" si="216"/>
        <v/>
      </c>
      <c r="R2704" s="55"/>
      <c r="S2704" s="67"/>
      <c r="T2704" s="17">
        <f>IF(AND(D2704&lt;&gt;"",RIGHT(D2704,3)&lt;&gt;""),IF(COUNTIF($D$6:D2704,D2704)=1,1,0),0)</f>
        <v>0</v>
      </c>
      <c r="U2704" s="17" t="str">
        <f t="shared" si="217"/>
        <v/>
      </c>
      <c r="V2704" s="17" t="str">
        <f t="shared" si="218"/>
        <v/>
      </c>
    </row>
    <row r="2705" s="9" customFormat="1" hidden="1" customHeight="1" spans="1:22">
      <c r="A2705" s="21"/>
      <c r="B2705" s="54"/>
      <c r="C2705" s="55"/>
      <c r="D2705" s="54"/>
      <c r="E2705" s="57"/>
      <c r="F2705" s="58"/>
      <c r="G2705" s="59"/>
      <c r="H2705" s="57"/>
      <c r="I2705" s="57"/>
      <c r="J2705" s="62" t="str">
        <f t="shared" si="214"/>
        <v/>
      </c>
      <c r="K2705" s="61"/>
      <c r="L2705" s="57"/>
      <c r="M2705" s="57" t="str">
        <f t="shared" si="215"/>
        <v/>
      </c>
      <c r="N2705" s="57"/>
      <c r="O2705" s="57"/>
      <c r="P2705" s="57"/>
      <c r="Q2705" s="65" t="str">
        <f t="shared" si="216"/>
        <v/>
      </c>
      <c r="R2705" s="55"/>
      <c r="S2705" s="67"/>
      <c r="T2705" s="17">
        <f>IF(AND(D2705&lt;&gt;"",RIGHT(D2705,3)&lt;&gt;""),IF(COUNTIF($D$6:D2705,D2705)=1,1,0),0)</f>
        <v>0</v>
      </c>
      <c r="U2705" s="17" t="str">
        <f t="shared" si="217"/>
        <v/>
      </c>
      <c r="V2705" s="17" t="str">
        <f t="shared" si="218"/>
        <v/>
      </c>
    </row>
    <row r="2706" s="9" customFormat="1" hidden="1" customHeight="1" spans="1:22">
      <c r="A2706" s="21"/>
      <c r="B2706" s="54"/>
      <c r="C2706" s="55"/>
      <c r="D2706" s="54"/>
      <c r="E2706" s="57"/>
      <c r="F2706" s="58"/>
      <c r="G2706" s="59"/>
      <c r="H2706" s="57"/>
      <c r="I2706" s="57"/>
      <c r="J2706" s="62" t="str">
        <f t="shared" si="214"/>
        <v/>
      </c>
      <c r="K2706" s="61"/>
      <c r="L2706" s="57"/>
      <c r="M2706" s="57" t="str">
        <f t="shared" si="215"/>
        <v/>
      </c>
      <c r="N2706" s="57"/>
      <c r="O2706" s="57"/>
      <c r="P2706" s="57"/>
      <c r="Q2706" s="65" t="str">
        <f t="shared" si="216"/>
        <v/>
      </c>
      <c r="R2706" s="55"/>
      <c r="S2706" s="67"/>
      <c r="T2706" s="17">
        <f>IF(AND(D2706&lt;&gt;"",RIGHT(D2706,3)&lt;&gt;""),IF(COUNTIF($D$6:D2706,D2706)=1,1,0),0)</f>
        <v>0</v>
      </c>
      <c r="U2706" s="17" t="str">
        <f t="shared" si="217"/>
        <v/>
      </c>
      <c r="V2706" s="17" t="str">
        <f t="shared" si="218"/>
        <v/>
      </c>
    </row>
    <row r="2707" s="9" customFormat="1" hidden="1" customHeight="1" spans="1:22">
      <c r="A2707" s="21"/>
      <c r="B2707" s="54"/>
      <c r="C2707" s="55"/>
      <c r="D2707" s="54"/>
      <c r="E2707" s="57"/>
      <c r="F2707" s="58"/>
      <c r="G2707" s="59"/>
      <c r="H2707" s="57"/>
      <c r="I2707" s="57"/>
      <c r="J2707" s="62" t="str">
        <f t="shared" si="214"/>
        <v/>
      </c>
      <c r="K2707" s="61"/>
      <c r="L2707" s="57"/>
      <c r="M2707" s="57" t="str">
        <f t="shared" si="215"/>
        <v/>
      </c>
      <c r="N2707" s="57"/>
      <c r="O2707" s="57"/>
      <c r="P2707" s="57"/>
      <c r="Q2707" s="65" t="str">
        <f t="shared" si="216"/>
        <v/>
      </c>
      <c r="R2707" s="55"/>
      <c r="S2707" s="67"/>
      <c r="T2707" s="17">
        <f>IF(AND(D2707&lt;&gt;"",RIGHT(D2707,3)&lt;&gt;""),IF(COUNTIF($D$6:D2707,D2707)=1,1,0),0)</f>
        <v>0</v>
      </c>
      <c r="U2707" s="17" t="str">
        <f t="shared" si="217"/>
        <v/>
      </c>
      <c r="V2707" s="17" t="str">
        <f t="shared" si="218"/>
        <v/>
      </c>
    </row>
    <row r="2708" s="9" customFormat="1" hidden="1" customHeight="1" spans="1:22">
      <c r="A2708" s="21"/>
      <c r="B2708" s="54"/>
      <c r="C2708" s="55"/>
      <c r="D2708" s="54"/>
      <c r="E2708" s="57"/>
      <c r="F2708" s="58"/>
      <c r="G2708" s="59"/>
      <c r="H2708" s="57"/>
      <c r="I2708" s="57"/>
      <c r="J2708" s="62" t="str">
        <f t="shared" si="214"/>
        <v/>
      </c>
      <c r="K2708" s="61"/>
      <c r="L2708" s="57"/>
      <c r="M2708" s="57" t="str">
        <f t="shared" si="215"/>
        <v/>
      </c>
      <c r="N2708" s="57"/>
      <c r="O2708" s="57"/>
      <c r="P2708" s="57"/>
      <c r="Q2708" s="65" t="str">
        <f t="shared" si="216"/>
        <v/>
      </c>
      <c r="R2708" s="55"/>
      <c r="S2708" s="67"/>
      <c r="T2708" s="17">
        <f>IF(AND(D2708&lt;&gt;"",RIGHT(D2708,3)&lt;&gt;""),IF(COUNTIF($D$6:D2708,D2708)=1,1,0),0)</f>
        <v>0</v>
      </c>
      <c r="U2708" s="17" t="str">
        <f t="shared" si="217"/>
        <v/>
      </c>
      <c r="V2708" s="17" t="str">
        <f t="shared" si="218"/>
        <v/>
      </c>
    </row>
    <row r="2709" s="9" customFormat="1" hidden="1" customHeight="1" spans="1:22">
      <c r="A2709" s="21"/>
      <c r="B2709" s="54"/>
      <c r="C2709" s="55"/>
      <c r="D2709" s="54"/>
      <c r="E2709" s="57"/>
      <c r="F2709" s="58"/>
      <c r="G2709" s="59"/>
      <c r="H2709" s="57"/>
      <c r="I2709" s="57"/>
      <c r="J2709" s="62" t="str">
        <f t="shared" si="214"/>
        <v/>
      </c>
      <c r="K2709" s="61"/>
      <c r="L2709" s="57"/>
      <c r="M2709" s="57" t="str">
        <f t="shared" si="215"/>
        <v/>
      </c>
      <c r="N2709" s="57"/>
      <c r="O2709" s="57"/>
      <c r="P2709" s="57"/>
      <c r="Q2709" s="65" t="str">
        <f t="shared" si="216"/>
        <v/>
      </c>
      <c r="R2709" s="55"/>
      <c r="S2709" s="67"/>
      <c r="T2709" s="17">
        <f>IF(AND(D2709&lt;&gt;"",RIGHT(D2709,3)&lt;&gt;""),IF(COUNTIF($D$6:D2709,D2709)=1,1,0),0)</f>
        <v>0</v>
      </c>
      <c r="U2709" s="17" t="str">
        <f t="shared" si="217"/>
        <v/>
      </c>
      <c r="V2709" s="17" t="str">
        <f t="shared" si="218"/>
        <v/>
      </c>
    </row>
    <row r="2710" s="9" customFormat="1" hidden="1" customHeight="1" spans="1:22">
      <c r="A2710" s="21"/>
      <c r="B2710" s="54"/>
      <c r="C2710" s="55"/>
      <c r="D2710" s="54"/>
      <c r="E2710" s="57"/>
      <c r="F2710" s="58"/>
      <c r="G2710" s="59"/>
      <c r="H2710" s="57"/>
      <c r="I2710" s="57"/>
      <c r="J2710" s="62" t="str">
        <f t="shared" si="214"/>
        <v/>
      </c>
      <c r="K2710" s="61"/>
      <c r="L2710" s="57"/>
      <c r="M2710" s="57" t="str">
        <f t="shared" si="215"/>
        <v/>
      </c>
      <c r="N2710" s="57"/>
      <c r="O2710" s="57"/>
      <c r="P2710" s="57"/>
      <c r="Q2710" s="65" t="str">
        <f t="shared" si="216"/>
        <v/>
      </c>
      <c r="R2710" s="55"/>
      <c r="S2710" s="67"/>
      <c r="T2710" s="17">
        <f>IF(AND(D2710&lt;&gt;"",RIGHT(D2710,3)&lt;&gt;""),IF(COUNTIF($D$6:D2710,D2710)=1,1,0),0)</f>
        <v>0</v>
      </c>
      <c r="U2710" s="17" t="str">
        <f t="shared" si="217"/>
        <v/>
      </c>
      <c r="V2710" s="17" t="str">
        <f t="shared" si="218"/>
        <v/>
      </c>
    </row>
    <row r="2711" s="9" customFormat="1" hidden="1" customHeight="1" spans="1:22">
      <c r="A2711" s="21"/>
      <c r="B2711" s="54"/>
      <c r="C2711" s="55"/>
      <c r="D2711" s="54"/>
      <c r="E2711" s="57"/>
      <c r="F2711" s="58"/>
      <c r="G2711" s="59"/>
      <c r="H2711" s="57"/>
      <c r="I2711" s="57"/>
      <c r="J2711" s="62" t="str">
        <f t="shared" si="214"/>
        <v/>
      </c>
      <c r="K2711" s="61"/>
      <c r="L2711" s="57"/>
      <c r="M2711" s="57" t="str">
        <f t="shared" si="215"/>
        <v/>
      </c>
      <c r="N2711" s="57"/>
      <c r="O2711" s="57"/>
      <c r="P2711" s="57"/>
      <c r="Q2711" s="65" t="str">
        <f t="shared" si="216"/>
        <v/>
      </c>
      <c r="R2711" s="55"/>
      <c r="S2711" s="67"/>
      <c r="T2711" s="17">
        <f>IF(AND(D2711&lt;&gt;"",RIGHT(D2711,3)&lt;&gt;""),IF(COUNTIF($D$6:D2711,D2711)=1,1,0),0)</f>
        <v>0</v>
      </c>
      <c r="U2711" s="17" t="str">
        <f t="shared" si="217"/>
        <v/>
      </c>
      <c r="V2711" s="17" t="str">
        <f t="shared" si="218"/>
        <v/>
      </c>
    </row>
    <row r="2712" s="9" customFormat="1" hidden="1" customHeight="1" spans="1:22">
      <c r="A2712" s="21"/>
      <c r="B2712" s="54"/>
      <c r="C2712" s="55"/>
      <c r="D2712" s="54"/>
      <c r="E2712" s="57"/>
      <c r="F2712" s="58"/>
      <c r="G2712" s="59"/>
      <c r="H2712" s="57"/>
      <c r="I2712" s="57"/>
      <c r="J2712" s="62" t="str">
        <f t="shared" si="214"/>
        <v/>
      </c>
      <c r="K2712" s="61"/>
      <c r="L2712" s="57"/>
      <c r="M2712" s="57" t="str">
        <f t="shared" si="215"/>
        <v/>
      </c>
      <c r="N2712" s="57"/>
      <c r="O2712" s="57"/>
      <c r="P2712" s="57"/>
      <c r="Q2712" s="65" t="str">
        <f t="shared" si="216"/>
        <v/>
      </c>
      <c r="R2712" s="55"/>
      <c r="S2712" s="67"/>
      <c r="T2712" s="17">
        <f>IF(AND(D2712&lt;&gt;"",RIGHT(D2712,3)&lt;&gt;""),IF(COUNTIF($D$6:D2712,D2712)=1,1,0),0)</f>
        <v>0</v>
      </c>
      <c r="U2712" s="17" t="str">
        <f t="shared" si="217"/>
        <v/>
      </c>
      <c r="V2712" s="17" t="str">
        <f t="shared" si="218"/>
        <v/>
      </c>
    </row>
    <row r="2713" s="9" customFormat="1" hidden="1" customHeight="1" spans="1:22">
      <c r="A2713" s="21"/>
      <c r="B2713" s="54"/>
      <c r="C2713" s="55"/>
      <c r="D2713" s="54"/>
      <c r="E2713" s="57"/>
      <c r="F2713" s="58"/>
      <c r="G2713" s="59"/>
      <c r="H2713" s="57"/>
      <c r="I2713" s="57"/>
      <c r="J2713" s="62" t="str">
        <f t="shared" si="214"/>
        <v/>
      </c>
      <c r="K2713" s="61"/>
      <c r="L2713" s="57"/>
      <c r="M2713" s="57" t="str">
        <f t="shared" si="215"/>
        <v/>
      </c>
      <c r="N2713" s="57"/>
      <c r="O2713" s="57"/>
      <c r="P2713" s="57"/>
      <c r="Q2713" s="65" t="str">
        <f t="shared" si="216"/>
        <v/>
      </c>
      <c r="R2713" s="55"/>
      <c r="S2713" s="67"/>
      <c r="T2713" s="17">
        <f>IF(AND(D2713&lt;&gt;"",RIGHT(D2713,3)&lt;&gt;""),IF(COUNTIF($D$6:D2713,D2713)=1,1,0),0)</f>
        <v>0</v>
      </c>
      <c r="U2713" s="17" t="str">
        <f t="shared" si="217"/>
        <v/>
      </c>
      <c r="V2713" s="17" t="str">
        <f t="shared" si="218"/>
        <v/>
      </c>
    </row>
    <row r="2714" s="9" customFormat="1" hidden="1" customHeight="1" spans="1:22">
      <c r="A2714" s="21"/>
      <c r="B2714" s="54"/>
      <c r="C2714" s="55"/>
      <c r="D2714" s="54"/>
      <c r="E2714" s="57"/>
      <c r="F2714" s="58"/>
      <c r="G2714" s="59"/>
      <c r="H2714" s="57"/>
      <c r="I2714" s="57"/>
      <c r="J2714" s="62" t="str">
        <f t="shared" si="214"/>
        <v/>
      </c>
      <c r="K2714" s="61"/>
      <c r="L2714" s="57"/>
      <c r="M2714" s="57" t="str">
        <f t="shared" si="215"/>
        <v/>
      </c>
      <c r="N2714" s="57"/>
      <c r="O2714" s="57"/>
      <c r="P2714" s="57"/>
      <c r="Q2714" s="65" t="str">
        <f t="shared" si="216"/>
        <v/>
      </c>
      <c r="R2714" s="55"/>
      <c r="S2714" s="67"/>
      <c r="T2714" s="17">
        <f>IF(AND(D2714&lt;&gt;"",RIGHT(D2714,3)&lt;&gt;""),IF(COUNTIF($D$6:D2714,D2714)=1,1,0),0)</f>
        <v>0</v>
      </c>
      <c r="U2714" s="17" t="str">
        <f t="shared" si="217"/>
        <v/>
      </c>
      <c r="V2714" s="17" t="str">
        <f t="shared" si="218"/>
        <v/>
      </c>
    </row>
    <row r="2715" s="9" customFormat="1" hidden="1" customHeight="1" spans="1:22">
      <c r="A2715" s="21"/>
      <c r="B2715" s="54"/>
      <c r="C2715" s="55"/>
      <c r="D2715" s="54"/>
      <c r="E2715" s="57"/>
      <c r="F2715" s="58"/>
      <c r="G2715" s="59"/>
      <c r="H2715" s="57"/>
      <c r="I2715" s="57"/>
      <c r="J2715" s="62" t="str">
        <f t="shared" si="214"/>
        <v/>
      </c>
      <c r="K2715" s="61"/>
      <c r="L2715" s="57"/>
      <c r="M2715" s="57" t="str">
        <f t="shared" si="215"/>
        <v/>
      </c>
      <c r="N2715" s="57"/>
      <c r="O2715" s="57"/>
      <c r="P2715" s="57"/>
      <c r="Q2715" s="65" t="str">
        <f t="shared" si="216"/>
        <v/>
      </c>
      <c r="R2715" s="55"/>
      <c r="S2715" s="67"/>
      <c r="T2715" s="17">
        <f>IF(AND(D2715&lt;&gt;"",RIGHT(D2715,3)&lt;&gt;""),IF(COUNTIF($D$6:D2715,D2715)=1,1,0),0)</f>
        <v>0</v>
      </c>
      <c r="U2715" s="17" t="str">
        <f t="shared" si="217"/>
        <v/>
      </c>
      <c r="V2715" s="17" t="str">
        <f t="shared" si="218"/>
        <v/>
      </c>
    </row>
    <row r="2716" s="9" customFormat="1" hidden="1" customHeight="1" spans="1:22">
      <c r="A2716" s="21"/>
      <c r="B2716" s="54"/>
      <c r="C2716" s="55"/>
      <c r="D2716" s="54"/>
      <c r="E2716" s="57"/>
      <c r="F2716" s="58"/>
      <c r="G2716" s="59"/>
      <c r="H2716" s="57"/>
      <c r="I2716" s="57"/>
      <c r="J2716" s="62" t="str">
        <f t="shared" si="214"/>
        <v/>
      </c>
      <c r="K2716" s="61"/>
      <c r="L2716" s="57"/>
      <c r="M2716" s="57" t="str">
        <f t="shared" si="215"/>
        <v/>
      </c>
      <c r="N2716" s="57"/>
      <c r="O2716" s="57"/>
      <c r="P2716" s="57"/>
      <c r="Q2716" s="65" t="str">
        <f t="shared" si="216"/>
        <v/>
      </c>
      <c r="R2716" s="55"/>
      <c r="S2716" s="67"/>
      <c r="T2716" s="17">
        <f>IF(AND(D2716&lt;&gt;"",RIGHT(D2716,3)&lt;&gt;""),IF(COUNTIF($D$6:D2716,D2716)=1,1,0),0)</f>
        <v>0</v>
      </c>
      <c r="U2716" s="17" t="str">
        <f t="shared" si="217"/>
        <v/>
      </c>
      <c r="V2716" s="17" t="str">
        <f t="shared" si="218"/>
        <v/>
      </c>
    </row>
    <row r="2717" s="9" customFormat="1" hidden="1" customHeight="1" spans="1:22">
      <c r="A2717" s="21"/>
      <c r="B2717" s="54"/>
      <c r="C2717" s="55"/>
      <c r="D2717" s="54"/>
      <c r="E2717" s="57"/>
      <c r="F2717" s="58"/>
      <c r="G2717" s="59"/>
      <c r="H2717" s="57"/>
      <c r="I2717" s="57"/>
      <c r="J2717" s="62" t="str">
        <f t="shared" si="214"/>
        <v/>
      </c>
      <c r="K2717" s="61"/>
      <c r="L2717" s="57"/>
      <c r="M2717" s="57" t="str">
        <f t="shared" si="215"/>
        <v/>
      </c>
      <c r="N2717" s="57"/>
      <c r="O2717" s="57"/>
      <c r="P2717" s="57"/>
      <c r="Q2717" s="65" t="str">
        <f t="shared" si="216"/>
        <v/>
      </c>
      <c r="R2717" s="55"/>
      <c r="S2717" s="67"/>
      <c r="T2717" s="17">
        <f>IF(AND(D2717&lt;&gt;"",RIGHT(D2717,3)&lt;&gt;""),IF(COUNTIF($D$6:D2717,D2717)=1,1,0),0)</f>
        <v>0</v>
      </c>
      <c r="U2717" s="17" t="str">
        <f t="shared" si="217"/>
        <v/>
      </c>
      <c r="V2717" s="17" t="str">
        <f t="shared" si="218"/>
        <v/>
      </c>
    </row>
    <row r="2718" s="9" customFormat="1" hidden="1" customHeight="1" spans="1:22">
      <c r="A2718" s="21"/>
      <c r="B2718" s="54"/>
      <c r="C2718" s="55"/>
      <c r="D2718" s="54"/>
      <c r="E2718" s="57"/>
      <c r="F2718" s="58"/>
      <c r="G2718" s="59"/>
      <c r="H2718" s="57"/>
      <c r="I2718" s="57"/>
      <c r="J2718" s="62" t="str">
        <f t="shared" si="214"/>
        <v/>
      </c>
      <c r="K2718" s="61"/>
      <c r="L2718" s="57"/>
      <c r="M2718" s="57" t="str">
        <f t="shared" si="215"/>
        <v/>
      </c>
      <c r="N2718" s="57"/>
      <c r="O2718" s="57"/>
      <c r="P2718" s="57"/>
      <c r="Q2718" s="65" t="str">
        <f t="shared" si="216"/>
        <v/>
      </c>
      <c r="R2718" s="55"/>
      <c r="S2718" s="67"/>
      <c r="T2718" s="17">
        <f>IF(AND(D2718&lt;&gt;"",RIGHT(D2718,3)&lt;&gt;""),IF(COUNTIF($D$6:D2718,D2718)=1,1,0),0)</f>
        <v>0</v>
      </c>
      <c r="U2718" s="17" t="str">
        <f t="shared" si="217"/>
        <v/>
      </c>
      <c r="V2718" s="17" t="str">
        <f t="shared" si="218"/>
        <v/>
      </c>
    </row>
    <row r="2719" s="9" customFormat="1" hidden="1" customHeight="1" spans="1:22">
      <c r="A2719" s="21"/>
      <c r="B2719" s="54"/>
      <c r="C2719" s="55"/>
      <c r="D2719" s="54"/>
      <c r="E2719" s="57"/>
      <c r="F2719" s="58"/>
      <c r="G2719" s="59"/>
      <c r="H2719" s="57"/>
      <c r="I2719" s="57"/>
      <c r="J2719" s="62" t="str">
        <f t="shared" si="214"/>
        <v/>
      </c>
      <c r="K2719" s="61"/>
      <c r="L2719" s="57"/>
      <c r="M2719" s="57" t="str">
        <f t="shared" si="215"/>
        <v/>
      </c>
      <c r="N2719" s="57"/>
      <c r="O2719" s="57"/>
      <c r="P2719" s="57"/>
      <c r="Q2719" s="65" t="str">
        <f t="shared" si="216"/>
        <v/>
      </c>
      <c r="R2719" s="55"/>
      <c r="S2719" s="67"/>
      <c r="T2719" s="17">
        <f>IF(AND(D2719&lt;&gt;"",RIGHT(D2719,3)&lt;&gt;""),IF(COUNTIF($D$6:D2719,D2719)=1,1,0),0)</f>
        <v>0</v>
      </c>
      <c r="U2719" s="17" t="str">
        <f t="shared" si="217"/>
        <v/>
      </c>
      <c r="V2719" s="17" t="str">
        <f t="shared" si="218"/>
        <v/>
      </c>
    </row>
    <row r="2720" s="9" customFormat="1" hidden="1" customHeight="1" spans="1:22">
      <c r="A2720" s="21"/>
      <c r="B2720" s="54"/>
      <c r="C2720" s="55"/>
      <c r="D2720" s="54"/>
      <c r="E2720" s="57"/>
      <c r="F2720" s="58"/>
      <c r="G2720" s="59"/>
      <c r="H2720" s="57"/>
      <c r="I2720" s="57"/>
      <c r="J2720" s="62" t="str">
        <f t="shared" si="214"/>
        <v/>
      </c>
      <c r="K2720" s="61"/>
      <c r="L2720" s="57"/>
      <c r="M2720" s="57" t="str">
        <f t="shared" si="215"/>
        <v/>
      </c>
      <c r="N2720" s="57"/>
      <c r="O2720" s="57"/>
      <c r="P2720" s="57"/>
      <c r="Q2720" s="65" t="str">
        <f t="shared" si="216"/>
        <v/>
      </c>
      <c r="R2720" s="55"/>
      <c r="S2720" s="67"/>
      <c r="T2720" s="17">
        <f>IF(AND(D2720&lt;&gt;"",RIGHT(D2720,3)&lt;&gt;""),IF(COUNTIF($D$6:D2720,D2720)=1,1,0),0)</f>
        <v>0</v>
      </c>
      <c r="U2720" s="17" t="str">
        <f t="shared" si="217"/>
        <v/>
      </c>
      <c r="V2720" s="17" t="str">
        <f t="shared" si="218"/>
        <v/>
      </c>
    </row>
    <row r="2721" s="9" customFormat="1" hidden="1" customHeight="1" spans="1:22">
      <c r="A2721" s="21"/>
      <c r="B2721" s="54"/>
      <c r="C2721" s="55"/>
      <c r="D2721" s="54"/>
      <c r="E2721" s="57"/>
      <c r="F2721" s="58"/>
      <c r="G2721" s="59"/>
      <c r="H2721" s="57"/>
      <c r="I2721" s="57"/>
      <c r="J2721" s="62" t="str">
        <f t="shared" si="214"/>
        <v/>
      </c>
      <c r="K2721" s="61"/>
      <c r="L2721" s="57"/>
      <c r="M2721" s="57" t="str">
        <f t="shared" si="215"/>
        <v/>
      </c>
      <c r="N2721" s="57"/>
      <c r="O2721" s="57"/>
      <c r="P2721" s="57"/>
      <c r="Q2721" s="65" t="str">
        <f t="shared" si="216"/>
        <v/>
      </c>
      <c r="R2721" s="55"/>
      <c r="S2721" s="67"/>
      <c r="T2721" s="17">
        <f>IF(AND(D2721&lt;&gt;"",RIGHT(D2721,3)&lt;&gt;""),IF(COUNTIF($D$6:D2721,D2721)=1,1,0),0)</f>
        <v>0</v>
      </c>
      <c r="U2721" s="17" t="str">
        <f t="shared" si="217"/>
        <v/>
      </c>
      <c r="V2721" s="17" t="str">
        <f t="shared" si="218"/>
        <v/>
      </c>
    </row>
    <row r="2722" s="9" customFormat="1" hidden="1" customHeight="1" spans="1:22">
      <c r="A2722" s="21"/>
      <c r="B2722" s="54"/>
      <c r="C2722" s="55"/>
      <c r="D2722" s="54"/>
      <c r="E2722" s="57"/>
      <c r="F2722" s="58"/>
      <c r="G2722" s="59"/>
      <c r="H2722" s="57"/>
      <c r="I2722" s="57"/>
      <c r="J2722" s="62" t="str">
        <f t="shared" si="214"/>
        <v/>
      </c>
      <c r="K2722" s="61"/>
      <c r="L2722" s="57"/>
      <c r="M2722" s="57" t="str">
        <f t="shared" si="215"/>
        <v/>
      </c>
      <c r="N2722" s="57"/>
      <c r="O2722" s="57"/>
      <c r="P2722" s="57"/>
      <c r="Q2722" s="65" t="str">
        <f t="shared" si="216"/>
        <v/>
      </c>
      <c r="R2722" s="55"/>
      <c r="S2722" s="67"/>
      <c r="T2722" s="17">
        <f>IF(AND(D2722&lt;&gt;"",RIGHT(D2722,3)&lt;&gt;""),IF(COUNTIF($D$6:D2722,D2722)=1,1,0),0)</f>
        <v>0</v>
      </c>
      <c r="U2722" s="17" t="str">
        <f t="shared" si="217"/>
        <v/>
      </c>
      <c r="V2722" s="17" t="str">
        <f t="shared" si="218"/>
        <v/>
      </c>
    </row>
    <row r="2723" s="9" customFormat="1" hidden="1" customHeight="1" spans="1:22">
      <c r="A2723" s="21"/>
      <c r="B2723" s="54"/>
      <c r="C2723" s="55"/>
      <c r="D2723" s="54"/>
      <c r="E2723" s="57"/>
      <c r="F2723" s="58"/>
      <c r="G2723" s="59"/>
      <c r="H2723" s="57"/>
      <c r="I2723" s="57"/>
      <c r="J2723" s="62" t="str">
        <f t="shared" si="214"/>
        <v/>
      </c>
      <c r="K2723" s="61"/>
      <c r="L2723" s="57"/>
      <c r="M2723" s="57" t="str">
        <f t="shared" si="215"/>
        <v/>
      </c>
      <c r="N2723" s="57"/>
      <c r="O2723" s="57"/>
      <c r="P2723" s="57"/>
      <c r="Q2723" s="65" t="str">
        <f t="shared" si="216"/>
        <v/>
      </c>
      <c r="R2723" s="55"/>
      <c r="S2723" s="67"/>
      <c r="T2723" s="17">
        <f>IF(AND(D2723&lt;&gt;"",RIGHT(D2723,3)&lt;&gt;""),IF(COUNTIF($D$6:D2723,D2723)=1,1,0),0)</f>
        <v>0</v>
      </c>
      <c r="U2723" s="17" t="str">
        <f t="shared" si="217"/>
        <v/>
      </c>
      <c r="V2723" s="17" t="str">
        <f t="shared" si="218"/>
        <v/>
      </c>
    </row>
    <row r="2724" s="9" customFormat="1" hidden="1" customHeight="1" spans="1:22">
      <c r="A2724" s="21"/>
      <c r="B2724" s="54"/>
      <c r="C2724" s="55"/>
      <c r="D2724" s="54"/>
      <c r="E2724" s="57"/>
      <c r="F2724" s="58"/>
      <c r="G2724" s="59"/>
      <c r="H2724" s="57"/>
      <c r="I2724" s="57"/>
      <c r="J2724" s="62" t="str">
        <f t="shared" si="214"/>
        <v/>
      </c>
      <c r="K2724" s="61"/>
      <c r="L2724" s="57"/>
      <c r="M2724" s="57" t="str">
        <f t="shared" si="215"/>
        <v/>
      </c>
      <c r="N2724" s="57"/>
      <c r="O2724" s="57"/>
      <c r="P2724" s="57"/>
      <c r="Q2724" s="65" t="str">
        <f t="shared" si="216"/>
        <v/>
      </c>
      <c r="R2724" s="55"/>
      <c r="S2724" s="67"/>
      <c r="T2724" s="17">
        <f>IF(AND(D2724&lt;&gt;"",RIGHT(D2724,3)&lt;&gt;""),IF(COUNTIF($D$6:D2724,D2724)=1,1,0),0)</f>
        <v>0</v>
      </c>
      <c r="U2724" s="17" t="str">
        <f t="shared" si="217"/>
        <v/>
      </c>
      <c r="V2724" s="17" t="str">
        <f t="shared" si="218"/>
        <v/>
      </c>
    </row>
    <row r="2725" s="9" customFormat="1" hidden="1" customHeight="1" spans="1:22">
      <c r="A2725" s="21"/>
      <c r="B2725" s="54"/>
      <c r="C2725" s="55"/>
      <c r="D2725" s="54"/>
      <c r="E2725" s="57"/>
      <c r="F2725" s="58"/>
      <c r="G2725" s="59"/>
      <c r="H2725" s="57"/>
      <c r="I2725" s="57"/>
      <c r="J2725" s="62" t="str">
        <f t="shared" si="214"/>
        <v/>
      </c>
      <c r="K2725" s="61"/>
      <c r="L2725" s="57"/>
      <c r="M2725" s="57" t="str">
        <f t="shared" si="215"/>
        <v/>
      </c>
      <c r="N2725" s="57"/>
      <c r="O2725" s="57"/>
      <c r="P2725" s="57"/>
      <c r="Q2725" s="65" t="str">
        <f t="shared" si="216"/>
        <v/>
      </c>
      <c r="R2725" s="55"/>
      <c r="S2725" s="67"/>
      <c r="T2725" s="17">
        <f>IF(AND(D2725&lt;&gt;"",RIGHT(D2725,3)&lt;&gt;""),IF(COUNTIF($D$6:D2725,D2725)=1,1,0),0)</f>
        <v>0</v>
      </c>
      <c r="U2725" s="17" t="str">
        <f t="shared" si="217"/>
        <v/>
      </c>
      <c r="V2725" s="17" t="str">
        <f t="shared" si="218"/>
        <v/>
      </c>
    </row>
    <row r="2726" s="9" customFormat="1" hidden="1" customHeight="1" spans="1:22">
      <c r="A2726" s="21"/>
      <c r="B2726" s="54"/>
      <c r="C2726" s="55"/>
      <c r="D2726" s="54"/>
      <c r="E2726" s="57"/>
      <c r="F2726" s="58"/>
      <c r="G2726" s="59"/>
      <c r="H2726" s="57"/>
      <c r="I2726" s="57"/>
      <c r="J2726" s="62" t="str">
        <f t="shared" si="214"/>
        <v/>
      </c>
      <c r="K2726" s="61"/>
      <c r="L2726" s="57"/>
      <c r="M2726" s="57" t="str">
        <f t="shared" si="215"/>
        <v/>
      </c>
      <c r="N2726" s="57"/>
      <c r="O2726" s="57"/>
      <c r="P2726" s="57"/>
      <c r="Q2726" s="65" t="str">
        <f t="shared" si="216"/>
        <v/>
      </c>
      <c r="R2726" s="55"/>
      <c r="S2726" s="67"/>
      <c r="T2726" s="17">
        <f>IF(AND(D2726&lt;&gt;"",RIGHT(D2726,3)&lt;&gt;""),IF(COUNTIF($D$6:D2726,D2726)=1,1,0),0)</f>
        <v>0</v>
      </c>
      <c r="U2726" s="17" t="str">
        <f t="shared" si="217"/>
        <v/>
      </c>
      <c r="V2726" s="17" t="str">
        <f t="shared" si="218"/>
        <v/>
      </c>
    </row>
    <row r="2727" s="9" customFormat="1" hidden="1" customHeight="1" spans="1:22">
      <c r="A2727" s="21"/>
      <c r="B2727" s="54"/>
      <c r="C2727" s="55"/>
      <c r="D2727" s="54"/>
      <c r="E2727" s="57"/>
      <c r="F2727" s="58"/>
      <c r="G2727" s="59"/>
      <c r="H2727" s="57"/>
      <c r="I2727" s="57"/>
      <c r="J2727" s="62" t="str">
        <f t="shared" si="214"/>
        <v/>
      </c>
      <c r="K2727" s="61"/>
      <c r="L2727" s="57"/>
      <c r="M2727" s="57" t="str">
        <f t="shared" si="215"/>
        <v/>
      </c>
      <c r="N2727" s="57"/>
      <c r="O2727" s="57"/>
      <c r="P2727" s="57"/>
      <c r="Q2727" s="65" t="str">
        <f t="shared" si="216"/>
        <v/>
      </c>
      <c r="R2727" s="55"/>
      <c r="S2727" s="67"/>
      <c r="T2727" s="17">
        <f>IF(AND(D2727&lt;&gt;"",RIGHT(D2727,3)&lt;&gt;""),IF(COUNTIF($D$6:D2727,D2727)=1,1,0),0)</f>
        <v>0</v>
      </c>
      <c r="U2727" s="17" t="str">
        <f t="shared" si="217"/>
        <v/>
      </c>
      <c r="V2727" s="17" t="str">
        <f t="shared" si="218"/>
        <v/>
      </c>
    </row>
    <row r="2728" s="9" customFormat="1" hidden="1" customHeight="1" spans="1:22">
      <c r="A2728" s="21"/>
      <c r="B2728" s="54"/>
      <c r="C2728" s="55"/>
      <c r="D2728" s="54"/>
      <c r="E2728" s="57"/>
      <c r="F2728" s="58"/>
      <c r="G2728" s="59"/>
      <c r="H2728" s="57"/>
      <c r="I2728" s="57"/>
      <c r="J2728" s="62" t="str">
        <f t="shared" si="214"/>
        <v/>
      </c>
      <c r="K2728" s="61"/>
      <c r="L2728" s="57"/>
      <c r="M2728" s="57" t="str">
        <f t="shared" si="215"/>
        <v/>
      </c>
      <c r="N2728" s="57"/>
      <c r="O2728" s="57"/>
      <c r="P2728" s="57"/>
      <c r="Q2728" s="65" t="str">
        <f t="shared" si="216"/>
        <v/>
      </c>
      <c r="R2728" s="55"/>
      <c r="S2728" s="67"/>
      <c r="T2728" s="17">
        <f>IF(AND(D2728&lt;&gt;"",RIGHT(D2728,3)&lt;&gt;""),IF(COUNTIF($D$6:D2728,D2728)=1,1,0),0)</f>
        <v>0</v>
      </c>
      <c r="U2728" s="17" t="str">
        <f t="shared" si="217"/>
        <v/>
      </c>
      <c r="V2728" s="17" t="str">
        <f t="shared" si="218"/>
        <v/>
      </c>
    </row>
    <row r="2729" s="9" customFormat="1" hidden="1" customHeight="1" spans="1:22">
      <c r="A2729" s="21"/>
      <c r="B2729" s="54"/>
      <c r="C2729" s="55"/>
      <c r="D2729" s="54"/>
      <c r="E2729" s="57"/>
      <c r="F2729" s="58"/>
      <c r="G2729" s="59"/>
      <c r="H2729" s="57"/>
      <c r="I2729" s="57"/>
      <c r="J2729" s="62" t="str">
        <f t="shared" si="214"/>
        <v/>
      </c>
      <c r="K2729" s="61"/>
      <c r="L2729" s="57"/>
      <c r="M2729" s="57" t="str">
        <f t="shared" si="215"/>
        <v/>
      </c>
      <c r="N2729" s="57"/>
      <c r="O2729" s="57"/>
      <c r="P2729" s="57"/>
      <c r="Q2729" s="65" t="str">
        <f t="shared" si="216"/>
        <v/>
      </c>
      <c r="R2729" s="55"/>
      <c r="S2729" s="67"/>
      <c r="T2729" s="17">
        <f>IF(AND(D2729&lt;&gt;"",RIGHT(D2729,3)&lt;&gt;""),IF(COUNTIF($D$6:D2729,D2729)=1,1,0),0)</f>
        <v>0</v>
      </c>
      <c r="U2729" s="17" t="str">
        <f t="shared" si="217"/>
        <v/>
      </c>
      <c r="V2729" s="17" t="str">
        <f t="shared" si="218"/>
        <v/>
      </c>
    </row>
    <row r="2730" s="9" customFormat="1" hidden="1" customHeight="1" spans="1:22">
      <c r="A2730" s="21"/>
      <c r="B2730" s="54"/>
      <c r="C2730" s="55"/>
      <c r="D2730" s="54"/>
      <c r="E2730" s="57"/>
      <c r="F2730" s="58"/>
      <c r="G2730" s="59"/>
      <c r="H2730" s="57"/>
      <c r="I2730" s="57"/>
      <c r="J2730" s="62" t="str">
        <f t="shared" si="214"/>
        <v/>
      </c>
      <c r="K2730" s="61"/>
      <c r="L2730" s="57"/>
      <c r="M2730" s="57" t="str">
        <f t="shared" si="215"/>
        <v/>
      </c>
      <c r="N2730" s="57"/>
      <c r="O2730" s="57"/>
      <c r="P2730" s="57"/>
      <c r="Q2730" s="65" t="str">
        <f t="shared" si="216"/>
        <v/>
      </c>
      <c r="R2730" s="55"/>
      <c r="S2730" s="67"/>
      <c r="T2730" s="17">
        <f>IF(AND(D2730&lt;&gt;"",RIGHT(D2730,3)&lt;&gt;""),IF(COUNTIF($D$6:D2730,D2730)=1,1,0),0)</f>
        <v>0</v>
      </c>
      <c r="U2730" s="17" t="str">
        <f t="shared" si="217"/>
        <v/>
      </c>
      <c r="V2730" s="17" t="str">
        <f t="shared" si="218"/>
        <v/>
      </c>
    </row>
    <row r="2731" s="9" customFormat="1" hidden="1" customHeight="1" spans="1:22">
      <c r="A2731" s="21"/>
      <c r="B2731" s="54"/>
      <c r="C2731" s="55"/>
      <c r="D2731" s="54"/>
      <c r="E2731" s="57"/>
      <c r="F2731" s="58"/>
      <c r="G2731" s="59"/>
      <c r="H2731" s="57"/>
      <c r="I2731" s="57"/>
      <c r="J2731" s="62" t="str">
        <f t="shared" si="214"/>
        <v/>
      </c>
      <c r="K2731" s="61"/>
      <c r="L2731" s="57"/>
      <c r="M2731" s="57" t="str">
        <f t="shared" si="215"/>
        <v/>
      </c>
      <c r="N2731" s="57"/>
      <c r="O2731" s="57"/>
      <c r="P2731" s="57"/>
      <c r="Q2731" s="65" t="str">
        <f t="shared" si="216"/>
        <v/>
      </c>
      <c r="R2731" s="55"/>
      <c r="S2731" s="67"/>
      <c r="T2731" s="17">
        <f>IF(AND(D2731&lt;&gt;"",RIGHT(D2731,3)&lt;&gt;""),IF(COUNTIF($D$6:D2731,D2731)=1,1,0),0)</f>
        <v>0</v>
      </c>
      <c r="U2731" s="17" t="str">
        <f t="shared" si="217"/>
        <v/>
      </c>
      <c r="V2731" s="17" t="str">
        <f t="shared" si="218"/>
        <v/>
      </c>
    </row>
    <row r="2732" s="9" customFormat="1" hidden="1" customHeight="1" spans="1:22">
      <c r="A2732" s="21"/>
      <c r="B2732" s="54"/>
      <c r="C2732" s="55"/>
      <c r="D2732" s="54"/>
      <c r="E2732" s="57"/>
      <c r="F2732" s="58"/>
      <c r="G2732" s="59"/>
      <c r="H2732" s="57"/>
      <c r="I2732" s="57"/>
      <c r="J2732" s="62" t="str">
        <f t="shared" si="214"/>
        <v/>
      </c>
      <c r="K2732" s="61"/>
      <c r="L2732" s="57"/>
      <c r="M2732" s="57" t="str">
        <f t="shared" si="215"/>
        <v/>
      </c>
      <c r="N2732" s="57"/>
      <c r="O2732" s="57"/>
      <c r="P2732" s="57"/>
      <c r="Q2732" s="65" t="str">
        <f t="shared" si="216"/>
        <v/>
      </c>
      <c r="R2732" s="55"/>
      <c r="S2732" s="67"/>
      <c r="T2732" s="17">
        <f>IF(AND(D2732&lt;&gt;"",RIGHT(D2732,3)&lt;&gt;""),IF(COUNTIF($D$6:D2732,D2732)=1,1,0),0)</f>
        <v>0</v>
      </c>
      <c r="U2732" s="17" t="str">
        <f t="shared" si="217"/>
        <v/>
      </c>
      <c r="V2732" s="17" t="str">
        <f t="shared" si="218"/>
        <v/>
      </c>
    </row>
    <row r="2733" s="9" customFormat="1" hidden="1" customHeight="1" spans="1:22">
      <c r="A2733" s="21"/>
      <c r="B2733" s="54"/>
      <c r="C2733" s="55"/>
      <c r="D2733" s="54"/>
      <c r="E2733" s="57"/>
      <c r="F2733" s="58"/>
      <c r="G2733" s="59"/>
      <c r="H2733" s="57"/>
      <c r="I2733" s="57"/>
      <c r="J2733" s="62" t="str">
        <f t="shared" si="214"/>
        <v/>
      </c>
      <c r="K2733" s="61"/>
      <c r="L2733" s="57"/>
      <c r="M2733" s="57" t="str">
        <f t="shared" si="215"/>
        <v/>
      </c>
      <c r="N2733" s="57"/>
      <c r="O2733" s="57"/>
      <c r="P2733" s="57"/>
      <c r="Q2733" s="65" t="str">
        <f t="shared" si="216"/>
        <v/>
      </c>
      <c r="R2733" s="55"/>
      <c r="S2733" s="67"/>
      <c r="T2733" s="17">
        <f>IF(AND(D2733&lt;&gt;"",RIGHT(D2733,3)&lt;&gt;""),IF(COUNTIF($D$6:D2733,D2733)=1,1,0),0)</f>
        <v>0</v>
      </c>
      <c r="U2733" s="17" t="str">
        <f t="shared" si="217"/>
        <v/>
      </c>
      <c r="V2733" s="17" t="str">
        <f t="shared" si="218"/>
        <v/>
      </c>
    </row>
    <row r="2734" s="9" customFormat="1" hidden="1" customHeight="1" spans="1:22">
      <c r="A2734" s="21"/>
      <c r="B2734" s="54"/>
      <c r="C2734" s="55"/>
      <c r="D2734" s="54"/>
      <c r="E2734" s="57"/>
      <c r="F2734" s="58"/>
      <c r="G2734" s="59"/>
      <c r="H2734" s="57"/>
      <c r="I2734" s="57"/>
      <c r="J2734" s="62" t="str">
        <f t="shared" si="214"/>
        <v/>
      </c>
      <c r="K2734" s="61"/>
      <c r="L2734" s="57"/>
      <c r="M2734" s="57" t="str">
        <f t="shared" si="215"/>
        <v/>
      </c>
      <c r="N2734" s="57"/>
      <c r="O2734" s="57"/>
      <c r="P2734" s="57"/>
      <c r="Q2734" s="65" t="str">
        <f t="shared" si="216"/>
        <v/>
      </c>
      <c r="R2734" s="55"/>
      <c r="S2734" s="67"/>
      <c r="T2734" s="17">
        <f>IF(AND(D2734&lt;&gt;"",RIGHT(D2734,3)&lt;&gt;""),IF(COUNTIF($D$6:D2734,D2734)=1,1,0),0)</f>
        <v>0</v>
      </c>
      <c r="U2734" s="17" t="str">
        <f t="shared" si="217"/>
        <v/>
      </c>
      <c r="V2734" s="17" t="str">
        <f t="shared" si="218"/>
        <v/>
      </c>
    </row>
    <row r="2735" s="9" customFormat="1" hidden="1" customHeight="1" spans="1:22">
      <c r="A2735" s="21"/>
      <c r="B2735" s="54"/>
      <c r="C2735" s="55"/>
      <c r="D2735" s="54"/>
      <c r="E2735" s="57"/>
      <c r="F2735" s="58"/>
      <c r="G2735" s="59"/>
      <c r="H2735" s="57"/>
      <c r="I2735" s="57"/>
      <c r="J2735" s="62" t="str">
        <f t="shared" si="214"/>
        <v/>
      </c>
      <c r="K2735" s="61"/>
      <c r="L2735" s="57"/>
      <c r="M2735" s="57" t="str">
        <f t="shared" si="215"/>
        <v/>
      </c>
      <c r="N2735" s="57"/>
      <c r="O2735" s="57"/>
      <c r="P2735" s="57"/>
      <c r="Q2735" s="65" t="str">
        <f t="shared" si="216"/>
        <v/>
      </c>
      <c r="R2735" s="55"/>
      <c r="S2735" s="67"/>
      <c r="T2735" s="17">
        <f>IF(AND(D2735&lt;&gt;"",RIGHT(D2735,3)&lt;&gt;""),IF(COUNTIF($D$6:D2735,D2735)=1,1,0),0)</f>
        <v>0</v>
      </c>
      <c r="U2735" s="17" t="str">
        <f t="shared" si="217"/>
        <v/>
      </c>
      <c r="V2735" s="17" t="str">
        <f t="shared" si="218"/>
        <v/>
      </c>
    </row>
    <row r="2736" s="9" customFormat="1" hidden="1" customHeight="1" spans="1:22">
      <c r="A2736" s="21"/>
      <c r="B2736" s="54"/>
      <c r="C2736" s="55"/>
      <c r="D2736" s="54"/>
      <c r="E2736" s="57"/>
      <c r="F2736" s="58"/>
      <c r="G2736" s="59"/>
      <c r="H2736" s="57"/>
      <c r="I2736" s="57"/>
      <c r="J2736" s="62" t="str">
        <f t="shared" si="214"/>
        <v/>
      </c>
      <c r="K2736" s="61"/>
      <c r="L2736" s="57"/>
      <c r="M2736" s="57" t="str">
        <f t="shared" si="215"/>
        <v/>
      </c>
      <c r="N2736" s="57"/>
      <c r="O2736" s="57"/>
      <c r="P2736" s="57"/>
      <c r="Q2736" s="65" t="str">
        <f t="shared" si="216"/>
        <v/>
      </c>
      <c r="R2736" s="55"/>
      <c r="S2736" s="67"/>
      <c r="T2736" s="17">
        <f>IF(AND(D2736&lt;&gt;"",RIGHT(D2736,3)&lt;&gt;""),IF(COUNTIF($D$6:D2736,D2736)=1,1,0),0)</f>
        <v>0</v>
      </c>
      <c r="U2736" s="17" t="str">
        <f t="shared" si="217"/>
        <v/>
      </c>
      <c r="V2736" s="17" t="str">
        <f t="shared" si="218"/>
        <v/>
      </c>
    </row>
    <row r="2737" s="9" customFormat="1" hidden="1" customHeight="1" spans="1:22">
      <c r="A2737" s="21"/>
      <c r="B2737" s="54"/>
      <c r="C2737" s="55"/>
      <c r="D2737" s="54"/>
      <c r="E2737" s="57"/>
      <c r="F2737" s="58"/>
      <c r="G2737" s="59"/>
      <c r="H2737" s="57"/>
      <c r="I2737" s="57"/>
      <c r="J2737" s="62" t="str">
        <f t="shared" si="214"/>
        <v/>
      </c>
      <c r="K2737" s="61"/>
      <c r="L2737" s="57"/>
      <c r="M2737" s="57" t="str">
        <f t="shared" si="215"/>
        <v/>
      </c>
      <c r="N2737" s="57"/>
      <c r="O2737" s="57"/>
      <c r="P2737" s="57"/>
      <c r="Q2737" s="65" t="str">
        <f t="shared" si="216"/>
        <v/>
      </c>
      <c r="R2737" s="55"/>
      <c r="S2737" s="67"/>
      <c r="T2737" s="17">
        <f>IF(AND(D2737&lt;&gt;"",RIGHT(D2737,3)&lt;&gt;""),IF(COUNTIF($D$6:D2737,D2737)=1,1,0),0)</f>
        <v>0</v>
      </c>
      <c r="U2737" s="17" t="str">
        <f t="shared" si="217"/>
        <v/>
      </c>
      <c r="V2737" s="17" t="str">
        <f t="shared" si="218"/>
        <v/>
      </c>
    </row>
    <row r="2738" s="9" customFormat="1" hidden="1" customHeight="1" spans="1:22">
      <c r="A2738" s="21"/>
      <c r="B2738" s="54"/>
      <c r="C2738" s="55"/>
      <c r="D2738" s="54"/>
      <c r="E2738" s="57"/>
      <c r="F2738" s="58"/>
      <c r="G2738" s="59"/>
      <c r="H2738" s="57"/>
      <c r="I2738" s="57"/>
      <c r="J2738" s="62" t="str">
        <f t="shared" si="214"/>
        <v/>
      </c>
      <c r="K2738" s="61"/>
      <c r="L2738" s="57"/>
      <c r="M2738" s="57" t="str">
        <f t="shared" si="215"/>
        <v/>
      </c>
      <c r="N2738" s="57"/>
      <c r="O2738" s="57"/>
      <c r="P2738" s="57"/>
      <c r="Q2738" s="65" t="str">
        <f t="shared" si="216"/>
        <v/>
      </c>
      <c r="R2738" s="55"/>
      <c r="S2738" s="67"/>
      <c r="T2738" s="17">
        <f>IF(AND(D2738&lt;&gt;"",RIGHT(D2738,3)&lt;&gt;""),IF(COUNTIF($D$6:D2738,D2738)=1,1,0),0)</f>
        <v>0</v>
      </c>
      <c r="U2738" s="17" t="str">
        <f t="shared" si="217"/>
        <v/>
      </c>
      <c r="V2738" s="17" t="str">
        <f t="shared" si="218"/>
        <v/>
      </c>
    </row>
    <row r="2739" s="9" customFormat="1" hidden="1" customHeight="1" spans="1:22">
      <c r="A2739" s="21"/>
      <c r="B2739" s="54"/>
      <c r="C2739" s="55"/>
      <c r="D2739" s="54"/>
      <c r="E2739" s="57"/>
      <c r="F2739" s="58"/>
      <c r="G2739" s="59"/>
      <c r="H2739" s="57"/>
      <c r="I2739" s="57"/>
      <c r="J2739" s="62" t="str">
        <f t="shared" si="214"/>
        <v/>
      </c>
      <c r="K2739" s="61"/>
      <c r="L2739" s="57"/>
      <c r="M2739" s="57" t="str">
        <f t="shared" si="215"/>
        <v/>
      </c>
      <c r="N2739" s="57"/>
      <c r="O2739" s="57"/>
      <c r="P2739" s="57"/>
      <c r="Q2739" s="65" t="str">
        <f t="shared" si="216"/>
        <v/>
      </c>
      <c r="R2739" s="55"/>
      <c r="S2739" s="67"/>
      <c r="T2739" s="17">
        <f>IF(AND(D2739&lt;&gt;"",RIGHT(D2739,3)&lt;&gt;""),IF(COUNTIF($D$6:D2739,D2739)=1,1,0),0)</f>
        <v>0</v>
      </c>
      <c r="U2739" s="17" t="str">
        <f t="shared" si="217"/>
        <v/>
      </c>
      <c r="V2739" s="17" t="str">
        <f t="shared" si="218"/>
        <v/>
      </c>
    </row>
    <row r="2740" s="9" customFormat="1" hidden="1" customHeight="1" spans="1:22">
      <c r="A2740" s="21"/>
      <c r="B2740" s="54"/>
      <c r="C2740" s="55"/>
      <c r="D2740" s="54"/>
      <c r="E2740" s="57"/>
      <c r="F2740" s="58"/>
      <c r="G2740" s="59"/>
      <c r="H2740" s="57"/>
      <c r="I2740" s="57"/>
      <c r="J2740" s="62" t="str">
        <f t="shared" si="214"/>
        <v/>
      </c>
      <c r="K2740" s="61"/>
      <c r="L2740" s="57"/>
      <c r="M2740" s="57" t="str">
        <f t="shared" si="215"/>
        <v/>
      </c>
      <c r="N2740" s="57"/>
      <c r="O2740" s="57"/>
      <c r="P2740" s="57"/>
      <c r="Q2740" s="65" t="str">
        <f t="shared" si="216"/>
        <v/>
      </c>
      <c r="R2740" s="55"/>
      <c r="S2740" s="67"/>
      <c r="T2740" s="17">
        <f>IF(AND(D2740&lt;&gt;"",RIGHT(D2740,3)&lt;&gt;""),IF(COUNTIF($D$6:D2740,D2740)=1,1,0),0)</f>
        <v>0</v>
      </c>
      <c r="U2740" s="17" t="str">
        <f t="shared" si="217"/>
        <v/>
      </c>
      <c r="V2740" s="17" t="str">
        <f t="shared" si="218"/>
        <v/>
      </c>
    </row>
    <row r="2741" s="9" customFormat="1" hidden="1" customHeight="1" spans="1:22">
      <c r="A2741" s="21"/>
      <c r="B2741" s="54"/>
      <c r="C2741" s="55"/>
      <c r="D2741" s="54"/>
      <c r="E2741" s="57"/>
      <c r="F2741" s="58"/>
      <c r="G2741" s="59"/>
      <c r="H2741" s="57"/>
      <c r="I2741" s="57"/>
      <c r="J2741" s="62" t="str">
        <f t="shared" si="214"/>
        <v/>
      </c>
      <c r="K2741" s="61"/>
      <c r="L2741" s="57"/>
      <c r="M2741" s="57" t="str">
        <f t="shared" si="215"/>
        <v/>
      </c>
      <c r="N2741" s="57"/>
      <c r="O2741" s="57"/>
      <c r="P2741" s="57"/>
      <c r="Q2741" s="65" t="str">
        <f t="shared" si="216"/>
        <v/>
      </c>
      <c r="R2741" s="55"/>
      <c r="S2741" s="67"/>
      <c r="T2741" s="17">
        <f>IF(AND(D2741&lt;&gt;"",RIGHT(D2741,3)&lt;&gt;""),IF(COUNTIF($D$6:D2741,D2741)=1,1,0),0)</f>
        <v>0</v>
      </c>
      <c r="U2741" s="17" t="str">
        <f t="shared" si="217"/>
        <v/>
      </c>
      <c r="V2741" s="17" t="str">
        <f t="shared" si="218"/>
        <v/>
      </c>
    </row>
    <row r="2742" s="9" customFormat="1" hidden="1" customHeight="1" spans="1:22">
      <c r="A2742" s="21"/>
      <c r="B2742" s="54"/>
      <c r="C2742" s="55"/>
      <c r="D2742" s="54"/>
      <c r="E2742" s="57"/>
      <c r="F2742" s="58"/>
      <c r="G2742" s="59"/>
      <c r="H2742" s="57"/>
      <c r="I2742" s="57"/>
      <c r="J2742" s="62" t="str">
        <f t="shared" si="214"/>
        <v/>
      </c>
      <c r="K2742" s="61"/>
      <c r="L2742" s="57"/>
      <c r="M2742" s="57" t="str">
        <f t="shared" si="215"/>
        <v/>
      </c>
      <c r="N2742" s="57"/>
      <c r="O2742" s="57"/>
      <c r="P2742" s="57"/>
      <c r="Q2742" s="65" t="str">
        <f t="shared" si="216"/>
        <v/>
      </c>
      <c r="R2742" s="55"/>
      <c r="S2742" s="67"/>
      <c r="T2742" s="17">
        <f>IF(AND(D2742&lt;&gt;"",RIGHT(D2742,3)&lt;&gt;""),IF(COUNTIF($D$6:D2742,D2742)=1,1,0),0)</f>
        <v>0</v>
      </c>
      <c r="U2742" s="17" t="str">
        <f t="shared" si="217"/>
        <v/>
      </c>
      <c r="V2742" s="17" t="str">
        <f t="shared" si="218"/>
        <v/>
      </c>
    </row>
    <row r="2743" s="9" customFormat="1" hidden="1" customHeight="1" spans="1:22">
      <c r="A2743" s="21"/>
      <c r="B2743" s="54"/>
      <c r="C2743" s="55"/>
      <c r="D2743" s="54"/>
      <c r="E2743" s="57"/>
      <c r="F2743" s="58"/>
      <c r="G2743" s="59"/>
      <c r="H2743" s="57"/>
      <c r="I2743" s="57"/>
      <c r="J2743" s="62" t="str">
        <f t="shared" si="214"/>
        <v/>
      </c>
      <c r="K2743" s="61"/>
      <c r="L2743" s="57"/>
      <c r="M2743" s="57" t="str">
        <f t="shared" si="215"/>
        <v/>
      </c>
      <c r="N2743" s="57"/>
      <c r="O2743" s="57"/>
      <c r="P2743" s="57"/>
      <c r="Q2743" s="65" t="str">
        <f t="shared" si="216"/>
        <v/>
      </c>
      <c r="R2743" s="55"/>
      <c r="S2743" s="67"/>
      <c r="T2743" s="17">
        <f>IF(AND(D2743&lt;&gt;"",RIGHT(D2743,3)&lt;&gt;""),IF(COUNTIF($D$6:D2743,D2743)=1,1,0),0)</f>
        <v>0</v>
      </c>
      <c r="U2743" s="17" t="str">
        <f t="shared" si="217"/>
        <v/>
      </c>
      <c r="V2743" s="17" t="str">
        <f t="shared" si="218"/>
        <v/>
      </c>
    </row>
    <row r="2744" s="9" customFormat="1" hidden="1" customHeight="1" spans="1:22">
      <c r="A2744" s="21"/>
      <c r="B2744" s="54"/>
      <c r="C2744" s="55"/>
      <c r="D2744" s="54"/>
      <c r="E2744" s="57"/>
      <c r="F2744" s="58"/>
      <c r="G2744" s="59"/>
      <c r="H2744" s="57"/>
      <c r="I2744" s="57"/>
      <c r="J2744" s="62" t="str">
        <f t="shared" si="214"/>
        <v/>
      </c>
      <c r="K2744" s="61"/>
      <c r="L2744" s="57"/>
      <c r="M2744" s="57" t="str">
        <f t="shared" si="215"/>
        <v/>
      </c>
      <c r="N2744" s="57"/>
      <c r="O2744" s="57"/>
      <c r="P2744" s="57"/>
      <c r="Q2744" s="65" t="str">
        <f t="shared" si="216"/>
        <v/>
      </c>
      <c r="R2744" s="55"/>
      <c r="S2744" s="67"/>
      <c r="T2744" s="17">
        <f>IF(AND(D2744&lt;&gt;"",RIGHT(D2744,3)&lt;&gt;""),IF(COUNTIF($D$6:D2744,D2744)=1,1,0),0)</f>
        <v>0</v>
      </c>
      <c r="U2744" s="17" t="str">
        <f t="shared" si="217"/>
        <v/>
      </c>
      <c r="V2744" s="17" t="str">
        <f t="shared" si="218"/>
        <v/>
      </c>
    </row>
    <row r="2745" s="9" customFormat="1" hidden="1" customHeight="1" spans="1:22">
      <c r="A2745" s="21"/>
      <c r="B2745" s="54"/>
      <c r="C2745" s="55"/>
      <c r="D2745" s="54"/>
      <c r="E2745" s="57"/>
      <c r="F2745" s="58"/>
      <c r="G2745" s="59"/>
      <c r="H2745" s="57"/>
      <c r="I2745" s="57"/>
      <c r="J2745" s="62" t="str">
        <f t="shared" si="214"/>
        <v/>
      </c>
      <c r="K2745" s="61"/>
      <c r="L2745" s="57"/>
      <c r="M2745" s="57" t="str">
        <f t="shared" si="215"/>
        <v/>
      </c>
      <c r="N2745" s="57"/>
      <c r="O2745" s="57"/>
      <c r="P2745" s="57"/>
      <c r="Q2745" s="65" t="str">
        <f t="shared" si="216"/>
        <v/>
      </c>
      <c r="R2745" s="55"/>
      <c r="S2745" s="67"/>
      <c r="T2745" s="17">
        <f>IF(AND(D2745&lt;&gt;"",RIGHT(D2745,3)&lt;&gt;""),IF(COUNTIF($D$6:D2745,D2745)=1,1,0),0)</f>
        <v>0</v>
      </c>
      <c r="U2745" s="17" t="str">
        <f t="shared" si="217"/>
        <v/>
      </c>
      <c r="V2745" s="17" t="str">
        <f t="shared" si="218"/>
        <v/>
      </c>
    </row>
    <row r="2746" s="9" customFormat="1" hidden="1" customHeight="1" spans="1:22">
      <c r="A2746" s="21"/>
      <c r="B2746" s="54"/>
      <c r="C2746" s="55"/>
      <c r="D2746" s="54"/>
      <c r="E2746" s="57"/>
      <c r="F2746" s="58"/>
      <c r="G2746" s="59"/>
      <c r="H2746" s="57"/>
      <c r="I2746" s="57"/>
      <c r="J2746" s="62" t="str">
        <f t="shared" si="214"/>
        <v/>
      </c>
      <c r="K2746" s="61"/>
      <c r="L2746" s="57"/>
      <c r="M2746" s="57" t="str">
        <f t="shared" si="215"/>
        <v/>
      </c>
      <c r="N2746" s="57"/>
      <c r="O2746" s="57"/>
      <c r="P2746" s="57"/>
      <c r="Q2746" s="65" t="str">
        <f t="shared" si="216"/>
        <v/>
      </c>
      <c r="R2746" s="55"/>
      <c r="S2746" s="67"/>
      <c r="T2746" s="17">
        <f>IF(AND(D2746&lt;&gt;"",RIGHT(D2746,3)&lt;&gt;""),IF(COUNTIF($D$6:D2746,D2746)=1,1,0),0)</f>
        <v>0</v>
      </c>
      <c r="U2746" s="17" t="str">
        <f t="shared" si="217"/>
        <v/>
      </c>
      <c r="V2746" s="17" t="str">
        <f t="shared" si="218"/>
        <v/>
      </c>
    </row>
    <row r="2747" s="9" customFormat="1" hidden="1" customHeight="1" spans="1:22">
      <c r="A2747" s="21"/>
      <c r="B2747" s="54"/>
      <c r="C2747" s="55"/>
      <c r="D2747" s="54"/>
      <c r="E2747" s="57"/>
      <c r="F2747" s="58"/>
      <c r="G2747" s="59"/>
      <c r="H2747" s="57"/>
      <c r="I2747" s="57"/>
      <c r="J2747" s="62" t="str">
        <f t="shared" si="214"/>
        <v/>
      </c>
      <c r="K2747" s="61"/>
      <c r="L2747" s="57"/>
      <c r="M2747" s="57" t="str">
        <f t="shared" si="215"/>
        <v/>
      </c>
      <c r="N2747" s="57"/>
      <c r="O2747" s="57"/>
      <c r="P2747" s="57"/>
      <c r="Q2747" s="65" t="str">
        <f t="shared" si="216"/>
        <v/>
      </c>
      <c r="R2747" s="55"/>
      <c r="S2747" s="67"/>
      <c r="T2747" s="17">
        <f>IF(AND(D2747&lt;&gt;"",RIGHT(D2747,3)&lt;&gt;""),IF(COUNTIF($D$6:D2747,D2747)=1,1,0),0)</f>
        <v>0</v>
      </c>
      <c r="U2747" s="17" t="str">
        <f t="shared" si="217"/>
        <v/>
      </c>
      <c r="V2747" s="17" t="str">
        <f t="shared" si="218"/>
        <v/>
      </c>
    </row>
    <row r="2748" s="9" customFormat="1" hidden="1" customHeight="1" spans="1:22">
      <c r="A2748" s="21"/>
      <c r="B2748" s="54"/>
      <c r="C2748" s="55"/>
      <c r="D2748" s="54"/>
      <c r="E2748" s="57"/>
      <c r="F2748" s="58"/>
      <c r="G2748" s="59"/>
      <c r="H2748" s="57"/>
      <c r="I2748" s="57"/>
      <c r="J2748" s="62" t="str">
        <f t="shared" si="214"/>
        <v/>
      </c>
      <c r="K2748" s="61"/>
      <c r="L2748" s="57"/>
      <c r="M2748" s="57" t="str">
        <f t="shared" si="215"/>
        <v/>
      </c>
      <c r="N2748" s="57"/>
      <c r="O2748" s="57"/>
      <c r="P2748" s="57"/>
      <c r="Q2748" s="65" t="str">
        <f t="shared" si="216"/>
        <v/>
      </c>
      <c r="R2748" s="55"/>
      <c r="S2748" s="67"/>
      <c r="T2748" s="17">
        <f>IF(AND(D2748&lt;&gt;"",RIGHT(D2748,3)&lt;&gt;""),IF(COUNTIF($D$6:D2748,D2748)=1,1,0),0)</f>
        <v>0</v>
      </c>
      <c r="U2748" s="17" t="str">
        <f t="shared" si="217"/>
        <v/>
      </c>
      <c r="V2748" s="17" t="str">
        <f t="shared" si="218"/>
        <v/>
      </c>
    </row>
    <row r="2749" s="9" customFormat="1" hidden="1" customHeight="1" spans="1:22">
      <c r="A2749" s="21"/>
      <c r="B2749" s="54"/>
      <c r="C2749" s="55"/>
      <c r="D2749" s="54"/>
      <c r="E2749" s="57"/>
      <c r="F2749" s="58"/>
      <c r="G2749" s="59"/>
      <c r="H2749" s="57"/>
      <c r="I2749" s="57"/>
      <c r="J2749" s="62" t="str">
        <f t="shared" si="214"/>
        <v/>
      </c>
      <c r="K2749" s="61"/>
      <c r="L2749" s="57"/>
      <c r="M2749" s="57" t="str">
        <f t="shared" si="215"/>
        <v/>
      </c>
      <c r="N2749" s="57"/>
      <c r="O2749" s="57"/>
      <c r="P2749" s="57"/>
      <c r="Q2749" s="65" t="str">
        <f t="shared" si="216"/>
        <v/>
      </c>
      <c r="R2749" s="55"/>
      <c r="S2749" s="67"/>
      <c r="T2749" s="17">
        <f>IF(AND(D2749&lt;&gt;"",RIGHT(D2749,3)&lt;&gt;""),IF(COUNTIF($D$6:D2749,D2749)=1,1,0),0)</f>
        <v>0</v>
      </c>
      <c r="U2749" s="17" t="str">
        <f t="shared" si="217"/>
        <v/>
      </c>
      <c r="V2749" s="17" t="str">
        <f t="shared" si="218"/>
        <v/>
      </c>
    </row>
    <row r="2750" s="9" customFormat="1" hidden="1" customHeight="1" spans="1:22">
      <c r="A2750" s="21"/>
      <c r="B2750" s="54"/>
      <c r="C2750" s="55"/>
      <c r="D2750" s="54"/>
      <c r="E2750" s="57"/>
      <c r="F2750" s="58"/>
      <c r="G2750" s="59"/>
      <c r="H2750" s="57"/>
      <c r="I2750" s="57"/>
      <c r="J2750" s="62" t="str">
        <f t="shared" si="214"/>
        <v/>
      </c>
      <c r="K2750" s="61"/>
      <c r="L2750" s="57"/>
      <c r="M2750" s="57" t="str">
        <f t="shared" si="215"/>
        <v/>
      </c>
      <c r="N2750" s="57"/>
      <c r="O2750" s="57"/>
      <c r="P2750" s="57"/>
      <c r="Q2750" s="65" t="str">
        <f t="shared" si="216"/>
        <v/>
      </c>
      <c r="R2750" s="55"/>
      <c r="S2750" s="67"/>
      <c r="T2750" s="17">
        <f>IF(AND(D2750&lt;&gt;"",RIGHT(D2750,3)&lt;&gt;""),IF(COUNTIF($D$6:D2750,D2750)=1,1,0),0)</f>
        <v>0</v>
      </c>
      <c r="U2750" s="17" t="str">
        <f t="shared" si="217"/>
        <v/>
      </c>
      <c r="V2750" s="17" t="str">
        <f t="shared" si="218"/>
        <v/>
      </c>
    </row>
    <row r="2751" s="9" customFormat="1" hidden="1" customHeight="1" spans="1:22">
      <c r="A2751" s="21"/>
      <c r="B2751" s="54"/>
      <c r="C2751" s="55"/>
      <c r="D2751" s="54"/>
      <c r="E2751" s="57"/>
      <c r="F2751" s="58"/>
      <c r="G2751" s="59"/>
      <c r="H2751" s="57"/>
      <c r="I2751" s="57"/>
      <c r="J2751" s="62" t="str">
        <f t="shared" si="214"/>
        <v/>
      </c>
      <c r="K2751" s="61"/>
      <c r="L2751" s="57"/>
      <c r="M2751" s="57" t="str">
        <f t="shared" si="215"/>
        <v/>
      </c>
      <c r="N2751" s="57"/>
      <c r="O2751" s="57"/>
      <c r="P2751" s="57"/>
      <c r="Q2751" s="65" t="str">
        <f t="shared" si="216"/>
        <v/>
      </c>
      <c r="R2751" s="55"/>
      <c r="S2751" s="67"/>
      <c r="T2751" s="17">
        <f>IF(AND(D2751&lt;&gt;"",RIGHT(D2751,3)&lt;&gt;""),IF(COUNTIF($D$6:D2751,D2751)=1,1,0),0)</f>
        <v>0</v>
      </c>
      <c r="U2751" s="17" t="str">
        <f t="shared" si="217"/>
        <v/>
      </c>
      <c r="V2751" s="17" t="str">
        <f t="shared" si="218"/>
        <v/>
      </c>
    </row>
    <row r="2752" s="9" customFormat="1" hidden="1" customHeight="1" spans="1:22">
      <c r="A2752" s="21"/>
      <c r="B2752" s="54"/>
      <c r="C2752" s="55"/>
      <c r="D2752" s="54"/>
      <c r="E2752" s="57"/>
      <c r="F2752" s="58"/>
      <c r="G2752" s="59"/>
      <c r="H2752" s="57"/>
      <c r="I2752" s="57"/>
      <c r="J2752" s="62" t="str">
        <f t="shared" si="214"/>
        <v/>
      </c>
      <c r="K2752" s="61"/>
      <c r="L2752" s="57"/>
      <c r="M2752" s="57" t="str">
        <f t="shared" si="215"/>
        <v/>
      </c>
      <c r="N2752" s="57"/>
      <c r="O2752" s="57"/>
      <c r="P2752" s="57"/>
      <c r="Q2752" s="65" t="str">
        <f t="shared" si="216"/>
        <v/>
      </c>
      <c r="R2752" s="55"/>
      <c r="S2752" s="67"/>
      <c r="T2752" s="17">
        <f>IF(AND(D2752&lt;&gt;"",RIGHT(D2752,3)&lt;&gt;""),IF(COUNTIF($D$6:D2752,D2752)=1,1,0),0)</f>
        <v>0</v>
      </c>
      <c r="U2752" s="17" t="str">
        <f t="shared" si="217"/>
        <v/>
      </c>
      <c r="V2752" s="17" t="str">
        <f t="shared" si="218"/>
        <v/>
      </c>
    </row>
    <row r="2753" s="9" customFormat="1" hidden="1" customHeight="1" spans="1:22">
      <c r="A2753" s="21"/>
      <c r="B2753" s="54"/>
      <c r="C2753" s="55"/>
      <c r="D2753" s="54"/>
      <c r="E2753" s="57"/>
      <c r="F2753" s="58"/>
      <c r="G2753" s="59"/>
      <c r="H2753" s="57"/>
      <c r="I2753" s="57"/>
      <c r="J2753" s="62" t="str">
        <f t="shared" si="214"/>
        <v/>
      </c>
      <c r="K2753" s="61"/>
      <c r="L2753" s="57"/>
      <c r="M2753" s="57" t="str">
        <f t="shared" si="215"/>
        <v/>
      </c>
      <c r="N2753" s="57"/>
      <c r="O2753" s="57"/>
      <c r="P2753" s="57"/>
      <c r="Q2753" s="65" t="str">
        <f t="shared" si="216"/>
        <v/>
      </c>
      <c r="R2753" s="55"/>
      <c r="S2753" s="67"/>
      <c r="T2753" s="17">
        <f>IF(AND(D2753&lt;&gt;"",RIGHT(D2753,3)&lt;&gt;""),IF(COUNTIF($D$6:D2753,D2753)=1,1,0),0)</f>
        <v>0</v>
      </c>
      <c r="U2753" s="17" t="str">
        <f t="shared" si="217"/>
        <v/>
      </c>
      <c r="V2753" s="17" t="str">
        <f t="shared" si="218"/>
        <v/>
      </c>
    </row>
    <row r="2754" s="9" customFormat="1" hidden="1" customHeight="1" spans="1:22">
      <c r="A2754" s="21"/>
      <c r="B2754" s="54"/>
      <c r="C2754" s="55"/>
      <c r="D2754" s="54"/>
      <c r="E2754" s="57"/>
      <c r="F2754" s="58"/>
      <c r="G2754" s="59"/>
      <c r="H2754" s="57"/>
      <c r="I2754" s="57"/>
      <c r="J2754" s="62" t="str">
        <f t="shared" si="214"/>
        <v/>
      </c>
      <c r="K2754" s="61"/>
      <c r="L2754" s="57"/>
      <c r="M2754" s="57" t="str">
        <f t="shared" si="215"/>
        <v/>
      </c>
      <c r="N2754" s="57"/>
      <c r="O2754" s="57"/>
      <c r="P2754" s="57"/>
      <c r="Q2754" s="65" t="str">
        <f t="shared" si="216"/>
        <v/>
      </c>
      <c r="R2754" s="55"/>
      <c r="S2754" s="67"/>
      <c r="T2754" s="17">
        <f>IF(AND(D2754&lt;&gt;"",RIGHT(D2754,3)&lt;&gt;""),IF(COUNTIF($D$6:D2754,D2754)=1,1,0),0)</f>
        <v>0</v>
      </c>
      <c r="U2754" s="17" t="str">
        <f t="shared" si="217"/>
        <v/>
      </c>
      <c r="V2754" s="17" t="str">
        <f t="shared" si="218"/>
        <v/>
      </c>
    </row>
    <row r="2755" s="9" customFormat="1" hidden="1" customHeight="1" spans="1:22">
      <c r="A2755" s="21"/>
      <c r="B2755" s="54"/>
      <c r="C2755" s="55"/>
      <c r="D2755" s="54"/>
      <c r="E2755" s="57"/>
      <c r="F2755" s="58"/>
      <c r="G2755" s="59"/>
      <c r="H2755" s="57"/>
      <c r="I2755" s="57"/>
      <c r="J2755" s="62" t="str">
        <f t="shared" si="214"/>
        <v/>
      </c>
      <c r="K2755" s="61"/>
      <c r="L2755" s="57"/>
      <c r="M2755" s="57" t="str">
        <f t="shared" si="215"/>
        <v/>
      </c>
      <c r="N2755" s="57"/>
      <c r="O2755" s="57"/>
      <c r="P2755" s="57"/>
      <c r="Q2755" s="65" t="str">
        <f t="shared" si="216"/>
        <v/>
      </c>
      <c r="R2755" s="55"/>
      <c r="S2755" s="67"/>
      <c r="T2755" s="17">
        <f>IF(AND(D2755&lt;&gt;"",RIGHT(D2755,3)&lt;&gt;""),IF(COUNTIF($D$6:D2755,D2755)=1,1,0),0)</f>
        <v>0</v>
      </c>
      <c r="U2755" s="17" t="str">
        <f t="shared" si="217"/>
        <v/>
      </c>
      <c r="V2755" s="17" t="str">
        <f t="shared" si="218"/>
        <v/>
      </c>
    </row>
    <row r="2756" s="9" customFormat="1" hidden="1" customHeight="1" spans="1:22">
      <c r="A2756" s="21"/>
      <c r="B2756" s="54"/>
      <c r="C2756" s="55"/>
      <c r="D2756" s="54"/>
      <c r="E2756" s="57"/>
      <c r="F2756" s="58"/>
      <c r="G2756" s="59"/>
      <c r="H2756" s="57"/>
      <c r="I2756" s="57"/>
      <c r="J2756" s="62" t="str">
        <f t="shared" si="214"/>
        <v/>
      </c>
      <c r="K2756" s="61"/>
      <c r="L2756" s="57"/>
      <c r="M2756" s="57" t="str">
        <f t="shared" si="215"/>
        <v/>
      </c>
      <c r="N2756" s="57"/>
      <c r="O2756" s="57"/>
      <c r="P2756" s="57"/>
      <c r="Q2756" s="65" t="str">
        <f t="shared" si="216"/>
        <v/>
      </c>
      <c r="R2756" s="55"/>
      <c r="S2756" s="67"/>
      <c r="T2756" s="17">
        <f>IF(AND(D2756&lt;&gt;"",RIGHT(D2756,3)&lt;&gt;""),IF(COUNTIF($D$6:D2756,D2756)=1,1,0),0)</f>
        <v>0</v>
      </c>
      <c r="U2756" s="17" t="str">
        <f t="shared" si="217"/>
        <v/>
      </c>
      <c r="V2756" s="17" t="str">
        <f t="shared" si="218"/>
        <v/>
      </c>
    </row>
    <row r="2757" s="9" customFormat="1" hidden="1" customHeight="1" spans="1:22">
      <c r="A2757" s="21"/>
      <c r="B2757" s="54"/>
      <c r="C2757" s="55"/>
      <c r="D2757" s="54"/>
      <c r="E2757" s="57"/>
      <c r="F2757" s="58"/>
      <c r="G2757" s="59"/>
      <c r="H2757" s="57"/>
      <c r="I2757" s="57"/>
      <c r="J2757" s="62" t="str">
        <f t="shared" si="214"/>
        <v/>
      </c>
      <c r="K2757" s="61"/>
      <c r="L2757" s="57"/>
      <c r="M2757" s="57" t="str">
        <f t="shared" si="215"/>
        <v/>
      </c>
      <c r="N2757" s="57"/>
      <c r="O2757" s="57"/>
      <c r="P2757" s="57"/>
      <c r="Q2757" s="65" t="str">
        <f t="shared" si="216"/>
        <v/>
      </c>
      <c r="R2757" s="55"/>
      <c r="S2757" s="67"/>
      <c r="T2757" s="17">
        <f>IF(AND(D2757&lt;&gt;"",RIGHT(D2757,3)&lt;&gt;""),IF(COUNTIF($D$6:D2757,D2757)=1,1,0),0)</f>
        <v>0</v>
      </c>
      <c r="U2757" s="17" t="str">
        <f t="shared" si="217"/>
        <v/>
      </c>
      <c r="V2757" s="17" t="str">
        <f t="shared" si="218"/>
        <v/>
      </c>
    </row>
    <row r="2758" s="9" customFormat="1" hidden="1" customHeight="1" spans="1:22">
      <c r="A2758" s="21"/>
      <c r="B2758" s="54"/>
      <c r="C2758" s="55"/>
      <c r="D2758" s="54"/>
      <c r="E2758" s="57"/>
      <c r="F2758" s="58"/>
      <c r="G2758" s="59"/>
      <c r="H2758" s="57"/>
      <c r="I2758" s="57"/>
      <c r="J2758" s="62" t="str">
        <f t="shared" ref="J2758:J2821" si="219">IF(H2758&lt;&gt;"",HYPERLINK(_xlfn.CONCAT($H$4,H2758,I2758),"Open File"),"")</f>
        <v/>
      </c>
      <c r="K2758" s="61"/>
      <c r="L2758" s="57"/>
      <c r="M2758" s="57" t="str">
        <f t="shared" ref="M2758:M2821" si="220">IF(AND(N2758&lt;&gt;"",Q2758&lt;&gt;"",R2758&lt;&gt;""),"COMPLETED",IF(N2758&lt;&gt;"","ON-GOING",IF(L2758&lt;&gt;"","REQUESTED","")))</f>
        <v/>
      </c>
      <c r="N2758" s="57"/>
      <c r="O2758" s="57"/>
      <c r="P2758" s="57"/>
      <c r="Q2758" s="65" t="str">
        <f t="shared" ref="Q2758:Q2821" si="221">IF(O2758&lt;&gt;"",HYPERLINK(_xlfn.CONCAT($O$4,O2758,P2758),"Open File"),"")</f>
        <v/>
      </c>
      <c r="R2758" s="55"/>
      <c r="S2758" s="67"/>
      <c r="T2758" s="17">
        <f>IF(AND(D2758&lt;&gt;"",RIGHT(D2758,3)&lt;&gt;""),IF(COUNTIF($D$6:D2758,D2758)=1,1,0),0)</f>
        <v>0</v>
      </c>
      <c r="U2758" s="17" t="str">
        <f t="shared" ref="U2758:U2821" si="222">IF(AND(D2758&lt;&gt;"",E2758&lt;&gt;""),_xlfn.CONCAT(SUBSTITUTE(D2758,"/","."),"_",E2758,"_Before"),"")</f>
        <v/>
      </c>
      <c r="V2758" s="17" t="str">
        <f t="shared" ref="V2758:V2821" si="223">IF(AND(D2758&lt;&gt;"",E2758&lt;&gt;""),_xlfn.CONCAT(SUBSTITUTE(D2758,"/","."),"_",E2758,"_After"),"")</f>
        <v/>
      </c>
    </row>
    <row r="2759" s="9" customFormat="1" hidden="1" customHeight="1" spans="1:22">
      <c r="A2759" s="21"/>
      <c r="B2759" s="54"/>
      <c r="C2759" s="55"/>
      <c r="D2759" s="54"/>
      <c r="E2759" s="57"/>
      <c r="F2759" s="58"/>
      <c r="G2759" s="59"/>
      <c r="H2759" s="57"/>
      <c r="I2759" s="57"/>
      <c r="J2759" s="62" t="str">
        <f t="shared" si="219"/>
        <v/>
      </c>
      <c r="K2759" s="61"/>
      <c r="L2759" s="57"/>
      <c r="M2759" s="57" t="str">
        <f t="shared" si="220"/>
        <v/>
      </c>
      <c r="N2759" s="57"/>
      <c r="O2759" s="57"/>
      <c r="P2759" s="57"/>
      <c r="Q2759" s="65" t="str">
        <f t="shared" si="221"/>
        <v/>
      </c>
      <c r="R2759" s="55"/>
      <c r="S2759" s="67"/>
      <c r="T2759" s="17">
        <f>IF(AND(D2759&lt;&gt;"",RIGHT(D2759,3)&lt;&gt;""),IF(COUNTIF($D$6:D2759,D2759)=1,1,0),0)</f>
        <v>0</v>
      </c>
      <c r="U2759" s="17" t="str">
        <f t="shared" si="222"/>
        <v/>
      </c>
      <c r="V2759" s="17" t="str">
        <f t="shared" si="223"/>
        <v/>
      </c>
    </row>
    <row r="2760" s="9" customFormat="1" hidden="1" customHeight="1" spans="1:22">
      <c r="A2760" s="21"/>
      <c r="B2760" s="54"/>
      <c r="C2760" s="55"/>
      <c r="D2760" s="54"/>
      <c r="E2760" s="57"/>
      <c r="F2760" s="58"/>
      <c r="G2760" s="59"/>
      <c r="H2760" s="57"/>
      <c r="I2760" s="57"/>
      <c r="J2760" s="62" t="str">
        <f t="shared" si="219"/>
        <v/>
      </c>
      <c r="K2760" s="61"/>
      <c r="L2760" s="57"/>
      <c r="M2760" s="57" t="str">
        <f t="shared" si="220"/>
        <v/>
      </c>
      <c r="N2760" s="57"/>
      <c r="O2760" s="57"/>
      <c r="P2760" s="57"/>
      <c r="Q2760" s="65" t="str">
        <f t="shared" si="221"/>
        <v/>
      </c>
      <c r="R2760" s="55"/>
      <c r="S2760" s="67"/>
      <c r="T2760" s="17">
        <f>IF(AND(D2760&lt;&gt;"",RIGHT(D2760,3)&lt;&gt;""),IF(COUNTIF($D$6:D2760,D2760)=1,1,0),0)</f>
        <v>0</v>
      </c>
      <c r="U2760" s="17" t="str">
        <f t="shared" si="222"/>
        <v/>
      </c>
      <c r="V2760" s="17" t="str">
        <f t="shared" si="223"/>
        <v/>
      </c>
    </row>
    <row r="2761" s="9" customFormat="1" hidden="1" customHeight="1" spans="1:22">
      <c r="A2761" s="21"/>
      <c r="B2761" s="54"/>
      <c r="C2761" s="55"/>
      <c r="D2761" s="54"/>
      <c r="E2761" s="57"/>
      <c r="F2761" s="58"/>
      <c r="G2761" s="59"/>
      <c r="H2761" s="57"/>
      <c r="I2761" s="57"/>
      <c r="J2761" s="62" t="str">
        <f t="shared" si="219"/>
        <v/>
      </c>
      <c r="K2761" s="61"/>
      <c r="L2761" s="57"/>
      <c r="M2761" s="57" t="str">
        <f t="shared" si="220"/>
        <v/>
      </c>
      <c r="N2761" s="57"/>
      <c r="O2761" s="57"/>
      <c r="P2761" s="57"/>
      <c r="Q2761" s="65" t="str">
        <f t="shared" si="221"/>
        <v/>
      </c>
      <c r="R2761" s="55"/>
      <c r="S2761" s="67"/>
      <c r="T2761" s="17">
        <f>IF(AND(D2761&lt;&gt;"",RIGHT(D2761,3)&lt;&gt;""),IF(COUNTIF($D$6:D2761,D2761)=1,1,0),0)</f>
        <v>0</v>
      </c>
      <c r="U2761" s="17" t="str">
        <f t="shared" si="222"/>
        <v/>
      </c>
      <c r="V2761" s="17" t="str">
        <f t="shared" si="223"/>
        <v/>
      </c>
    </row>
    <row r="2762" s="9" customFormat="1" hidden="1" customHeight="1" spans="1:22">
      <c r="A2762" s="21"/>
      <c r="B2762" s="54"/>
      <c r="C2762" s="55"/>
      <c r="D2762" s="54"/>
      <c r="E2762" s="57"/>
      <c r="F2762" s="58"/>
      <c r="G2762" s="59"/>
      <c r="H2762" s="57"/>
      <c r="I2762" s="57"/>
      <c r="J2762" s="62" t="str">
        <f t="shared" si="219"/>
        <v/>
      </c>
      <c r="K2762" s="61"/>
      <c r="L2762" s="57"/>
      <c r="M2762" s="57" t="str">
        <f t="shared" si="220"/>
        <v/>
      </c>
      <c r="N2762" s="57"/>
      <c r="O2762" s="57"/>
      <c r="P2762" s="57"/>
      <c r="Q2762" s="65" t="str">
        <f t="shared" si="221"/>
        <v/>
      </c>
      <c r="R2762" s="55"/>
      <c r="S2762" s="67"/>
      <c r="T2762" s="17">
        <f>IF(AND(D2762&lt;&gt;"",RIGHT(D2762,3)&lt;&gt;""),IF(COUNTIF($D$6:D2762,D2762)=1,1,0),0)</f>
        <v>0</v>
      </c>
      <c r="U2762" s="17" t="str">
        <f t="shared" si="222"/>
        <v/>
      </c>
      <c r="V2762" s="17" t="str">
        <f t="shared" si="223"/>
        <v/>
      </c>
    </row>
    <row r="2763" s="9" customFormat="1" hidden="1" customHeight="1" spans="1:22">
      <c r="A2763" s="21"/>
      <c r="B2763" s="54"/>
      <c r="C2763" s="55"/>
      <c r="D2763" s="54"/>
      <c r="E2763" s="57"/>
      <c r="F2763" s="58"/>
      <c r="G2763" s="59"/>
      <c r="H2763" s="57"/>
      <c r="I2763" s="57"/>
      <c r="J2763" s="62" t="str">
        <f t="shared" si="219"/>
        <v/>
      </c>
      <c r="K2763" s="61"/>
      <c r="L2763" s="57"/>
      <c r="M2763" s="57" t="str">
        <f t="shared" si="220"/>
        <v/>
      </c>
      <c r="N2763" s="57"/>
      <c r="O2763" s="57"/>
      <c r="P2763" s="57"/>
      <c r="Q2763" s="65" t="str">
        <f t="shared" si="221"/>
        <v/>
      </c>
      <c r="R2763" s="55"/>
      <c r="S2763" s="67"/>
      <c r="T2763" s="17">
        <f>IF(AND(D2763&lt;&gt;"",RIGHT(D2763,3)&lt;&gt;""),IF(COUNTIF($D$6:D2763,D2763)=1,1,0),0)</f>
        <v>0</v>
      </c>
      <c r="U2763" s="17" t="str">
        <f t="shared" si="222"/>
        <v/>
      </c>
      <c r="V2763" s="17" t="str">
        <f t="shared" si="223"/>
        <v/>
      </c>
    </row>
    <row r="2764" s="9" customFormat="1" hidden="1" customHeight="1" spans="1:22">
      <c r="A2764" s="21"/>
      <c r="B2764" s="54"/>
      <c r="C2764" s="55"/>
      <c r="D2764" s="54"/>
      <c r="E2764" s="57"/>
      <c r="F2764" s="58"/>
      <c r="G2764" s="59"/>
      <c r="H2764" s="57"/>
      <c r="I2764" s="57"/>
      <c r="J2764" s="62" t="str">
        <f t="shared" si="219"/>
        <v/>
      </c>
      <c r="K2764" s="61"/>
      <c r="L2764" s="57"/>
      <c r="M2764" s="57" t="str">
        <f t="shared" si="220"/>
        <v/>
      </c>
      <c r="N2764" s="57"/>
      <c r="O2764" s="57"/>
      <c r="P2764" s="57"/>
      <c r="Q2764" s="65" t="str">
        <f t="shared" si="221"/>
        <v/>
      </c>
      <c r="R2764" s="55"/>
      <c r="S2764" s="67"/>
      <c r="T2764" s="17">
        <f>IF(AND(D2764&lt;&gt;"",RIGHT(D2764,3)&lt;&gt;""),IF(COUNTIF($D$6:D2764,D2764)=1,1,0),0)</f>
        <v>0</v>
      </c>
      <c r="U2764" s="17" t="str">
        <f t="shared" si="222"/>
        <v/>
      </c>
      <c r="V2764" s="17" t="str">
        <f t="shared" si="223"/>
        <v/>
      </c>
    </row>
    <row r="2765" s="9" customFormat="1" hidden="1" customHeight="1" spans="1:22">
      <c r="A2765" s="21"/>
      <c r="B2765" s="54"/>
      <c r="C2765" s="55"/>
      <c r="D2765" s="54"/>
      <c r="E2765" s="57"/>
      <c r="F2765" s="58"/>
      <c r="G2765" s="59"/>
      <c r="H2765" s="57"/>
      <c r="I2765" s="57"/>
      <c r="J2765" s="62" t="str">
        <f t="shared" si="219"/>
        <v/>
      </c>
      <c r="K2765" s="61"/>
      <c r="L2765" s="57"/>
      <c r="M2765" s="57" t="str">
        <f t="shared" si="220"/>
        <v/>
      </c>
      <c r="N2765" s="57"/>
      <c r="O2765" s="57"/>
      <c r="P2765" s="57"/>
      <c r="Q2765" s="65" t="str">
        <f t="shared" si="221"/>
        <v/>
      </c>
      <c r="R2765" s="55"/>
      <c r="S2765" s="67"/>
      <c r="T2765" s="17">
        <f>IF(AND(D2765&lt;&gt;"",RIGHT(D2765,3)&lt;&gt;""),IF(COUNTIF($D$6:D2765,D2765)=1,1,0),0)</f>
        <v>0</v>
      </c>
      <c r="U2765" s="17" t="str">
        <f t="shared" si="222"/>
        <v/>
      </c>
      <c r="V2765" s="17" t="str">
        <f t="shared" si="223"/>
        <v/>
      </c>
    </row>
    <row r="2766" s="9" customFormat="1" hidden="1" customHeight="1" spans="1:22">
      <c r="A2766" s="21"/>
      <c r="B2766" s="54"/>
      <c r="C2766" s="55"/>
      <c r="D2766" s="54"/>
      <c r="E2766" s="57"/>
      <c r="F2766" s="58"/>
      <c r="G2766" s="59"/>
      <c r="H2766" s="57"/>
      <c r="I2766" s="57"/>
      <c r="J2766" s="62" t="str">
        <f t="shared" si="219"/>
        <v/>
      </c>
      <c r="K2766" s="61"/>
      <c r="L2766" s="57"/>
      <c r="M2766" s="57" t="str">
        <f t="shared" si="220"/>
        <v/>
      </c>
      <c r="N2766" s="57"/>
      <c r="O2766" s="57"/>
      <c r="P2766" s="57"/>
      <c r="Q2766" s="65" t="str">
        <f t="shared" si="221"/>
        <v/>
      </c>
      <c r="R2766" s="55"/>
      <c r="S2766" s="67"/>
      <c r="T2766" s="17">
        <f>IF(AND(D2766&lt;&gt;"",RIGHT(D2766,3)&lt;&gt;""),IF(COUNTIF($D$6:D2766,D2766)=1,1,0),0)</f>
        <v>0</v>
      </c>
      <c r="U2766" s="17" t="str">
        <f t="shared" si="222"/>
        <v/>
      </c>
      <c r="V2766" s="17" t="str">
        <f t="shared" si="223"/>
        <v/>
      </c>
    </row>
    <row r="2767" s="9" customFormat="1" hidden="1" customHeight="1" spans="1:22">
      <c r="A2767" s="21"/>
      <c r="B2767" s="54"/>
      <c r="C2767" s="55"/>
      <c r="D2767" s="54"/>
      <c r="E2767" s="57"/>
      <c r="F2767" s="58"/>
      <c r="G2767" s="59"/>
      <c r="H2767" s="57"/>
      <c r="I2767" s="57"/>
      <c r="J2767" s="62" t="str">
        <f t="shared" si="219"/>
        <v/>
      </c>
      <c r="K2767" s="61"/>
      <c r="L2767" s="57"/>
      <c r="M2767" s="57" t="str">
        <f t="shared" si="220"/>
        <v/>
      </c>
      <c r="N2767" s="57"/>
      <c r="O2767" s="57"/>
      <c r="P2767" s="57"/>
      <c r="Q2767" s="65" t="str">
        <f t="shared" si="221"/>
        <v/>
      </c>
      <c r="R2767" s="55"/>
      <c r="S2767" s="67"/>
      <c r="T2767" s="17">
        <f>IF(AND(D2767&lt;&gt;"",RIGHT(D2767,3)&lt;&gt;""),IF(COUNTIF($D$6:D2767,D2767)=1,1,0),0)</f>
        <v>0</v>
      </c>
      <c r="U2767" s="17" t="str">
        <f t="shared" si="222"/>
        <v/>
      </c>
      <c r="V2767" s="17" t="str">
        <f t="shared" si="223"/>
        <v/>
      </c>
    </row>
    <row r="2768" s="9" customFormat="1" hidden="1" customHeight="1" spans="1:22">
      <c r="A2768" s="21"/>
      <c r="B2768" s="54"/>
      <c r="C2768" s="55"/>
      <c r="D2768" s="54"/>
      <c r="E2768" s="57"/>
      <c r="F2768" s="58"/>
      <c r="G2768" s="59"/>
      <c r="H2768" s="57"/>
      <c r="I2768" s="57"/>
      <c r="J2768" s="62" t="str">
        <f t="shared" si="219"/>
        <v/>
      </c>
      <c r="K2768" s="61"/>
      <c r="L2768" s="57"/>
      <c r="M2768" s="57" t="str">
        <f t="shared" si="220"/>
        <v/>
      </c>
      <c r="N2768" s="57"/>
      <c r="O2768" s="57"/>
      <c r="P2768" s="57"/>
      <c r="Q2768" s="65" t="str">
        <f t="shared" si="221"/>
        <v/>
      </c>
      <c r="R2768" s="55"/>
      <c r="S2768" s="67"/>
      <c r="T2768" s="17">
        <f>IF(AND(D2768&lt;&gt;"",RIGHT(D2768,3)&lt;&gt;""),IF(COUNTIF($D$6:D2768,D2768)=1,1,0),0)</f>
        <v>0</v>
      </c>
      <c r="U2768" s="17" t="str">
        <f t="shared" si="222"/>
        <v/>
      </c>
      <c r="V2768" s="17" t="str">
        <f t="shared" si="223"/>
        <v/>
      </c>
    </row>
    <row r="2769" s="9" customFormat="1" hidden="1" customHeight="1" spans="1:22">
      <c r="A2769" s="21"/>
      <c r="B2769" s="54"/>
      <c r="C2769" s="55"/>
      <c r="D2769" s="54"/>
      <c r="E2769" s="57"/>
      <c r="F2769" s="58"/>
      <c r="G2769" s="59"/>
      <c r="H2769" s="57"/>
      <c r="I2769" s="57"/>
      <c r="J2769" s="62" t="str">
        <f t="shared" si="219"/>
        <v/>
      </c>
      <c r="K2769" s="61"/>
      <c r="L2769" s="57"/>
      <c r="M2769" s="57" t="str">
        <f t="shared" si="220"/>
        <v/>
      </c>
      <c r="N2769" s="57"/>
      <c r="O2769" s="57"/>
      <c r="P2769" s="57"/>
      <c r="Q2769" s="65" t="str">
        <f t="shared" si="221"/>
        <v/>
      </c>
      <c r="R2769" s="55"/>
      <c r="S2769" s="67"/>
      <c r="T2769" s="17">
        <f>IF(AND(D2769&lt;&gt;"",RIGHT(D2769,3)&lt;&gt;""),IF(COUNTIF($D$6:D2769,D2769)=1,1,0),0)</f>
        <v>0</v>
      </c>
      <c r="U2769" s="17" t="str">
        <f t="shared" si="222"/>
        <v/>
      </c>
      <c r="V2769" s="17" t="str">
        <f t="shared" si="223"/>
        <v/>
      </c>
    </row>
    <row r="2770" s="9" customFormat="1" hidden="1" customHeight="1" spans="1:22">
      <c r="A2770" s="21"/>
      <c r="B2770" s="54"/>
      <c r="C2770" s="55"/>
      <c r="D2770" s="54"/>
      <c r="E2770" s="57"/>
      <c r="F2770" s="58"/>
      <c r="G2770" s="59"/>
      <c r="H2770" s="57"/>
      <c r="I2770" s="57"/>
      <c r="J2770" s="62" t="str">
        <f t="shared" si="219"/>
        <v/>
      </c>
      <c r="K2770" s="61"/>
      <c r="L2770" s="57"/>
      <c r="M2770" s="57" t="str">
        <f t="shared" si="220"/>
        <v/>
      </c>
      <c r="N2770" s="57"/>
      <c r="O2770" s="57"/>
      <c r="P2770" s="57"/>
      <c r="Q2770" s="65" t="str">
        <f t="shared" si="221"/>
        <v/>
      </c>
      <c r="R2770" s="55"/>
      <c r="S2770" s="67"/>
      <c r="T2770" s="17">
        <f>IF(AND(D2770&lt;&gt;"",RIGHT(D2770,3)&lt;&gt;""),IF(COUNTIF($D$6:D2770,D2770)=1,1,0),0)</f>
        <v>0</v>
      </c>
      <c r="U2770" s="17" t="str">
        <f t="shared" si="222"/>
        <v/>
      </c>
      <c r="V2770" s="17" t="str">
        <f t="shared" si="223"/>
        <v/>
      </c>
    </row>
    <row r="2771" s="9" customFormat="1" hidden="1" customHeight="1" spans="1:22">
      <c r="A2771" s="21"/>
      <c r="B2771" s="54"/>
      <c r="C2771" s="55"/>
      <c r="D2771" s="54"/>
      <c r="E2771" s="57"/>
      <c r="F2771" s="58"/>
      <c r="G2771" s="59"/>
      <c r="H2771" s="57"/>
      <c r="I2771" s="57"/>
      <c r="J2771" s="62" t="str">
        <f t="shared" si="219"/>
        <v/>
      </c>
      <c r="K2771" s="61"/>
      <c r="L2771" s="57"/>
      <c r="M2771" s="57" t="str">
        <f t="shared" si="220"/>
        <v/>
      </c>
      <c r="N2771" s="57"/>
      <c r="O2771" s="57"/>
      <c r="P2771" s="57"/>
      <c r="Q2771" s="65" t="str">
        <f t="shared" si="221"/>
        <v/>
      </c>
      <c r="R2771" s="55"/>
      <c r="S2771" s="67"/>
      <c r="T2771" s="17">
        <f>IF(AND(D2771&lt;&gt;"",RIGHT(D2771,3)&lt;&gt;""),IF(COUNTIF($D$6:D2771,D2771)=1,1,0),0)</f>
        <v>0</v>
      </c>
      <c r="U2771" s="17" t="str">
        <f t="shared" si="222"/>
        <v/>
      </c>
      <c r="V2771" s="17" t="str">
        <f t="shared" si="223"/>
        <v/>
      </c>
    </row>
    <row r="2772" s="9" customFormat="1" hidden="1" customHeight="1" spans="1:22">
      <c r="A2772" s="21"/>
      <c r="B2772" s="54"/>
      <c r="C2772" s="55"/>
      <c r="D2772" s="54"/>
      <c r="E2772" s="57"/>
      <c r="F2772" s="58"/>
      <c r="G2772" s="59"/>
      <c r="H2772" s="57"/>
      <c r="I2772" s="57"/>
      <c r="J2772" s="62" t="str">
        <f t="shared" si="219"/>
        <v/>
      </c>
      <c r="K2772" s="61"/>
      <c r="L2772" s="57"/>
      <c r="M2772" s="57" t="str">
        <f t="shared" si="220"/>
        <v/>
      </c>
      <c r="N2772" s="57"/>
      <c r="O2772" s="57"/>
      <c r="P2772" s="57"/>
      <c r="Q2772" s="65" t="str">
        <f t="shared" si="221"/>
        <v/>
      </c>
      <c r="R2772" s="55"/>
      <c r="S2772" s="67"/>
      <c r="T2772" s="17">
        <f>IF(AND(D2772&lt;&gt;"",RIGHT(D2772,3)&lt;&gt;""),IF(COUNTIF($D$6:D2772,D2772)=1,1,0),0)</f>
        <v>0</v>
      </c>
      <c r="U2772" s="17" t="str">
        <f t="shared" si="222"/>
        <v/>
      </c>
      <c r="V2772" s="17" t="str">
        <f t="shared" si="223"/>
        <v/>
      </c>
    </row>
    <row r="2773" s="9" customFormat="1" hidden="1" customHeight="1" spans="1:22">
      <c r="A2773" s="21"/>
      <c r="B2773" s="54"/>
      <c r="C2773" s="55"/>
      <c r="D2773" s="54"/>
      <c r="E2773" s="57"/>
      <c r="F2773" s="58"/>
      <c r="G2773" s="59"/>
      <c r="H2773" s="57"/>
      <c r="I2773" s="57"/>
      <c r="J2773" s="62" t="str">
        <f t="shared" si="219"/>
        <v/>
      </c>
      <c r="K2773" s="61"/>
      <c r="L2773" s="57"/>
      <c r="M2773" s="57" t="str">
        <f t="shared" si="220"/>
        <v/>
      </c>
      <c r="N2773" s="57"/>
      <c r="O2773" s="57"/>
      <c r="P2773" s="57"/>
      <c r="Q2773" s="65" t="str">
        <f t="shared" si="221"/>
        <v/>
      </c>
      <c r="R2773" s="55"/>
      <c r="S2773" s="67"/>
      <c r="T2773" s="17">
        <f>IF(AND(D2773&lt;&gt;"",RIGHT(D2773,3)&lt;&gt;""),IF(COUNTIF($D$6:D2773,D2773)=1,1,0),0)</f>
        <v>0</v>
      </c>
      <c r="U2773" s="17" t="str">
        <f t="shared" si="222"/>
        <v/>
      </c>
      <c r="V2773" s="17" t="str">
        <f t="shared" si="223"/>
        <v/>
      </c>
    </row>
    <row r="2774" s="9" customFormat="1" hidden="1" customHeight="1" spans="1:22">
      <c r="A2774" s="21"/>
      <c r="B2774" s="54"/>
      <c r="C2774" s="55"/>
      <c r="D2774" s="54"/>
      <c r="E2774" s="57"/>
      <c r="F2774" s="58"/>
      <c r="G2774" s="59"/>
      <c r="H2774" s="57"/>
      <c r="I2774" s="57"/>
      <c r="J2774" s="62" t="str">
        <f t="shared" si="219"/>
        <v/>
      </c>
      <c r="K2774" s="61"/>
      <c r="L2774" s="57"/>
      <c r="M2774" s="57" t="str">
        <f t="shared" si="220"/>
        <v/>
      </c>
      <c r="N2774" s="57"/>
      <c r="O2774" s="57"/>
      <c r="P2774" s="57"/>
      <c r="Q2774" s="65" t="str">
        <f t="shared" si="221"/>
        <v/>
      </c>
      <c r="R2774" s="55"/>
      <c r="S2774" s="67"/>
      <c r="T2774" s="17">
        <f>IF(AND(D2774&lt;&gt;"",RIGHT(D2774,3)&lt;&gt;""),IF(COUNTIF($D$6:D2774,D2774)=1,1,0),0)</f>
        <v>0</v>
      </c>
      <c r="U2774" s="17" t="str">
        <f t="shared" si="222"/>
        <v/>
      </c>
      <c r="V2774" s="17" t="str">
        <f t="shared" si="223"/>
        <v/>
      </c>
    </row>
    <row r="2775" s="9" customFormat="1" hidden="1" customHeight="1" spans="1:22">
      <c r="A2775" s="21"/>
      <c r="B2775" s="54"/>
      <c r="C2775" s="55"/>
      <c r="D2775" s="54"/>
      <c r="E2775" s="57"/>
      <c r="F2775" s="58"/>
      <c r="G2775" s="59"/>
      <c r="H2775" s="57"/>
      <c r="I2775" s="57"/>
      <c r="J2775" s="62" t="str">
        <f t="shared" si="219"/>
        <v/>
      </c>
      <c r="K2775" s="61"/>
      <c r="L2775" s="57"/>
      <c r="M2775" s="57" t="str">
        <f t="shared" si="220"/>
        <v/>
      </c>
      <c r="N2775" s="57"/>
      <c r="O2775" s="57"/>
      <c r="P2775" s="57"/>
      <c r="Q2775" s="65" t="str">
        <f t="shared" si="221"/>
        <v/>
      </c>
      <c r="R2775" s="55"/>
      <c r="S2775" s="67"/>
      <c r="T2775" s="17">
        <f>IF(AND(D2775&lt;&gt;"",RIGHT(D2775,3)&lt;&gt;""),IF(COUNTIF($D$6:D2775,D2775)=1,1,0),0)</f>
        <v>0</v>
      </c>
      <c r="U2775" s="17" t="str">
        <f t="shared" si="222"/>
        <v/>
      </c>
      <c r="V2775" s="17" t="str">
        <f t="shared" si="223"/>
        <v/>
      </c>
    </row>
    <row r="2776" s="9" customFormat="1" hidden="1" customHeight="1" spans="1:22">
      <c r="A2776" s="21"/>
      <c r="B2776" s="54"/>
      <c r="C2776" s="55"/>
      <c r="D2776" s="54"/>
      <c r="E2776" s="57"/>
      <c r="F2776" s="58"/>
      <c r="G2776" s="59"/>
      <c r="H2776" s="57"/>
      <c r="I2776" s="57"/>
      <c r="J2776" s="62" t="str">
        <f t="shared" si="219"/>
        <v/>
      </c>
      <c r="K2776" s="61"/>
      <c r="L2776" s="57"/>
      <c r="M2776" s="57" t="str">
        <f t="shared" si="220"/>
        <v/>
      </c>
      <c r="N2776" s="57"/>
      <c r="O2776" s="57"/>
      <c r="P2776" s="57"/>
      <c r="Q2776" s="65" t="str">
        <f t="shared" si="221"/>
        <v/>
      </c>
      <c r="R2776" s="55"/>
      <c r="S2776" s="67"/>
      <c r="T2776" s="17">
        <f>IF(AND(D2776&lt;&gt;"",RIGHT(D2776,3)&lt;&gt;""),IF(COUNTIF($D$6:D2776,D2776)=1,1,0),0)</f>
        <v>0</v>
      </c>
      <c r="U2776" s="17" t="str">
        <f t="shared" si="222"/>
        <v/>
      </c>
      <c r="V2776" s="17" t="str">
        <f t="shared" si="223"/>
        <v/>
      </c>
    </row>
    <row r="2777" s="9" customFormat="1" hidden="1" customHeight="1" spans="1:22">
      <c r="A2777" s="21"/>
      <c r="B2777" s="54"/>
      <c r="C2777" s="55"/>
      <c r="D2777" s="54"/>
      <c r="E2777" s="57"/>
      <c r="F2777" s="58"/>
      <c r="G2777" s="59"/>
      <c r="H2777" s="57"/>
      <c r="I2777" s="57"/>
      <c r="J2777" s="62" t="str">
        <f t="shared" si="219"/>
        <v/>
      </c>
      <c r="K2777" s="61"/>
      <c r="L2777" s="57"/>
      <c r="M2777" s="57" t="str">
        <f t="shared" si="220"/>
        <v/>
      </c>
      <c r="N2777" s="57"/>
      <c r="O2777" s="57"/>
      <c r="P2777" s="57"/>
      <c r="Q2777" s="65" t="str">
        <f t="shared" si="221"/>
        <v/>
      </c>
      <c r="R2777" s="55"/>
      <c r="S2777" s="67"/>
      <c r="T2777" s="17">
        <f>IF(AND(D2777&lt;&gt;"",RIGHT(D2777,3)&lt;&gt;""),IF(COUNTIF($D$6:D2777,D2777)=1,1,0),0)</f>
        <v>0</v>
      </c>
      <c r="U2777" s="17" t="str">
        <f t="shared" si="222"/>
        <v/>
      </c>
      <c r="V2777" s="17" t="str">
        <f t="shared" si="223"/>
        <v/>
      </c>
    </row>
    <row r="2778" s="9" customFormat="1" hidden="1" customHeight="1" spans="1:22">
      <c r="A2778" s="21"/>
      <c r="B2778" s="54"/>
      <c r="C2778" s="55"/>
      <c r="D2778" s="54"/>
      <c r="E2778" s="57"/>
      <c r="F2778" s="58"/>
      <c r="G2778" s="59"/>
      <c r="H2778" s="57"/>
      <c r="I2778" s="57"/>
      <c r="J2778" s="62" t="str">
        <f t="shared" si="219"/>
        <v/>
      </c>
      <c r="K2778" s="61"/>
      <c r="L2778" s="57"/>
      <c r="M2778" s="57" t="str">
        <f t="shared" si="220"/>
        <v/>
      </c>
      <c r="N2778" s="57"/>
      <c r="O2778" s="57"/>
      <c r="P2778" s="57"/>
      <c r="Q2778" s="65" t="str">
        <f t="shared" si="221"/>
        <v/>
      </c>
      <c r="R2778" s="55"/>
      <c r="S2778" s="67"/>
      <c r="T2778" s="17">
        <f>IF(AND(D2778&lt;&gt;"",RIGHT(D2778,3)&lt;&gt;""),IF(COUNTIF($D$6:D2778,D2778)=1,1,0),0)</f>
        <v>0</v>
      </c>
      <c r="U2778" s="17" t="str">
        <f t="shared" si="222"/>
        <v/>
      </c>
      <c r="V2778" s="17" t="str">
        <f t="shared" si="223"/>
        <v/>
      </c>
    </row>
    <row r="2779" s="9" customFormat="1" hidden="1" customHeight="1" spans="1:22">
      <c r="A2779" s="21"/>
      <c r="B2779" s="54"/>
      <c r="C2779" s="55"/>
      <c r="D2779" s="54"/>
      <c r="E2779" s="57"/>
      <c r="F2779" s="58"/>
      <c r="G2779" s="59"/>
      <c r="H2779" s="57"/>
      <c r="I2779" s="57"/>
      <c r="J2779" s="62" t="str">
        <f t="shared" si="219"/>
        <v/>
      </c>
      <c r="K2779" s="61"/>
      <c r="L2779" s="57"/>
      <c r="M2779" s="57" t="str">
        <f t="shared" si="220"/>
        <v/>
      </c>
      <c r="N2779" s="57"/>
      <c r="O2779" s="57"/>
      <c r="P2779" s="57"/>
      <c r="Q2779" s="65" t="str">
        <f t="shared" si="221"/>
        <v/>
      </c>
      <c r="R2779" s="55"/>
      <c r="S2779" s="67"/>
      <c r="T2779" s="17">
        <f>IF(AND(D2779&lt;&gt;"",RIGHT(D2779,3)&lt;&gt;""),IF(COUNTIF($D$6:D2779,D2779)=1,1,0),0)</f>
        <v>0</v>
      </c>
      <c r="U2779" s="17" t="str">
        <f t="shared" si="222"/>
        <v/>
      </c>
      <c r="V2779" s="17" t="str">
        <f t="shared" si="223"/>
        <v/>
      </c>
    </row>
    <row r="2780" s="9" customFormat="1" hidden="1" customHeight="1" spans="1:22">
      <c r="A2780" s="21"/>
      <c r="B2780" s="54"/>
      <c r="C2780" s="55"/>
      <c r="D2780" s="54"/>
      <c r="E2780" s="57"/>
      <c r="F2780" s="58"/>
      <c r="G2780" s="59"/>
      <c r="H2780" s="57"/>
      <c r="I2780" s="57"/>
      <c r="J2780" s="62" t="str">
        <f t="shared" si="219"/>
        <v/>
      </c>
      <c r="K2780" s="61"/>
      <c r="L2780" s="57"/>
      <c r="M2780" s="57" t="str">
        <f t="shared" si="220"/>
        <v/>
      </c>
      <c r="N2780" s="57"/>
      <c r="O2780" s="57"/>
      <c r="P2780" s="57"/>
      <c r="Q2780" s="65" t="str">
        <f t="shared" si="221"/>
        <v/>
      </c>
      <c r="R2780" s="55"/>
      <c r="S2780" s="67"/>
      <c r="T2780" s="17">
        <f>IF(AND(D2780&lt;&gt;"",RIGHT(D2780,3)&lt;&gt;""),IF(COUNTIF($D$6:D2780,D2780)=1,1,0),0)</f>
        <v>0</v>
      </c>
      <c r="U2780" s="17" t="str">
        <f t="shared" si="222"/>
        <v/>
      </c>
      <c r="V2780" s="17" t="str">
        <f t="shared" si="223"/>
        <v/>
      </c>
    </row>
    <row r="2781" s="9" customFormat="1" hidden="1" customHeight="1" spans="1:22">
      <c r="A2781" s="21"/>
      <c r="B2781" s="54"/>
      <c r="C2781" s="55"/>
      <c r="D2781" s="54"/>
      <c r="E2781" s="57"/>
      <c r="F2781" s="58"/>
      <c r="G2781" s="59"/>
      <c r="H2781" s="57"/>
      <c r="I2781" s="57"/>
      <c r="J2781" s="62" t="str">
        <f t="shared" si="219"/>
        <v/>
      </c>
      <c r="K2781" s="61"/>
      <c r="L2781" s="57"/>
      <c r="M2781" s="57" t="str">
        <f t="shared" si="220"/>
        <v/>
      </c>
      <c r="N2781" s="57"/>
      <c r="O2781" s="57"/>
      <c r="P2781" s="57"/>
      <c r="Q2781" s="65" t="str">
        <f t="shared" si="221"/>
        <v/>
      </c>
      <c r="R2781" s="55"/>
      <c r="S2781" s="67"/>
      <c r="T2781" s="17">
        <f>IF(AND(D2781&lt;&gt;"",RIGHT(D2781,3)&lt;&gt;""),IF(COUNTIF($D$6:D2781,D2781)=1,1,0),0)</f>
        <v>0</v>
      </c>
      <c r="U2781" s="17" t="str">
        <f t="shared" si="222"/>
        <v/>
      </c>
      <c r="V2781" s="17" t="str">
        <f t="shared" si="223"/>
        <v/>
      </c>
    </row>
    <row r="2782" s="9" customFormat="1" hidden="1" customHeight="1" spans="1:22">
      <c r="A2782" s="21"/>
      <c r="B2782" s="54"/>
      <c r="C2782" s="55"/>
      <c r="D2782" s="54"/>
      <c r="E2782" s="57"/>
      <c r="F2782" s="58"/>
      <c r="G2782" s="59"/>
      <c r="H2782" s="57"/>
      <c r="I2782" s="57"/>
      <c r="J2782" s="62" t="str">
        <f t="shared" si="219"/>
        <v/>
      </c>
      <c r="K2782" s="61"/>
      <c r="L2782" s="57"/>
      <c r="M2782" s="57" t="str">
        <f t="shared" si="220"/>
        <v/>
      </c>
      <c r="N2782" s="57"/>
      <c r="O2782" s="57"/>
      <c r="P2782" s="57"/>
      <c r="Q2782" s="65" t="str">
        <f t="shared" si="221"/>
        <v/>
      </c>
      <c r="R2782" s="55"/>
      <c r="S2782" s="67"/>
      <c r="T2782" s="17">
        <f>IF(AND(D2782&lt;&gt;"",RIGHT(D2782,3)&lt;&gt;""),IF(COUNTIF($D$6:D2782,D2782)=1,1,0),0)</f>
        <v>0</v>
      </c>
      <c r="U2782" s="17" t="str">
        <f t="shared" si="222"/>
        <v/>
      </c>
      <c r="V2782" s="17" t="str">
        <f t="shared" si="223"/>
        <v/>
      </c>
    </row>
    <row r="2783" s="9" customFormat="1" hidden="1" customHeight="1" spans="1:22">
      <c r="A2783" s="21"/>
      <c r="B2783" s="54"/>
      <c r="C2783" s="55"/>
      <c r="D2783" s="54"/>
      <c r="E2783" s="57"/>
      <c r="F2783" s="58"/>
      <c r="G2783" s="59"/>
      <c r="H2783" s="57"/>
      <c r="I2783" s="57"/>
      <c r="J2783" s="62" t="str">
        <f t="shared" si="219"/>
        <v/>
      </c>
      <c r="K2783" s="61"/>
      <c r="L2783" s="57"/>
      <c r="M2783" s="57" t="str">
        <f t="shared" si="220"/>
        <v/>
      </c>
      <c r="N2783" s="57"/>
      <c r="O2783" s="57"/>
      <c r="P2783" s="57"/>
      <c r="Q2783" s="65" t="str">
        <f t="shared" si="221"/>
        <v/>
      </c>
      <c r="R2783" s="55"/>
      <c r="S2783" s="67"/>
      <c r="T2783" s="17">
        <f>IF(AND(D2783&lt;&gt;"",RIGHT(D2783,3)&lt;&gt;""),IF(COUNTIF($D$6:D2783,D2783)=1,1,0),0)</f>
        <v>0</v>
      </c>
      <c r="U2783" s="17" t="str">
        <f t="shared" si="222"/>
        <v/>
      </c>
      <c r="V2783" s="17" t="str">
        <f t="shared" si="223"/>
        <v/>
      </c>
    </row>
    <row r="2784" s="9" customFormat="1" hidden="1" customHeight="1" spans="1:22">
      <c r="A2784" s="21"/>
      <c r="B2784" s="54"/>
      <c r="C2784" s="55"/>
      <c r="D2784" s="54"/>
      <c r="E2784" s="57"/>
      <c r="F2784" s="58"/>
      <c r="G2784" s="59"/>
      <c r="H2784" s="57"/>
      <c r="I2784" s="57"/>
      <c r="J2784" s="62" t="str">
        <f t="shared" si="219"/>
        <v/>
      </c>
      <c r="K2784" s="61"/>
      <c r="L2784" s="57"/>
      <c r="M2784" s="57" t="str">
        <f t="shared" si="220"/>
        <v/>
      </c>
      <c r="N2784" s="57"/>
      <c r="O2784" s="57"/>
      <c r="P2784" s="57"/>
      <c r="Q2784" s="65" t="str">
        <f t="shared" si="221"/>
        <v/>
      </c>
      <c r="R2784" s="55"/>
      <c r="S2784" s="67"/>
      <c r="T2784" s="17">
        <f>IF(AND(D2784&lt;&gt;"",RIGHT(D2784,3)&lt;&gt;""),IF(COUNTIF($D$6:D2784,D2784)=1,1,0),0)</f>
        <v>0</v>
      </c>
      <c r="U2784" s="17" t="str">
        <f t="shared" si="222"/>
        <v/>
      </c>
      <c r="V2784" s="17" t="str">
        <f t="shared" si="223"/>
        <v/>
      </c>
    </row>
    <row r="2785" s="9" customFormat="1" hidden="1" customHeight="1" spans="1:22">
      <c r="A2785" s="21"/>
      <c r="B2785" s="54"/>
      <c r="C2785" s="55"/>
      <c r="D2785" s="54"/>
      <c r="E2785" s="57"/>
      <c r="F2785" s="58"/>
      <c r="G2785" s="59"/>
      <c r="H2785" s="57"/>
      <c r="I2785" s="57"/>
      <c r="J2785" s="62" t="str">
        <f t="shared" si="219"/>
        <v/>
      </c>
      <c r="K2785" s="61"/>
      <c r="L2785" s="57"/>
      <c r="M2785" s="57" t="str">
        <f t="shared" si="220"/>
        <v/>
      </c>
      <c r="N2785" s="57"/>
      <c r="O2785" s="57"/>
      <c r="P2785" s="57"/>
      <c r="Q2785" s="65" t="str">
        <f t="shared" si="221"/>
        <v/>
      </c>
      <c r="R2785" s="55"/>
      <c r="S2785" s="67"/>
      <c r="T2785" s="17">
        <f>IF(AND(D2785&lt;&gt;"",RIGHT(D2785,3)&lt;&gt;""),IF(COUNTIF($D$6:D2785,D2785)=1,1,0),0)</f>
        <v>0</v>
      </c>
      <c r="U2785" s="17" t="str">
        <f t="shared" si="222"/>
        <v/>
      </c>
      <c r="V2785" s="17" t="str">
        <f t="shared" si="223"/>
        <v/>
      </c>
    </row>
    <row r="2786" s="9" customFormat="1" hidden="1" customHeight="1" spans="1:22">
      <c r="A2786" s="21"/>
      <c r="B2786" s="54"/>
      <c r="C2786" s="55"/>
      <c r="D2786" s="54"/>
      <c r="E2786" s="57"/>
      <c r="F2786" s="58"/>
      <c r="G2786" s="59"/>
      <c r="H2786" s="57"/>
      <c r="I2786" s="57"/>
      <c r="J2786" s="62" t="str">
        <f t="shared" si="219"/>
        <v/>
      </c>
      <c r="K2786" s="61"/>
      <c r="L2786" s="57"/>
      <c r="M2786" s="57" t="str">
        <f t="shared" si="220"/>
        <v/>
      </c>
      <c r="N2786" s="57"/>
      <c r="O2786" s="57"/>
      <c r="P2786" s="57"/>
      <c r="Q2786" s="65" t="str">
        <f t="shared" si="221"/>
        <v/>
      </c>
      <c r="R2786" s="55"/>
      <c r="S2786" s="67"/>
      <c r="T2786" s="17">
        <f>IF(AND(D2786&lt;&gt;"",RIGHT(D2786,3)&lt;&gt;""),IF(COUNTIF($D$6:D2786,D2786)=1,1,0),0)</f>
        <v>0</v>
      </c>
      <c r="U2786" s="17" t="str">
        <f t="shared" si="222"/>
        <v/>
      </c>
      <c r="V2786" s="17" t="str">
        <f t="shared" si="223"/>
        <v/>
      </c>
    </row>
    <row r="2787" s="9" customFormat="1" hidden="1" customHeight="1" spans="1:22">
      <c r="A2787" s="21"/>
      <c r="B2787" s="54"/>
      <c r="C2787" s="55"/>
      <c r="D2787" s="54"/>
      <c r="E2787" s="57"/>
      <c r="F2787" s="58"/>
      <c r="G2787" s="59"/>
      <c r="H2787" s="57"/>
      <c r="I2787" s="57"/>
      <c r="J2787" s="62" t="str">
        <f t="shared" si="219"/>
        <v/>
      </c>
      <c r="K2787" s="61"/>
      <c r="L2787" s="57"/>
      <c r="M2787" s="57" t="str">
        <f t="shared" si="220"/>
        <v/>
      </c>
      <c r="N2787" s="57"/>
      <c r="O2787" s="57"/>
      <c r="P2787" s="57"/>
      <c r="Q2787" s="65" t="str">
        <f t="shared" si="221"/>
        <v/>
      </c>
      <c r="R2787" s="55"/>
      <c r="S2787" s="67"/>
      <c r="T2787" s="17">
        <f>IF(AND(D2787&lt;&gt;"",RIGHT(D2787,3)&lt;&gt;""),IF(COUNTIF($D$6:D2787,D2787)=1,1,0),0)</f>
        <v>0</v>
      </c>
      <c r="U2787" s="17" t="str">
        <f t="shared" si="222"/>
        <v/>
      </c>
      <c r="V2787" s="17" t="str">
        <f t="shared" si="223"/>
        <v/>
      </c>
    </row>
    <row r="2788" s="9" customFormat="1" hidden="1" customHeight="1" spans="1:22">
      <c r="A2788" s="21"/>
      <c r="B2788" s="54"/>
      <c r="C2788" s="55"/>
      <c r="D2788" s="54"/>
      <c r="E2788" s="57"/>
      <c r="F2788" s="58"/>
      <c r="G2788" s="59"/>
      <c r="H2788" s="57"/>
      <c r="I2788" s="57"/>
      <c r="J2788" s="62" t="str">
        <f t="shared" si="219"/>
        <v/>
      </c>
      <c r="K2788" s="61"/>
      <c r="L2788" s="57"/>
      <c r="M2788" s="57" t="str">
        <f t="shared" si="220"/>
        <v/>
      </c>
      <c r="N2788" s="57"/>
      <c r="O2788" s="57"/>
      <c r="P2788" s="57"/>
      <c r="Q2788" s="65" t="str">
        <f t="shared" si="221"/>
        <v/>
      </c>
      <c r="R2788" s="55"/>
      <c r="S2788" s="67"/>
      <c r="T2788" s="17">
        <f>IF(AND(D2788&lt;&gt;"",RIGHT(D2788,3)&lt;&gt;""),IF(COUNTIF($D$6:D2788,D2788)=1,1,0),0)</f>
        <v>0</v>
      </c>
      <c r="U2788" s="17" t="str">
        <f t="shared" si="222"/>
        <v/>
      </c>
      <c r="V2788" s="17" t="str">
        <f t="shared" si="223"/>
        <v/>
      </c>
    </row>
    <row r="2789" s="9" customFormat="1" hidden="1" customHeight="1" spans="1:22">
      <c r="A2789" s="21"/>
      <c r="B2789" s="54"/>
      <c r="C2789" s="55"/>
      <c r="D2789" s="54"/>
      <c r="E2789" s="57"/>
      <c r="F2789" s="58"/>
      <c r="G2789" s="59"/>
      <c r="H2789" s="57"/>
      <c r="I2789" s="57"/>
      <c r="J2789" s="62" t="str">
        <f t="shared" si="219"/>
        <v/>
      </c>
      <c r="K2789" s="61"/>
      <c r="L2789" s="57"/>
      <c r="M2789" s="57" t="str">
        <f t="shared" si="220"/>
        <v/>
      </c>
      <c r="N2789" s="57"/>
      <c r="O2789" s="57"/>
      <c r="P2789" s="57"/>
      <c r="Q2789" s="65" t="str">
        <f t="shared" si="221"/>
        <v/>
      </c>
      <c r="R2789" s="55"/>
      <c r="S2789" s="67"/>
      <c r="T2789" s="17">
        <f>IF(AND(D2789&lt;&gt;"",RIGHT(D2789,3)&lt;&gt;""),IF(COUNTIF($D$6:D2789,D2789)=1,1,0),0)</f>
        <v>0</v>
      </c>
      <c r="U2789" s="17" t="str">
        <f t="shared" si="222"/>
        <v/>
      </c>
      <c r="V2789" s="17" t="str">
        <f t="shared" si="223"/>
        <v/>
      </c>
    </row>
    <row r="2790" s="9" customFormat="1" hidden="1" customHeight="1" spans="1:22">
      <c r="A2790" s="21"/>
      <c r="B2790" s="54"/>
      <c r="C2790" s="55"/>
      <c r="D2790" s="54"/>
      <c r="E2790" s="57"/>
      <c r="F2790" s="58"/>
      <c r="G2790" s="59"/>
      <c r="H2790" s="57"/>
      <c r="I2790" s="57"/>
      <c r="J2790" s="62" t="str">
        <f t="shared" si="219"/>
        <v/>
      </c>
      <c r="K2790" s="61"/>
      <c r="L2790" s="57"/>
      <c r="M2790" s="57" t="str">
        <f t="shared" si="220"/>
        <v/>
      </c>
      <c r="N2790" s="57"/>
      <c r="O2790" s="57"/>
      <c r="P2790" s="57"/>
      <c r="Q2790" s="65" t="str">
        <f t="shared" si="221"/>
        <v/>
      </c>
      <c r="R2790" s="55"/>
      <c r="S2790" s="67"/>
      <c r="T2790" s="17">
        <f>IF(AND(D2790&lt;&gt;"",RIGHT(D2790,3)&lt;&gt;""),IF(COUNTIF($D$6:D2790,D2790)=1,1,0),0)</f>
        <v>0</v>
      </c>
      <c r="U2790" s="17" t="str">
        <f t="shared" si="222"/>
        <v/>
      </c>
      <c r="V2790" s="17" t="str">
        <f t="shared" si="223"/>
        <v/>
      </c>
    </row>
    <row r="2791" s="9" customFormat="1" hidden="1" customHeight="1" spans="1:22">
      <c r="A2791" s="21"/>
      <c r="B2791" s="54"/>
      <c r="C2791" s="55"/>
      <c r="D2791" s="54"/>
      <c r="E2791" s="57"/>
      <c r="F2791" s="58"/>
      <c r="G2791" s="59"/>
      <c r="H2791" s="57"/>
      <c r="I2791" s="57"/>
      <c r="J2791" s="62" t="str">
        <f t="shared" si="219"/>
        <v/>
      </c>
      <c r="K2791" s="61"/>
      <c r="L2791" s="57"/>
      <c r="M2791" s="57" t="str">
        <f t="shared" si="220"/>
        <v/>
      </c>
      <c r="N2791" s="57"/>
      <c r="O2791" s="57"/>
      <c r="P2791" s="57"/>
      <c r="Q2791" s="65" t="str">
        <f t="shared" si="221"/>
        <v/>
      </c>
      <c r="R2791" s="55"/>
      <c r="S2791" s="67"/>
      <c r="T2791" s="17">
        <f>IF(AND(D2791&lt;&gt;"",RIGHT(D2791,3)&lt;&gt;""),IF(COUNTIF($D$6:D2791,D2791)=1,1,0),0)</f>
        <v>0</v>
      </c>
      <c r="U2791" s="17" t="str">
        <f t="shared" si="222"/>
        <v/>
      </c>
      <c r="V2791" s="17" t="str">
        <f t="shared" si="223"/>
        <v/>
      </c>
    </row>
    <row r="2792" s="9" customFormat="1" hidden="1" customHeight="1" spans="1:22">
      <c r="A2792" s="21"/>
      <c r="B2792" s="54"/>
      <c r="C2792" s="55"/>
      <c r="D2792" s="54"/>
      <c r="E2792" s="57"/>
      <c r="F2792" s="58"/>
      <c r="G2792" s="59"/>
      <c r="H2792" s="57"/>
      <c r="I2792" s="57"/>
      <c r="J2792" s="62" t="str">
        <f t="shared" si="219"/>
        <v/>
      </c>
      <c r="K2792" s="61"/>
      <c r="L2792" s="57"/>
      <c r="M2792" s="57" t="str">
        <f t="shared" si="220"/>
        <v/>
      </c>
      <c r="N2792" s="57"/>
      <c r="O2792" s="57"/>
      <c r="P2792" s="57"/>
      <c r="Q2792" s="65" t="str">
        <f t="shared" si="221"/>
        <v/>
      </c>
      <c r="R2792" s="55"/>
      <c r="S2792" s="67"/>
      <c r="T2792" s="17">
        <f>IF(AND(D2792&lt;&gt;"",RIGHT(D2792,3)&lt;&gt;""),IF(COUNTIF($D$6:D2792,D2792)=1,1,0),0)</f>
        <v>0</v>
      </c>
      <c r="U2792" s="17" t="str">
        <f t="shared" si="222"/>
        <v/>
      </c>
      <c r="V2792" s="17" t="str">
        <f t="shared" si="223"/>
        <v/>
      </c>
    </row>
    <row r="2793" s="9" customFormat="1" hidden="1" customHeight="1" spans="1:22">
      <c r="A2793" s="21"/>
      <c r="B2793" s="54"/>
      <c r="C2793" s="55"/>
      <c r="D2793" s="54"/>
      <c r="E2793" s="57"/>
      <c r="F2793" s="58"/>
      <c r="G2793" s="59"/>
      <c r="H2793" s="57"/>
      <c r="I2793" s="57"/>
      <c r="J2793" s="62" t="str">
        <f t="shared" si="219"/>
        <v/>
      </c>
      <c r="K2793" s="61"/>
      <c r="L2793" s="57"/>
      <c r="M2793" s="57" t="str">
        <f t="shared" si="220"/>
        <v/>
      </c>
      <c r="N2793" s="57"/>
      <c r="O2793" s="57"/>
      <c r="P2793" s="57"/>
      <c r="Q2793" s="65" t="str">
        <f t="shared" si="221"/>
        <v/>
      </c>
      <c r="R2793" s="55"/>
      <c r="S2793" s="67"/>
      <c r="T2793" s="17">
        <f>IF(AND(D2793&lt;&gt;"",RIGHT(D2793,3)&lt;&gt;""),IF(COUNTIF($D$6:D2793,D2793)=1,1,0),0)</f>
        <v>0</v>
      </c>
      <c r="U2793" s="17" t="str">
        <f t="shared" si="222"/>
        <v/>
      </c>
      <c r="V2793" s="17" t="str">
        <f t="shared" si="223"/>
        <v/>
      </c>
    </row>
    <row r="2794" s="9" customFormat="1" hidden="1" customHeight="1" spans="1:22">
      <c r="A2794" s="21"/>
      <c r="B2794" s="54"/>
      <c r="C2794" s="55"/>
      <c r="D2794" s="54"/>
      <c r="E2794" s="57"/>
      <c r="F2794" s="58"/>
      <c r="G2794" s="59"/>
      <c r="H2794" s="57"/>
      <c r="I2794" s="57"/>
      <c r="J2794" s="62" t="str">
        <f t="shared" si="219"/>
        <v/>
      </c>
      <c r="K2794" s="61"/>
      <c r="L2794" s="57"/>
      <c r="M2794" s="57" t="str">
        <f t="shared" si="220"/>
        <v/>
      </c>
      <c r="N2794" s="57"/>
      <c r="O2794" s="57"/>
      <c r="P2794" s="57"/>
      <c r="Q2794" s="65" t="str">
        <f t="shared" si="221"/>
        <v/>
      </c>
      <c r="R2794" s="55"/>
      <c r="S2794" s="67"/>
      <c r="T2794" s="17">
        <f>IF(AND(D2794&lt;&gt;"",RIGHT(D2794,3)&lt;&gt;""),IF(COUNTIF($D$6:D2794,D2794)=1,1,0),0)</f>
        <v>0</v>
      </c>
      <c r="U2794" s="17" t="str">
        <f t="shared" si="222"/>
        <v/>
      </c>
      <c r="V2794" s="17" t="str">
        <f t="shared" si="223"/>
        <v/>
      </c>
    </row>
    <row r="2795" s="9" customFormat="1" hidden="1" customHeight="1" spans="1:22">
      <c r="A2795" s="21"/>
      <c r="B2795" s="54"/>
      <c r="C2795" s="55"/>
      <c r="D2795" s="54"/>
      <c r="E2795" s="57"/>
      <c r="F2795" s="58"/>
      <c r="G2795" s="59"/>
      <c r="H2795" s="57"/>
      <c r="I2795" s="57"/>
      <c r="J2795" s="62" t="str">
        <f t="shared" si="219"/>
        <v/>
      </c>
      <c r="K2795" s="61"/>
      <c r="L2795" s="57"/>
      <c r="M2795" s="57" t="str">
        <f t="shared" si="220"/>
        <v/>
      </c>
      <c r="N2795" s="57"/>
      <c r="O2795" s="57"/>
      <c r="P2795" s="57"/>
      <c r="Q2795" s="65" t="str">
        <f t="shared" si="221"/>
        <v/>
      </c>
      <c r="R2795" s="55"/>
      <c r="S2795" s="67"/>
      <c r="T2795" s="17">
        <f>IF(AND(D2795&lt;&gt;"",RIGHT(D2795,3)&lt;&gt;""),IF(COUNTIF($D$6:D2795,D2795)=1,1,0),0)</f>
        <v>0</v>
      </c>
      <c r="U2795" s="17" t="str">
        <f t="shared" si="222"/>
        <v/>
      </c>
      <c r="V2795" s="17" t="str">
        <f t="shared" si="223"/>
        <v/>
      </c>
    </row>
    <row r="2796" s="9" customFormat="1" hidden="1" customHeight="1" spans="1:22">
      <c r="A2796" s="21"/>
      <c r="B2796" s="54"/>
      <c r="C2796" s="55"/>
      <c r="D2796" s="54"/>
      <c r="E2796" s="57"/>
      <c r="F2796" s="58"/>
      <c r="G2796" s="59"/>
      <c r="H2796" s="57"/>
      <c r="I2796" s="57"/>
      <c r="J2796" s="62" t="str">
        <f t="shared" si="219"/>
        <v/>
      </c>
      <c r="K2796" s="61"/>
      <c r="L2796" s="57"/>
      <c r="M2796" s="57" t="str">
        <f t="shared" si="220"/>
        <v/>
      </c>
      <c r="N2796" s="57"/>
      <c r="O2796" s="57"/>
      <c r="P2796" s="57"/>
      <c r="Q2796" s="65" t="str">
        <f t="shared" si="221"/>
        <v/>
      </c>
      <c r="R2796" s="55"/>
      <c r="S2796" s="67"/>
      <c r="T2796" s="17">
        <f>IF(AND(D2796&lt;&gt;"",RIGHT(D2796,3)&lt;&gt;""),IF(COUNTIF($D$6:D2796,D2796)=1,1,0),0)</f>
        <v>0</v>
      </c>
      <c r="U2796" s="17" t="str">
        <f t="shared" si="222"/>
        <v/>
      </c>
      <c r="V2796" s="17" t="str">
        <f t="shared" si="223"/>
        <v/>
      </c>
    </row>
    <row r="2797" s="9" customFormat="1" hidden="1" customHeight="1" spans="1:22">
      <c r="A2797" s="21"/>
      <c r="B2797" s="54"/>
      <c r="C2797" s="55"/>
      <c r="D2797" s="54"/>
      <c r="E2797" s="57"/>
      <c r="F2797" s="58"/>
      <c r="G2797" s="59"/>
      <c r="H2797" s="57"/>
      <c r="I2797" s="57"/>
      <c r="J2797" s="62" t="str">
        <f t="shared" si="219"/>
        <v/>
      </c>
      <c r="K2797" s="61"/>
      <c r="L2797" s="57"/>
      <c r="M2797" s="57" t="str">
        <f t="shared" si="220"/>
        <v/>
      </c>
      <c r="N2797" s="57"/>
      <c r="O2797" s="57"/>
      <c r="P2797" s="57"/>
      <c r="Q2797" s="65" t="str">
        <f t="shared" si="221"/>
        <v/>
      </c>
      <c r="R2797" s="55"/>
      <c r="S2797" s="67"/>
      <c r="T2797" s="17">
        <f>IF(AND(D2797&lt;&gt;"",RIGHT(D2797,3)&lt;&gt;""),IF(COUNTIF($D$6:D2797,D2797)=1,1,0),0)</f>
        <v>0</v>
      </c>
      <c r="U2797" s="17" t="str">
        <f t="shared" si="222"/>
        <v/>
      </c>
      <c r="V2797" s="17" t="str">
        <f t="shared" si="223"/>
        <v/>
      </c>
    </row>
    <row r="2798" s="9" customFormat="1" hidden="1" customHeight="1" spans="1:22">
      <c r="A2798" s="21"/>
      <c r="B2798" s="54"/>
      <c r="C2798" s="55"/>
      <c r="D2798" s="54"/>
      <c r="E2798" s="57"/>
      <c r="F2798" s="58"/>
      <c r="G2798" s="59"/>
      <c r="H2798" s="57"/>
      <c r="I2798" s="57"/>
      <c r="J2798" s="62" t="str">
        <f t="shared" si="219"/>
        <v/>
      </c>
      <c r="K2798" s="61"/>
      <c r="L2798" s="57"/>
      <c r="M2798" s="57" t="str">
        <f t="shared" si="220"/>
        <v/>
      </c>
      <c r="N2798" s="57"/>
      <c r="O2798" s="57"/>
      <c r="P2798" s="57"/>
      <c r="Q2798" s="65" t="str">
        <f t="shared" si="221"/>
        <v/>
      </c>
      <c r="R2798" s="55"/>
      <c r="S2798" s="67"/>
      <c r="T2798" s="17">
        <f>IF(AND(D2798&lt;&gt;"",RIGHT(D2798,3)&lt;&gt;""),IF(COUNTIF($D$6:D2798,D2798)=1,1,0),0)</f>
        <v>0</v>
      </c>
      <c r="U2798" s="17" t="str">
        <f t="shared" si="222"/>
        <v/>
      </c>
      <c r="V2798" s="17" t="str">
        <f t="shared" si="223"/>
        <v/>
      </c>
    </row>
    <row r="2799" s="9" customFormat="1" hidden="1" customHeight="1" spans="1:22">
      <c r="A2799" s="21"/>
      <c r="B2799" s="54"/>
      <c r="C2799" s="55"/>
      <c r="D2799" s="54"/>
      <c r="E2799" s="57"/>
      <c r="F2799" s="58"/>
      <c r="G2799" s="59"/>
      <c r="H2799" s="57"/>
      <c r="I2799" s="57"/>
      <c r="J2799" s="62" t="str">
        <f t="shared" si="219"/>
        <v/>
      </c>
      <c r="K2799" s="61"/>
      <c r="L2799" s="57"/>
      <c r="M2799" s="57" t="str">
        <f t="shared" si="220"/>
        <v/>
      </c>
      <c r="N2799" s="57"/>
      <c r="O2799" s="57"/>
      <c r="P2799" s="57"/>
      <c r="Q2799" s="65" t="str">
        <f t="shared" si="221"/>
        <v/>
      </c>
      <c r="R2799" s="55"/>
      <c r="S2799" s="67"/>
      <c r="T2799" s="17">
        <f>IF(AND(D2799&lt;&gt;"",RIGHT(D2799,3)&lt;&gt;""),IF(COUNTIF($D$6:D2799,D2799)=1,1,0),0)</f>
        <v>0</v>
      </c>
      <c r="U2799" s="17" t="str">
        <f t="shared" si="222"/>
        <v/>
      </c>
      <c r="V2799" s="17" t="str">
        <f t="shared" si="223"/>
        <v/>
      </c>
    </row>
    <row r="2800" s="9" customFormat="1" hidden="1" customHeight="1" spans="1:22">
      <c r="A2800" s="21"/>
      <c r="B2800" s="54"/>
      <c r="C2800" s="55"/>
      <c r="D2800" s="54"/>
      <c r="E2800" s="57"/>
      <c r="F2800" s="58"/>
      <c r="G2800" s="59"/>
      <c r="H2800" s="57"/>
      <c r="I2800" s="57"/>
      <c r="J2800" s="62" t="str">
        <f t="shared" si="219"/>
        <v/>
      </c>
      <c r="K2800" s="61"/>
      <c r="L2800" s="57"/>
      <c r="M2800" s="57" t="str">
        <f t="shared" si="220"/>
        <v/>
      </c>
      <c r="N2800" s="57"/>
      <c r="O2800" s="57"/>
      <c r="P2800" s="57"/>
      <c r="Q2800" s="65" t="str">
        <f t="shared" si="221"/>
        <v/>
      </c>
      <c r="R2800" s="55"/>
      <c r="S2800" s="67"/>
      <c r="T2800" s="17">
        <f>IF(AND(D2800&lt;&gt;"",RIGHT(D2800,3)&lt;&gt;""),IF(COUNTIF($D$6:D2800,D2800)=1,1,0),0)</f>
        <v>0</v>
      </c>
      <c r="U2800" s="17" t="str">
        <f t="shared" si="222"/>
        <v/>
      </c>
      <c r="V2800" s="17" t="str">
        <f t="shared" si="223"/>
        <v/>
      </c>
    </row>
    <row r="2801" s="9" customFormat="1" hidden="1" customHeight="1" spans="1:22">
      <c r="A2801" s="21"/>
      <c r="B2801" s="54"/>
      <c r="C2801" s="55"/>
      <c r="D2801" s="54"/>
      <c r="E2801" s="57"/>
      <c r="F2801" s="58"/>
      <c r="G2801" s="59"/>
      <c r="H2801" s="57"/>
      <c r="I2801" s="57"/>
      <c r="J2801" s="62" t="str">
        <f t="shared" si="219"/>
        <v/>
      </c>
      <c r="K2801" s="61"/>
      <c r="L2801" s="57"/>
      <c r="M2801" s="57" t="str">
        <f t="shared" si="220"/>
        <v/>
      </c>
      <c r="N2801" s="57"/>
      <c r="O2801" s="57"/>
      <c r="P2801" s="57"/>
      <c r="Q2801" s="65" t="str">
        <f t="shared" si="221"/>
        <v/>
      </c>
      <c r="R2801" s="55"/>
      <c r="S2801" s="67"/>
      <c r="T2801" s="17">
        <f>IF(AND(D2801&lt;&gt;"",RIGHT(D2801,3)&lt;&gt;""),IF(COUNTIF($D$6:D2801,D2801)=1,1,0),0)</f>
        <v>0</v>
      </c>
      <c r="U2801" s="17" t="str">
        <f t="shared" si="222"/>
        <v/>
      </c>
      <c r="V2801" s="17" t="str">
        <f t="shared" si="223"/>
        <v/>
      </c>
    </row>
    <row r="2802" s="9" customFormat="1" hidden="1" customHeight="1" spans="1:22">
      <c r="A2802" s="21"/>
      <c r="B2802" s="54"/>
      <c r="C2802" s="55"/>
      <c r="D2802" s="54"/>
      <c r="E2802" s="57"/>
      <c r="F2802" s="58"/>
      <c r="G2802" s="59"/>
      <c r="H2802" s="57"/>
      <c r="I2802" s="57"/>
      <c r="J2802" s="62" t="str">
        <f t="shared" si="219"/>
        <v/>
      </c>
      <c r="K2802" s="61"/>
      <c r="L2802" s="57"/>
      <c r="M2802" s="57" t="str">
        <f t="shared" si="220"/>
        <v/>
      </c>
      <c r="N2802" s="57"/>
      <c r="O2802" s="57"/>
      <c r="P2802" s="57"/>
      <c r="Q2802" s="65" t="str">
        <f t="shared" si="221"/>
        <v/>
      </c>
      <c r="R2802" s="55"/>
      <c r="S2802" s="67"/>
      <c r="T2802" s="17">
        <f>IF(AND(D2802&lt;&gt;"",RIGHT(D2802,3)&lt;&gt;""),IF(COUNTIF($D$6:D2802,D2802)=1,1,0),0)</f>
        <v>0</v>
      </c>
      <c r="U2802" s="17" t="str">
        <f t="shared" si="222"/>
        <v/>
      </c>
      <c r="V2802" s="17" t="str">
        <f t="shared" si="223"/>
        <v/>
      </c>
    </row>
    <row r="2803" s="9" customFormat="1" hidden="1" customHeight="1" spans="1:22">
      <c r="A2803" s="21"/>
      <c r="B2803" s="54"/>
      <c r="C2803" s="55"/>
      <c r="D2803" s="54"/>
      <c r="E2803" s="57"/>
      <c r="F2803" s="58"/>
      <c r="G2803" s="59"/>
      <c r="H2803" s="57"/>
      <c r="I2803" s="57"/>
      <c r="J2803" s="62" t="str">
        <f t="shared" si="219"/>
        <v/>
      </c>
      <c r="K2803" s="61"/>
      <c r="L2803" s="57"/>
      <c r="M2803" s="57" t="str">
        <f t="shared" si="220"/>
        <v/>
      </c>
      <c r="N2803" s="57"/>
      <c r="O2803" s="57"/>
      <c r="P2803" s="57"/>
      <c r="Q2803" s="65" t="str">
        <f t="shared" si="221"/>
        <v/>
      </c>
      <c r="R2803" s="55"/>
      <c r="S2803" s="67"/>
      <c r="T2803" s="17">
        <f>IF(AND(D2803&lt;&gt;"",RIGHT(D2803,3)&lt;&gt;""),IF(COUNTIF($D$6:D2803,D2803)=1,1,0),0)</f>
        <v>0</v>
      </c>
      <c r="U2803" s="17" t="str">
        <f t="shared" si="222"/>
        <v/>
      </c>
      <c r="V2803" s="17" t="str">
        <f t="shared" si="223"/>
        <v/>
      </c>
    </row>
    <row r="2804" s="9" customFormat="1" hidden="1" customHeight="1" spans="1:22">
      <c r="A2804" s="21"/>
      <c r="B2804" s="54"/>
      <c r="C2804" s="55"/>
      <c r="D2804" s="54"/>
      <c r="E2804" s="57"/>
      <c r="F2804" s="58"/>
      <c r="G2804" s="59"/>
      <c r="H2804" s="57"/>
      <c r="I2804" s="57"/>
      <c r="J2804" s="62" t="str">
        <f t="shared" si="219"/>
        <v/>
      </c>
      <c r="K2804" s="61"/>
      <c r="L2804" s="57"/>
      <c r="M2804" s="57" t="str">
        <f t="shared" si="220"/>
        <v/>
      </c>
      <c r="N2804" s="57"/>
      <c r="O2804" s="57"/>
      <c r="P2804" s="57"/>
      <c r="Q2804" s="65" t="str">
        <f t="shared" si="221"/>
        <v/>
      </c>
      <c r="R2804" s="55"/>
      <c r="S2804" s="67"/>
      <c r="T2804" s="17">
        <f>IF(AND(D2804&lt;&gt;"",RIGHT(D2804,3)&lt;&gt;""),IF(COUNTIF($D$6:D2804,D2804)=1,1,0),0)</f>
        <v>0</v>
      </c>
      <c r="U2804" s="17" t="str">
        <f t="shared" si="222"/>
        <v/>
      </c>
      <c r="V2804" s="17" t="str">
        <f t="shared" si="223"/>
        <v/>
      </c>
    </row>
    <row r="2805" s="9" customFormat="1" hidden="1" customHeight="1" spans="1:22">
      <c r="A2805" s="21"/>
      <c r="B2805" s="54"/>
      <c r="C2805" s="55"/>
      <c r="D2805" s="54"/>
      <c r="E2805" s="57"/>
      <c r="F2805" s="58"/>
      <c r="G2805" s="59"/>
      <c r="H2805" s="57"/>
      <c r="I2805" s="57"/>
      <c r="J2805" s="62" t="str">
        <f t="shared" si="219"/>
        <v/>
      </c>
      <c r="K2805" s="61"/>
      <c r="L2805" s="57"/>
      <c r="M2805" s="57" t="str">
        <f t="shared" si="220"/>
        <v/>
      </c>
      <c r="N2805" s="57"/>
      <c r="O2805" s="57"/>
      <c r="P2805" s="57"/>
      <c r="Q2805" s="65" t="str">
        <f t="shared" si="221"/>
        <v/>
      </c>
      <c r="R2805" s="55"/>
      <c r="S2805" s="67"/>
      <c r="T2805" s="17">
        <f>IF(AND(D2805&lt;&gt;"",RIGHT(D2805,3)&lt;&gt;""),IF(COUNTIF($D$6:D2805,D2805)=1,1,0),0)</f>
        <v>0</v>
      </c>
      <c r="U2805" s="17" t="str">
        <f t="shared" si="222"/>
        <v/>
      </c>
      <c r="V2805" s="17" t="str">
        <f t="shared" si="223"/>
        <v/>
      </c>
    </row>
    <row r="2806" s="9" customFormat="1" hidden="1" customHeight="1" spans="1:22">
      <c r="A2806" s="21"/>
      <c r="B2806" s="54"/>
      <c r="C2806" s="55"/>
      <c r="D2806" s="54"/>
      <c r="E2806" s="57"/>
      <c r="F2806" s="58"/>
      <c r="G2806" s="59"/>
      <c r="H2806" s="57"/>
      <c r="I2806" s="57"/>
      <c r="J2806" s="62" t="str">
        <f t="shared" si="219"/>
        <v/>
      </c>
      <c r="K2806" s="61"/>
      <c r="L2806" s="57"/>
      <c r="M2806" s="57" t="str">
        <f t="shared" si="220"/>
        <v/>
      </c>
      <c r="N2806" s="57"/>
      <c r="O2806" s="57"/>
      <c r="P2806" s="57"/>
      <c r="Q2806" s="65" t="str">
        <f t="shared" si="221"/>
        <v/>
      </c>
      <c r="R2806" s="55"/>
      <c r="S2806" s="67"/>
      <c r="T2806" s="17">
        <f>IF(AND(D2806&lt;&gt;"",RIGHT(D2806,3)&lt;&gt;""),IF(COUNTIF($D$6:D2806,D2806)=1,1,0),0)</f>
        <v>0</v>
      </c>
      <c r="U2806" s="17" t="str">
        <f t="shared" si="222"/>
        <v/>
      </c>
      <c r="V2806" s="17" t="str">
        <f t="shared" si="223"/>
        <v/>
      </c>
    </row>
    <row r="2807" s="9" customFormat="1" hidden="1" customHeight="1" spans="1:22">
      <c r="A2807" s="21"/>
      <c r="B2807" s="54"/>
      <c r="C2807" s="55"/>
      <c r="D2807" s="54"/>
      <c r="E2807" s="57"/>
      <c r="F2807" s="58"/>
      <c r="G2807" s="59"/>
      <c r="H2807" s="57"/>
      <c r="I2807" s="57"/>
      <c r="J2807" s="62" t="str">
        <f t="shared" si="219"/>
        <v/>
      </c>
      <c r="K2807" s="61"/>
      <c r="L2807" s="57"/>
      <c r="M2807" s="57" t="str">
        <f t="shared" si="220"/>
        <v/>
      </c>
      <c r="N2807" s="57"/>
      <c r="O2807" s="57"/>
      <c r="P2807" s="57"/>
      <c r="Q2807" s="65" t="str">
        <f t="shared" si="221"/>
        <v/>
      </c>
      <c r="R2807" s="55"/>
      <c r="S2807" s="67"/>
      <c r="T2807" s="17">
        <f>IF(AND(D2807&lt;&gt;"",RIGHT(D2807,3)&lt;&gt;""),IF(COUNTIF($D$6:D2807,D2807)=1,1,0),0)</f>
        <v>0</v>
      </c>
      <c r="U2807" s="17" t="str">
        <f t="shared" si="222"/>
        <v/>
      </c>
      <c r="V2807" s="17" t="str">
        <f t="shared" si="223"/>
        <v/>
      </c>
    </row>
    <row r="2808" s="9" customFormat="1" hidden="1" customHeight="1" spans="1:22">
      <c r="A2808" s="21"/>
      <c r="B2808" s="54"/>
      <c r="C2808" s="55"/>
      <c r="D2808" s="54"/>
      <c r="E2808" s="57"/>
      <c r="F2808" s="58"/>
      <c r="G2808" s="59"/>
      <c r="H2808" s="57"/>
      <c r="I2808" s="57"/>
      <c r="J2808" s="62" t="str">
        <f t="shared" si="219"/>
        <v/>
      </c>
      <c r="K2808" s="61"/>
      <c r="L2808" s="57"/>
      <c r="M2808" s="57" t="str">
        <f t="shared" si="220"/>
        <v/>
      </c>
      <c r="N2808" s="57"/>
      <c r="O2808" s="57"/>
      <c r="P2808" s="57"/>
      <c r="Q2808" s="65" t="str">
        <f t="shared" si="221"/>
        <v/>
      </c>
      <c r="R2808" s="55"/>
      <c r="S2808" s="67"/>
      <c r="T2808" s="17">
        <f>IF(AND(D2808&lt;&gt;"",RIGHT(D2808,3)&lt;&gt;""),IF(COUNTIF($D$6:D2808,D2808)=1,1,0),0)</f>
        <v>0</v>
      </c>
      <c r="U2808" s="17" t="str">
        <f t="shared" si="222"/>
        <v/>
      </c>
      <c r="V2808" s="17" t="str">
        <f t="shared" si="223"/>
        <v/>
      </c>
    </row>
    <row r="2809" s="9" customFormat="1" hidden="1" customHeight="1" spans="1:22">
      <c r="A2809" s="21"/>
      <c r="B2809" s="54"/>
      <c r="C2809" s="55"/>
      <c r="D2809" s="54"/>
      <c r="E2809" s="57"/>
      <c r="F2809" s="58"/>
      <c r="G2809" s="59"/>
      <c r="H2809" s="57"/>
      <c r="I2809" s="57"/>
      <c r="J2809" s="62" t="str">
        <f t="shared" si="219"/>
        <v/>
      </c>
      <c r="K2809" s="61"/>
      <c r="L2809" s="57"/>
      <c r="M2809" s="57" t="str">
        <f t="shared" si="220"/>
        <v/>
      </c>
      <c r="N2809" s="57"/>
      <c r="O2809" s="57"/>
      <c r="P2809" s="57"/>
      <c r="Q2809" s="65" t="str">
        <f t="shared" si="221"/>
        <v/>
      </c>
      <c r="R2809" s="55"/>
      <c r="S2809" s="67"/>
      <c r="T2809" s="17">
        <f>IF(AND(D2809&lt;&gt;"",RIGHT(D2809,3)&lt;&gt;""),IF(COUNTIF($D$6:D2809,D2809)=1,1,0),0)</f>
        <v>0</v>
      </c>
      <c r="U2809" s="17" t="str">
        <f t="shared" si="222"/>
        <v/>
      </c>
      <c r="V2809" s="17" t="str">
        <f t="shared" si="223"/>
        <v/>
      </c>
    </row>
    <row r="2810" s="9" customFormat="1" hidden="1" customHeight="1" spans="1:22">
      <c r="A2810" s="21"/>
      <c r="B2810" s="54"/>
      <c r="C2810" s="55"/>
      <c r="D2810" s="54"/>
      <c r="E2810" s="57"/>
      <c r="F2810" s="58"/>
      <c r="G2810" s="59"/>
      <c r="H2810" s="57"/>
      <c r="I2810" s="57"/>
      <c r="J2810" s="62" t="str">
        <f t="shared" si="219"/>
        <v/>
      </c>
      <c r="K2810" s="61"/>
      <c r="L2810" s="57"/>
      <c r="M2810" s="57" t="str">
        <f t="shared" si="220"/>
        <v/>
      </c>
      <c r="N2810" s="57"/>
      <c r="O2810" s="57"/>
      <c r="P2810" s="57"/>
      <c r="Q2810" s="65" t="str">
        <f t="shared" si="221"/>
        <v/>
      </c>
      <c r="R2810" s="55"/>
      <c r="S2810" s="67"/>
      <c r="T2810" s="17">
        <f>IF(AND(D2810&lt;&gt;"",RIGHT(D2810,3)&lt;&gt;""),IF(COUNTIF($D$6:D2810,D2810)=1,1,0),0)</f>
        <v>0</v>
      </c>
      <c r="U2810" s="17" t="str">
        <f t="shared" si="222"/>
        <v/>
      </c>
      <c r="V2810" s="17" t="str">
        <f t="shared" si="223"/>
        <v/>
      </c>
    </row>
    <row r="2811" s="9" customFormat="1" hidden="1" customHeight="1" spans="1:22">
      <c r="A2811" s="21"/>
      <c r="B2811" s="54"/>
      <c r="C2811" s="55"/>
      <c r="D2811" s="54"/>
      <c r="E2811" s="57"/>
      <c r="F2811" s="58"/>
      <c r="G2811" s="59"/>
      <c r="H2811" s="57"/>
      <c r="I2811" s="57"/>
      <c r="J2811" s="62" t="str">
        <f t="shared" si="219"/>
        <v/>
      </c>
      <c r="K2811" s="61"/>
      <c r="L2811" s="57"/>
      <c r="M2811" s="57" t="str">
        <f t="shared" si="220"/>
        <v/>
      </c>
      <c r="N2811" s="57"/>
      <c r="O2811" s="57"/>
      <c r="P2811" s="57"/>
      <c r="Q2811" s="65" t="str">
        <f t="shared" si="221"/>
        <v/>
      </c>
      <c r="R2811" s="55"/>
      <c r="S2811" s="67"/>
      <c r="T2811" s="17">
        <f>IF(AND(D2811&lt;&gt;"",RIGHT(D2811,3)&lt;&gt;""),IF(COUNTIF($D$6:D2811,D2811)=1,1,0),0)</f>
        <v>0</v>
      </c>
      <c r="U2811" s="17" t="str">
        <f t="shared" si="222"/>
        <v/>
      </c>
      <c r="V2811" s="17" t="str">
        <f t="shared" si="223"/>
        <v/>
      </c>
    </row>
    <row r="2812" s="9" customFormat="1" hidden="1" customHeight="1" spans="1:22">
      <c r="A2812" s="21"/>
      <c r="B2812" s="54"/>
      <c r="C2812" s="55"/>
      <c r="D2812" s="54"/>
      <c r="E2812" s="57"/>
      <c r="F2812" s="58"/>
      <c r="G2812" s="59"/>
      <c r="H2812" s="57"/>
      <c r="I2812" s="57"/>
      <c r="J2812" s="62" t="str">
        <f t="shared" si="219"/>
        <v/>
      </c>
      <c r="K2812" s="61"/>
      <c r="L2812" s="57"/>
      <c r="M2812" s="57" t="str">
        <f t="shared" si="220"/>
        <v/>
      </c>
      <c r="N2812" s="57"/>
      <c r="O2812" s="57"/>
      <c r="P2812" s="57"/>
      <c r="Q2812" s="65" t="str">
        <f t="shared" si="221"/>
        <v/>
      </c>
      <c r="R2812" s="55"/>
      <c r="S2812" s="67"/>
      <c r="T2812" s="17">
        <f>IF(AND(D2812&lt;&gt;"",RIGHT(D2812,3)&lt;&gt;""),IF(COUNTIF($D$6:D2812,D2812)=1,1,0),0)</f>
        <v>0</v>
      </c>
      <c r="U2812" s="17" t="str">
        <f t="shared" si="222"/>
        <v/>
      </c>
      <c r="V2812" s="17" t="str">
        <f t="shared" si="223"/>
        <v/>
      </c>
    </row>
    <row r="2813" s="9" customFormat="1" hidden="1" customHeight="1" spans="1:22">
      <c r="A2813" s="21"/>
      <c r="B2813" s="54"/>
      <c r="C2813" s="55"/>
      <c r="D2813" s="54"/>
      <c r="E2813" s="57"/>
      <c r="F2813" s="58"/>
      <c r="G2813" s="59"/>
      <c r="H2813" s="57"/>
      <c r="I2813" s="57"/>
      <c r="J2813" s="62" t="str">
        <f t="shared" si="219"/>
        <v/>
      </c>
      <c r="K2813" s="61"/>
      <c r="L2813" s="57"/>
      <c r="M2813" s="57" t="str">
        <f t="shared" si="220"/>
        <v/>
      </c>
      <c r="N2813" s="57"/>
      <c r="O2813" s="57"/>
      <c r="P2813" s="57"/>
      <c r="Q2813" s="65" t="str">
        <f t="shared" si="221"/>
        <v/>
      </c>
      <c r="R2813" s="55"/>
      <c r="S2813" s="67"/>
      <c r="T2813" s="17">
        <f>IF(AND(D2813&lt;&gt;"",RIGHT(D2813,3)&lt;&gt;""),IF(COUNTIF($D$6:D2813,D2813)=1,1,0),0)</f>
        <v>0</v>
      </c>
      <c r="U2813" s="17" t="str">
        <f t="shared" si="222"/>
        <v/>
      </c>
      <c r="V2813" s="17" t="str">
        <f t="shared" si="223"/>
        <v/>
      </c>
    </row>
    <row r="2814" s="9" customFormat="1" hidden="1" customHeight="1" spans="1:22">
      <c r="A2814" s="21"/>
      <c r="B2814" s="54"/>
      <c r="C2814" s="55"/>
      <c r="D2814" s="54"/>
      <c r="E2814" s="57"/>
      <c r="F2814" s="58"/>
      <c r="G2814" s="59"/>
      <c r="H2814" s="57"/>
      <c r="I2814" s="57"/>
      <c r="J2814" s="62" t="str">
        <f t="shared" si="219"/>
        <v/>
      </c>
      <c r="K2814" s="61"/>
      <c r="L2814" s="57"/>
      <c r="M2814" s="57" t="str">
        <f t="shared" si="220"/>
        <v/>
      </c>
      <c r="N2814" s="57"/>
      <c r="O2814" s="57"/>
      <c r="P2814" s="57"/>
      <c r="Q2814" s="65" t="str">
        <f t="shared" si="221"/>
        <v/>
      </c>
      <c r="R2814" s="55"/>
      <c r="S2814" s="67"/>
      <c r="T2814" s="17">
        <f>IF(AND(D2814&lt;&gt;"",RIGHT(D2814,3)&lt;&gt;""),IF(COUNTIF($D$6:D2814,D2814)=1,1,0),0)</f>
        <v>0</v>
      </c>
      <c r="U2814" s="17" t="str">
        <f t="shared" si="222"/>
        <v/>
      </c>
      <c r="V2814" s="17" t="str">
        <f t="shared" si="223"/>
        <v/>
      </c>
    </row>
    <row r="2815" s="9" customFormat="1" hidden="1" customHeight="1" spans="1:22">
      <c r="A2815" s="21"/>
      <c r="B2815" s="54"/>
      <c r="C2815" s="55"/>
      <c r="D2815" s="54"/>
      <c r="E2815" s="57"/>
      <c r="F2815" s="58"/>
      <c r="G2815" s="59"/>
      <c r="H2815" s="57"/>
      <c r="I2815" s="57"/>
      <c r="J2815" s="62" t="str">
        <f t="shared" si="219"/>
        <v/>
      </c>
      <c r="K2815" s="61"/>
      <c r="L2815" s="57"/>
      <c r="M2815" s="57" t="str">
        <f t="shared" si="220"/>
        <v/>
      </c>
      <c r="N2815" s="57"/>
      <c r="O2815" s="57"/>
      <c r="P2815" s="57"/>
      <c r="Q2815" s="65" t="str">
        <f t="shared" si="221"/>
        <v/>
      </c>
      <c r="R2815" s="55"/>
      <c r="S2815" s="67"/>
      <c r="T2815" s="17">
        <f>IF(AND(D2815&lt;&gt;"",RIGHT(D2815,3)&lt;&gt;""),IF(COUNTIF($D$6:D2815,D2815)=1,1,0),0)</f>
        <v>0</v>
      </c>
      <c r="U2815" s="17" t="str">
        <f t="shared" si="222"/>
        <v/>
      </c>
      <c r="V2815" s="17" t="str">
        <f t="shared" si="223"/>
        <v/>
      </c>
    </row>
    <row r="2816" s="9" customFormat="1" hidden="1" customHeight="1" spans="1:22">
      <c r="A2816" s="21"/>
      <c r="B2816" s="54"/>
      <c r="C2816" s="55"/>
      <c r="D2816" s="54"/>
      <c r="E2816" s="57"/>
      <c r="F2816" s="58"/>
      <c r="G2816" s="59"/>
      <c r="H2816" s="57"/>
      <c r="I2816" s="57"/>
      <c r="J2816" s="62" t="str">
        <f t="shared" si="219"/>
        <v/>
      </c>
      <c r="K2816" s="61"/>
      <c r="L2816" s="57"/>
      <c r="M2816" s="57" t="str">
        <f t="shared" si="220"/>
        <v/>
      </c>
      <c r="N2816" s="57"/>
      <c r="O2816" s="57"/>
      <c r="P2816" s="57"/>
      <c r="Q2816" s="65" t="str">
        <f t="shared" si="221"/>
        <v/>
      </c>
      <c r="R2816" s="55"/>
      <c r="S2816" s="67"/>
      <c r="T2816" s="17">
        <f>IF(AND(D2816&lt;&gt;"",RIGHT(D2816,3)&lt;&gt;""),IF(COUNTIF($D$6:D2816,D2816)=1,1,0),0)</f>
        <v>0</v>
      </c>
      <c r="U2816" s="17" t="str">
        <f t="shared" si="222"/>
        <v/>
      </c>
      <c r="V2816" s="17" t="str">
        <f t="shared" si="223"/>
        <v/>
      </c>
    </row>
    <row r="2817" s="9" customFormat="1" hidden="1" customHeight="1" spans="1:22">
      <c r="A2817" s="21"/>
      <c r="B2817" s="54"/>
      <c r="C2817" s="55"/>
      <c r="D2817" s="54"/>
      <c r="E2817" s="57"/>
      <c r="F2817" s="58"/>
      <c r="G2817" s="59"/>
      <c r="H2817" s="57"/>
      <c r="I2817" s="57"/>
      <c r="J2817" s="62" t="str">
        <f t="shared" si="219"/>
        <v/>
      </c>
      <c r="K2817" s="61"/>
      <c r="L2817" s="57"/>
      <c r="M2817" s="57" t="str">
        <f t="shared" si="220"/>
        <v/>
      </c>
      <c r="N2817" s="57"/>
      <c r="O2817" s="57"/>
      <c r="P2817" s="57"/>
      <c r="Q2817" s="65" t="str">
        <f t="shared" si="221"/>
        <v/>
      </c>
      <c r="R2817" s="55"/>
      <c r="S2817" s="67"/>
      <c r="T2817" s="17">
        <f>IF(AND(D2817&lt;&gt;"",RIGHT(D2817,3)&lt;&gt;""),IF(COUNTIF($D$6:D2817,D2817)=1,1,0),0)</f>
        <v>0</v>
      </c>
      <c r="U2817" s="17" t="str">
        <f t="shared" si="222"/>
        <v/>
      </c>
      <c r="V2817" s="17" t="str">
        <f t="shared" si="223"/>
        <v/>
      </c>
    </row>
    <row r="2818" s="9" customFormat="1" hidden="1" customHeight="1" spans="1:22">
      <c r="A2818" s="21"/>
      <c r="B2818" s="54"/>
      <c r="C2818" s="55"/>
      <c r="D2818" s="54"/>
      <c r="E2818" s="57"/>
      <c r="F2818" s="58"/>
      <c r="G2818" s="59"/>
      <c r="H2818" s="57"/>
      <c r="I2818" s="57"/>
      <c r="J2818" s="62" t="str">
        <f t="shared" si="219"/>
        <v/>
      </c>
      <c r="K2818" s="61"/>
      <c r="L2818" s="57"/>
      <c r="M2818" s="57" t="str">
        <f t="shared" si="220"/>
        <v/>
      </c>
      <c r="N2818" s="57"/>
      <c r="O2818" s="57"/>
      <c r="P2818" s="57"/>
      <c r="Q2818" s="65" t="str">
        <f t="shared" si="221"/>
        <v/>
      </c>
      <c r="R2818" s="55"/>
      <c r="S2818" s="67"/>
      <c r="T2818" s="17">
        <f>IF(AND(D2818&lt;&gt;"",RIGHT(D2818,3)&lt;&gt;""),IF(COUNTIF($D$6:D2818,D2818)=1,1,0),0)</f>
        <v>0</v>
      </c>
      <c r="U2818" s="17" t="str">
        <f t="shared" si="222"/>
        <v/>
      </c>
      <c r="V2818" s="17" t="str">
        <f t="shared" si="223"/>
        <v/>
      </c>
    </row>
    <row r="2819" s="9" customFormat="1" hidden="1" customHeight="1" spans="1:22">
      <c r="A2819" s="21"/>
      <c r="B2819" s="54"/>
      <c r="C2819" s="55"/>
      <c r="D2819" s="54"/>
      <c r="E2819" s="57"/>
      <c r="F2819" s="58"/>
      <c r="G2819" s="59"/>
      <c r="H2819" s="57"/>
      <c r="I2819" s="57"/>
      <c r="J2819" s="62" t="str">
        <f t="shared" si="219"/>
        <v/>
      </c>
      <c r="K2819" s="61"/>
      <c r="L2819" s="57"/>
      <c r="M2819" s="57" t="str">
        <f t="shared" si="220"/>
        <v/>
      </c>
      <c r="N2819" s="57"/>
      <c r="O2819" s="57"/>
      <c r="P2819" s="57"/>
      <c r="Q2819" s="65" t="str">
        <f t="shared" si="221"/>
        <v/>
      </c>
      <c r="R2819" s="55"/>
      <c r="S2819" s="67"/>
      <c r="T2819" s="17">
        <f>IF(AND(D2819&lt;&gt;"",RIGHT(D2819,3)&lt;&gt;""),IF(COUNTIF($D$6:D2819,D2819)=1,1,0),0)</f>
        <v>0</v>
      </c>
      <c r="U2819" s="17" t="str">
        <f t="shared" si="222"/>
        <v/>
      </c>
      <c r="V2819" s="17" t="str">
        <f t="shared" si="223"/>
        <v/>
      </c>
    </row>
    <row r="2820" s="9" customFormat="1" hidden="1" customHeight="1" spans="1:22">
      <c r="A2820" s="21"/>
      <c r="B2820" s="54"/>
      <c r="C2820" s="55"/>
      <c r="D2820" s="54"/>
      <c r="E2820" s="57"/>
      <c r="F2820" s="58"/>
      <c r="G2820" s="59"/>
      <c r="H2820" s="57"/>
      <c r="I2820" s="57"/>
      <c r="J2820" s="62" t="str">
        <f t="shared" si="219"/>
        <v/>
      </c>
      <c r="K2820" s="61"/>
      <c r="L2820" s="57"/>
      <c r="M2820" s="57" t="str">
        <f t="shared" si="220"/>
        <v/>
      </c>
      <c r="N2820" s="57"/>
      <c r="O2820" s="57"/>
      <c r="P2820" s="57"/>
      <c r="Q2820" s="65" t="str">
        <f t="shared" si="221"/>
        <v/>
      </c>
      <c r="R2820" s="55"/>
      <c r="S2820" s="67"/>
      <c r="T2820" s="17">
        <f>IF(AND(D2820&lt;&gt;"",RIGHT(D2820,3)&lt;&gt;""),IF(COUNTIF($D$6:D2820,D2820)=1,1,0),0)</f>
        <v>0</v>
      </c>
      <c r="U2820" s="17" t="str">
        <f t="shared" si="222"/>
        <v/>
      </c>
      <c r="V2820" s="17" t="str">
        <f t="shared" si="223"/>
        <v/>
      </c>
    </row>
    <row r="2821" s="9" customFormat="1" hidden="1" customHeight="1" spans="1:22">
      <c r="A2821" s="21"/>
      <c r="B2821" s="54"/>
      <c r="C2821" s="55"/>
      <c r="D2821" s="54"/>
      <c r="E2821" s="57"/>
      <c r="F2821" s="58"/>
      <c r="G2821" s="59"/>
      <c r="H2821" s="57"/>
      <c r="I2821" s="57"/>
      <c r="J2821" s="62" t="str">
        <f t="shared" si="219"/>
        <v/>
      </c>
      <c r="K2821" s="61"/>
      <c r="L2821" s="57"/>
      <c r="M2821" s="57" t="str">
        <f t="shared" si="220"/>
        <v/>
      </c>
      <c r="N2821" s="57"/>
      <c r="O2821" s="57"/>
      <c r="P2821" s="57"/>
      <c r="Q2821" s="65" t="str">
        <f t="shared" si="221"/>
        <v/>
      </c>
      <c r="R2821" s="55"/>
      <c r="S2821" s="67"/>
      <c r="T2821" s="17">
        <f>IF(AND(D2821&lt;&gt;"",RIGHT(D2821,3)&lt;&gt;""),IF(COUNTIF($D$6:D2821,D2821)=1,1,0),0)</f>
        <v>0</v>
      </c>
      <c r="U2821" s="17" t="str">
        <f t="shared" si="222"/>
        <v/>
      </c>
      <c r="V2821" s="17" t="str">
        <f t="shared" si="223"/>
        <v/>
      </c>
    </row>
    <row r="2822" s="9" customFormat="1" hidden="1" customHeight="1" spans="1:22">
      <c r="A2822" s="21"/>
      <c r="B2822" s="54"/>
      <c r="C2822" s="55"/>
      <c r="D2822" s="54"/>
      <c r="E2822" s="57"/>
      <c r="F2822" s="58"/>
      <c r="G2822" s="59"/>
      <c r="H2822" s="57"/>
      <c r="I2822" s="57"/>
      <c r="J2822" s="62" t="str">
        <f t="shared" ref="J2822:J2885" si="224">IF(H2822&lt;&gt;"",HYPERLINK(_xlfn.CONCAT($H$4,H2822,I2822),"Open File"),"")</f>
        <v/>
      </c>
      <c r="K2822" s="61"/>
      <c r="L2822" s="57"/>
      <c r="M2822" s="57" t="str">
        <f t="shared" ref="M2822:M2885" si="225">IF(AND(N2822&lt;&gt;"",Q2822&lt;&gt;"",R2822&lt;&gt;""),"COMPLETED",IF(N2822&lt;&gt;"","ON-GOING",IF(L2822&lt;&gt;"","REQUESTED","")))</f>
        <v/>
      </c>
      <c r="N2822" s="57"/>
      <c r="O2822" s="57"/>
      <c r="P2822" s="57"/>
      <c r="Q2822" s="65" t="str">
        <f t="shared" ref="Q2822:Q2885" si="226">IF(O2822&lt;&gt;"",HYPERLINK(_xlfn.CONCAT($O$4,O2822,P2822),"Open File"),"")</f>
        <v/>
      </c>
      <c r="R2822" s="55"/>
      <c r="S2822" s="67"/>
      <c r="T2822" s="17">
        <f>IF(AND(D2822&lt;&gt;"",RIGHT(D2822,3)&lt;&gt;""),IF(COUNTIF($D$6:D2822,D2822)=1,1,0),0)</f>
        <v>0</v>
      </c>
      <c r="U2822" s="17" t="str">
        <f t="shared" ref="U2822:U2885" si="227">IF(AND(D2822&lt;&gt;"",E2822&lt;&gt;""),_xlfn.CONCAT(SUBSTITUTE(D2822,"/","."),"_",E2822,"_Before"),"")</f>
        <v/>
      </c>
      <c r="V2822" s="17" t="str">
        <f t="shared" ref="V2822:V2885" si="228">IF(AND(D2822&lt;&gt;"",E2822&lt;&gt;""),_xlfn.CONCAT(SUBSTITUTE(D2822,"/","."),"_",E2822,"_After"),"")</f>
        <v/>
      </c>
    </row>
    <row r="2823" s="9" customFormat="1" hidden="1" customHeight="1" spans="1:22">
      <c r="A2823" s="21"/>
      <c r="B2823" s="54"/>
      <c r="C2823" s="55"/>
      <c r="D2823" s="54"/>
      <c r="E2823" s="57"/>
      <c r="F2823" s="58"/>
      <c r="G2823" s="59"/>
      <c r="H2823" s="57"/>
      <c r="I2823" s="57"/>
      <c r="J2823" s="62" t="str">
        <f t="shared" si="224"/>
        <v/>
      </c>
      <c r="K2823" s="61"/>
      <c r="L2823" s="57"/>
      <c r="M2823" s="57" t="str">
        <f t="shared" si="225"/>
        <v/>
      </c>
      <c r="N2823" s="57"/>
      <c r="O2823" s="57"/>
      <c r="P2823" s="57"/>
      <c r="Q2823" s="65" t="str">
        <f t="shared" si="226"/>
        <v/>
      </c>
      <c r="R2823" s="55"/>
      <c r="S2823" s="67"/>
      <c r="T2823" s="17">
        <f>IF(AND(D2823&lt;&gt;"",RIGHT(D2823,3)&lt;&gt;""),IF(COUNTIF($D$6:D2823,D2823)=1,1,0),0)</f>
        <v>0</v>
      </c>
      <c r="U2823" s="17" t="str">
        <f t="shared" si="227"/>
        <v/>
      </c>
      <c r="V2823" s="17" t="str">
        <f t="shared" si="228"/>
        <v/>
      </c>
    </row>
    <row r="2824" s="9" customFormat="1" hidden="1" customHeight="1" spans="1:22">
      <c r="A2824" s="21"/>
      <c r="B2824" s="54"/>
      <c r="C2824" s="55"/>
      <c r="D2824" s="54"/>
      <c r="E2824" s="57"/>
      <c r="F2824" s="58"/>
      <c r="G2824" s="59"/>
      <c r="H2824" s="57"/>
      <c r="I2824" s="57"/>
      <c r="J2824" s="62" t="str">
        <f t="shared" si="224"/>
        <v/>
      </c>
      <c r="K2824" s="61"/>
      <c r="L2824" s="57"/>
      <c r="M2824" s="57" t="str">
        <f t="shared" si="225"/>
        <v/>
      </c>
      <c r="N2824" s="57"/>
      <c r="O2824" s="57"/>
      <c r="P2824" s="57"/>
      <c r="Q2824" s="65" t="str">
        <f t="shared" si="226"/>
        <v/>
      </c>
      <c r="R2824" s="55"/>
      <c r="S2824" s="67"/>
      <c r="T2824" s="17">
        <f>IF(AND(D2824&lt;&gt;"",RIGHT(D2824,3)&lt;&gt;""),IF(COUNTIF($D$6:D2824,D2824)=1,1,0),0)</f>
        <v>0</v>
      </c>
      <c r="U2824" s="17" t="str">
        <f t="shared" si="227"/>
        <v/>
      </c>
      <c r="V2824" s="17" t="str">
        <f t="shared" si="228"/>
        <v/>
      </c>
    </row>
    <row r="2825" s="9" customFormat="1" hidden="1" customHeight="1" spans="1:22">
      <c r="A2825" s="21"/>
      <c r="B2825" s="54"/>
      <c r="C2825" s="55"/>
      <c r="D2825" s="54"/>
      <c r="E2825" s="57"/>
      <c r="F2825" s="58"/>
      <c r="G2825" s="59"/>
      <c r="H2825" s="57"/>
      <c r="I2825" s="57"/>
      <c r="J2825" s="62" t="str">
        <f t="shared" si="224"/>
        <v/>
      </c>
      <c r="K2825" s="61"/>
      <c r="L2825" s="57"/>
      <c r="M2825" s="57" t="str">
        <f t="shared" si="225"/>
        <v/>
      </c>
      <c r="N2825" s="57"/>
      <c r="O2825" s="57"/>
      <c r="P2825" s="57"/>
      <c r="Q2825" s="65" t="str">
        <f t="shared" si="226"/>
        <v/>
      </c>
      <c r="R2825" s="55"/>
      <c r="S2825" s="67"/>
      <c r="T2825" s="17">
        <f>IF(AND(D2825&lt;&gt;"",RIGHT(D2825,3)&lt;&gt;""),IF(COUNTIF($D$6:D2825,D2825)=1,1,0),0)</f>
        <v>0</v>
      </c>
      <c r="U2825" s="17" t="str">
        <f t="shared" si="227"/>
        <v/>
      </c>
      <c r="V2825" s="17" t="str">
        <f t="shared" si="228"/>
        <v/>
      </c>
    </row>
    <row r="2826" s="9" customFormat="1" hidden="1" customHeight="1" spans="1:22">
      <c r="A2826" s="21"/>
      <c r="B2826" s="54"/>
      <c r="C2826" s="55"/>
      <c r="D2826" s="54"/>
      <c r="E2826" s="57"/>
      <c r="F2826" s="58"/>
      <c r="G2826" s="59"/>
      <c r="H2826" s="57"/>
      <c r="I2826" s="57"/>
      <c r="J2826" s="62" t="str">
        <f t="shared" si="224"/>
        <v/>
      </c>
      <c r="K2826" s="61"/>
      <c r="L2826" s="57"/>
      <c r="M2826" s="57" t="str">
        <f t="shared" si="225"/>
        <v/>
      </c>
      <c r="N2826" s="57"/>
      <c r="O2826" s="57"/>
      <c r="P2826" s="57"/>
      <c r="Q2826" s="65" t="str">
        <f t="shared" si="226"/>
        <v/>
      </c>
      <c r="R2826" s="55"/>
      <c r="S2826" s="67"/>
      <c r="T2826" s="17">
        <f>IF(AND(D2826&lt;&gt;"",RIGHT(D2826,3)&lt;&gt;""),IF(COUNTIF($D$6:D2826,D2826)=1,1,0),0)</f>
        <v>0</v>
      </c>
      <c r="U2826" s="17" t="str">
        <f t="shared" si="227"/>
        <v/>
      </c>
      <c r="V2826" s="17" t="str">
        <f t="shared" si="228"/>
        <v/>
      </c>
    </row>
    <row r="2827" s="9" customFormat="1" hidden="1" customHeight="1" spans="1:22">
      <c r="A2827" s="21"/>
      <c r="B2827" s="54"/>
      <c r="C2827" s="55"/>
      <c r="D2827" s="54"/>
      <c r="E2827" s="57"/>
      <c r="F2827" s="58"/>
      <c r="G2827" s="59"/>
      <c r="H2827" s="57"/>
      <c r="I2827" s="57"/>
      <c r="J2827" s="62" t="str">
        <f t="shared" si="224"/>
        <v/>
      </c>
      <c r="K2827" s="61"/>
      <c r="L2827" s="57"/>
      <c r="M2827" s="57" t="str">
        <f t="shared" si="225"/>
        <v/>
      </c>
      <c r="N2827" s="57"/>
      <c r="O2827" s="57"/>
      <c r="P2827" s="57"/>
      <c r="Q2827" s="65" t="str">
        <f t="shared" si="226"/>
        <v/>
      </c>
      <c r="R2827" s="55"/>
      <c r="S2827" s="67"/>
      <c r="T2827" s="17">
        <f>IF(AND(D2827&lt;&gt;"",RIGHT(D2827,3)&lt;&gt;""),IF(COUNTIF($D$6:D2827,D2827)=1,1,0),0)</f>
        <v>0</v>
      </c>
      <c r="U2827" s="17" t="str">
        <f t="shared" si="227"/>
        <v/>
      </c>
      <c r="V2827" s="17" t="str">
        <f t="shared" si="228"/>
        <v/>
      </c>
    </row>
    <row r="2828" s="9" customFormat="1" hidden="1" customHeight="1" spans="1:22">
      <c r="A2828" s="21"/>
      <c r="B2828" s="54"/>
      <c r="C2828" s="55"/>
      <c r="D2828" s="54"/>
      <c r="E2828" s="57"/>
      <c r="F2828" s="58"/>
      <c r="G2828" s="59"/>
      <c r="H2828" s="57"/>
      <c r="I2828" s="57"/>
      <c r="J2828" s="62" t="str">
        <f t="shared" si="224"/>
        <v/>
      </c>
      <c r="K2828" s="61"/>
      <c r="L2828" s="57"/>
      <c r="M2828" s="57" t="str">
        <f t="shared" si="225"/>
        <v/>
      </c>
      <c r="N2828" s="57"/>
      <c r="O2828" s="57"/>
      <c r="P2828" s="57"/>
      <c r="Q2828" s="65" t="str">
        <f t="shared" si="226"/>
        <v/>
      </c>
      <c r="R2828" s="55"/>
      <c r="S2828" s="67"/>
      <c r="T2828" s="17">
        <f>IF(AND(D2828&lt;&gt;"",RIGHT(D2828,3)&lt;&gt;""),IF(COUNTIF($D$6:D2828,D2828)=1,1,0),0)</f>
        <v>0</v>
      </c>
      <c r="U2828" s="17" t="str">
        <f t="shared" si="227"/>
        <v/>
      </c>
      <c r="V2828" s="17" t="str">
        <f t="shared" si="228"/>
        <v/>
      </c>
    </row>
    <row r="2829" s="9" customFormat="1" hidden="1" customHeight="1" spans="1:22">
      <c r="A2829" s="21"/>
      <c r="B2829" s="54"/>
      <c r="C2829" s="55"/>
      <c r="D2829" s="54"/>
      <c r="E2829" s="57"/>
      <c r="F2829" s="58"/>
      <c r="G2829" s="59"/>
      <c r="H2829" s="57"/>
      <c r="I2829" s="57"/>
      <c r="J2829" s="62" t="str">
        <f t="shared" si="224"/>
        <v/>
      </c>
      <c r="K2829" s="61"/>
      <c r="L2829" s="57"/>
      <c r="M2829" s="57" t="str">
        <f t="shared" si="225"/>
        <v/>
      </c>
      <c r="N2829" s="57"/>
      <c r="O2829" s="57"/>
      <c r="P2829" s="57"/>
      <c r="Q2829" s="65" t="str">
        <f t="shared" si="226"/>
        <v/>
      </c>
      <c r="R2829" s="55"/>
      <c r="S2829" s="67"/>
      <c r="T2829" s="17">
        <f>IF(AND(D2829&lt;&gt;"",RIGHT(D2829,3)&lt;&gt;""),IF(COUNTIF($D$6:D2829,D2829)=1,1,0),0)</f>
        <v>0</v>
      </c>
      <c r="U2829" s="17" t="str">
        <f t="shared" si="227"/>
        <v/>
      </c>
      <c r="V2829" s="17" t="str">
        <f t="shared" si="228"/>
        <v/>
      </c>
    </row>
    <row r="2830" s="9" customFormat="1" hidden="1" customHeight="1" spans="1:22">
      <c r="A2830" s="21"/>
      <c r="B2830" s="54"/>
      <c r="C2830" s="55"/>
      <c r="D2830" s="54"/>
      <c r="E2830" s="57"/>
      <c r="F2830" s="58"/>
      <c r="G2830" s="59"/>
      <c r="H2830" s="57"/>
      <c r="I2830" s="57"/>
      <c r="J2830" s="62" t="str">
        <f t="shared" si="224"/>
        <v/>
      </c>
      <c r="K2830" s="61"/>
      <c r="L2830" s="57"/>
      <c r="M2830" s="57" t="str">
        <f t="shared" si="225"/>
        <v/>
      </c>
      <c r="N2830" s="57"/>
      <c r="O2830" s="57"/>
      <c r="P2830" s="57"/>
      <c r="Q2830" s="65" t="str">
        <f t="shared" si="226"/>
        <v/>
      </c>
      <c r="R2830" s="55"/>
      <c r="S2830" s="67"/>
      <c r="T2830" s="17">
        <f>IF(AND(D2830&lt;&gt;"",RIGHT(D2830,3)&lt;&gt;""),IF(COUNTIF($D$6:D2830,D2830)=1,1,0),0)</f>
        <v>0</v>
      </c>
      <c r="U2830" s="17" t="str">
        <f t="shared" si="227"/>
        <v/>
      </c>
      <c r="V2830" s="17" t="str">
        <f t="shared" si="228"/>
        <v/>
      </c>
    </row>
    <row r="2831" s="9" customFormat="1" hidden="1" customHeight="1" spans="1:22">
      <c r="A2831" s="21"/>
      <c r="B2831" s="54"/>
      <c r="C2831" s="55"/>
      <c r="D2831" s="54"/>
      <c r="E2831" s="57"/>
      <c r="F2831" s="58"/>
      <c r="G2831" s="59"/>
      <c r="H2831" s="57"/>
      <c r="I2831" s="57"/>
      <c r="J2831" s="62" t="str">
        <f t="shared" si="224"/>
        <v/>
      </c>
      <c r="K2831" s="61"/>
      <c r="L2831" s="57"/>
      <c r="M2831" s="57" t="str">
        <f t="shared" si="225"/>
        <v/>
      </c>
      <c r="N2831" s="57"/>
      <c r="O2831" s="57"/>
      <c r="P2831" s="57"/>
      <c r="Q2831" s="65" t="str">
        <f t="shared" si="226"/>
        <v/>
      </c>
      <c r="R2831" s="55"/>
      <c r="S2831" s="67"/>
      <c r="T2831" s="17">
        <f>IF(AND(D2831&lt;&gt;"",RIGHT(D2831,3)&lt;&gt;""),IF(COUNTIF($D$6:D2831,D2831)=1,1,0),0)</f>
        <v>0</v>
      </c>
      <c r="U2831" s="17" t="str">
        <f t="shared" si="227"/>
        <v/>
      </c>
      <c r="V2831" s="17" t="str">
        <f t="shared" si="228"/>
        <v/>
      </c>
    </row>
    <row r="2832" s="9" customFormat="1" hidden="1" customHeight="1" spans="1:22">
      <c r="A2832" s="21"/>
      <c r="B2832" s="54"/>
      <c r="C2832" s="55"/>
      <c r="D2832" s="54"/>
      <c r="E2832" s="57"/>
      <c r="F2832" s="58"/>
      <c r="G2832" s="59"/>
      <c r="H2832" s="57"/>
      <c r="I2832" s="57"/>
      <c r="J2832" s="62" t="str">
        <f t="shared" si="224"/>
        <v/>
      </c>
      <c r="K2832" s="61"/>
      <c r="L2832" s="57"/>
      <c r="M2832" s="57" t="str">
        <f t="shared" si="225"/>
        <v/>
      </c>
      <c r="N2832" s="57"/>
      <c r="O2832" s="57"/>
      <c r="P2832" s="57"/>
      <c r="Q2832" s="65" t="str">
        <f t="shared" si="226"/>
        <v/>
      </c>
      <c r="R2832" s="55"/>
      <c r="S2832" s="67"/>
      <c r="T2832" s="17">
        <f>IF(AND(D2832&lt;&gt;"",RIGHT(D2832,3)&lt;&gt;""),IF(COUNTIF($D$6:D2832,D2832)=1,1,0),0)</f>
        <v>0</v>
      </c>
      <c r="U2832" s="17" t="str">
        <f t="shared" si="227"/>
        <v/>
      </c>
      <c r="V2832" s="17" t="str">
        <f t="shared" si="228"/>
        <v/>
      </c>
    </row>
    <row r="2833" s="9" customFormat="1" hidden="1" customHeight="1" spans="1:22">
      <c r="A2833" s="21"/>
      <c r="B2833" s="54"/>
      <c r="C2833" s="55"/>
      <c r="D2833" s="54"/>
      <c r="E2833" s="57"/>
      <c r="F2833" s="58"/>
      <c r="G2833" s="59"/>
      <c r="H2833" s="57"/>
      <c r="I2833" s="57"/>
      <c r="J2833" s="62" t="str">
        <f t="shared" si="224"/>
        <v/>
      </c>
      <c r="K2833" s="61"/>
      <c r="L2833" s="57"/>
      <c r="M2833" s="57" t="str">
        <f t="shared" si="225"/>
        <v/>
      </c>
      <c r="N2833" s="57"/>
      <c r="O2833" s="57"/>
      <c r="P2833" s="57"/>
      <c r="Q2833" s="65" t="str">
        <f t="shared" si="226"/>
        <v/>
      </c>
      <c r="R2833" s="55"/>
      <c r="S2833" s="67"/>
      <c r="T2833" s="17">
        <f>IF(AND(D2833&lt;&gt;"",RIGHT(D2833,3)&lt;&gt;""),IF(COUNTIF($D$6:D2833,D2833)=1,1,0),0)</f>
        <v>0</v>
      </c>
      <c r="U2833" s="17" t="str">
        <f t="shared" si="227"/>
        <v/>
      </c>
      <c r="V2833" s="17" t="str">
        <f t="shared" si="228"/>
        <v/>
      </c>
    </row>
    <row r="2834" s="9" customFormat="1" hidden="1" customHeight="1" spans="1:22">
      <c r="A2834" s="21"/>
      <c r="B2834" s="54"/>
      <c r="C2834" s="55"/>
      <c r="D2834" s="54"/>
      <c r="E2834" s="57"/>
      <c r="F2834" s="58"/>
      <c r="G2834" s="59"/>
      <c r="H2834" s="57"/>
      <c r="I2834" s="57"/>
      <c r="J2834" s="62" t="str">
        <f t="shared" si="224"/>
        <v/>
      </c>
      <c r="K2834" s="61"/>
      <c r="L2834" s="57"/>
      <c r="M2834" s="57" t="str">
        <f t="shared" si="225"/>
        <v/>
      </c>
      <c r="N2834" s="57"/>
      <c r="O2834" s="57"/>
      <c r="P2834" s="57"/>
      <c r="Q2834" s="65" t="str">
        <f t="shared" si="226"/>
        <v/>
      </c>
      <c r="R2834" s="55"/>
      <c r="S2834" s="67"/>
      <c r="T2834" s="17">
        <f>IF(AND(D2834&lt;&gt;"",RIGHT(D2834,3)&lt;&gt;""),IF(COUNTIF($D$6:D2834,D2834)=1,1,0),0)</f>
        <v>0</v>
      </c>
      <c r="U2834" s="17" t="str">
        <f t="shared" si="227"/>
        <v/>
      </c>
      <c r="V2834" s="17" t="str">
        <f t="shared" si="228"/>
        <v/>
      </c>
    </row>
    <row r="2835" s="9" customFormat="1" hidden="1" customHeight="1" spans="1:22">
      <c r="A2835" s="21"/>
      <c r="B2835" s="54"/>
      <c r="C2835" s="55"/>
      <c r="D2835" s="54"/>
      <c r="E2835" s="57"/>
      <c r="F2835" s="58"/>
      <c r="G2835" s="59"/>
      <c r="H2835" s="57"/>
      <c r="I2835" s="57"/>
      <c r="J2835" s="62" t="str">
        <f t="shared" si="224"/>
        <v/>
      </c>
      <c r="K2835" s="61"/>
      <c r="L2835" s="57"/>
      <c r="M2835" s="57" t="str">
        <f t="shared" si="225"/>
        <v/>
      </c>
      <c r="N2835" s="57"/>
      <c r="O2835" s="57"/>
      <c r="P2835" s="57"/>
      <c r="Q2835" s="65" t="str">
        <f t="shared" si="226"/>
        <v/>
      </c>
      <c r="R2835" s="55"/>
      <c r="S2835" s="67"/>
      <c r="T2835" s="17">
        <f>IF(AND(D2835&lt;&gt;"",RIGHT(D2835,3)&lt;&gt;""),IF(COUNTIF($D$6:D2835,D2835)=1,1,0),0)</f>
        <v>0</v>
      </c>
      <c r="U2835" s="17" t="str">
        <f t="shared" si="227"/>
        <v/>
      </c>
      <c r="V2835" s="17" t="str">
        <f t="shared" si="228"/>
        <v/>
      </c>
    </row>
    <row r="2836" s="9" customFormat="1" hidden="1" customHeight="1" spans="1:22">
      <c r="A2836" s="21"/>
      <c r="B2836" s="54"/>
      <c r="C2836" s="55"/>
      <c r="D2836" s="54"/>
      <c r="E2836" s="57"/>
      <c r="F2836" s="58"/>
      <c r="G2836" s="59"/>
      <c r="H2836" s="57"/>
      <c r="I2836" s="57"/>
      <c r="J2836" s="62" t="str">
        <f t="shared" si="224"/>
        <v/>
      </c>
      <c r="K2836" s="61"/>
      <c r="L2836" s="57"/>
      <c r="M2836" s="57" t="str">
        <f t="shared" si="225"/>
        <v/>
      </c>
      <c r="N2836" s="57"/>
      <c r="O2836" s="57"/>
      <c r="P2836" s="57"/>
      <c r="Q2836" s="65" t="str">
        <f t="shared" si="226"/>
        <v/>
      </c>
      <c r="R2836" s="55"/>
      <c r="S2836" s="67"/>
      <c r="T2836" s="17">
        <f>IF(AND(D2836&lt;&gt;"",RIGHT(D2836,3)&lt;&gt;""),IF(COUNTIF($D$6:D2836,D2836)=1,1,0),0)</f>
        <v>0</v>
      </c>
      <c r="U2836" s="17" t="str">
        <f t="shared" si="227"/>
        <v/>
      </c>
      <c r="V2836" s="17" t="str">
        <f t="shared" si="228"/>
        <v/>
      </c>
    </row>
    <row r="2837" s="9" customFormat="1" hidden="1" customHeight="1" spans="1:22">
      <c r="A2837" s="21"/>
      <c r="B2837" s="54"/>
      <c r="C2837" s="55"/>
      <c r="D2837" s="54"/>
      <c r="E2837" s="57"/>
      <c r="F2837" s="58"/>
      <c r="G2837" s="59"/>
      <c r="H2837" s="57"/>
      <c r="I2837" s="57"/>
      <c r="J2837" s="62" t="str">
        <f t="shared" si="224"/>
        <v/>
      </c>
      <c r="K2837" s="61"/>
      <c r="L2837" s="57"/>
      <c r="M2837" s="57" t="str">
        <f t="shared" si="225"/>
        <v/>
      </c>
      <c r="N2837" s="57"/>
      <c r="O2837" s="57"/>
      <c r="P2837" s="57"/>
      <c r="Q2837" s="65" t="str">
        <f t="shared" si="226"/>
        <v/>
      </c>
      <c r="R2837" s="55"/>
      <c r="S2837" s="67"/>
      <c r="T2837" s="17">
        <f>IF(AND(D2837&lt;&gt;"",RIGHT(D2837,3)&lt;&gt;""),IF(COUNTIF($D$6:D2837,D2837)=1,1,0),0)</f>
        <v>0</v>
      </c>
      <c r="U2837" s="17" t="str">
        <f t="shared" si="227"/>
        <v/>
      </c>
      <c r="V2837" s="17" t="str">
        <f t="shared" si="228"/>
        <v/>
      </c>
    </row>
    <row r="2838" s="9" customFormat="1" hidden="1" customHeight="1" spans="1:22">
      <c r="A2838" s="21"/>
      <c r="B2838" s="54"/>
      <c r="C2838" s="55"/>
      <c r="D2838" s="54"/>
      <c r="E2838" s="57"/>
      <c r="F2838" s="58"/>
      <c r="G2838" s="59"/>
      <c r="H2838" s="57"/>
      <c r="I2838" s="57"/>
      <c r="J2838" s="62" t="str">
        <f t="shared" si="224"/>
        <v/>
      </c>
      <c r="K2838" s="61"/>
      <c r="L2838" s="57"/>
      <c r="M2838" s="57" t="str">
        <f t="shared" si="225"/>
        <v/>
      </c>
      <c r="N2838" s="57"/>
      <c r="O2838" s="57"/>
      <c r="P2838" s="57"/>
      <c r="Q2838" s="65" t="str">
        <f t="shared" si="226"/>
        <v/>
      </c>
      <c r="R2838" s="55"/>
      <c r="S2838" s="67"/>
      <c r="T2838" s="17">
        <f>IF(AND(D2838&lt;&gt;"",RIGHT(D2838,3)&lt;&gt;""),IF(COUNTIF($D$6:D2838,D2838)=1,1,0),0)</f>
        <v>0</v>
      </c>
      <c r="U2838" s="17" t="str">
        <f t="shared" si="227"/>
        <v/>
      </c>
      <c r="V2838" s="17" t="str">
        <f t="shared" si="228"/>
        <v/>
      </c>
    </row>
    <row r="2839" s="9" customFormat="1" hidden="1" customHeight="1" spans="1:22">
      <c r="A2839" s="21"/>
      <c r="B2839" s="54"/>
      <c r="C2839" s="55"/>
      <c r="D2839" s="54"/>
      <c r="E2839" s="57"/>
      <c r="F2839" s="58"/>
      <c r="G2839" s="59"/>
      <c r="H2839" s="57"/>
      <c r="I2839" s="57"/>
      <c r="J2839" s="62" t="str">
        <f t="shared" si="224"/>
        <v/>
      </c>
      <c r="K2839" s="61"/>
      <c r="L2839" s="57"/>
      <c r="M2839" s="57" t="str">
        <f t="shared" si="225"/>
        <v/>
      </c>
      <c r="N2839" s="57"/>
      <c r="O2839" s="57"/>
      <c r="P2839" s="57"/>
      <c r="Q2839" s="65" t="str">
        <f t="shared" si="226"/>
        <v/>
      </c>
      <c r="R2839" s="55"/>
      <c r="S2839" s="67"/>
      <c r="T2839" s="17">
        <f>IF(AND(D2839&lt;&gt;"",RIGHT(D2839,3)&lt;&gt;""),IF(COUNTIF($D$6:D2839,D2839)=1,1,0),0)</f>
        <v>0</v>
      </c>
      <c r="U2839" s="17" t="str">
        <f t="shared" si="227"/>
        <v/>
      </c>
      <c r="V2839" s="17" t="str">
        <f t="shared" si="228"/>
        <v/>
      </c>
    </row>
    <row r="2840" s="9" customFormat="1" hidden="1" customHeight="1" spans="1:22">
      <c r="A2840" s="21"/>
      <c r="B2840" s="54"/>
      <c r="C2840" s="55"/>
      <c r="D2840" s="54"/>
      <c r="E2840" s="57"/>
      <c r="F2840" s="58"/>
      <c r="G2840" s="59"/>
      <c r="H2840" s="57"/>
      <c r="I2840" s="57"/>
      <c r="J2840" s="62" t="str">
        <f t="shared" si="224"/>
        <v/>
      </c>
      <c r="K2840" s="61"/>
      <c r="L2840" s="57"/>
      <c r="M2840" s="57" t="str">
        <f t="shared" si="225"/>
        <v/>
      </c>
      <c r="N2840" s="57"/>
      <c r="O2840" s="57"/>
      <c r="P2840" s="57"/>
      <c r="Q2840" s="65" t="str">
        <f t="shared" si="226"/>
        <v/>
      </c>
      <c r="R2840" s="55"/>
      <c r="S2840" s="67"/>
      <c r="T2840" s="17">
        <f>IF(AND(D2840&lt;&gt;"",RIGHT(D2840,3)&lt;&gt;""),IF(COUNTIF($D$6:D2840,D2840)=1,1,0),0)</f>
        <v>0</v>
      </c>
      <c r="U2840" s="17" t="str">
        <f t="shared" si="227"/>
        <v/>
      </c>
      <c r="V2840" s="17" t="str">
        <f t="shared" si="228"/>
        <v/>
      </c>
    </row>
    <row r="2841" s="9" customFormat="1" hidden="1" customHeight="1" spans="1:22">
      <c r="A2841" s="21"/>
      <c r="B2841" s="54"/>
      <c r="C2841" s="55"/>
      <c r="D2841" s="54"/>
      <c r="E2841" s="57"/>
      <c r="F2841" s="58"/>
      <c r="G2841" s="59"/>
      <c r="H2841" s="57"/>
      <c r="I2841" s="57"/>
      <c r="J2841" s="62" t="str">
        <f t="shared" si="224"/>
        <v/>
      </c>
      <c r="K2841" s="61"/>
      <c r="L2841" s="57"/>
      <c r="M2841" s="57" t="str">
        <f t="shared" si="225"/>
        <v/>
      </c>
      <c r="N2841" s="57"/>
      <c r="O2841" s="57"/>
      <c r="P2841" s="57"/>
      <c r="Q2841" s="65" t="str">
        <f t="shared" si="226"/>
        <v/>
      </c>
      <c r="R2841" s="55"/>
      <c r="S2841" s="67"/>
      <c r="T2841" s="17">
        <f>IF(AND(D2841&lt;&gt;"",RIGHT(D2841,3)&lt;&gt;""),IF(COUNTIF($D$6:D2841,D2841)=1,1,0),0)</f>
        <v>0</v>
      </c>
      <c r="U2841" s="17" t="str">
        <f t="shared" si="227"/>
        <v/>
      </c>
      <c r="V2841" s="17" t="str">
        <f t="shared" si="228"/>
        <v/>
      </c>
    </row>
    <row r="2842" s="9" customFormat="1" hidden="1" customHeight="1" spans="1:22">
      <c r="A2842" s="21"/>
      <c r="B2842" s="54"/>
      <c r="C2842" s="55"/>
      <c r="D2842" s="54"/>
      <c r="E2842" s="57"/>
      <c r="F2842" s="58"/>
      <c r="G2842" s="59"/>
      <c r="H2842" s="57"/>
      <c r="I2842" s="57"/>
      <c r="J2842" s="62" t="str">
        <f t="shared" si="224"/>
        <v/>
      </c>
      <c r="K2842" s="61"/>
      <c r="L2842" s="57"/>
      <c r="M2842" s="57" t="str">
        <f t="shared" si="225"/>
        <v/>
      </c>
      <c r="N2842" s="57"/>
      <c r="O2842" s="57"/>
      <c r="P2842" s="57"/>
      <c r="Q2842" s="65" t="str">
        <f t="shared" si="226"/>
        <v/>
      </c>
      <c r="R2842" s="55"/>
      <c r="S2842" s="67"/>
      <c r="T2842" s="17">
        <f>IF(AND(D2842&lt;&gt;"",RIGHT(D2842,3)&lt;&gt;""),IF(COUNTIF($D$6:D2842,D2842)=1,1,0),0)</f>
        <v>0</v>
      </c>
      <c r="U2842" s="17" t="str">
        <f t="shared" si="227"/>
        <v/>
      </c>
      <c r="V2842" s="17" t="str">
        <f t="shared" si="228"/>
        <v/>
      </c>
    </row>
    <row r="2843" s="9" customFormat="1" hidden="1" customHeight="1" spans="1:22">
      <c r="A2843" s="21"/>
      <c r="B2843" s="54"/>
      <c r="C2843" s="55"/>
      <c r="D2843" s="54"/>
      <c r="E2843" s="57"/>
      <c r="F2843" s="58"/>
      <c r="G2843" s="59"/>
      <c r="H2843" s="57"/>
      <c r="I2843" s="57"/>
      <c r="J2843" s="62" t="str">
        <f t="shared" si="224"/>
        <v/>
      </c>
      <c r="K2843" s="61"/>
      <c r="L2843" s="57"/>
      <c r="M2843" s="57" t="str">
        <f t="shared" si="225"/>
        <v/>
      </c>
      <c r="N2843" s="57"/>
      <c r="O2843" s="57"/>
      <c r="P2843" s="57"/>
      <c r="Q2843" s="65" t="str">
        <f t="shared" si="226"/>
        <v/>
      </c>
      <c r="R2843" s="55"/>
      <c r="S2843" s="67"/>
      <c r="T2843" s="17">
        <f>IF(AND(D2843&lt;&gt;"",RIGHT(D2843,3)&lt;&gt;""),IF(COUNTIF($D$6:D2843,D2843)=1,1,0),0)</f>
        <v>0</v>
      </c>
      <c r="U2843" s="17" t="str">
        <f t="shared" si="227"/>
        <v/>
      </c>
      <c r="V2843" s="17" t="str">
        <f t="shared" si="228"/>
        <v/>
      </c>
    </row>
    <row r="2844" s="9" customFormat="1" hidden="1" customHeight="1" spans="1:22">
      <c r="A2844" s="21"/>
      <c r="B2844" s="54"/>
      <c r="C2844" s="55"/>
      <c r="D2844" s="54"/>
      <c r="E2844" s="57"/>
      <c r="F2844" s="58"/>
      <c r="G2844" s="59"/>
      <c r="H2844" s="57"/>
      <c r="I2844" s="57"/>
      <c r="J2844" s="62" t="str">
        <f t="shared" si="224"/>
        <v/>
      </c>
      <c r="K2844" s="61"/>
      <c r="L2844" s="57"/>
      <c r="M2844" s="57" t="str">
        <f t="shared" si="225"/>
        <v/>
      </c>
      <c r="N2844" s="57"/>
      <c r="O2844" s="57"/>
      <c r="P2844" s="57"/>
      <c r="Q2844" s="65" t="str">
        <f t="shared" si="226"/>
        <v/>
      </c>
      <c r="R2844" s="55"/>
      <c r="S2844" s="67"/>
      <c r="T2844" s="17">
        <f>IF(AND(D2844&lt;&gt;"",RIGHT(D2844,3)&lt;&gt;""),IF(COUNTIF($D$6:D2844,D2844)=1,1,0),0)</f>
        <v>0</v>
      </c>
      <c r="U2844" s="17" t="str">
        <f t="shared" si="227"/>
        <v/>
      </c>
      <c r="V2844" s="17" t="str">
        <f t="shared" si="228"/>
        <v/>
      </c>
    </row>
    <row r="2845" s="9" customFormat="1" hidden="1" customHeight="1" spans="1:22">
      <c r="A2845" s="21"/>
      <c r="B2845" s="54"/>
      <c r="C2845" s="55"/>
      <c r="D2845" s="54"/>
      <c r="E2845" s="57"/>
      <c r="F2845" s="58"/>
      <c r="G2845" s="59"/>
      <c r="H2845" s="57"/>
      <c r="I2845" s="57"/>
      <c r="J2845" s="62" t="str">
        <f t="shared" si="224"/>
        <v/>
      </c>
      <c r="K2845" s="61"/>
      <c r="L2845" s="57"/>
      <c r="M2845" s="57" t="str">
        <f t="shared" si="225"/>
        <v/>
      </c>
      <c r="N2845" s="57"/>
      <c r="O2845" s="57"/>
      <c r="P2845" s="57"/>
      <c r="Q2845" s="65" t="str">
        <f t="shared" si="226"/>
        <v/>
      </c>
      <c r="R2845" s="55"/>
      <c r="S2845" s="67"/>
      <c r="T2845" s="17">
        <f>IF(AND(D2845&lt;&gt;"",RIGHT(D2845,3)&lt;&gt;""),IF(COUNTIF($D$6:D2845,D2845)=1,1,0),0)</f>
        <v>0</v>
      </c>
      <c r="U2845" s="17" t="str">
        <f t="shared" si="227"/>
        <v/>
      </c>
      <c r="V2845" s="17" t="str">
        <f t="shared" si="228"/>
        <v/>
      </c>
    </row>
    <row r="2846" s="9" customFormat="1" hidden="1" customHeight="1" spans="1:22">
      <c r="A2846" s="21"/>
      <c r="B2846" s="54"/>
      <c r="C2846" s="55"/>
      <c r="D2846" s="54"/>
      <c r="E2846" s="57"/>
      <c r="F2846" s="58"/>
      <c r="G2846" s="59"/>
      <c r="H2846" s="57"/>
      <c r="I2846" s="57"/>
      <c r="J2846" s="62" t="str">
        <f t="shared" si="224"/>
        <v/>
      </c>
      <c r="K2846" s="61"/>
      <c r="L2846" s="57"/>
      <c r="M2846" s="57" t="str">
        <f t="shared" si="225"/>
        <v/>
      </c>
      <c r="N2846" s="57"/>
      <c r="O2846" s="57"/>
      <c r="P2846" s="57"/>
      <c r="Q2846" s="65" t="str">
        <f t="shared" si="226"/>
        <v/>
      </c>
      <c r="R2846" s="55"/>
      <c r="S2846" s="67"/>
      <c r="T2846" s="17">
        <f>IF(AND(D2846&lt;&gt;"",RIGHT(D2846,3)&lt;&gt;""),IF(COUNTIF($D$6:D2846,D2846)=1,1,0),0)</f>
        <v>0</v>
      </c>
      <c r="U2846" s="17" t="str">
        <f t="shared" si="227"/>
        <v/>
      </c>
      <c r="V2846" s="17" t="str">
        <f t="shared" si="228"/>
        <v/>
      </c>
    </row>
    <row r="2847" s="9" customFormat="1" hidden="1" customHeight="1" spans="1:22">
      <c r="A2847" s="21"/>
      <c r="B2847" s="54"/>
      <c r="C2847" s="55"/>
      <c r="D2847" s="54"/>
      <c r="E2847" s="57"/>
      <c r="F2847" s="58"/>
      <c r="G2847" s="59"/>
      <c r="H2847" s="57"/>
      <c r="I2847" s="57"/>
      <c r="J2847" s="62" t="str">
        <f t="shared" si="224"/>
        <v/>
      </c>
      <c r="K2847" s="61"/>
      <c r="L2847" s="57"/>
      <c r="M2847" s="57" t="str">
        <f t="shared" si="225"/>
        <v/>
      </c>
      <c r="N2847" s="57"/>
      <c r="O2847" s="57"/>
      <c r="P2847" s="57"/>
      <c r="Q2847" s="65" t="str">
        <f t="shared" si="226"/>
        <v/>
      </c>
      <c r="R2847" s="55"/>
      <c r="S2847" s="67"/>
      <c r="T2847" s="17">
        <f>IF(AND(D2847&lt;&gt;"",RIGHT(D2847,3)&lt;&gt;""),IF(COUNTIF($D$6:D2847,D2847)=1,1,0),0)</f>
        <v>0</v>
      </c>
      <c r="U2847" s="17" t="str">
        <f t="shared" si="227"/>
        <v/>
      </c>
      <c r="V2847" s="17" t="str">
        <f t="shared" si="228"/>
        <v/>
      </c>
    </row>
    <row r="2848" s="9" customFormat="1" hidden="1" customHeight="1" spans="1:22">
      <c r="A2848" s="21"/>
      <c r="B2848" s="54"/>
      <c r="C2848" s="55"/>
      <c r="D2848" s="54"/>
      <c r="E2848" s="57"/>
      <c r="F2848" s="58"/>
      <c r="G2848" s="59"/>
      <c r="H2848" s="57"/>
      <c r="I2848" s="57"/>
      <c r="J2848" s="62" t="str">
        <f t="shared" si="224"/>
        <v/>
      </c>
      <c r="K2848" s="61"/>
      <c r="L2848" s="57"/>
      <c r="M2848" s="57" t="str">
        <f t="shared" si="225"/>
        <v/>
      </c>
      <c r="N2848" s="57"/>
      <c r="O2848" s="57"/>
      <c r="P2848" s="57"/>
      <c r="Q2848" s="65" t="str">
        <f t="shared" si="226"/>
        <v/>
      </c>
      <c r="R2848" s="55"/>
      <c r="S2848" s="67"/>
      <c r="T2848" s="17">
        <f>IF(AND(D2848&lt;&gt;"",RIGHT(D2848,3)&lt;&gt;""),IF(COUNTIF($D$6:D2848,D2848)=1,1,0),0)</f>
        <v>0</v>
      </c>
      <c r="U2848" s="17" t="str">
        <f t="shared" si="227"/>
        <v/>
      </c>
      <c r="V2848" s="17" t="str">
        <f t="shared" si="228"/>
        <v/>
      </c>
    </row>
    <row r="2849" s="9" customFormat="1" hidden="1" customHeight="1" spans="1:22">
      <c r="A2849" s="21"/>
      <c r="B2849" s="54"/>
      <c r="C2849" s="55"/>
      <c r="D2849" s="54"/>
      <c r="E2849" s="57"/>
      <c r="F2849" s="58"/>
      <c r="G2849" s="59"/>
      <c r="H2849" s="57"/>
      <c r="I2849" s="57"/>
      <c r="J2849" s="62" t="str">
        <f t="shared" si="224"/>
        <v/>
      </c>
      <c r="K2849" s="61"/>
      <c r="L2849" s="57"/>
      <c r="M2849" s="57" t="str">
        <f t="shared" si="225"/>
        <v/>
      </c>
      <c r="N2849" s="57"/>
      <c r="O2849" s="57"/>
      <c r="P2849" s="57"/>
      <c r="Q2849" s="65" t="str">
        <f t="shared" si="226"/>
        <v/>
      </c>
      <c r="R2849" s="55"/>
      <c r="S2849" s="67"/>
      <c r="T2849" s="17">
        <f>IF(AND(D2849&lt;&gt;"",RIGHT(D2849,3)&lt;&gt;""),IF(COUNTIF($D$6:D2849,D2849)=1,1,0),0)</f>
        <v>0</v>
      </c>
      <c r="U2849" s="17" t="str">
        <f t="shared" si="227"/>
        <v/>
      </c>
      <c r="V2849" s="17" t="str">
        <f t="shared" si="228"/>
        <v/>
      </c>
    </row>
    <row r="2850" s="9" customFormat="1" hidden="1" customHeight="1" spans="1:22">
      <c r="A2850" s="21"/>
      <c r="B2850" s="54"/>
      <c r="C2850" s="55"/>
      <c r="D2850" s="54"/>
      <c r="E2850" s="57"/>
      <c r="F2850" s="58"/>
      <c r="G2850" s="59"/>
      <c r="H2850" s="57"/>
      <c r="I2850" s="57"/>
      <c r="J2850" s="62" t="str">
        <f t="shared" si="224"/>
        <v/>
      </c>
      <c r="K2850" s="61"/>
      <c r="L2850" s="57"/>
      <c r="M2850" s="57" t="str">
        <f t="shared" si="225"/>
        <v/>
      </c>
      <c r="N2850" s="57"/>
      <c r="O2850" s="57"/>
      <c r="P2850" s="57"/>
      <c r="Q2850" s="65" t="str">
        <f t="shared" si="226"/>
        <v/>
      </c>
      <c r="R2850" s="55"/>
      <c r="S2850" s="67"/>
      <c r="T2850" s="17">
        <f>IF(AND(D2850&lt;&gt;"",RIGHT(D2850,3)&lt;&gt;""),IF(COUNTIF($D$6:D2850,D2850)=1,1,0),0)</f>
        <v>0</v>
      </c>
      <c r="U2850" s="17" t="str">
        <f t="shared" si="227"/>
        <v/>
      </c>
      <c r="V2850" s="17" t="str">
        <f t="shared" si="228"/>
        <v/>
      </c>
    </row>
    <row r="2851" s="9" customFormat="1" hidden="1" customHeight="1" spans="1:22">
      <c r="A2851" s="21"/>
      <c r="B2851" s="54"/>
      <c r="C2851" s="55"/>
      <c r="D2851" s="54"/>
      <c r="E2851" s="57"/>
      <c r="F2851" s="58"/>
      <c r="G2851" s="59"/>
      <c r="H2851" s="57"/>
      <c r="I2851" s="57"/>
      <c r="J2851" s="62" t="str">
        <f t="shared" si="224"/>
        <v/>
      </c>
      <c r="K2851" s="61"/>
      <c r="L2851" s="57"/>
      <c r="M2851" s="57" t="str">
        <f t="shared" si="225"/>
        <v/>
      </c>
      <c r="N2851" s="57"/>
      <c r="O2851" s="57"/>
      <c r="P2851" s="57"/>
      <c r="Q2851" s="65" t="str">
        <f t="shared" si="226"/>
        <v/>
      </c>
      <c r="R2851" s="55"/>
      <c r="S2851" s="67"/>
      <c r="T2851" s="17">
        <f>IF(AND(D2851&lt;&gt;"",RIGHT(D2851,3)&lt;&gt;""),IF(COUNTIF($D$6:D2851,D2851)=1,1,0),0)</f>
        <v>0</v>
      </c>
      <c r="U2851" s="17" t="str">
        <f t="shared" si="227"/>
        <v/>
      </c>
      <c r="V2851" s="17" t="str">
        <f t="shared" si="228"/>
        <v/>
      </c>
    </row>
    <row r="2852" s="9" customFormat="1" hidden="1" customHeight="1" spans="1:22">
      <c r="A2852" s="21"/>
      <c r="B2852" s="54"/>
      <c r="C2852" s="55"/>
      <c r="D2852" s="54"/>
      <c r="E2852" s="57"/>
      <c r="F2852" s="58"/>
      <c r="G2852" s="59"/>
      <c r="H2852" s="57"/>
      <c r="I2852" s="57"/>
      <c r="J2852" s="62" t="str">
        <f t="shared" si="224"/>
        <v/>
      </c>
      <c r="K2852" s="61"/>
      <c r="L2852" s="57"/>
      <c r="M2852" s="57" t="str">
        <f t="shared" si="225"/>
        <v/>
      </c>
      <c r="N2852" s="57"/>
      <c r="O2852" s="57"/>
      <c r="P2852" s="57"/>
      <c r="Q2852" s="65" t="str">
        <f t="shared" si="226"/>
        <v/>
      </c>
      <c r="R2852" s="55"/>
      <c r="S2852" s="67"/>
      <c r="T2852" s="17">
        <f>IF(AND(D2852&lt;&gt;"",RIGHT(D2852,3)&lt;&gt;""),IF(COUNTIF($D$6:D2852,D2852)=1,1,0),0)</f>
        <v>0</v>
      </c>
      <c r="U2852" s="17" t="str">
        <f t="shared" si="227"/>
        <v/>
      </c>
      <c r="V2852" s="17" t="str">
        <f t="shared" si="228"/>
        <v/>
      </c>
    </row>
    <row r="2853" s="9" customFormat="1" hidden="1" customHeight="1" spans="1:22">
      <c r="A2853" s="21"/>
      <c r="B2853" s="54"/>
      <c r="C2853" s="55"/>
      <c r="D2853" s="54"/>
      <c r="E2853" s="57"/>
      <c r="F2853" s="58"/>
      <c r="G2853" s="59"/>
      <c r="H2853" s="57"/>
      <c r="I2853" s="57"/>
      <c r="J2853" s="62" t="str">
        <f t="shared" si="224"/>
        <v/>
      </c>
      <c r="K2853" s="61"/>
      <c r="L2853" s="57"/>
      <c r="M2853" s="57" t="str">
        <f t="shared" si="225"/>
        <v/>
      </c>
      <c r="N2853" s="57"/>
      <c r="O2853" s="57"/>
      <c r="P2853" s="57"/>
      <c r="Q2853" s="65" t="str">
        <f t="shared" si="226"/>
        <v/>
      </c>
      <c r="R2853" s="55"/>
      <c r="S2853" s="67"/>
      <c r="T2853" s="17">
        <f>IF(AND(D2853&lt;&gt;"",RIGHT(D2853,3)&lt;&gt;""),IF(COUNTIF($D$6:D2853,D2853)=1,1,0),0)</f>
        <v>0</v>
      </c>
      <c r="U2853" s="17" t="str">
        <f t="shared" si="227"/>
        <v/>
      </c>
      <c r="V2853" s="17" t="str">
        <f t="shared" si="228"/>
        <v/>
      </c>
    </row>
    <row r="2854" s="9" customFormat="1" hidden="1" customHeight="1" spans="1:22">
      <c r="A2854" s="21"/>
      <c r="B2854" s="54"/>
      <c r="C2854" s="55"/>
      <c r="D2854" s="54"/>
      <c r="E2854" s="57"/>
      <c r="F2854" s="58"/>
      <c r="G2854" s="59"/>
      <c r="H2854" s="57"/>
      <c r="I2854" s="57"/>
      <c r="J2854" s="62" t="str">
        <f t="shared" si="224"/>
        <v/>
      </c>
      <c r="K2854" s="61"/>
      <c r="L2854" s="57"/>
      <c r="M2854" s="57" t="str">
        <f t="shared" si="225"/>
        <v/>
      </c>
      <c r="N2854" s="57"/>
      <c r="O2854" s="57"/>
      <c r="P2854" s="57"/>
      <c r="Q2854" s="65" t="str">
        <f t="shared" si="226"/>
        <v/>
      </c>
      <c r="R2854" s="55"/>
      <c r="S2854" s="67"/>
      <c r="T2854" s="17">
        <f>IF(AND(D2854&lt;&gt;"",RIGHT(D2854,3)&lt;&gt;""),IF(COUNTIF($D$6:D2854,D2854)=1,1,0),0)</f>
        <v>0</v>
      </c>
      <c r="U2854" s="17" t="str">
        <f t="shared" si="227"/>
        <v/>
      </c>
      <c r="V2854" s="17" t="str">
        <f t="shared" si="228"/>
        <v/>
      </c>
    </row>
    <row r="2855" s="9" customFormat="1" hidden="1" customHeight="1" spans="1:22">
      <c r="A2855" s="21"/>
      <c r="B2855" s="54"/>
      <c r="C2855" s="55"/>
      <c r="D2855" s="54"/>
      <c r="E2855" s="57"/>
      <c r="F2855" s="58"/>
      <c r="G2855" s="59"/>
      <c r="H2855" s="57"/>
      <c r="I2855" s="57"/>
      <c r="J2855" s="62" t="str">
        <f t="shared" si="224"/>
        <v/>
      </c>
      <c r="K2855" s="61"/>
      <c r="L2855" s="57"/>
      <c r="M2855" s="57" t="str">
        <f t="shared" si="225"/>
        <v/>
      </c>
      <c r="N2855" s="57"/>
      <c r="O2855" s="57"/>
      <c r="P2855" s="57"/>
      <c r="Q2855" s="65" t="str">
        <f t="shared" si="226"/>
        <v/>
      </c>
      <c r="R2855" s="55"/>
      <c r="S2855" s="67"/>
      <c r="T2855" s="17">
        <f>IF(AND(D2855&lt;&gt;"",RIGHT(D2855,3)&lt;&gt;""),IF(COUNTIF($D$6:D2855,D2855)=1,1,0),0)</f>
        <v>0</v>
      </c>
      <c r="U2855" s="17" t="str">
        <f t="shared" si="227"/>
        <v/>
      </c>
      <c r="V2855" s="17" t="str">
        <f t="shared" si="228"/>
        <v/>
      </c>
    </row>
    <row r="2856" s="9" customFormat="1" hidden="1" customHeight="1" spans="1:22">
      <c r="A2856" s="21"/>
      <c r="B2856" s="54"/>
      <c r="C2856" s="55"/>
      <c r="D2856" s="54"/>
      <c r="E2856" s="57"/>
      <c r="F2856" s="58"/>
      <c r="G2856" s="59"/>
      <c r="H2856" s="57"/>
      <c r="I2856" s="57"/>
      <c r="J2856" s="62" t="str">
        <f t="shared" si="224"/>
        <v/>
      </c>
      <c r="K2856" s="61"/>
      <c r="L2856" s="57"/>
      <c r="M2856" s="57" t="str">
        <f t="shared" si="225"/>
        <v/>
      </c>
      <c r="N2856" s="57"/>
      <c r="O2856" s="57"/>
      <c r="P2856" s="57"/>
      <c r="Q2856" s="65" t="str">
        <f t="shared" si="226"/>
        <v/>
      </c>
      <c r="R2856" s="55"/>
      <c r="S2856" s="67"/>
      <c r="T2856" s="17">
        <f>IF(AND(D2856&lt;&gt;"",RIGHT(D2856,3)&lt;&gt;""),IF(COUNTIF($D$6:D2856,D2856)=1,1,0),0)</f>
        <v>0</v>
      </c>
      <c r="U2856" s="17" t="str">
        <f t="shared" si="227"/>
        <v/>
      </c>
      <c r="V2856" s="17" t="str">
        <f t="shared" si="228"/>
        <v/>
      </c>
    </row>
    <row r="2857" s="9" customFormat="1" hidden="1" customHeight="1" spans="1:22">
      <c r="A2857" s="21"/>
      <c r="B2857" s="54"/>
      <c r="C2857" s="55"/>
      <c r="D2857" s="54"/>
      <c r="E2857" s="57"/>
      <c r="F2857" s="58"/>
      <c r="G2857" s="59"/>
      <c r="H2857" s="57"/>
      <c r="I2857" s="57"/>
      <c r="J2857" s="62" t="str">
        <f t="shared" si="224"/>
        <v/>
      </c>
      <c r="K2857" s="61"/>
      <c r="L2857" s="57"/>
      <c r="M2857" s="57" t="str">
        <f t="shared" si="225"/>
        <v/>
      </c>
      <c r="N2857" s="57"/>
      <c r="O2857" s="57"/>
      <c r="P2857" s="57"/>
      <c r="Q2857" s="65" t="str">
        <f t="shared" si="226"/>
        <v/>
      </c>
      <c r="R2857" s="55"/>
      <c r="S2857" s="67"/>
      <c r="T2857" s="17">
        <f>IF(AND(D2857&lt;&gt;"",RIGHT(D2857,3)&lt;&gt;""),IF(COUNTIF($D$6:D2857,D2857)=1,1,0),0)</f>
        <v>0</v>
      </c>
      <c r="U2857" s="17" t="str">
        <f t="shared" si="227"/>
        <v/>
      </c>
      <c r="V2857" s="17" t="str">
        <f t="shared" si="228"/>
        <v/>
      </c>
    </row>
    <row r="2858" s="9" customFormat="1" hidden="1" customHeight="1" spans="1:22">
      <c r="A2858" s="21"/>
      <c r="B2858" s="54"/>
      <c r="C2858" s="55"/>
      <c r="D2858" s="54"/>
      <c r="E2858" s="57"/>
      <c r="F2858" s="58"/>
      <c r="G2858" s="59"/>
      <c r="H2858" s="57"/>
      <c r="I2858" s="57"/>
      <c r="J2858" s="62" t="str">
        <f t="shared" si="224"/>
        <v/>
      </c>
      <c r="K2858" s="61"/>
      <c r="L2858" s="57"/>
      <c r="M2858" s="57" t="str">
        <f t="shared" si="225"/>
        <v/>
      </c>
      <c r="N2858" s="57"/>
      <c r="O2858" s="57"/>
      <c r="P2858" s="57"/>
      <c r="Q2858" s="65" t="str">
        <f t="shared" si="226"/>
        <v/>
      </c>
      <c r="R2858" s="55"/>
      <c r="S2858" s="67"/>
      <c r="T2858" s="17">
        <f>IF(AND(D2858&lt;&gt;"",RIGHT(D2858,3)&lt;&gt;""),IF(COUNTIF($D$6:D2858,D2858)=1,1,0),0)</f>
        <v>0</v>
      </c>
      <c r="U2858" s="17" t="str">
        <f t="shared" si="227"/>
        <v/>
      </c>
      <c r="V2858" s="17" t="str">
        <f t="shared" si="228"/>
        <v/>
      </c>
    </row>
    <row r="2859" s="9" customFormat="1" hidden="1" customHeight="1" spans="1:22">
      <c r="A2859" s="21"/>
      <c r="B2859" s="54"/>
      <c r="C2859" s="55"/>
      <c r="D2859" s="54"/>
      <c r="E2859" s="57"/>
      <c r="F2859" s="58"/>
      <c r="G2859" s="59"/>
      <c r="H2859" s="57"/>
      <c r="I2859" s="57"/>
      <c r="J2859" s="62" t="str">
        <f t="shared" si="224"/>
        <v/>
      </c>
      <c r="K2859" s="61"/>
      <c r="L2859" s="57"/>
      <c r="M2859" s="57" t="str">
        <f t="shared" si="225"/>
        <v/>
      </c>
      <c r="N2859" s="57"/>
      <c r="O2859" s="57"/>
      <c r="P2859" s="57"/>
      <c r="Q2859" s="65" t="str">
        <f t="shared" si="226"/>
        <v/>
      </c>
      <c r="R2859" s="55"/>
      <c r="S2859" s="67"/>
      <c r="T2859" s="17">
        <f>IF(AND(D2859&lt;&gt;"",RIGHT(D2859,3)&lt;&gt;""),IF(COUNTIF($D$6:D2859,D2859)=1,1,0),0)</f>
        <v>0</v>
      </c>
      <c r="U2859" s="17" t="str">
        <f t="shared" si="227"/>
        <v/>
      </c>
      <c r="V2859" s="17" t="str">
        <f t="shared" si="228"/>
        <v/>
      </c>
    </row>
    <row r="2860" s="9" customFormat="1" hidden="1" customHeight="1" spans="1:22">
      <c r="A2860" s="21"/>
      <c r="B2860" s="54"/>
      <c r="C2860" s="55"/>
      <c r="D2860" s="54"/>
      <c r="E2860" s="57"/>
      <c r="F2860" s="58"/>
      <c r="G2860" s="59"/>
      <c r="H2860" s="57"/>
      <c r="I2860" s="57"/>
      <c r="J2860" s="62" t="str">
        <f t="shared" si="224"/>
        <v/>
      </c>
      <c r="K2860" s="61"/>
      <c r="L2860" s="57"/>
      <c r="M2860" s="57" t="str">
        <f t="shared" si="225"/>
        <v/>
      </c>
      <c r="N2860" s="57"/>
      <c r="O2860" s="57"/>
      <c r="P2860" s="57"/>
      <c r="Q2860" s="65" t="str">
        <f t="shared" si="226"/>
        <v/>
      </c>
      <c r="R2860" s="55"/>
      <c r="S2860" s="67"/>
      <c r="T2860" s="17">
        <f>IF(AND(D2860&lt;&gt;"",RIGHT(D2860,3)&lt;&gt;""),IF(COUNTIF($D$6:D2860,D2860)=1,1,0),0)</f>
        <v>0</v>
      </c>
      <c r="U2860" s="17" t="str">
        <f t="shared" si="227"/>
        <v/>
      </c>
      <c r="V2860" s="17" t="str">
        <f t="shared" si="228"/>
        <v/>
      </c>
    </row>
    <row r="2861" s="9" customFormat="1" hidden="1" customHeight="1" spans="1:22">
      <c r="A2861" s="21"/>
      <c r="B2861" s="54"/>
      <c r="C2861" s="55"/>
      <c r="D2861" s="54"/>
      <c r="E2861" s="57"/>
      <c r="F2861" s="58"/>
      <c r="G2861" s="59"/>
      <c r="H2861" s="57"/>
      <c r="I2861" s="57"/>
      <c r="J2861" s="62" t="str">
        <f t="shared" si="224"/>
        <v/>
      </c>
      <c r="K2861" s="61"/>
      <c r="L2861" s="57"/>
      <c r="M2861" s="57" t="str">
        <f t="shared" si="225"/>
        <v/>
      </c>
      <c r="N2861" s="57"/>
      <c r="O2861" s="57"/>
      <c r="P2861" s="57"/>
      <c r="Q2861" s="65" t="str">
        <f t="shared" si="226"/>
        <v/>
      </c>
      <c r="R2861" s="55"/>
      <c r="S2861" s="67"/>
      <c r="T2861" s="17">
        <f>IF(AND(D2861&lt;&gt;"",RIGHT(D2861,3)&lt;&gt;""),IF(COUNTIF($D$6:D2861,D2861)=1,1,0),0)</f>
        <v>0</v>
      </c>
      <c r="U2861" s="17" t="str">
        <f t="shared" si="227"/>
        <v/>
      </c>
      <c r="V2861" s="17" t="str">
        <f t="shared" si="228"/>
        <v/>
      </c>
    </row>
    <row r="2862" s="9" customFormat="1" hidden="1" customHeight="1" spans="1:22">
      <c r="A2862" s="21"/>
      <c r="B2862" s="54"/>
      <c r="C2862" s="55"/>
      <c r="D2862" s="54"/>
      <c r="E2862" s="57"/>
      <c r="F2862" s="58"/>
      <c r="G2862" s="59"/>
      <c r="H2862" s="57"/>
      <c r="I2862" s="57"/>
      <c r="J2862" s="62" t="str">
        <f t="shared" si="224"/>
        <v/>
      </c>
      <c r="K2862" s="61"/>
      <c r="L2862" s="57"/>
      <c r="M2862" s="57" t="str">
        <f t="shared" si="225"/>
        <v/>
      </c>
      <c r="N2862" s="57"/>
      <c r="O2862" s="57"/>
      <c r="P2862" s="57"/>
      <c r="Q2862" s="65" t="str">
        <f t="shared" si="226"/>
        <v/>
      </c>
      <c r="R2862" s="55"/>
      <c r="S2862" s="67"/>
      <c r="T2862" s="17">
        <f>IF(AND(D2862&lt;&gt;"",RIGHT(D2862,3)&lt;&gt;""),IF(COUNTIF($D$6:D2862,D2862)=1,1,0),0)</f>
        <v>0</v>
      </c>
      <c r="U2862" s="17" t="str">
        <f t="shared" si="227"/>
        <v/>
      </c>
      <c r="V2862" s="17" t="str">
        <f t="shared" si="228"/>
        <v/>
      </c>
    </row>
    <row r="2863" s="9" customFormat="1" hidden="1" customHeight="1" spans="1:22">
      <c r="A2863" s="21"/>
      <c r="B2863" s="54"/>
      <c r="C2863" s="55"/>
      <c r="D2863" s="54"/>
      <c r="E2863" s="57"/>
      <c r="F2863" s="58"/>
      <c r="G2863" s="59"/>
      <c r="H2863" s="57"/>
      <c r="I2863" s="57"/>
      <c r="J2863" s="62" t="str">
        <f t="shared" si="224"/>
        <v/>
      </c>
      <c r="K2863" s="61"/>
      <c r="L2863" s="57"/>
      <c r="M2863" s="57" t="str">
        <f t="shared" si="225"/>
        <v/>
      </c>
      <c r="N2863" s="57"/>
      <c r="O2863" s="57"/>
      <c r="P2863" s="57"/>
      <c r="Q2863" s="65" t="str">
        <f t="shared" si="226"/>
        <v/>
      </c>
      <c r="R2863" s="55"/>
      <c r="S2863" s="67"/>
      <c r="T2863" s="17">
        <f>IF(AND(D2863&lt;&gt;"",RIGHT(D2863,3)&lt;&gt;""),IF(COUNTIF($D$6:D2863,D2863)=1,1,0),0)</f>
        <v>0</v>
      </c>
      <c r="U2863" s="17" t="str">
        <f t="shared" si="227"/>
        <v/>
      </c>
      <c r="V2863" s="17" t="str">
        <f t="shared" si="228"/>
        <v/>
      </c>
    </row>
    <row r="2864" s="9" customFormat="1" hidden="1" customHeight="1" spans="1:22">
      <c r="A2864" s="21"/>
      <c r="B2864" s="54"/>
      <c r="C2864" s="55"/>
      <c r="D2864" s="54"/>
      <c r="E2864" s="57"/>
      <c r="F2864" s="58"/>
      <c r="G2864" s="59"/>
      <c r="H2864" s="57"/>
      <c r="I2864" s="57"/>
      <c r="J2864" s="62" t="str">
        <f t="shared" si="224"/>
        <v/>
      </c>
      <c r="K2864" s="61"/>
      <c r="L2864" s="57"/>
      <c r="M2864" s="57" t="str">
        <f t="shared" si="225"/>
        <v/>
      </c>
      <c r="N2864" s="57"/>
      <c r="O2864" s="57"/>
      <c r="P2864" s="57"/>
      <c r="Q2864" s="65" t="str">
        <f t="shared" si="226"/>
        <v/>
      </c>
      <c r="R2864" s="55"/>
      <c r="S2864" s="67"/>
      <c r="T2864" s="17">
        <f>IF(AND(D2864&lt;&gt;"",RIGHT(D2864,3)&lt;&gt;""),IF(COUNTIF($D$6:D2864,D2864)=1,1,0),0)</f>
        <v>0</v>
      </c>
      <c r="U2864" s="17" t="str">
        <f t="shared" si="227"/>
        <v/>
      </c>
      <c r="V2864" s="17" t="str">
        <f t="shared" si="228"/>
        <v/>
      </c>
    </row>
    <row r="2865" s="9" customFormat="1" hidden="1" customHeight="1" spans="1:22">
      <c r="A2865" s="21"/>
      <c r="B2865" s="54"/>
      <c r="C2865" s="55"/>
      <c r="D2865" s="54"/>
      <c r="E2865" s="57"/>
      <c r="F2865" s="58"/>
      <c r="G2865" s="59"/>
      <c r="H2865" s="57"/>
      <c r="I2865" s="57"/>
      <c r="J2865" s="62" t="str">
        <f t="shared" si="224"/>
        <v/>
      </c>
      <c r="K2865" s="61"/>
      <c r="L2865" s="57"/>
      <c r="M2865" s="57" t="str">
        <f t="shared" si="225"/>
        <v/>
      </c>
      <c r="N2865" s="57"/>
      <c r="O2865" s="57"/>
      <c r="P2865" s="57"/>
      <c r="Q2865" s="65" t="str">
        <f t="shared" si="226"/>
        <v/>
      </c>
      <c r="R2865" s="55"/>
      <c r="S2865" s="67"/>
      <c r="T2865" s="17">
        <f>IF(AND(D2865&lt;&gt;"",RIGHT(D2865,3)&lt;&gt;""),IF(COUNTIF($D$6:D2865,D2865)=1,1,0),0)</f>
        <v>0</v>
      </c>
      <c r="U2865" s="17" t="str">
        <f t="shared" si="227"/>
        <v/>
      </c>
      <c r="V2865" s="17" t="str">
        <f t="shared" si="228"/>
        <v/>
      </c>
    </row>
    <row r="2866" s="9" customFormat="1" hidden="1" customHeight="1" spans="1:22">
      <c r="A2866" s="21"/>
      <c r="B2866" s="54"/>
      <c r="C2866" s="55"/>
      <c r="D2866" s="54"/>
      <c r="E2866" s="57"/>
      <c r="F2866" s="58"/>
      <c r="G2866" s="59"/>
      <c r="H2866" s="57"/>
      <c r="I2866" s="57"/>
      <c r="J2866" s="62" t="str">
        <f t="shared" si="224"/>
        <v/>
      </c>
      <c r="K2866" s="61"/>
      <c r="L2866" s="57"/>
      <c r="M2866" s="57" t="str">
        <f t="shared" si="225"/>
        <v/>
      </c>
      <c r="N2866" s="57"/>
      <c r="O2866" s="57"/>
      <c r="P2866" s="57"/>
      <c r="Q2866" s="65" t="str">
        <f t="shared" si="226"/>
        <v/>
      </c>
      <c r="R2866" s="55"/>
      <c r="S2866" s="67"/>
      <c r="T2866" s="17">
        <f>IF(AND(D2866&lt;&gt;"",RIGHT(D2866,3)&lt;&gt;""),IF(COUNTIF($D$6:D2866,D2866)=1,1,0),0)</f>
        <v>0</v>
      </c>
      <c r="U2866" s="17" t="str">
        <f t="shared" si="227"/>
        <v/>
      </c>
      <c r="V2866" s="17" t="str">
        <f t="shared" si="228"/>
        <v/>
      </c>
    </row>
    <row r="2867" s="9" customFormat="1" hidden="1" customHeight="1" spans="1:22">
      <c r="A2867" s="21"/>
      <c r="B2867" s="54"/>
      <c r="C2867" s="55"/>
      <c r="D2867" s="54"/>
      <c r="E2867" s="57"/>
      <c r="F2867" s="58"/>
      <c r="G2867" s="59"/>
      <c r="H2867" s="57"/>
      <c r="I2867" s="57"/>
      <c r="J2867" s="62" t="str">
        <f t="shared" si="224"/>
        <v/>
      </c>
      <c r="K2867" s="61"/>
      <c r="L2867" s="57"/>
      <c r="M2867" s="57" t="str">
        <f t="shared" si="225"/>
        <v/>
      </c>
      <c r="N2867" s="57"/>
      <c r="O2867" s="57"/>
      <c r="P2867" s="57"/>
      <c r="Q2867" s="65" t="str">
        <f t="shared" si="226"/>
        <v/>
      </c>
      <c r="R2867" s="55"/>
      <c r="S2867" s="67"/>
      <c r="T2867" s="17">
        <f>IF(AND(D2867&lt;&gt;"",RIGHT(D2867,3)&lt;&gt;""),IF(COUNTIF($D$6:D2867,D2867)=1,1,0),0)</f>
        <v>0</v>
      </c>
      <c r="U2867" s="17" t="str">
        <f t="shared" si="227"/>
        <v/>
      </c>
      <c r="V2867" s="17" t="str">
        <f t="shared" si="228"/>
        <v/>
      </c>
    </row>
    <row r="2868" s="9" customFormat="1" hidden="1" customHeight="1" spans="1:22">
      <c r="A2868" s="21"/>
      <c r="B2868" s="54"/>
      <c r="C2868" s="55"/>
      <c r="D2868" s="54"/>
      <c r="E2868" s="57"/>
      <c r="F2868" s="58"/>
      <c r="G2868" s="59"/>
      <c r="H2868" s="57"/>
      <c r="I2868" s="57"/>
      <c r="J2868" s="62" t="str">
        <f t="shared" si="224"/>
        <v/>
      </c>
      <c r="K2868" s="61"/>
      <c r="L2868" s="57"/>
      <c r="M2868" s="57" t="str">
        <f t="shared" si="225"/>
        <v/>
      </c>
      <c r="N2868" s="57"/>
      <c r="O2868" s="57"/>
      <c r="P2868" s="57"/>
      <c r="Q2868" s="65" t="str">
        <f t="shared" si="226"/>
        <v/>
      </c>
      <c r="R2868" s="55"/>
      <c r="S2868" s="67"/>
      <c r="T2868" s="17">
        <f>IF(AND(D2868&lt;&gt;"",RIGHT(D2868,3)&lt;&gt;""),IF(COUNTIF($D$6:D2868,D2868)=1,1,0),0)</f>
        <v>0</v>
      </c>
      <c r="U2868" s="17" t="str">
        <f t="shared" si="227"/>
        <v/>
      </c>
      <c r="V2868" s="17" t="str">
        <f t="shared" si="228"/>
        <v/>
      </c>
    </row>
    <row r="2869" s="9" customFormat="1" hidden="1" customHeight="1" spans="1:22">
      <c r="A2869" s="21"/>
      <c r="B2869" s="54"/>
      <c r="C2869" s="55"/>
      <c r="D2869" s="54"/>
      <c r="E2869" s="57"/>
      <c r="F2869" s="58"/>
      <c r="G2869" s="59"/>
      <c r="H2869" s="57"/>
      <c r="I2869" s="57"/>
      <c r="J2869" s="62" t="str">
        <f t="shared" si="224"/>
        <v/>
      </c>
      <c r="K2869" s="61"/>
      <c r="L2869" s="57"/>
      <c r="M2869" s="57" t="str">
        <f t="shared" si="225"/>
        <v/>
      </c>
      <c r="N2869" s="57"/>
      <c r="O2869" s="57"/>
      <c r="P2869" s="57"/>
      <c r="Q2869" s="65" t="str">
        <f t="shared" si="226"/>
        <v/>
      </c>
      <c r="R2869" s="55"/>
      <c r="S2869" s="67"/>
      <c r="T2869" s="17">
        <f>IF(AND(D2869&lt;&gt;"",RIGHT(D2869,3)&lt;&gt;""),IF(COUNTIF($D$6:D2869,D2869)=1,1,0),0)</f>
        <v>0</v>
      </c>
      <c r="U2869" s="17" t="str">
        <f t="shared" si="227"/>
        <v/>
      </c>
      <c r="V2869" s="17" t="str">
        <f t="shared" si="228"/>
        <v/>
      </c>
    </row>
    <row r="2870" s="9" customFormat="1" hidden="1" customHeight="1" spans="1:22">
      <c r="A2870" s="21"/>
      <c r="B2870" s="54"/>
      <c r="C2870" s="55"/>
      <c r="D2870" s="54"/>
      <c r="E2870" s="57"/>
      <c r="F2870" s="58"/>
      <c r="G2870" s="59"/>
      <c r="H2870" s="57"/>
      <c r="I2870" s="57"/>
      <c r="J2870" s="62" t="str">
        <f t="shared" si="224"/>
        <v/>
      </c>
      <c r="K2870" s="61"/>
      <c r="L2870" s="57"/>
      <c r="M2870" s="57" t="str">
        <f t="shared" si="225"/>
        <v/>
      </c>
      <c r="N2870" s="57"/>
      <c r="O2870" s="57"/>
      <c r="P2870" s="57"/>
      <c r="Q2870" s="65" t="str">
        <f t="shared" si="226"/>
        <v/>
      </c>
      <c r="R2870" s="55"/>
      <c r="S2870" s="67"/>
      <c r="T2870" s="17">
        <f>IF(AND(D2870&lt;&gt;"",RIGHT(D2870,3)&lt;&gt;""),IF(COUNTIF($D$6:D2870,D2870)=1,1,0),0)</f>
        <v>0</v>
      </c>
      <c r="U2870" s="17" t="str">
        <f t="shared" si="227"/>
        <v/>
      </c>
      <c r="V2870" s="17" t="str">
        <f t="shared" si="228"/>
        <v/>
      </c>
    </row>
    <row r="2871" s="9" customFormat="1" hidden="1" customHeight="1" spans="1:22">
      <c r="A2871" s="21"/>
      <c r="B2871" s="54"/>
      <c r="C2871" s="55"/>
      <c r="D2871" s="54"/>
      <c r="E2871" s="57"/>
      <c r="F2871" s="58"/>
      <c r="G2871" s="59"/>
      <c r="H2871" s="57"/>
      <c r="I2871" s="57"/>
      <c r="J2871" s="62" t="str">
        <f t="shared" si="224"/>
        <v/>
      </c>
      <c r="K2871" s="61"/>
      <c r="L2871" s="57"/>
      <c r="M2871" s="57" t="str">
        <f t="shared" si="225"/>
        <v/>
      </c>
      <c r="N2871" s="57"/>
      <c r="O2871" s="57"/>
      <c r="P2871" s="57"/>
      <c r="Q2871" s="65" t="str">
        <f t="shared" si="226"/>
        <v/>
      </c>
      <c r="R2871" s="55"/>
      <c r="S2871" s="67"/>
      <c r="T2871" s="17">
        <f>IF(AND(D2871&lt;&gt;"",RIGHT(D2871,3)&lt;&gt;""),IF(COUNTIF($D$6:D2871,D2871)=1,1,0),0)</f>
        <v>0</v>
      </c>
      <c r="U2871" s="17" t="str">
        <f t="shared" si="227"/>
        <v/>
      </c>
      <c r="V2871" s="17" t="str">
        <f t="shared" si="228"/>
        <v/>
      </c>
    </row>
    <row r="2872" s="9" customFormat="1" hidden="1" customHeight="1" spans="1:22">
      <c r="A2872" s="21"/>
      <c r="B2872" s="54"/>
      <c r="C2872" s="55"/>
      <c r="D2872" s="54"/>
      <c r="E2872" s="57"/>
      <c r="F2872" s="58"/>
      <c r="G2872" s="59"/>
      <c r="H2872" s="57"/>
      <c r="I2872" s="57"/>
      <c r="J2872" s="62" t="str">
        <f t="shared" si="224"/>
        <v/>
      </c>
      <c r="K2872" s="61"/>
      <c r="L2872" s="57"/>
      <c r="M2872" s="57" t="str">
        <f t="shared" si="225"/>
        <v/>
      </c>
      <c r="N2872" s="57"/>
      <c r="O2872" s="57"/>
      <c r="P2872" s="57"/>
      <c r="Q2872" s="65" t="str">
        <f t="shared" si="226"/>
        <v/>
      </c>
      <c r="R2872" s="55"/>
      <c r="S2872" s="67"/>
      <c r="T2872" s="17">
        <f>IF(AND(D2872&lt;&gt;"",RIGHT(D2872,3)&lt;&gt;""),IF(COUNTIF($D$6:D2872,D2872)=1,1,0),0)</f>
        <v>0</v>
      </c>
      <c r="U2872" s="17" t="str">
        <f t="shared" si="227"/>
        <v/>
      </c>
      <c r="V2872" s="17" t="str">
        <f t="shared" si="228"/>
        <v/>
      </c>
    </row>
    <row r="2873" s="9" customFormat="1" hidden="1" customHeight="1" spans="1:22">
      <c r="A2873" s="21"/>
      <c r="B2873" s="54"/>
      <c r="C2873" s="55"/>
      <c r="D2873" s="54"/>
      <c r="E2873" s="57"/>
      <c r="F2873" s="58"/>
      <c r="G2873" s="59"/>
      <c r="H2873" s="57"/>
      <c r="I2873" s="57"/>
      <c r="J2873" s="62" t="str">
        <f t="shared" si="224"/>
        <v/>
      </c>
      <c r="K2873" s="61"/>
      <c r="L2873" s="57"/>
      <c r="M2873" s="57" t="str">
        <f t="shared" si="225"/>
        <v/>
      </c>
      <c r="N2873" s="57"/>
      <c r="O2873" s="57"/>
      <c r="P2873" s="57"/>
      <c r="Q2873" s="65" t="str">
        <f t="shared" si="226"/>
        <v/>
      </c>
      <c r="R2873" s="55"/>
      <c r="S2873" s="67"/>
      <c r="T2873" s="17">
        <f>IF(AND(D2873&lt;&gt;"",RIGHT(D2873,3)&lt;&gt;""),IF(COUNTIF($D$6:D2873,D2873)=1,1,0),0)</f>
        <v>0</v>
      </c>
      <c r="U2873" s="17" t="str">
        <f t="shared" si="227"/>
        <v/>
      </c>
      <c r="V2873" s="17" t="str">
        <f t="shared" si="228"/>
        <v/>
      </c>
    </row>
    <row r="2874" s="9" customFormat="1" hidden="1" customHeight="1" spans="1:22">
      <c r="A2874" s="21"/>
      <c r="B2874" s="54"/>
      <c r="C2874" s="55"/>
      <c r="D2874" s="54"/>
      <c r="E2874" s="57"/>
      <c r="F2874" s="58"/>
      <c r="G2874" s="59"/>
      <c r="H2874" s="57"/>
      <c r="I2874" s="57"/>
      <c r="J2874" s="62" t="str">
        <f t="shared" si="224"/>
        <v/>
      </c>
      <c r="K2874" s="61"/>
      <c r="L2874" s="57"/>
      <c r="M2874" s="57" t="str">
        <f t="shared" si="225"/>
        <v/>
      </c>
      <c r="N2874" s="57"/>
      <c r="O2874" s="57"/>
      <c r="P2874" s="57"/>
      <c r="Q2874" s="65" t="str">
        <f t="shared" si="226"/>
        <v/>
      </c>
      <c r="R2874" s="55"/>
      <c r="S2874" s="67"/>
      <c r="T2874" s="17">
        <f>IF(AND(D2874&lt;&gt;"",RIGHT(D2874,3)&lt;&gt;""),IF(COUNTIF($D$6:D2874,D2874)=1,1,0),0)</f>
        <v>0</v>
      </c>
      <c r="U2874" s="17" t="str">
        <f t="shared" si="227"/>
        <v/>
      </c>
      <c r="V2874" s="17" t="str">
        <f t="shared" si="228"/>
        <v/>
      </c>
    </row>
    <row r="2875" s="9" customFormat="1" hidden="1" customHeight="1" spans="1:22">
      <c r="A2875" s="21"/>
      <c r="B2875" s="54"/>
      <c r="C2875" s="55"/>
      <c r="D2875" s="54"/>
      <c r="E2875" s="57"/>
      <c r="F2875" s="58"/>
      <c r="G2875" s="59"/>
      <c r="H2875" s="57"/>
      <c r="I2875" s="57"/>
      <c r="J2875" s="62" t="str">
        <f t="shared" si="224"/>
        <v/>
      </c>
      <c r="K2875" s="61"/>
      <c r="L2875" s="57"/>
      <c r="M2875" s="57" t="str">
        <f t="shared" si="225"/>
        <v/>
      </c>
      <c r="N2875" s="57"/>
      <c r="O2875" s="57"/>
      <c r="P2875" s="57"/>
      <c r="Q2875" s="65" t="str">
        <f t="shared" si="226"/>
        <v/>
      </c>
      <c r="R2875" s="55"/>
      <c r="S2875" s="67"/>
      <c r="T2875" s="17">
        <f>IF(AND(D2875&lt;&gt;"",RIGHT(D2875,3)&lt;&gt;""),IF(COUNTIF($D$6:D2875,D2875)=1,1,0),0)</f>
        <v>0</v>
      </c>
      <c r="U2875" s="17" t="str">
        <f t="shared" si="227"/>
        <v/>
      </c>
      <c r="V2875" s="17" t="str">
        <f t="shared" si="228"/>
        <v/>
      </c>
    </row>
    <row r="2876" s="9" customFormat="1" hidden="1" customHeight="1" spans="1:22">
      <c r="A2876" s="21"/>
      <c r="B2876" s="54"/>
      <c r="C2876" s="55"/>
      <c r="D2876" s="54"/>
      <c r="E2876" s="57"/>
      <c r="F2876" s="58"/>
      <c r="G2876" s="59"/>
      <c r="H2876" s="57"/>
      <c r="I2876" s="57"/>
      <c r="J2876" s="62" t="str">
        <f t="shared" si="224"/>
        <v/>
      </c>
      <c r="K2876" s="61"/>
      <c r="L2876" s="57"/>
      <c r="M2876" s="57" t="str">
        <f t="shared" si="225"/>
        <v/>
      </c>
      <c r="N2876" s="57"/>
      <c r="O2876" s="57"/>
      <c r="P2876" s="57"/>
      <c r="Q2876" s="65" t="str">
        <f t="shared" si="226"/>
        <v/>
      </c>
      <c r="R2876" s="55"/>
      <c r="S2876" s="67"/>
      <c r="T2876" s="17">
        <f>IF(AND(D2876&lt;&gt;"",RIGHT(D2876,3)&lt;&gt;""),IF(COUNTIF($D$6:D2876,D2876)=1,1,0),0)</f>
        <v>0</v>
      </c>
      <c r="U2876" s="17" t="str">
        <f t="shared" si="227"/>
        <v/>
      </c>
      <c r="V2876" s="17" t="str">
        <f t="shared" si="228"/>
        <v/>
      </c>
    </row>
    <row r="2877" s="9" customFormat="1" hidden="1" customHeight="1" spans="1:22">
      <c r="A2877" s="21"/>
      <c r="B2877" s="54"/>
      <c r="C2877" s="55"/>
      <c r="D2877" s="54"/>
      <c r="E2877" s="57"/>
      <c r="F2877" s="58"/>
      <c r="G2877" s="59"/>
      <c r="H2877" s="57"/>
      <c r="I2877" s="57"/>
      <c r="J2877" s="62" t="str">
        <f t="shared" si="224"/>
        <v/>
      </c>
      <c r="K2877" s="61"/>
      <c r="L2877" s="57"/>
      <c r="M2877" s="57" t="str">
        <f t="shared" si="225"/>
        <v/>
      </c>
      <c r="N2877" s="57"/>
      <c r="O2877" s="57"/>
      <c r="P2877" s="57"/>
      <c r="Q2877" s="65" t="str">
        <f t="shared" si="226"/>
        <v/>
      </c>
      <c r="R2877" s="55"/>
      <c r="S2877" s="67"/>
      <c r="T2877" s="17">
        <f>IF(AND(D2877&lt;&gt;"",RIGHT(D2877,3)&lt;&gt;""),IF(COUNTIF($D$6:D2877,D2877)=1,1,0),0)</f>
        <v>0</v>
      </c>
      <c r="U2877" s="17" t="str">
        <f t="shared" si="227"/>
        <v/>
      </c>
      <c r="V2877" s="17" t="str">
        <f t="shared" si="228"/>
        <v/>
      </c>
    </row>
    <row r="2878" s="9" customFormat="1" hidden="1" customHeight="1" spans="1:22">
      <c r="A2878" s="21"/>
      <c r="B2878" s="54"/>
      <c r="C2878" s="55"/>
      <c r="D2878" s="54"/>
      <c r="E2878" s="57"/>
      <c r="F2878" s="58"/>
      <c r="G2878" s="59"/>
      <c r="H2878" s="57"/>
      <c r="I2878" s="57"/>
      <c r="J2878" s="62" t="str">
        <f t="shared" si="224"/>
        <v/>
      </c>
      <c r="K2878" s="61"/>
      <c r="L2878" s="57"/>
      <c r="M2878" s="57" t="str">
        <f t="shared" si="225"/>
        <v/>
      </c>
      <c r="N2878" s="57"/>
      <c r="O2878" s="57"/>
      <c r="P2878" s="57"/>
      <c r="Q2878" s="65" t="str">
        <f t="shared" si="226"/>
        <v/>
      </c>
      <c r="R2878" s="55"/>
      <c r="S2878" s="67"/>
      <c r="T2878" s="17">
        <f>IF(AND(D2878&lt;&gt;"",RIGHT(D2878,3)&lt;&gt;""),IF(COUNTIF($D$6:D2878,D2878)=1,1,0),0)</f>
        <v>0</v>
      </c>
      <c r="U2878" s="17" t="str">
        <f t="shared" si="227"/>
        <v/>
      </c>
      <c r="V2878" s="17" t="str">
        <f t="shared" si="228"/>
        <v/>
      </c>
    </row>
    <row r="2879" s="9" customFormat="1" hidden="1" customHeight="1" spans="1:22">
      <c r="A2879" s="21"/>
      <c r="B2879" s="54"/>
      <c r="C2879" s="55"/>
      <c r="D2879" s="54"/>
      <c r="E2879" s="57"/>
      <c r="F2879" s="58"/>
      <c r="G2879" s="59"/>
      <c r="H2879" s="57"/>
      <c r="I2879" s="57"/>
      <c r="J2879" s="62" t="str">
        <f t="shared" si="224"/>
        <v/>
      </c>
      <c r="K2879" s="61"/>
      <c r="L2879" s="57"/>
      <c r="M2879" s="57" t="str">
        <f t="shared" si="225"/>
        <v/>
      </c>
      <c r="N2879" s="57"/>
      <c r="O2879" s="57"/>
      <c r="P2879" s="57"/>
      <c r="Q2879" s="65" t="str">
        <f t="shared" si="226"/>
        <v/>
      </c>
      <c r="R2879" s="55"/>
      <c r="S2879" s="67"/>
      <c r="T2879" s="17">
        <f>IF(AND(D2879&lt;&gt;"",RIGHT(D2879,3)&lt;&gt;""),IF(COUNTIF($D$6:D2879,D2879)=1,1,0),0)</f>
        <v>0</v>
      </c>
      <c r="U2879" s="17" t="str">
        <f t="shared" si="227"/>
        <v/>
      </c>
      <c r="V2879" s="17" t="str">
        <f t="shared" si="228"/>
        <v/>
      </c>
    </row>
    <row r="2880" s="9" customFormat="1" hidden="1" customHeight="1" spans="1:22">
      <c r="A2880" s="21"/>
      <c r="B2880" s="54"/>
      <c r="C2880" s="55"/>
      <c r="D2880" s="54"/>
      <c r="E2880" s="57"/>
      <c r="F2880" s="58"/>
      <c r="G2880" s="59"/>
      <c r="H2880" s="57"/>
      <c r="I2880" s="57"/>
      <c r="J2880" s="62" t="str">
        <f t="shared" si="224"/>
        <v/>
      </c>
      <c r="K2880" s="61"/>
      <c r="L2880" s="57"/>
      <c r="M2880" s="57" t="str">
        <f t="shared" si="225"/>
        <v/>
      </c>
      <c r="N2880" s="57"/>
      <c r="O2880" s="57"/>
      <c r="P2880" s="57"/>
      <c r="Q2880" s="65" t="str">
        <f t="shared" si="226"/>
        <v/>
      </c>
      <c r="R2880" s="55"/>
      <c r="S2880" s="67"/>
      <c r="T2880" s="17">
        <f>IF(AND(D2880&lt;&gt;"",RIGHT(D2880,3)&lt;&gt;""),IF(COUNTIF($D$6:D2880,D2880)=1,1,0),0)</f>
        <v>0</v>
      </c>
      <c r="U2880" s="17" t="str">
        <f t="shared" si="227"/>
        <v/>
      </c>
      <c r="V2880" s="17" t="str">
        <f t="shared" si="228"/>
        <v/>
      </c>
    </row>
    <row r="2881" s="9" customFormat="1" hidden="1" customHeight="1" spans="1:22">
      <c r="A2881" s="21"/>
      <c r="B2881" s="54"/>
      <c r="C2881" s="55"/>
      <c r="D2881" s="54"/>
      <c r="E2881" s="57"/>
      <c r="F2881" s="58"/>
      <c r="G2881" s="59"/>
      <c r="H2881" s="57"/>
      <c r="I2881" s="57"/>
      <c r="J2881" s="62" t="str">
        <f t="shared" si="224"/>
        <v/>
      </c>
      <c r="K2881" s="61"/>
      <c r="L2881" s="57"/>
      <c r="M2881" s="57" t="str">
        <f t="shared" si="225"/>
        <v/>
      </c>
      <c r="N2881" s="57"/>
      <c r="O2881" s="57"/>
      <c r="P2881" s="57"/>
      <c r="Q2881" s="65" t="str">
        <f t="shared" si="226"/>
        <v/>
      </c>
      <c r="R2881" s="55"/>
      <c r="S2881" s="67"/>
      <c r="T2881" s="17">
        <f>IF(AND(D2881&lt;&gt;"",RIGHT(D2881,3)&lt;&gt;""),IF(COUNTIF($D$6:D2881,D2881)=1,1,0),0)</f>
        <v>0</v>
      </c>
      <c r="U2881" s="17" t="str">
        <f t="shared" si="227"/>
        <v/>
      </c>
      <c r="V2881" s="17" t="str">
        <f t="shared" si="228"/>
        <v/>
      </c>
    </row>
    <row r="2882" s="9" customFormat="1" hidden="1" customHeight="1" spans="1:22">
      <c r="A2882" s="21"/>
      <c r="B2882" s="54"/>
      <c r="C2882" s="55"/>
      <c r="D2882" s="54"/>
      <c r="E2882" s="57"/>
      <c r="F2882" s="58"/>
      <c r="G2882" s="59"/>
      <c r="H2882" s="57"/>
      <c r="I2882" s="57"/>
      <c r="J2882" s="62" t="str">
        <f t="shared" si="224"/>
        <v/>
      </c>
      <c r="K2882" s="61"/>
      <c r="L2882" s="57"/>
      <c r="M2882" s="57" t="str">
        <f t="shared" si="225"/>
        <v/>
      </c>
      <c r="N2882" s="57"/>
      <c r="O2882" s="57"/>
      <c r="P2882" s="57"/>
      <c r="Q2882" s="65" t="str">
        <f t="shared" si="226"/>
        <v/>
      </c>
      <c r="R2882" s="55"/>
      <c r="S2882" s="67"/>
      <c r="T2882" s="17">
        <f>IF(AND(D2882&lt;&gt;"",RIGHT(D2882,3)&lt;&gt;""),IF(COUNTIF($D$6:D2882,D2882)=1,1,0),0)</f>
        <v>0</v>
      </c>
      <c r="U2882" s="17" t="str">
        <f t="shared" si="227"/>
        <v/>
      </c>
      <c r="V2882" s="17" t="str">
        <f t="shared" si="228"/>
        <v/>
      </c>
    </row>
    <row r="2883" s="9" customFormat="1" hidden="1" customHeight="1" spans="1:22">
      <c r="A2883" s="21"/>
      <c r="B2883" s="54"/>
      <c r="C2883" s="55"/>
      <c r="D2883" s="54"/>
      <c r="E2883" s="57"/>
      <c r="F2883" s="58"/>
      <c r="G2883" s="59"/>
      <c r="H2883" s="57"/>
      <c r="I2883" s="57"/>
      <c r="J2883" s="62" t="str">
        <f t="shared" si="224"/>
        <v/>
      </c>
      <c r="K2883" s="61"/>
      <c r="L2883" s="57"/>
      <c r="M2883" s="57" t="str">
        <f t="shared" si="225"/>
        <v/>
      </c>
      <c r="N2883" s="57"/>
      <c r="O2883" s="57"/>
      <c r="P2883" s="57"/>
      <c r="Q2883" s="65" t="str">
        <f t="shared" si="226"/>
        <v/>
      </c>
      <c r="R2883" s="55"/>
      <c r="S2883" s="67"/>
      <c r="T2883" s="17">
        <f>IF(AND(D2883&lt;&gt;"",RIGHT(D2883,3)&lt;&gt;""),IF(COUNTIF($D$6:D2883,D2883)=1,1,0),0)</f>
        <v>0</v>
      </c>
      <c r="U2883" s="17" t="str">
        <f t="shared" si="227"/>
        <v/>
      </c>
      <c r="V2883" s="17" t="str">
        <f t="shared" si="228"/>
        <v/>
      </c>
    </row>
    <row r="2884" s="9" customFormat="1" hidden="1" customHeight="1" spans="1:22">
      <c r="A2884" s="21"/>
      <c r="B2884" s="54"/>
      <c r="C2884" s="55"/>
      <c r="D2884" s="54"/>
      <c r="E2884" s="57"/>
      <c r="F2884" s="58"/>
      <c r="G2884" s="59"/>
      <c r="H2884" s="57"/>
      <c r="I2884" s="57"/>
      <c r="J2884" s="62" t="str">
        <f t="shared" si="224"/>
        <v/>
      </c>
      <c r="K2884" s="61"/>
      <c r="L2884" s="57"/>
      <c r="M2884" s="57" t="str">
        <f t="shared" si="225"/>
        <v/>
      </c>
      <c r="N2884" s="57"/>
      <c r="O2884" s="57"/>
      <c r="P2884" s="57"/>
      <c r="Q2884" s="65" t="str">
        <f t="shared" si="226"/>
        <v/>
      </c>
      <c r="R2884" s="55"/>
      <c r="S2884" s="67"/>
      <c r="T2884" s="17">
        <f>IF(AND(D2884&lt;&gt;"",RIGHT(D2884,3)&lt;&gt;""),IF(COUNTIF($D$6:D2884,D2884)=1,1,0),0)</f>
        <v>0</v>
      </c>
      <c r="U2884" s="17" t="str">
        <f t="shared" si="227"/>
        <v/>
      </c>
      <c r="V2884" s="17" t="str">
        <f t="shared" si="228"/>
        <v/>
      </c>
    </row>
    <row r="2885" s="9" customFormat="1" hidden="1" customHeight="1" spans="1:22">
      <c r="A2885" s="21"/>
      <c r="B2885" s="54"/>
      <c r="C2885" s="55"/>
      <c r="D2885" s="54"/>
      <c r="E2885" s="57"/>
      <c r="F2885" s="58"/>
      <c r="G2885" s="59"/>
      <c r="H2885" s="57"/>
      <c r="I2885" s="57"/>
      <c r="J2885" s="62" t="str">
        <f t="shared" si="224"/>
        <v/>
      </c>
      <c r="K2885" s="61"/>
      <c r="L2885" s="57"/>
      <c r="M2885" s="57" t="str">
        <f t="shared" si="225"/>
        <v/>
      </c>
      <c r="N2885" s="57"/>
      <c r="O2885" s="57"/>
      <c r="P2885" s="57"/>
      <c r="Q2885" s="65" t="str">
        <f t="shared" si="226"/>
        <v/>
      </c>
      <c r="R2885" s="55"/>
      <c r="S2885" s="67"/>
      <c r="T2885" s="17">
        <f>IF(AND(D2885&lt;&gt;"",RIGHT(D2885,3)&lt;&gt;""),IF(COUNTIF($D$6:D2885,D2885)=1,1,0),0)</f>
        <v>0</v>
      </c>
      <c r="U2885" s="17" t="str">
        <f t="shared" si="227"/>
        <v/>
      </c>
      <c r="V2885" s="17" t="str">
        <f t="shared" si="228"/>
        <v/>
      </c>
    </row>
    <row r="2886" s="9" customFormat="1" hidden="1" customHeight="1" spans="1:22">
      <c r="A2886" s="21"/>
      <c r="B2886" s="54"/>
      <c r="C2886" s="55"/>
      <c r="D2886" s="54"/>
      <c r="E2886" s="57"/>
      <c r="F2886" s="58"/>
      <c r="G2886" s="59"/>
      <c r="H2886" s="57"/>
      <c r="I2886" s="57"/>
      <c r="J2886" s="62" t="str">
        <f t="shared" ref="J2886:J2949" si="229">IF(H2886&lt;&gt;"",HYPERLINK(_xlfn.CONCAT($H$4,H2886,I2886),"Open File"),"")</f>
        <v/>
      </c>
      <c r="K2886" s="61"/>
      <c r="L2886" s="57"/>
      <c r="M2886" s="57" t="str">
        <f t="shared" ref="M2886:M2949" si="230">IF(AND(N2886&lt;&gt;"",Q2886&lt;&gt;"",R2886&lt;&gt;""),"COMPLETED",IF(N2886&lt;&gt;"","ON-GOING",IF(L2886&lt;&gt;"","REQUESTED","")))</f>
        <v/>
      </c>
      <c r="N2886" s="57"/>
      <c r="O2886" s="57"/>
      <c r="P2886" s="57"/>
      <c r="Q2886" s="65" t="str">
        <f t="shared" ref="Q2886:Q2949" si="231">IF(O2886&lt;&gt;"",HYPERLINK(_xlfn.CONCAT($O$4,O2886,P2886),"Open File"),"")</f>
        <v/>
      </c>
      <c r="R2886" s="55"/>
      <c r="S2886" s="67"/>
      <c r="T2886" s="17">
        <f>IF(AND(D2886&lt;&gt;"",RIGHT(D2886,3)&lt;&gt;""),IF(COUNTIF($D$6:D2886,D2886)=1,1,0),0)</f>
        <v>0</v>
      </c>
      <c r="U2886" s="17" t="str">
        <f t="shared" ref="U2886:U2949" si="232">IF(AND(D2886&lt;&gt;"",E2886&lt;&gt;""),_xlfn.CONCAT(SUBSTITUTE(D2886,"/","."),"_",E2886,"_Before"),"")</f>
        <v/>
      </c>
      <c r="V2886" s="17" t="str">
        <f t="shared" ref="V2886:V2949" si="233">IF(AND(D2886&lt;&gt;"",E2886&lt;&gt;""),_xlfn.CONCAT(SUBSTITUTE(D2886,"/","."),"_",E2886,"_After"),"")</f>
        <v/>
      </c>
    </row>
    <row r="2887" s="9" customFormat="1" hidden="1" customHeight="1" spans="1:22">
      <c r="A2887" s="21"/>
      <c r="B2887" s="54"/>
      <c r="C2887" s="55"/>
      <c r="D2887" s="54"/>
      <c r="E2887" s="57"/>
      <c r="F2887" s="58"/>
      <c r="G2887" s="59"/>
      <c r="H2887" s="57"/>
      <c r="I2887" s="57"/>
      <c r="J2887" s="62" t="str">
        <f t="shared" si="229"/>
        <v/>
      </c>
      <c r="K2887" s="61"/>
      <c r="L2887" s="57"/>
      <c r="M2887" s="57" t="str">
        <f t="shared" si="230"/>
        <v/>
      </c>
      <c r="N2887" s="57"/>
      <c r="O2887" s="57"/>
      <c r="P2887" s="57"/>
      <c r="Q2887" s="65" t="str">
        <f t="shared" si="231"/>
        <v/>
      </c>
      <c r="R2887" s="55"/>
      <c r="S2887" s="67"/>
      <c r="T2887" s="17">
        <f>IF(AND(D2887&lt;&gt;"",RIGHT(D2887,3)&lt;&gt;""),IF(COUNTIF($D$6:D2887,D2887)=1,1,0),0)</f>
        <v>0</v>
      </c>
      <c r="U2887" s="17" t="str">
        <f t="shared" si="232"/>
        <v/>
      </c>
      <c r="V2887" s="17" t="str">
        <f t="shared" si="233"/>
        <v/>
      </c>
    </row>
    <row r="2888" s="9" customFormat="1" hidden="1" customHeight="1" spans="1:22">
      <c r="A2888" s="21"/>
      <c r="B2888" s="54"/>
      <c r="C2888" s="55"/>
      <c r="D2888" s="54"/>
      <c r="E2888" s="57"/>
      <c r="F2888" s="58"/>
      <c r="G2888" s="59"/>
      <c r="H2888" s="57"/>
      <c r="I2888" s="57"/>
      <c r="J2888" s="62" t="str">
        <f t="shared" si="229"/>
        <v/>
      </c>
      <c r="K2888" s="61"/>
      <c r="L2888" s="57"/>
      <c r="M2888" s="57" t="str">
        <f t="shared" si="230"/>
        <v/>
      </c>
      <c r="N2888" s="57"/>
      <c r="O2888" s="57"/>
      <c r="P2888" s="57"/>
      <c r="Q2888" s="65" t="str">
        <f t="shared" si="231"/>
        <v/>
      </c>
      <c r="R2888" s="55"/>
      <c r="S2888" s="67"/>
      <c r="T2888" s="17">
        <f>IF(AND(D2888&lt;&gt;"",RIGHT(D2888,3)&lt;&gt;""),IF(COUNTIF($D$6:D2888,D2888)=1,1,0),0)</f>
        <v>0</v>
      </c>
      <c r="U2888" s="17" t="str">
        <f t="shared" si="232"/>
        <v/>
      </c>
      <c r="V2888" s="17" t="str">
        <f t="shared" si="233"/>
        <v/>
      </c>
    </row>
    <row r="2889" s="9" customFormat="1" hidden="1" customHeight="1" spans="1:22">
      <c r="A2889" s="21"/>
      <c r="B2889" s="54"/>
      <c r="C2889" s="55"/>
      <c r="D2889" s="54"/>
      <c r="E2889" s="57"/>
      <c r="F2889" s="58"/>
      <c r="G2889" s="59"/>
      <c r="H2889" s="57"/>
      <c r="I2889" s="57"/>
      <c r="J2889" s="62" t="str">
        <f t="shared" si="229"/>
        <v/>
      </c>
      <c r="K2889" s="61"/>
      <c r="L2889" s="57"/>
      <c r="M2889" s="57" t="str">
        <f t="shared" si="230"/>
        <v/>
      </c>
      <c r="N2889" s="57"/>
      <c r="O2889" s="57"/>
      <c r="P2889" s="57"/>
      <c r="Q2889" s="65" t="str">
        <f t="shared" si="231"/>
        <v/>
      </c>
      <c r="R2889" s="55"/>
      <c r="S2889" s="67"/>
      <c r="T2889" s="17">
        <f>IF(AND(D2889&lt;&gt;"",RIGHT(D2889,3)&lt;&gt;""),IF(COUNTIF($D$6:D2889,D2889)=1,1,0),0)</f>
        <v>0</v>
      </c>
      <c r="U2889" s="17" t="str">
        <f t="shared" si="232"/>
        <v/>
      </c>
      <c r="V2889" s="17" t="str">
        <f t="shared" si="233"/>
        <v/>
      </c>
    </row>
    <row r="2890" s="9" customFormat="1" hidden="1" customHeight="1" spans="1:22">
      <c r="A2890" s="21"/>
      <c r="B2890" s="54"/>
      <c r="C2890" s="55"/>
      <c r="D2890" s="54"/>
      <c r="E2890" s="57"/>
      <c r="F2890" s="58"/>
      <c r="G2890" s="59"/>
      <c r="H2890" s="57"/>
      <c r="I2890" s="57"/>
      <c r="J2890" s="62" t="str">
        <f t="shared" si="229"/>
        <v/>
      </c>
      <c r="K2890" s="61"/>
      <c r="L2890" s="57"/>
      <c r="M2890" s="57" t="str">
        <f t="shared" si="230"/>
        <v/>
      </c>
      <c r="N2890" s="57"/>
      <c r="O2890" s="57"/>
      <c r="P2890" s="57"/>
      <c r="Q2890" s="65" t="str">
        <f t="shared" si="231"/>
        <v/>
      </c>
      <c r="R2890" s="55"/>
      <c r="S2890" s="67"/>
      <c r="T2890" s="17">
        <f>IF(AND(D2890&lt;&gt;"",RIGHT(D2890,3)&lt;&gt;""),IF(COUNTIF($D$6:D2890,D2890)=1,1,0),0)</f>
        <v>0</v>
      </c>
      <c r="U2890" s="17" t="str">
        <f t="shared" si="232"/>
        <v/>
      </c>
      <c r="V2890" s="17" t="str">
        <f t="shared" si="233"/>
        <v/>
      </c>
    </row>
    <row r="2891" s="9" customFormat="1" hidden="1" customHeight="1" spans="1:22">
      <c r="A2891" s="21"/>
      <c r="B2891" s="54"/>
      <c r="C2891" s="55"/>
      <c r="D2891" s="54"/>
      <c r="E2891" s="57"/>
      <c r="F2891" s="58"/>
      <c r="G2891" s="59"/>
      <c r="H2891" s="57"/>
      <c r="I2891" s="57"/>
      <c r="J2891" s="62" t="str">
        <f t="shared" si="229"/>
        <v/>
      </c>
      <c r="K2891" s="61"/>
      <c r="L2891" s="57"/>
      <c r="M2891" s="57" t="str">
        <f t="shared" si="230"/>
        <v/>
      </c>
      <c r="N2891" s="57"/>
      <c r="O2891" s="57"/>
      <c r="P2891" s="57"/>
      <c r="Q2891" s="65" t="str">
        <f t="shared" si="231"/>
        <v/>
      </c>
      <c r="R2891" s="55"/>
      <c r="S2891" s="67"/>
      <c r="T2891" s="17">
        <f>IF(AND(D2891&lt;&gt;"",RIGHT(D2891,3)&lt;&gt;""),IF(COUNTIF($D$6:D2891,D2891)=1,1,0),0)</f>
        <v>0</v>
      </c>
      <c r="U2891" s="17" t="str">
        <f t="shared" si="232"/>
        <v/>
      </c>
      <c r="V2891" s="17" t="str">
        <f t="shared" si="233"/>
        <v/>
      </c>
    </row>
    <row r="2892" s="9" customFormat="1" hidden="1" customHeight="1" spans="1:22">
      <c r="A2892" s="21"/>
      <c r="B2892" s="54"/>
      <c r="C2892" s="55"/>
      <c r="D2892" s="54"/>
      <c r="E2892" s="57"/>
      <c r="F2892" s="58"/>
      <c r="G2892" s="59"/>
      <c r="H2892" s="57"/>
      <c r="I2892" s="57"/>
      <c r="J2892" s="62" t="str">
        <f t="shared" si="229"/>
        <v/>
      </c>
      <c r="K2892" s="61"/>
      <c r="L2892" s="57"/>
      <c r="M2892" s="57" t="str">
        <f t="shared" si="230"/>
        <v/>
      </c>
      <c r="N2892" s="57"/>
      <c r="O2892" s="57"/>
      <c r="P2892" s="57"/>
      <c r="Q2892" s="65" t="str">
        <f t="shared" si="231"/>
        <v/>
      </c>
      <c r="R2892" s="55"/>
      <c r="S2892" s="67"/>
      <c r="T2892" s="17">
        <f>IF(AND(D2892&lt;&gt;"",RIGHT(D2892,3)&lt;&gt;""),IF(COUNTIF($D$6:D2892,D2892)=1,1,0),0)</f>
        <v>0</v>
      </c>
      <c r="U2892" s="17" t="str">
        <f t="shared" si="232"/>
        <v/>
      </c>
      <c r="V2892" s="17" t="str">
        <f t="shared" si="233"/>
        <v/>
      </c>
    </row>
    <row r="2893" s="9" customFormat="1" hidden="1" customHeight="1" spans="1:22">
      <c r="A2893" s="21"/>
      <c r="B2893" s="54"/>
      <c r="C2893" s="55"/>
      <c r="D2893" s="54"/>
      <c r="E2893" s="57"/>
      <c r="F2893" s="58"/>
      <c r="G2893" s="59"/>
      <c r="H2893" s="57"/>
      <c r="I2893" s="57"/>
      <c r="J2893" s="62" t="str">
        <f t="shared" si="229"/>
        <v/>
      </c>
      <c r="K2893" s="61"/>
      <c r="L2893" s="57"/>
      <c r="M2893" s="57" t="str">
        <f t="shared" si="230"/>
        <v/>
      </c>
      <c r="N2893" s="57"/>
      <c r="O2893" s="57"/>
      <c r="P2893" s="57"/>
      <c r="Q2893" s="65" t="str">
        <f t="shared" si="231"/>
        <v/>
      </c>
      <c r="R2893" s="55"/>
      <c r="S2893" s="67"/>
      <c r="T2893" s="17">
        <f>IF(AND(D2893&lt;&gt;"",RIGHT(D2893,3)&lt;&gt;""),IF(COUNTIF($D$6:D2893,D2893)=1,1,0),0)</f>
        <v>0</v>
      </c>
      <c r="U2893" s="17" t="str">
        <f t="shared" si="232"/>
        <v/>
      </c>
      <c r="V2893" s="17" t="str">
        <f t="shared" si="233"/>
        <v/>
      </c>
    </row>
    <row r="2894" s="9" customFormat="1" hidden="1" customHeight="1" spans="1:22">
      <c r="A2894" s="21"/>
      <c r="B2894" s="54"/>
      <c r="C2894" s="55"/>
      <c r="D2894" s="54"/>
      <c r="E2894" s="57"/>
      <c r="F2894" s="58"/>
      <c r="G2894" s="59"/>
      <c r="H2894" s="57"/>
      <c r="I2894" s="57"/>
      <c r="J2894" s="62" t="str">
        <f t="shared" si="229"/>
        <v/>
      </c>
      <c r="K2894" s="61"/>
      <c r="L2894" s="57"/>
      <c r="M2894" s="57" t="str">
        <f t="shared" si="230"/>
        <v/>
      </c>
      <c r="N2894" s="57"/>
      <c r="O2894" s="57"/>
      <c r="P2894" s="57"/>
      <c r="Q2894" s="65" t="str">
        <f t="shared" si="231"/>
        <v/>
      </c>
      <c r="R2894" s="55"/>
      <c r="S2894" s="67"/>
      <c r="T2894" s="17">
        <f>IF(AND(D2894&lt;&gt;"",RIGHT(D2894,3)&lt;&gt;""),IF(COUNTIF($D$6:D2894,D2894)=1,1,0),0)</f>
        <v>0</v>
      </c>
      <c r="U2894" s="17" t="str">
        <f t="shared" si="232"/>
        <v/>
      </c>
      <c r="V2894" s="17" t="str">
        <f t="shared" si="233"/>
        <v/>
      </c>
    </row>
    <row r="2895" s="9" customFormat="1" hidden="1" customHeight="1" spans="1:22">
      <c r="A2895" s="21"/>
      <c r="B2895" s="54"/>
      <c r="C2895" s="55"/>
      <c r="D2895" s="54"/>
      <c r="E2895" s="57"/>
      <c r="F2895" s="58"/>
      <c r="G2895" s="59"/>
      <c r="H2895" s="57"/>
      <c r="I2895" s="57"/>
      <c r="J2895" s="62" t="str">
        <f t="shared" si="229"/>
        <v/>
      </c>
      <c r="K2895" s="61"/>
      <c r="L2895" s="57"/>
      <c r="M2895" s="57" t="str">
        <f t="shared" si="230"/>
        <v/>
      </c>
      <c r="N2895" s="57"/>
      <c r="O2895" s="57"/>
      <c r="P2895" s="57"/>
      <c r="Q2895" s="65" t="str">
        <f t="shared" si="231"/>
        <v/>
      </c>
      <c r="R2895" s="55"/>
      <c r="S2895" s="67"/>
      <c r="T2895" s="17">
        <f>IF(AND(D2895&lt;&gt;"",RIGHT(D2895,3)&lt;&gt;""),IF(COUNTIF($D$6:D2895,D2895)=1,1,0),0)</f>
        <v>0</v>
      </c>
      <c r="U2895" s="17" t="str">
        <f t="shared" si="232"/>
        <v/>
      </c>
      <c r="V2895" s="17" t="str">
        <f t="shared" si="233"/>
        <v/>
      </c>
    </row>
    <row r="2896" s="9" customFormat="1" hidden="1" customHeight="1" spans="1:22">
      <c r="A2896" s="21"/>
      <c r="B2896" s="54"/>
      <c r="C2896" s="55"/>
      <c r="D2896" s="54"/>
      <c r="E2896" s="57"/>
      <c r="F2896" s="58"/>
      <c r="G2896" s="59"/>
      <c r="H2896" s="57"/>
      <c r="I2896" s="57"/>
      <c r="J2896" s="62" t="str">
        <f t="shared" si="229"/>
        <v/>
      </c>
      <c r="K2896" s="61"/>
      <c r="L2896" s="57"/>
      <c r="M2896" s="57" t="str">
        <f t="shared" si="230"/>
        <v/>
      </c>
      <c r="N2896" s="57"/>
      <c r="O2896" s="57"/>
      <c r="P2896" s="57"/>
      <c r="Q2896" s="65" t="str">
        <f t="shared" si="231"/>
        <v/>
      </c>
      <c r="R2896" s="55"/>
      <c r="S2896" s="67"/>
      <c r="T2896" s="17">
        <f>IF(AND(D2896&lt;&gt;"",RIGHT(D2896,3)&lt;&gt;""),IF(COUNTIF($D$6:D2896,D2896)=1,1,0),0)</f>
        <v>0</v>
      </c>
      <c r="U2896" s="17" t="str">
        <f t="shared" si="232"/>
        <v/>
      </c>
      <c r="V2896" s="17" t="str">
        <f t="shared" si="233"/>
        <v/>
      </c>
    </row>
    <row r="2897" s="9" customFormat="1" hidden="1" customHeight="1" spans="1:22">
      <c r="A2897" s="21"/>
      <c r="B2897" s="54"/>
      <c r="C2897" s="55"/>
      <c r="D2897" s="54"/>
      <c r="E2897" s="57"/>
      <c r="F2897" s="58"/>
      <c r="G2897" s="59"/>
      <c r="H2897" s="57"/>
      <c r="I2897" s="57"/>
      <c r="J2897" s="62" t="str">
        <f t="shared" si="229"/>
        <v/>
      </c>
      <c r="K2897" s="61"/>
      <c r="L2897" s="57"/>
      <c r="M2897" s="57" t="str">
        <f t="shared" si="230"/>
        <v/>
      </c>
      <c r="N2897" s="57"/>
      <c r="O2897" s="57"/>
      <c r="P2897" s="57"/>
      <c r="Q2897" s="65" t="str">
        <f t="shared" si="231"/>
        <v/>
      </c>
      <c r="R2897" s="55"/>
      <c r="S2897" s="67"/>
      <c r="T2897" s="17">
        <f>IF(AND(D2897&lt;&gt;"",RIGHT(D2897,3)&lt;&gt;""),IF(COUNTIF($D$6:D2897,D2897)=1,1,0),0)</f>
        <v>0</v>
      </c>
      <c r="U2897" s="17" t="str">
        <f t="shared" si="232"/>
        <v/>
      </c>
      <c r="V2897" s="17" t="str">
        <f t="shared" si="233"/>
        <v/>
      </c>
    </row>
    <row r="2898" s="9" customFormat="1" hidden="1" customHeight="1" spans="1:22">
      <c r="A2898" s="21"/>
      <c r="B2898" s="54"/>
      <c r="C2898" s="55"/>
      <c r="D2898" s="54"/>
      <c r="E2898" s="57"/>
      <c r="F2898" s="58"/>
      <c r="G2898" s="59"/>
      <c r="H2898" s="57"/>
      <c r="I2898" s="57"/>
      <c r="J2898" s="62" t="str">
        <f t="shared" si="229"/>
        <v/>
      </c>
      <c r="K2898" s="61"/>
      <c r="L2898" s="57"/>
      <c r="M2898" s="57" t="str">
        <f t="shared" si="230"/>
        <v/>
      </c>
      <c r="N2898" s="57"/>
      <c r="O2898" s="57"/>
      <c r="P2898" s="57"/>
      <c r="Q2898" s="65" t="str">
        <f t="shared" si="231"/>
        <v/>
      </c>
      <c r="R2898" s="55"/>
      <c r="S2898" s="67"/>
      <c r="T2898" s="17">
        <f>IF(AND(D2898&lt;&gt;"",RIGHT(D2898,3)&lt;&gt;""),IF(COUNTIF($D$6:D2898,D2898)=1,1,0),0)</f>
        <v>0</v>
      </c>
      <c r="U2898" s="17" t="str">
        <f t="shared" si="232"/>
        <v/>
      </c>
      <c r="V2898" s="17" t="str">
        <f t="shared" si="233"/>
        <v/>
      </c>
    </row>
    <row r="2899" s="9" customFormat="1" hidden="1" customHeight="1" spans="1:22">
      <c r="A2899" s="21"/>
      <c r="B2899" s="54"/>
      <c r="C2899" s="55"/>
      <c r="D2899" s="54"/>
      <c r="E2899" s="57"/>
      <c r="F2899" s="58"/>
      <c r="G2899" s="59"/>
      <c r="H2899" s="57"/>
      <c r="I2899" s="57"/>
      <c r="J2899" s="62" t="str">
        <f t="shared" si="229"/>
        <v/>
      </c>
      <c r="K2899" s="61"/>
      <c r="L2899" s="57"/>
      <c r="M2899" s="57" t="str">
        <f t="shared" si="230"/>
        <v/>
      </c>
      <c r="N2899" s="57"/>
      <c r="O2899" s="57"/>
      <c r="P2899" s="57"/>
      <c r="Q2899" s="65" t="str">
        <f t="shared" si="231"/>
        <v/>
      </c>
      <c r="R2899" s="55"/>
      <c r="S2899" s="67"/>
      <c r="T2899" s="17">
        <f>IF(AND(D2899&lt;&gt;"",RIGHT(D2899,3)&lt;&gt;""),IF(COUNTIF($D$6:D2899,D2899)=1,1,0),0)</f>
        <v>0</v>
      </c>
      <c r="U2899" s="17" t="str">
        <f t="shared" si="232"/>
        <v/>
      </c>
      <c r="V2899" s="17" t="str">
        <f t="shared" si="233"/>
        <v/>
      </c>
    </row>
    <row r="2900" s="9" customFormat="1" hidden="1" customHeight="1" spans="1:22">
      <c r="A2900" s="21"/>
      <c r="B2900" s="54"/>
      <c r="C2900" s="55"/>
      <c r="D2900" s="54"/>
      <c r="E2900" s="57"/>
      <c r="F2900" s="58"/>
      <c r="G2900" s="59"/>
      <c r="H2900" s="57"/>
      <c r="I2900" s="57"/>
      <c r="J2900" s="62" t="str">
        <f t="shared" si="229"/>
        <v/>
      </c>
      <c r="K2900" s="61"/>
      <c r="L2900" s="57"/>
      <c r="M2900" s="57" t="str">
        <f t="shared" si="230"/>
        <v/>
      </c>
      <c r="N2900" s="57"/>
      <c r="O2900" s="57"/>
      <c r="P2900" s="57"/>
      <c r="Q2900" s="65" t="str">
        <f t="shared" si="231"/>
        <v/>
      </c>
      <c r="R2900" s="55"/>
      <c r="S2900" s="67"/>
      <c r="T2900" s="17">
        <f>IF(AND(D2900&lt;&gt;"",RIGHT(D2900,3)&lt;&gt;""),IF(COUNTIF($D$6:D2900,D2900)=1,1,0),0)</f>
        <v>0</v>
      </c>
      <c r="U2900" s="17" t="str">
        <f t="shared" si="232"/>
        <v/>
      </c>
      <c r="V2900" s="17" t="str">
        <f t="shared" si="233"/>
        <v/>
      </c>
    </row>
    <row r="2901" s="9" customFormat="1" hidden="1" customHeight="1" spans="1:22">
      <c r="A2901" s="21"/>
      <c r="B2901" s="54"/>
      <c r="C2901" s="55"/>
      <c r="D2901" s="54"/>
      <c r="E2901" s="57"/>
      <c r="F2901" s="58"/>
      <c r="G2901" s="59"/>
      <c r="H2901" s="57"/>
      <c r="I2901" s="57"/>
      <c r="J2901" s="62" t="str">
        <f t="shared" si="229"/>
        <v/>
      </c>
      <c r="K2901" s="61"/>
      <c r="L2901" s="57"/>
      <c r="M2901" s="57" t="str">
        <f t="shared" si="230"/>
        <v/>
      </c>
      <c r="N2901" s="57"/>
      <c r="O2901" s="57"/>
      <c r="P2901" s="57"/>
      <c r="Q2901" s="65" t="str">
        <f t="shared" si="231"/>
        <v/>
      </c>
      <c r="R2901" s="55"/>
      <c r="S2901" s="67"/>
      <c r="T2901" s="17">
        <f>IF(AND(D2901&lt;&gt;"",RIGHT(D2901,3)&lt;&gt;""),IF(COUNTIF($D$6:D2901,D2901)=1,1,0),0)</f>
        <v>0</v>
      </c>
      <c r="U2901" s="17" t="str">
        <f t="shared" si="232"/>
        <v/>
      </c>
      <c r="V2901" s="17" t="str">
        <f t="shared" si="233"/>
        <v/>
      </c>
    </row>
    <row r="2902" s="9" customFormat="1" hidden="1" customHeight="1" spans="1:22">
      <c r="A2902" s="21"/>
      <c r="B2902" s="54"/>
      <c r="C2902" s="55"/>
      <c r="D2902" s="54"/>
      <c r="E2902" s="57"/>
      <c r="F2902" s="58"/>
      <c r="G2902" s="59"/>
      <c r="H2902" s="57"/>
      <c r="I2902" s="57"/>
      <c r="J2902" s="62" t="str">
        <f t="shared" si="229"/>
        <v/>
      </c>
      <c r="K2902" s="61"/>
      <c r="L2902" s="57"/>
      <c r="M2902" s="57" t="str">
        <f t="shared" si="230"/>
        <v/>
      </c>
      <c r="N2902" s="57"/>
      <c r="O2902" s="57"/>
      <c r="P2902" s="57"/>
      <c r="Q2902" s="65" t="str">
        <f t="shared" si="231"/>
        <v/>
      </c>
      <c r="R2902" s="55"/>
      <c r="S2902" s="67"/>
      <c r="T2902" s="17">
        <f>IF(AND(D2902&lt;&gt;"",RIGHT(D2902,3)&lt;&gt;""),IF(COUNTIF($D$6:D2902,D2902)=1,1,0),0)</f>
        <v>0</v>
      </c>
      <c r="U2902" s="17" t="str">
        <f t="shared" si="232"/>
        <v/>
      </c>
      <c r="V2902" s="17" t="str">
        <f t="shared" si="233"/>
        <v/>
      </c>
    </row>
    <row r="2903" s="9" customFormat="1" hidden="1" customHeight="1" spans="1:22">
      <c r="A2903" s="21"/>
      <c r="B2903" s="54"/>
      <c r="C2903" s="55"/>
      <c r="D2903" s="54"/>
      <c r="E2903" s="57"/>
      <c r="F2903" s="58"/>
      <c r="G2903" s="59"/>
      <c r="H2903" s="57"/>
      <c r="I2903" s="57"/>
      <c r="J2903" s="62" t="str">
        <f t="shared" si="229"/>
        <v/>
      </c>
      <c r="K2903" s="61"/>
      <c r="L2903" s="57"/>
      <c r="M2903" s="57" t="str">
        <f t="shared" si="230"/>
        <v/>
      </c>
      <c r="N2903" s="57"/>
      <c r="O2903" s="57"/>
      <c r="P2903" s="57"/>
      <c r="Q2903" s="65" t="str">
        <f t="shared" si="231"/>
        <v/>
      </c>
      <c r="R2903" s="55"/>
      <c r="S2903" s="67"/>
      <c r="T2903" s="17">
        <f>IF(AND(D2903&lt;&gt;"",RIGHT(D2903,3)&lt;&gt;""),IF(COUNTIF($D$6:D2903,D2903)=1,1,0),0)</f>
        <v>0</v>
      </c>
      <c r="U2903" s="17" t="str">
        <f t="shared" si="232"/>
        <v/>
      </c>
      <c r="V2903" s="17" t="str">
        <f t="shared" si="233"/>
        <v/>
      </c>
    </row>
    <row r="2904" s="9" customFormat="1" hidden="1" customHeight="1" spans="1:22">
      <c r="A2904" s="21"/>
      <c r="B2904" s="54"/>
      <c r="C2904" s="55"/>
      <c r="D2904" s="54"/>
      <c r="E2904" s="57"/>
      <c r="F2904" s="58"/>
      <c r="G2904" s="59"/>
      <c r="H2904" s="57"/>
      <c r="I2904" s="57"/>
      <c r="J2904" s="62" t="str">
        <f t="shared" si="229"/>
        <v/>
      </c>
      <c r="K2904" s="61"/>
      <c r="L2904" s="57"/>
      <c r="M2904" s="57" t="str">
        <f t="shared" si="230"/>
        <v/>
      </c>
      <c r="N2904" s="57"/>
      <c r="O2904" s="57"/>
      <c r="P2904" s="57"/>
      <c r="Q2904" s="65" t="str">
        <f t="shared" si="231"/>
        <v/>
      </c>
      <c r="R2904" s="55"/>
      <c r="S2904" s="67"/>
      <c r="T2904" s="17">
        <f>IF(AND(D2904&lt;&gt;"",RIGHT(D2904,3)&lt;&gt;""),IF(COUNTIF($D$6:D2904,D2904)=1,1,0),0)</f>
        <v>0</v>
      </c>
      <c r="U2904" s="17" t="str">
        <f t="shared" si="232"/>
        <v/>
      </c>
      <c r="V2904" s="17" t="str">
        <f t="shared" si="233"/>
        <v/>
      </c>
    </row>
    <row r="2905" s="9" customFormat="1" hidden="1" customHeight="1" spans="1:22">
      <c r="A2905" s="21"/>
      <c r="B2905" s="54"/>
      <c r="C2905" s="55"/>
      <c r="D2905" s="54"/>
      <c r="E2905" s="57"/>
      <c r="F2905" s="58"/>
      <c r="G2905" s="59"/>
      <c r="H2905" s="57"/>
      <c r="I2905" s="57"/>
      <c r="J2905" s="62" t="str">
        <f t="shared" si="229"/>
        <v/>
      </c>
      <c r="K2905" s="61"/>
      <c r="L2905" s="57"/>
      <c r="M2905" s="57" t="str">
        <f t="shared" si="230"/>
        <v/>
      </c>
      <c r="N2905" s="57"/>
      <c r="O2905" s="57"/>
      <c r="P2905" s="57"/>
      <c r="Q2905" s="65" t="str">
        <f t="shared" si="231"/>
        <v/>
      </c>
      <c r="R2905" s="55"/>
      <c r="S2905" s="67"/>
      <c r="T2905" s="17">
        <f>IF(AND(D2905&lt;&gt;"",RIGHT(D2905,3)&lt;&gt;""),IF(COUNTIF($D$6:D2905,D2905)=1,1,0),0)</f>
        <v>0</v>
      </c>
      <c r="U2905" s="17" t="str">
        <f t="shared" si="232"/>
        <v/>
      </c>
      <c r="V2905" s="17" t="str">
        <f t="shared" si="233"/>
        <v/>
      </c>
    </row>
    <row r="2906" s="9" customFormat="1" hidden="1" customHeight="1" spans="1:22">
      <c r="A2906" s="21"/>
      <c r="B2906" s="54"/>
      <c r="C2906" s="55"/>
      <c r="D2906" s="54"/>
      <c r="E2906" s="57"/>
      <c r="F2906" s="58"/>
      <c r="G2906" s="59"/>
      <c r="H2906" s="57"/>
      <c r="I2906" s="57"/>
      <c r="J2906" s="62" t="str">
        <f t="shared" si="229"/>
        <v/>
      </c>
      <c r="K2906" s="61"/>
      <c r="L2906" s="57"/>
      <c r="M2906" s="57" t="str">
        <f t="shared" si="230"/>
        <v/>
      </c>
      <c r="N2906" s="57"/>
      <c r="O2906" s="57"/>
      <c r="P2906" s="57"/>
      <c r="Q2906" s="65" t="str">
        <f t="shared" si="231"/>
        <v/>
      </c>
      <c r="R2906" s="55"/>
      <c r="S2906" s="67"/>
      <c r="T2906" s="17">
        <f>IF(AND(D2906&lt;&gt;"",RIGHT(D2906,3)&lt;&gt;""),IF(COUNTIF($D$6:D2906,D2906)=1,1,0),0)</f>
        <v>0</v>
      </c>
      <c r="U2906" s="17" t="str">
        <f t="shared" si="232"/>
        <v/>
      </c>
      <c r="V2906" s="17" t="str">
        <f t="shared" si="233"/>
        <v/>
      </c>
    </row>
    <row r="2907" s="9" customFormat="1" hidden="1" customHeight="1" spans="1:22">
      <c r="A2907" s="21"/>
      <c r="B2907" s="54"/>
      <c r="C2907" s="55"/>
      <c r="D2907" s="54"/>
      <c r="E2907" s="57"/>
      <c r="F2907" s="58"/>
      <c r="G2907" s="59"/>
      <c r="H2907" s="57"/>
      <c r="I2907" s="57"/>
      <c r="J2907" s="62" t="str">
        <f t="shared" si="229"/>
        <v/>
      </c>
      <c r="K2907" s="61"/>
      <c r="L2907" s="57"/>
      <c r="M2907" s="57" t="str">
        <f t="shared" si="230"/>
        <v/>
      </c>
      <c r="N2907" s="57"/>
      <c r="O2907" s="57"/>
      <c r="P2907" s="57"/>
      <c r="Q2907" s="65" t="str">
        <f t="shared" si="231"/>
        <v/>
      </c>
      <c r="R2907" s="55"/>
      <c r="S2907" s="67"/>
      <c r="T2907" s="17">
        <f>IF(AND(D2907&lt;&gt;"",RIGHT(D2907,3)&lt;&gt;""),IF(COUNTIF($D$6:D2907,D2907)=1,1,0),0)</f>
        <v>0</v>
      </c>
      <c r="U2907" s="17" t="str">
        <f t="shared" si="232"/>
        <v/>
      </c>
      <c r="V2907" s="17" t="str">
        <f t="shared" si="233"/>
        <v/>
      </c>
    </row>
    <row r="2908" s="9" customFormat="1" hidden="1" customHeight="1" spans="1:22">
      <c r="A2908" s="21"/>
      <c r="B2908" s="54"/>
      <c r="C2908" s="55"/>
      <c r="D2908" s="54"/>
      <c r="E2908" s="57"/>
      <c r="F2908" s="58"/>
      <c r="G2908" s="59"/>
      <c r="H2908" s="57"/>
      <c r="I2908" s="57"/>
      <c r="J2908" s="62" t="str">
        <f t="shared" si="229"/>
        <v/>
      </c>
      <c r="K2908" s="61"/>
      <c r="L2908" s="57"/>
      <c r="M2908" s="57" t="str">
        <f t="shared" si="230"/>
        <v/>
      </c>
      <c r="N2908" s="57"/>
      <c r="O2908" s="57"/>
      <c r="P2908" s="57"/>
      <c r="Q2908" s="65" t="str">
        <f t="shared" si="231"/>
        <v/>
      </c>
      <c r="R2908" s="55"/>
      <c r="S2908" s="67"/>
      <c r="T2908" s="17">
        <f>IF(AND(D2908&lt;&gt;"",RIGHT(D2908,3)&lt;&gt;""),IF(COUNTIF($D$6:D2908,D2908)=1,1,0),0)</f>
        <v>0</v>
      </c>
      <c r="U2908" s="17" t="str">
        <f t="shared" si="232"/>
        <v/>
      </c>
      <c r="V2908" s="17" t="str">
        <f t="shared" si="233"/>
        <v/>
      </c>
    </row>
    <row r="2909" s="9" customFormat="1" hidden="1" customHeight="1" spans="1:22">
      <c r="A2909" s="21"/>
      <c r="B2909" s="54"/>
      <c r="C2909" s="55"/>
      <c r="D2909" s="54"/>
      <c r="E2909" s="57"/>
      <c r="F2909" s="58"/>
      <c r="G2909" s="59"/>
      <c r="H2909" s="57"/>
      <c r="I2909" s="57"/>
      <c r="J2909" s="62" t="str">
        <f t="shared" si="229"/>
        <v/>
      </c>
      <c r="K2909" s="61"/>
      <c r="L2909" s="57"/>
      <c r="M2909" s="57" t="str">
        <f t="shared" si="230"/>
        <v/>
      </c>
      <c r="N2909" s="57"/>
      <c r="O2909" s="57"/>
      <c r="P2909" s="57"/>
      <c r="Q2909" s="65" t="str">
        <f t="shared" si="231"/>
        <v/>
      </c>
      <c r="R2909" s="55"/>
      <c r="S2909" s="67"/>
      <c r="T2909" s="17">
        <f>IF(AND(D2909&lt;&gt;"",RIGHT(D2909,3)&lt;&gt;""),IF(COUNTIF($D$6:D2909,D2909)=1,1,0),0)</f>
        <v>0</v>
      </c>
      <c r="U2909" s="17" t="str">
        <f t="shared" si="232"/>
        <v/>
      </c>
      <c r="V2909" s="17" t="str">
        <f t="shared" si="233"/>
        <v/>
      </c>
    </row>
    <row r="2910" s="9" customFormat="1" hidden="1" customHeight="1" spans="1:22">
      <c r="A2910" s="21"/>
      <c r="B2910" s="54"/>
      <c r="C2910" s="55"/>
      <c r="D2910" s="54"/>
      <c r="E2910" s="57"/>
      <c r="F2910" s="58"/>
      <c r="G2910" s="59"/>
      <c r="H2910" s="57"/>
      <c r="I2910" s="57"/>
      <c r="J2910" s="62" t="str">
        <f t="shared" si="229"/>
        <v/>
      </c>
      <c r="K2910" s="61"/>
      <c r="L2910" s="57"/>
      <c r="M2910" s="57" t="str">
        <f t="shared" si="230"/>
        <v/>
      </c>
      <c r="N2910" s="57"/>
      <c r="O2910" s="57"/>
      <c r="P2910" s="57"/>
      <c r="Q2910" s="65" t="str">
        <f t="shared" si="231"/>
        <v/>
      </c>
      <c r="R2910" s="55"/>
      <c r="S2910" s="67"/>
      <c r="T2910" s="17">
        <f>IF(AND(D2910&lt;&gt;"",RIGHT(D2910,3)&lt;&gt;""),IF(COUNTIF($D$6:D2910,D2910)=1,1,0),0)</f>
        <v>0</v>
      </c>
      <c r="U2910" s="17" t="str">
        <f t="shared" si="232"/>
        <v/>
      </c>
      <c r="V2910" s="17" t="str">
        <f t="shared" si="233"/>
        <v/>
      </c>
    </row>
    <row r="2911" s="9" customFormat="1" hidden="1" customHeight="1" spans="1:22">
      <c r="A2911" s="21"/>
      <c r="B2911" s="54"/>
      <c r="C2911" s="55"/>
      <c r="D2911" s="54"/>
      <c r="E2911" s="57"/>
      <c r="F2911" s="58"/>
      <c r="G2911" s="59"/>
      <c r="H2911" s="57"/>
      <c r="I2911" s="57"/>
      <c r="J2911" s="62" t="str">
        <f t="shared" si="229"/>
        <v/>
      </c>
      <c r="K2911" s="61"/>
      <c r="L2911" s="57"/>
      <c r="M2911" s="57" t="str">
        <f t="shared" si="230"/>
        <v/>
      </c>
      <c r="N2911" s="57"/>
      <c r="O2911" s="57"/>
      <c r="P2911" s="57"/>
      <c r="Q2911" s="65" t="str">
        <f t="shared" si="231"/>
        <v/>
      </c>
      <c r="R2911" s="55"/>
      <c r="S2911" s="67"/>
      <c r="T2911" s="17">
        <f>IF(AND(D2911&lt;&gt;"",RIGHT(D2911,3)&lt;&gt;""),IF(COUNTIF($D$6:D2911,D2911)=1,1,0),0)</f>
        <v>0</v>
      </c>
      <c r="U2911" s="17" t="str">
        <f t="shared" si="232"/>
        <v/>
      </c>
      <c r="V2911" s="17" t="str">
        <f t="shared" si="233"/>
        <v/>
      </c>
    </row>
    <row r="2912" s="9" customFormat="1" hidden="1" customHeight="1" spans="1:22">
      <c r="A2912" s="21"/>
      <c r="B2912" s="54"/>
      <c r="C2912" s="55"/>
      <c r="D2912" s="54"/>
      <c r="E2912" s="57"/>
      <c r="F2912" s="58"/>
      <c r="G2912" s="59"/>
      <c r="H2912" s="57"/>
      <c r="I2912" s="57"/>
      <c r="J2912" s="62" t="str">
        <f t="shared" si="229"/>
        <v/>
      </c>
      <c r="K2912" s="61"/>
      <c r="L2912" s="57"/>
      <c r="M2912" s="57" t="str">
        <f t="shared" si="230"/>
        <v/>
      </c>
      <c r="N2912" s="57"/>
      <c r="O2912" s="57"/>
      <c r="P2912" s="57"/>
      <c r="Q2912" s="65" t="str">
        <f t="shared" si="231"/>
        <v/>
      </c>
      <c r="R2912" s="55"/>
      <c r="S2912" s="67"/>
      <c r="T2912" s="17">
        <f>IF(AND(D2912&lt;&gt;"",RIGHT(D2912,3)&lt;&gt;""),IF(COUNTIF($D$6:D2912,D2912)=1,1,0),0)</f>
        <v>0</v>
      </c>
      <c r="U2912" s="17" t="str">
        <f t="shared" si="232"/>
        <v/>
      </c>
      <c r="V2912" s="17" t="str">
        <f t="shared" si="233"/>
        <v/>
      </c>
    </row>
    <row r="2913" s="9" customFormat="1" hidden="1" customHeight="1" spans="1:22">
      <c r="A2913" s="21"/>
      <c r="B2913" s="54"/>
      <c r="C2913" s="55"/>
      <c r="D2913" s="54"/>
      <c r="E2913" s="57"/>
      <c r="F2913" s="58"/>
      <c r="G2913" s="59"/>
      <c r="H2913" s="57"/>
      <c r="I2913" s="57"/>
      <c r="J2913" s="62" t="str">
        <f t="shared" si="229"/>
        <v/>
      </c>
      <c r="K2913" s="61"/>
      <c r="L2913" s="57"/>
      <c r="M2913" s="57" t="str">
        <f t="shared" si="230"/>
        <v/>
      </c>
      <c r="N2913" s="57"/>
      <c r="O2913" s="57"/>
      <c r="P2913" s="57"/>
      <c r="Q2913" s="65" t="str">
        <f t="shared" si="231"/>
        <v/>
      </c>
      <c r="R2913" s="55"/>
      <c r="S2913" s="67"/>
      <c r="T2913" s="17">
        <f>IF(AND(D2913&lt;&gt;"",RIGHT(D2913,3)&lt;&gt;""),IF(COUNTIF($D$6:D2913,D2913)=1,1,0),0)</f>
        <v>0</v>
      </c>
      <c r="U2913" s="17" t="str">
        <f t="shared" si="232"/>
        <v/>
      </c>
      <c r="V2913" s="17" t="str">
        <f t="shared" si="233"/>
        <v/>
      </c>
    </row>
    <row r="2914" s="9" customFormat="1" hidden="1" customHeight="1" spans="1:22">
      <c r="A2914" s="21"/>
      <c r="B2914" s="54"/>
      <c r="C2914" s="55"/>
      <c r="D2914" s="54"/>
      <c r="E2914" s="57"/>
      <c r="F2914" s="58"/>
      <c r="G2914" s="59"/>
      <c r="H2914" s="57"/>
      <c r="I2914" s="57"/>
      <c r="J2914" s="62" t="str">
        <f t="shared" si="229"/>
        <v/>
      </c>
      <c r="K2914" s="61"/>
      <c r="L2914" s="57"/>
      <c r="M2914" s="57" t="str">
        <f t="shared" si="230"/>
        <v/>
      </c>
      <c r="N2914" s="57"/>
      <c r="O2914" s="57"/>
      <c r="P2914" s="57"/>
      <c r="Q2914" s="65" t="str">
        <f t="shared" si="231"/>
        <v/>
      </c>
      <c r="R2914" s="55"/>
      <c r="S2914" s="67"/>
      <c r="T2914" s="17">
        <f>IF(AND(D2914&lt;&gt;"",RIGHT(D2914,3)&lt;&gt;""),IF(COUNTIF($D$6:D2914,D2914)=1,1,0),0)</f>
        <v>0</v>
      </c>
      <c r="U2914" s="17" t="str">
        <f t="shared" si="232"/>
        <v/>
      </c>
      <c r="V2914" s="17" t="str">
        <f t="shared" si="233"/>
        <v/>
      </c>
    </row>
    <row r="2915" s="9" customFormat="1" hidden="1" customHeight="1" spans="1:22">
      <c r="A2915" s="21"/>
      <c r="B2915" s="54"/>
      <c r="C2915" s="55"/>
      <c r="D2915" s="54"/>
      <c r="E2915" s="57"/>
      <c r="F2915" s="58"/>
      <c r="G2915" s="59"/>
      <c r="H2915" s="57"/>
      <c r="I2915" s="57"/>
      <c r="J2915" s="62" t="str">
        <f t="shared" si="229"/>
        <v/>
      </c>
      <c r="K2915" s="61"/>
      <c r="L2915" s="57"/>
      <c r="M2915" s="57" t="str">
        <f t="shared" si="230"/>
        <v/>
      </c>
      <c r="N2915" s="57"/>
      <c r="O2915" s="57"/>
      <c r="P2915" s="57"/>
      <c r="Q2915" s="65" t="str">
        <f t="shared" si="231"/>
        <v/>
      </c>
      <c r="R2915" s="55"/>
      <c r="S2915" s="67"/>
      <c r="T2915" s="17">
        <f>IF(AND(D2915&lt;&gt;"",RIGHT(D2915,3)&lt;&gt;""),IF(COUNTIF($D$6:D2915,D2915)=1,1,0),0)</f>
        <v>0</v>
      </c>
      <c r="U2915" s="17" t="str">
        <f t="shared" si="232"/>
        <v/>
      </c>
      <c r="V2915" s="17" t="str">
        <f t="shared" si="233"/>
        <v/>
      </c>
    </row>
    <row r="2916" s="9" customFormat="1" hidden="1" customHeight="1" spans="1:22">
      <c r="A2916" s="21"/>
      <c r="B2916" s="54"/>
      <c r="C2916" s="55"/>
      <c r="D2916" s="54"/>
      <c r="E2916" s="57"/>
      <c r="F2916" s="58"/>
      <c r="G2916" s="59"/>
      <c r="H2916" s="57"/>
      <c r="I2916" s="57"/>
      <c r="J2916" s="62" t="str">
        <f t="shared" si="229"/>
        <v/>
      </c>
      <c r="K2916" s="61"/>
      <c r="L2916" s="57"/>
      <c r="M2916" s="57" t="str">
        <f t="shared" si="230"/>
        <v/>
      </c>
      <c r="N2916" s="57"/>
      <c r="O2916" s="57"/>
      <c r="P2916" s="57"/>
      <c r="Q2916" s="65" t="str">
        <f t="shared" si="231"/>
        <v/>
      </c>
      <c r="R2916" s="55"/>
      <c r="S2916" s="67"/>
      <c r="T2916" s="17">
        <f>IF(AND(D2916&lt;&gt;"",RIGHT(D2916,3)&lt;&gt;""),IF(COUNTIF($D$6:D2916,D2916)=1,1,0),0)</f>
        <v>0</v>
      </c>
      <c r="U2916" s="17" t="str">
        <f t="shared" si="232"/>
        <v/>
      </c>
      <c r="V2916" s="17" t="str">
        <f t="shared" si="233"/>
        <v/>
      </c>
    </row>
    <row r="2917" s="9" customFormat="1" hidden="1" customHeight="1" spans="1:22">
      <c r="A2917" s="21"/>
      <c r="B2917" s="54"/>
      <c r="C2917" s="55"/>
      <c r="D2917" s="54"/>
      <c r="E2917" s="57"/>
      <c r="F2917" s="58"/>
      <c r="G2917" s="59"/>
      <c r="H2917" s="57"/>
      <c r="I2917" s="57"/>
      <c r="J2917" s="62" t="str">
        <f t="shared" si="229"/>
        <v/>
      </c>
      <c r="K2917" s="61"/>
      <c r="L2917" s="57"/>
      <c r="M2917" s="57" t="str">
        <f t="shared" si="230"/>
        <v/>
      </c>
      <c r="N2917" s="57"/>
      <c r="O2917" s="57"/>
      <c r="P2917" s="57"/>
      <c r="Q2917" s="65" t="str">
        <f t="shared" si="231"/>
        <v/>
      </c>
      <c r="R2917" s="55"/>
      <c r="S2917" s="67"/>
      <c r="T2917" s="17">
        <f>IF(AND(D2917&lt;&gt;"",RIGHT(D2917,3)&lt;&gt;""),IF(COUNTIF($D$6:D2917,D2917)=1,1,0),0)</f>
        <v>0</v>
      </c>
      <c r="U2917" s="17" t="str">
        <f t="shared" si="232"/>
        <v/>
      </c>
      <c r="V2917" s="17" t="str">
        <f t="shared" si="233"/>
        <v/>
      </c>
    </row>
    <row r="2918" s="9" customFormat="1" hidden="1" customHeight="1" spans="1:22">
      <c r="A2918" s="21"/>
      <c r="B2918" s="54"/>
      <c r="C2918" s="55"/>
      <c r="D2918" s="54"/>
      <c r="E2918" s="57"/>
      <c r="F2918" s="58"/>
      <c r="G2918" s="59"/>
      <c r="H2918" s="57"/>
      <c r="I2918" s="57"/>
      <c r="J2918" s="62" t="str">
        <f t="shared" si="229"/>
        <v/>
      </c>
      <c r="K2918" s="61"/>
      <c r="L2918" s="57"/>
      <c r="M2918" s="57" t="str">
        <f t="shared" si="230"/>
        <v/>
      </c>
      <c r="N2918" s="57"/>
      <c r="O2918" s="57"/>
      <c r="P2918" s="57"/>
      <c r="Q2918" s="65" t="str">
        <f t="shared" si="231"/>
        <v/>
      </c>
      <c r="R2918" s="55"/>
      <c r="S2918" s="67"/>
      <c r="T2918" s="17">
        <f>IF(AND(D2918&lt;&gt;"",RIGHT(D2918,3)&lt;&gt;""),IF(COUNTIF($D$6:D2918,D2918)=1,1,0),0)</f>
        <v>0</v>
      </c>
      <c r="U2918" s="17" t="str">
        <f t="shared" si="232"/>
        <v/>
      </c>
      <c r="V2918" s="17" t="str">
        <f t="shared" si="233"/>
        <v/>
      </c>
    </row>
    <row r="2919" s="9" customFormat="1" hidden="1" customHeight="1" spans="1:22">
      <c r="A2919" s="21"/>
      <c r="B2919" s="54"/>
      <c r="C2919" s="55"/>
      <c r="D2919" s="54"/>
      <c r="E2919" s="57"/>
      <c r="F2919" s="58"/>
      <c r="G2919" s="59"/>
      <c r="H2919" s="57"/>
      <c r="I2919" s="57"/>
      <c r="J2919" s="62" t="str">
        <f t="shared" si="229"/>
        <v/>
      </c>
      <c r="K2919" s="61"/>
      <c r="L2919" s="57"/>
      <c r="M2919" s="57" t="str">
        <f t="shared" si="230"/>
        <v/>
      </c>
      <c r="N2919" s="57"/>
      <c r="O2919" s="57"/>
      <c r="P2919" s="57"/>
      <c r="Q2919" s="65" t="str">
        <f t="shared" si="231"/>
        <v/>
      </c>
      <c r="R2919" s="55"/>
      <c r="S2919" s="67"/>
      <c r="T2919" s="17">
        <f>IF(AND(D2919&lt;&gt;"",RIGHT(D2919,3)&lt;&gt;""),IF(COUNTIF($D$6:D2919,D2919)=1,1,0),0)</f>
        <v>0</v>
      </c>
      <c r="U2919" s="17" t="str">
        <f t="shared" si="232"/>
        <v/>
      </c>
      <c r="V2919" s="17" t="str">
        <f t="shared" si="233"/>
        <v/>
      </c>
    </row>
    <row r="2920" s="9" customFormat="1" hidden="1" customHeight="1" spans="1:22">
      <c r="A2920" s="21"/>
      <c r="B2920" s="54"/>
      <c r="C2920" s="55"/>
      <c r="D2920" s="54"/>
      <c r="E2920" s="57"/>
      <c r="F2920" s="58"/>
      <c r="G2920" s="59"/>
      <c r="H2920" s="57"/>
      <c r="I2920" s="57"/>
      <c r="J2920" s="62" t="str">
        <f t="shared" si="229"/>
        <v/>
      </c>
      <c r="K2920" s="61"/>
      <c r="L2920" s="57"/>
      <c r="M2920" s="57" t="str">
        <f t="shared" si="230"/>
        <v/>
      </c>
      <c r="N2920" s="57"/>
      <c r="O2920" s="57"/>
      <c r="P2920" s="57"/>
      <c r="Q2920" s="65" t="str">
        <f t="shared" si="231"/>
        <v/>
      </c>
      <c r="R2920" s="55"/>
      <c r="S2920" s="67"/>
      <c r="T2920" s="17">
        <f>IF(AND(D2920&lt;&gt;"",RIGHT(D2920,3)&lt;&gt;""),IF(COUNTIF($D$6:D2920,D2920)=1,1,0),0)</f>
        <v>0</v>
      </c>
      <c r="U2920" s="17" t="str">
        <f t="shared" si="232"/>
        <v/>
      </c>
      <c r="V2920" s="17" t="str">
        <f t="shared" si="233"/>
        <v/>
      </c>
    </row>
    <row r="2921" s="9" customFormat="1" hidden="1" customHeight="1" spans="1:22">
      <c r="A2921" s="21"/>
      <c r="B2921" s="54"/>
      <c r="C2921" s="55"/>
      <c r="D2921" s="54"/>
      <c r="E2921" s="57"/>
      <c r="F2921" s="58"/>
      <c r="G2921" s="59"/>
      <c r="H2921" s="57"/>
      <c r="I2921" s="57"/>
      <c r="J2921" s="62" t="str">
        <f t="shared" si="229"/>
        <v/>
      </c>
      <c r="K2921" s="61"/>
      <c r="L2921" s="57"/>
      <c r="M2921" s="57" t="str">
        <f t="shared" si="230"/>
        <v/>
      </c>
      <c r="N2921" s="57"/>
      <c r="O2921" s="57"/>
      <c r="P2921" s="57"/>
      <c r="Q2921" s="65" t="str">
        <f t="shared" si="231"/>
        <v/>
      </c>
      <c r="R2921" s="55"/>
      <c r="S2921" s="67"/>
      <c r="T2921" s="17">
        <f>IF(AND(D2921&lt;&gt;"",RIGHT(D2921,3)&lt;&gt;""),IF(COUNTIF($D$6:D2921,D2921)=1,1,0),0)</f>
        <v>0</v>
      </c>
      <c r="U2921" s="17" t="str">
        <f t="shared" si="232"/>
        <v/>
      </c>
      <c r="V2921" s="17" t="str">
        <f t="shared" si="233"/>
        <v/>
      </c>
    </row>
    <row r="2922" s="9" customFormat="1" hidden="1" customHeight="1" spans="1:22">
      <c r="A2922" s="21"/>
      <c r="B2922" s="54"/>
      <c r="C2922" s="55"/>
      <c r="D2922" s="54"/>
      <c r="E2922" s="57"/>
      <c r="F2922" s="58"/>
      <c r="G2922" s="59"/>
      <c r="H2922" s="57"/>
      <c r="I2922" s="57"/>
      <c r="J2922" s="62" t="str">
        <f t="shared" si="229"/>
        <v/>
      </c>
      <c r="K2922" s="61"/>
      <c r="L2922" s="57"/>
      <c r="M2922" s="57" t="str">
        <f t="shared" si="230"/>
        <v/>
      </c>
      <c r="N2922" s="57"/>
      <c r="O2922" s="57"/>
      <c r="P2922" s="57"/>
      <c r="Q2922" s="65" t="str">
        <f t="shared" si="231"/>
        <v/>
      </c>
      <c r="R2922" s="55"/>
      <c r="S2922" s="67"/>
      <c r="T2922" s="17">
        <f>IF(AND(D2922&lt;&gt;"",RIGHT(D2922,3)&lt;&gt;""),IF(COUNTIF($D$6:D2922,D2922)=1,1,0),0)</f>
        <v>0</v>
      </c>
      <c r="U2922" s="17" t="str">
        <f t="shared" si="232"/>
        <v/>
      </c>
      <c r="V2922" s="17" t="str">
        <f t="shared" si="233"/>
        <v/>
      </c>
    </row>
    <row r="2923" s="9" customFormat="1" hidden="1" customHeight="1" spans="1:22">
      <c r="A2923" s="21"/>
      <c r="B2923" s="54"/>
      <c r="C2923" s="55"/>
      <c r="D2923" s="54"/>
      <c r="E2923" s="57"/>
      <c r="F2923" s="58"/>
      <c r="G2923" s="59"/>
      <c r="H2923" s="57"/>
      <c r="I2923" s="57"/>
      <c r="J2923" s="62" t="str">
        <f t="shared" si="229"/>
        <v/>
      </c>
      <c r="K2923" s="61"/>
      <c r="L2923" s="57"/>
      <c r="M2923" s="57" t="str">
        <f t="shared" si="230"/>
        <v/>
      </c>
      <c r="N2923" s="57"/>
      <c r="O2923" s="57"/>
      <c r="P2923" s="57"/>
      <c r="Q2923" s="65" t="str">
        <f t="shared" si="231"/>
        <v/>
      </c>
      <c r="R2923" s="55"/>
      <c r="S2923" s="67"/>
      <c r="T2923" s="17">
        <f>IF(AND(D2923&lt;&gt;"",RIGHT(D2923,3)&lt;&gt;""),IF(COUNTIF($D$6:D2923,D2923)=1,1,0),0)</f>
        <v>0</v>
      </c>
      <c r="U2923" s="17" t="str">
        <f t="shared" si="232"/>
        <v/>
      </c>
      <c r="V2923" s="17" t="str">
        <f t="shared" si="233"/>
        <v/>
      </c>
    </row>
    <row r="2924" s="9" customFormat="1" hidden="1" customHeight="1" spans="1:22">
      <c r="A2924" s="21"/>
      <c r="B2924" s="54"/>
      <c r="C2924" s="55"/>
      <c r="D2924" s="54"/>
      <c r="E2924" s="57"/>
      <c r="F2924" s="58"/>
      <c r="G2924" s="59"/>
      <c r="H2924" s="57"/>
      <c r="I2924" s="57"/>
      <c r="J2924" s="62" t="str">
        <f t="shared" si="229"/>
        <v/>
      </c>
      <c r="K2924" s="61"/>
      <c r="L2924" s="57"/>
      <c r="M2924" s="57" t="str">
        <f t="shared" si="230"/>
        <v/>
      </c>
      <c r="N2924" s="57"/>
      <c r="O2924" s="57"/>
      <c r="P2924" s="57"/>
      <c r="Q2924" s="65" t="str">
        <f t="shared" si="231"/>
        <v/>
      </c>
      <c r="R2924" s="55"/>
      <c r="S2924" s="67"/>
      <c r="T2924" s="17">
        <f>IF(AND(D2924&lt;&gt;"",RIGHT(D2924,3)&lt;&gt;""),IF(COUNTIF($D$6:D2924,D2924)=1,1,0),0)</f>
        <v>0</v>
      </c>
      <c r="U2924" s="17" t="str">
        <f t="shared" si="232"/>
        <v/>
      </c>
      <c r="V2924" s="17" t="str">
        <f t="shared" si="233"/>
        <v/>
      </c>
    </row>
    <row r="2925" s="9" customFormat="1" hidden="1" customHeight="1" spans="1:22">
      <c r="A2925" s="21"/>
      <c r="B2925" s="54"/>
      <c r="C2925" s="55"/>
      <c r="D2925" s="54"/>
      <c r="E2925" s="57"/>
      <c r="F2925" s="58"/>
      <c r="G2925" s="59"/>
      <c r="H2925" s="57"/>
      <c r="I2925" s="57"/>
      <c r="J2925" s="62" t="str">
        <f t="shared" si="229"/>
        <v/>
      </c>
      <c r="K2925" s="61"/>
      <c r="L2925" s="57"/>
      <c r="M2925" s="57" t="str">
        <f t="shared" si="230"/>
        <v/>
      </c>
      <c r="N2925" s="57"/>
      <c r="O2925" s="57"/>
      <c r="P2925" s="57"/>
      <c r="Q2925" s="65" t="str">
        <f t="shared" si="231"/>
        <v/>
      </c>
      <c r="R2925" s="55"/>
      <c r="S2925" s="67"/>
      <c r="T2925" s="17">
        <f>IF(AND(D2925&lt;&gt;"",RIGHT(D2925,3)&lt;&gt;""),IF(COUNTIF($D$6:D2925,D2925)=1,1,0),0)</f>
        <v>0</v>
      </c>
      <c r="U2925" s="17" t="str">
        <f t="shared" si="232"/>
        <v/>
      </c>
      <c r="V2925" s="17" t="str">
        <f t="shared" si="233"/>
        <v/>
      </c>
    </row>
    <row r="2926" s="9" customFormat="1" hidden="1" customHeight="1" spans="1:22">
      <c r="A2926" s="21"/>
      <c r="B2926" s="54"/>
      <c r="C2926" s="55"/>
      <c r="D2926" s="54"/>
      <c r="E2926" s="57"/>
      <c r="F2926" s="58"/>
      <c r="G2926" s="59"/>
      <c r="H2926" s="57"/>
      <c r="I2926" s="57"/>
      <c r="J2926" s="62" t="str">
        <f t="shared" si="229"/>
        <v/>
      </c>
      <c r="K2926" s="61"/>
      <c r="L2926" s="57"/>
      <c r="M2926" s="57" t="str">
        <f t="shared" si="230"/>
        <v/>
      </c>
      <c r="N2926" s="57"/>
      <c r="O2926" s="57"/>
      <c r="P2926" s="57"/>
      <c r="Q2926" s="65" t="str">
        <f t="shared" si="231"/>
        <v/>
      </c>
      <c r="R2926" s="55"/>
      <c r="S2926" s="67"/>
      <c r="T2926" s="17">
        <f>IF(AND(D2926&lt;&gt;"",RIGHT(D2926,3)&lt;&gt;""),IF(COUNTIF($D$6:D2926,D2926)=1,1,0),0)</f>
        <v>0</v>
      </c>
      <c r="U2926" s="17" t="str">
        <f t="shared" si="232"/>
        <v/>
      </c>
      <c r="V2926" s="17" t="str">
        <f t="shared" si="233"/>
        <v/>
      </c>
    </row>
    <row r="2927" s="9" customFormat="1" hidden="1" customHeight="1" spans="1:22">
      <c r="A2927" s="21"/>
      <c r="B2927" s="54"/>
      <c r="C2927" s="55"/>
      <c r="D2927" s="54"/>
      <c r="E2927" s="57"/>
      <c r="F2927" s="58"/>
      <c r="G2927" s="59"/>
      <c r="H2927" s="57"/>
      <c r="I2927" s="57"/>
      <c r="J2927" s="62" t="str">
        <f t="shared" si="229"/>
        <v/>
      </c>
      <c r="K2927" s="61"/>
      <c r="L2927" s="57"/>
      <c r="M2927" s="57" t="str">
        <f t="shared" si="230"/>
        <v/>
      </c>
      <c r="N2927" s="57"/>
      <c r="O2927" s="57"/>
      <c r="P2927" s="57"/>
      <c r="Q2927" s="65" t="str">
        <f t="shared" si="231"/>
        <v/>
      </c>
      <c r="R2927" s="55"/>
      <c r="S2927" s="67"/>
      <c r="T2927" s="17">
        <f>IF(AND(D2927&lt;&gt;"",RIGHT(D2927,3)&lt;&gt;""),IF(COUNTIF($D$6:D2927,D2927)=1,1,0),0)</f>
        <v>0</v>
      </c>
      <c r="U2927" s="17" t="str">
        <f t="shared" si="232"/>
        <v/>
      </c>
      <c r="V2927" s="17" t="str">
        <f t="shared" si="233"/>
        <v/>
      </c>
    </row>
    <row r="2928" s="9" customFormat="1" hidden="1" customHeight="1" spans="1:22">
      <c r="A2928" s="21"/>
      <c r="B2928" s="54"/>
      <c r="C2928" s="55"/>
      <c r="D2928" s="54"/>
      <c r="E2928" s="57"/>
      <c r="F2928" s="58"/>
      <c r="G2928" s="59"/>
      <c r="H2928" s="57"/>
      <c r="I2928" s="57"/>
      <c r="J2928" s="62" t="str">
        <f t="shared" si="229"/>
        <v/>
      </c>
      <c r="K2928" s="61"/>
      <c r="L2928" s="57"/>
      <c r="M2928" s="57" t="str">
        <f t="shared" si="230"/>
        <v/>
      </c>
      <c r="N2928" s="57"/>
      <c r="O2928" s="57"/>
      <c r="P2928" s="57"/>
      <c r="Q2928" s="65" t="str">
        <f t="shared" si="231"/>
        <v/>
      </c>
      <c r="R2928" s="55"/>
      <c r="S2928" s="67"/>
      <c r="T2928" s="17">
        <f>IF(AND(D2928&lt;&gt;"",RIGHT(D2928,3)&lt;&gt;""),IF(COUNTIF($D$6:D2928,D2928)=1,1,0),0)</f>
        <v>0</v>
      </c>
      <c r="U2928" s="17" t="str">
        <f t="shared" si="232"/>
        <v/>
      </c>
      <c r="V2928" s="17" t="str">
        <f t="shared" si="233"/>
        <v/>
      </c>
    </row>
    <row r="2929" s="9" customFormat="1" hidden="1" customHeight="1" spans="1:22">
      <c r="A2929" s="21"/>
      <c r="B2929" s="54"/>
      <c r="C2929" s="55"/>
      <c r="D2929" s="54"/>
      <c r="E2929" s="57"/>
      <c r="F2929" s="58"/>
      <c r="G2929" s="59"/>
      <c r="H2929" s="57"/>
      <c r="I2929" s="57"/>
      <c r="J2929" s="62" t="str">
        <f t="shared" si="229"/>
        <v/>
      </c>
      <c r="K2929" s="61"/>
      <c r="L2929" s="57"/>
      <c r="M2929" s="57" t="str">
        <f t="shared" si="230"/>
        <v/>
      </c>
      <c r="N2929" s="57"/>
      <c r="O2929" s="57"/>
      <c r="P2929" s="57"/>
      <c r="Q2929" s="65" t="str">
        <f t="shared" si="231"/>
        <v/>
      </c>
      <c r="R2929" s="55"/>
      <c r="S2929" s="67"/>
      <c r="T2929" s="17">
        <f>IF(AND(D2929&lt;&gt;"",RIGHT(D2929,3)&lt;&gt;""),IF(COUNTIF($D$6:D2929,D2929)=1,1,0),0)</f>
        <v>0</v>
      </c>
      <c r="U2929" s="17" t="str">
        <f t="shared" si="232"/>
        <v/>
      </c>
      <c r="V2929" s="17" t="str">
        <f t="shared" si="233"/>
        <v/>
      </c>
    </row>
    <row r="2930" s="9" customFormat="1" hidden="1" customHeight="1" spans="1:22">
      <c r="A2930" s="21"/>
      <c r="B2930" s="54"/>
      <c r="C2930" s="55"/>
      <c r="D2930" s="54"/>
      <c r="E2930" s="57"/>
      <c r="F2930" s="58"/>
      <c r="G2930" s="59"/>
      <c r="H2930" s="57"/>
      <c r="I2930" s="57"/>
      <c r="J2930" s="62" t="str">
        <f t="shared" si="229"/>
        <v/>
      </c>
      <c r="K2930" s="61"/>
      <c r="L2930" s="57"/>
      <c r="M2930" s="57" t="str">
        <f t="shared" si="230"/>
        <v/>
      </c>
      <c r="N2930" s="57"/>
      <c r="O2930" s="57"/>
      <c r="P2930" s="57"/>
      <c r="Q2930" s="65" t="str">
        <f t="shared" si="231"/>
        <v/>
      </c>
      <c r="R2930" s="55"/>
      <c r="S2930" s="67"/>
      <c r="T2930" s="17">
        <f>IF(AND(D2930&lt;&gt;"",RIGHT(D2930,3)&lt;&gt;""),IF(COUNTIF($D$6:D2930,D2930)=1,1,0),0)</f>
        <v>0</v>
      </c>
      <c r="U2930" s="17" t="str">
        <f t="shared" si="232"/>
        <v/>
      </c>
      <c r="V2930" s="17" t="str">
        <f t="shared" si="233"/>
        <v/>
      </c>
    </row>
    <row r="2931" s="9" customFormat="1" hidden="1" customHeight="1" spans="1:22">
      <c r="A2931" s="21"/>
      <c r="B2931" s="54"/>
      <c r="C2931" s="55"/>
      <c r="D2931" s="54"/>
      <c r="E2931" s="57"/>
      <c r="F2931" s="58"/>
      <c r="G2931" s="59"/>
      <c r="H2931" s="57"/>
      <c r="I2931" s="57"/>
      <c r="J2931" s="62" t="str">
        <f t="shared" si="229"/>
        <v/>
      </c>
      <c r="K2931" s="61"/>
      <c r="L2931" s="57"/>
      <c r="M2931" s="57" t="str">
        <f t="shared" si="230"/>
        <v/>
      </c>
      <c r="N2931" s="57"/>
      <c r="O2931" s="57"/>
      <c r="P2931" s="57"/>
      <c r="Q2931" s="65" t="str">
        <f t="shared" si="231"/>
        <v/>
      </c>
      <c r="R2931" s="55"/>
      <c r="S2931" s="67"/>
      <c r="T2931" s="17">
        <f>IF(AND(D2931&lt;&gt;"",RIGHT(D2931,3)&lt;&gt;""),IF(COUNTIF($D$6:D2931,D2931)=1,1,0),0)</f>
        <v>0</v>
      </c>
      <c r="U2931" s="17" t="str">
        <f t="shared" si="232"/>
        <v/>
      </c>
      <c r="V2931" s="17" t="str">
        <f t="shared" si="233"/>
        <v/>
      </c>
    </row>
    <row r="2932" s="9" customFormat="1" hidden="1" customHeight="1" spans="1:22">
      <c r="A2932" s="21"/>
      <c r="B2932" s="54"/>
      <c r="C2932" s="55"/>
      <c r="D2932" s="54"/>
      <c r="E2932" s="57"/>
      <c r="F2932" s="58"/>
      <c r="G2932" s="59"/>
      <c r="H2932" s="57"/>
      <c r="I2932" s="57"/>
      <c r="J2932" s="62" t="str">
        <f t="shared" si="229"/>
        <v/>
      </c>
      <c r="K2932" s="61"/>
      <c r="L2932" s="57"/>
      <c r="M2932" s="57" t="str">
        <f t="shared" si="230"/>
        <v/>
      </c>
      <c r="N2932" s="57"/>
      <c r="O2932" s="57"/>
      <c r="P2932" s="57"/>
      <c r="Q2932" s="65" t="str">
        <f t="shared" si="231"/>
        <v/>
      </c>
      <c r="R2932" s="55"/>
      <c r="S2932" s="67"/>
      <c r="T2932" s="17">
        <f>IF(AND(D2932&lt;&gt;"",RIGHT(D2932,3)&lt;&gt;""),IF(COUNTIF($D$6:D2932,D2932)=1,1,0),0)</f>
        <v>0</v>
      </c>
      <c r="U2932" s="17" t="str">
        <f t="shared" si="232"/>
        <v/>
      </c>
      <c r="V2932" s="17" t="str">
        <f t="shared" si="233"/>
        <v/>
      </c>
    </row>
    <row r="2933" s="9" customFormat="1" hidden="1" customHeight="1" spans="1:22">
      <c r="A2933" s="21"/>
      <c r="B2933" s="54"/>
      <c r="C2933" s="55"/>
      <c r="D2933" s="54"/>
      <c r="E2933" s="57"/>
      <c r="F2933" s="58"/>
      <c r="G2933" s="59"/>
      <c r="H2933" s="57"/>
      <c r="I2933" s="57"/>
      <c r="J2933" s="62" t="str">
        <f t="shared" si="229"/>
        <v/>
      </c>
      <c r="K2933" s="61"/>
      <c r="L2933" s="57"/>
      <c r="M2933" s="57" t="str">
        <f t="shared" si="230"/>
        <v/>
      </c>
      <c r="N2933" s="57"/>
      <c r="O2933" s="57"/>
      <c r="P2933" s="57"/>
      <c r="Q2933" s="65" t="str">
        <f t="shared" si="231"/>
        <v/>
      </c>
      <c r="R2933" s="55"/>
      <c r="S2933" s="67"/>
      <c r="T2933" s="17">
        <f>IF(AND(D2933&lt;&gt;"",RIGHT(D2933,3)&lt;&gt;""),IF(COUNTIF($D$6:D2933,D2933)=1,1,0),0)</f>
        <v>0</v>
      </c>
      <c r="U2933" s="17" t="str">
        <f t="shared" si="232"/>
        <v/>
      </c>
      <c r="V2933" s="17" t="str">
        <f t="shared" si="233"/>
        <v/>
      </c>
    </row>
    <row r="2934" s="9" customFormat="1" hidden="1" customHeight="1" spans="1:22">
      <c r="A2934" s="21"/>
      <c r="B2934" s="54"/>
      <c r="C2934" s="55"/>
      <c r="D2934" s="54"/>
      <c r="E2934" s="57"/>
      <c r="F2934" s="58"/>
      <c r="G2934" s="59"/>
      <c r="H2934" s="57"/>
      <c r="I2934" s="57"/>
      <c r="J2934" s="62" t="str">
        <f t="shared" si="229"/>
        <v/>
      </c>
      <c r="K2934" s="61"/>
      <c r="L2934" s="57"/>
      <c r="M2934" s="57" t="str">
        <f t="shared" si="230"/>
        <v/>
      </c>
      <c r="N2934" s="57"/>
      <c r="O2934" s="57"/>
      <c r="P2934" s="57"/>
      <c r="Q2934" s="65" t="str">
        <f t="shared" si="231"/>
        <v/>
      </c>
      <c r="R2934" s="55"/>
      <c r="S2934" s="67"/>
      <c r="T2934" s="17">
        <f>IF(AND(D2934&lt;&gt;"",RIGHT(D2934,3)&lt;&gt;""),IF(COUNTIF($D$6:D2934,D2934)=1,1,0),0)</f>
        <v>0</v>
      </c>
      <c r="U2934" s="17" t="str">
        <f t="shared" si="232"/>
        <v/>
      </c>
      <c r="V2934" s="17" t="str">
        <f t="shared" si="233"/>
        <v/>
      </c>
    </row>
    <row r="2935" s="9" customFormat="1" hidden="1" customHeight="1" spans="1:22">
      <c r="A2935" s="21"/>
      <c r="B2935" s="54"/>
      <c r="C2935" s="55"/>
      <c r="D2935" s="54"/>
      <c r="E2935" s="57"/>
      <c r="F2935" s="58"/>
      <c r="G2935" s="59"/>
      <c r="H2935" s="57"/>
      <c r="I2935" s="57"/>
      <c r="J2935" s="62" t="str">
        <f t="shared" si="229"/>
        <v/>
      </c>
      <c r="K2935" s="61"/>
      <c r="L2935" s="57"/>
      <c r="M2935" s="57" t="str">
        <f t="shared" si="230"/>
        <v/>
      </c>
      <c r="N2935" s="57"/>
      <c r="O2935" s="57"/>
      <c r="P2935" s="57"/>
      <c r="Q2935" s="65" t="str">
        <f t="shared" si="231"/>
        <v/>
      </c>
      <c r="R2935" s="55"/>
      <c r="S2935" s="67"/>
      <c r="T2935" s="17">
        <f>IF(AND(D2935&lt;&gt;"",RIGHT(D2935,3)&lt;&gt;""),IF(COUNTIF($D$6:D2935,D2935)=1,1,0),0)</f>
        <v>0</v>
      </c>
      <c r="U2935" s="17" t="str">
        <f t="shared" si="232"/>
        <v/>
      </c>
      <c r="V2935" s="17" t="str">
        <f t="shared" si="233"/>
        <v/>
      </c>
    </row>
    <row r="2936" s="9" customFormat="1" hidden="1" customHeight="1" spans="1:22">
      <c r="A2936" s="21"/>
      <c r="B2936" s="54"/>
      <c r="C2936" s="55"/>
      <c r="D2936" s="54"/>
      <c r="E2936" s="57"/>
      <c r="F2936" s="58"/>
      <c r="G2936" s="59"/>
      <c r="H2936" s="57"/>
      <c r="I2936" s="57"/>
      <c r="J2936" s="62" t="str">
        <f t="shared" si="229"/>
        <v/>
      </c>
      <c r="K2936" s="61"/>
      <c r="L2936" s="57"/>
      <c r="M2936" s="57" t="str">
        <f t="shared" si="230"/>
        <v/>
      </c>
      <c r="N2936" s="57"/>
      <c r="O2936" s="57"/>
      <c r="P2936" s="57"/>
      <c r="Q2936" s="65" t="str">
        <f t="shared" si="231"/>
        <v/>
      </c>
      <c r="R2936" s="55"/>
      <c r="S2936" s="67"/>
      <c r="T2936" s="17">
        <f>IF(AND(D2936&lt;&gt;"",RIGHT(D2936,3)&lt;&gt;""),IF(COUNTIF($D$6:D2936,D2936)=1,1,0),0)</f>
        <v>0</v>
      </c>
      <c r="U2936" s="17" t="str">
        <f t="shared" si="232"/>
        <v/>
      </c>
      <c r="V2936" s="17" t="str">
        <f t="shared" si="233"/>
        <v/>
      </c>
    </row>
    <row r="2937" s="9" customFormat="1" hidden="1" customHeight="1" spans="1:22">
      <c r="A2937" s="21"/>
      <c r="B2937" s="54"/>
      <c r="C2937" s="55"/>
      <c r="D2937" s="54"/>
      <c r="E2937" s="57"/>
      <c r="F2937" s="58"/>
      <c r="G2937" s="59"/>
      <c r="H2937" s="57"/>
      <c r="I2937" s="57"/>
      <c r="J2937" s="62" t="str">
        <f t="shared" si="229"/>
        <v/>
      </c>
      <c r="K2937" s="61"/>
      <c r="L2937" s="57"/>
      <c r="M2937" s="57" t="str">
        <f t="shared" si="230"/>
        <v/>
      </c>
      <c r="N2937" s="57"/>
      <c r="O2937" s="57"/>
      <c r="P2937" s="57"/>
      <c r="Q2937" s="65" t="str">
        <f t="shared" si="231"/>
        <v/>
      </c>
      <c r="R2937" s="55"/>
      <c r="S2937" s="67"/>
      <c r="T2937" s="17">
        <f>IF(AND(D2937&lt;&gt;"",RIGHT(D2937,3)&lt;&gt;""),IF(COUNTIF($D$6:D2937,D2937)=1,1,0),0)</f>
        <v>0</v>
      </c>
      <c r="U2937" s="17" t="str">
        <f t="shared" si="232"/>
        <v/>
      </c>
      <c r="V2937" s="17" t="str">
        <f t="shared" si="233"/>
        <v/>
      </c>
    </row>
    <row r="2938" s="9" customFormat="1" hidden="1" customHeight="1" spans="1:22">
      <c r="A2938" s="21"/>
      <c r="B2938" s="54"/>
      <c r="C2938" s="55"/>
      <c r="D2938" s="54"/>
      <c r="E2938" s="57"/>
      <c r="F2938" s="58"/>
      <c r="G2938" s="59"/>
      <c r="H2938" s="57"/>
      <c r="I2938" s="57"/>
      <c r="J2938" s="62" t="str">
        <f t="shared" si="229"/>
        <v/>
      </c>
      <c r="K2938" s="61"/>
      <c r="L2938" s="57"/>
      <c r="M2938" s="57" t="str">
        <f t="shared" si="230"/>
        <v/>
      </c>
      <c r="N2938" s="57"/>
      <c r="O2938" s="57"/>
      <c r="P2938" s="57"/>
      <c r="Q2938" s="65" t="str">
        <f t="shared" si="231"/>
        <v/>
      </c>
      <c r="R2938" s="55"/>
      <c r="S2938" s="67"/>
      <c r="T2938" s="17">
        <f>IF(AND(D2938&lt;&gt;"",RIGHT(D2938,3)&lt;&gt;""),IF(COUNTIF($D$6:D2938,D2938)=1,1,0),0)</f>
        <v>0</v>
      </c>
      <c r="U2938" s="17" t="str">
        <f t="shared" si="232"/>
        <v/>
      </c>
      <c r="V2938" s="17" t="str">
        <f t="shared" si="233"/>
        <v/>
      </c>
    </row>
    <row r="2939" s="9" customFormat="1" hidden="1" customHeight="1" spans="1:22">
      <c r="A2939" s="21"/>
      <c r="B2939" s="54"/>
      <c r="C2939" s="55"/>
      <c r="D2939" s="54"/>
      <c r="E2939" s="57"/>
      <c r="F2939" s="58"/>
      <c r="G2939" s="59"/>
      <c r="H2939" s="57"/>
      <c r="I2939" s="57"/>
      <c r="J2939" s="62" t="str">
        <f t="shared" si="229"/>
        <v/>
      </c>
      <c r="K2939" s="61"/>
      <c r="L2939" s="57"/>
      <c r="M2939" s="57" t="str">
        <f t="shared" si="230"/>
        <v/>
      </c>
      <c r="N2939" s="57"/>
      <c r="O2939" s="57"/>
      <c r="P2939" s="57"/>
      <c r="Q2939" s="65" t="str">
        <f t="shared" si="231"/>
        <v/>
      </c>
      <c r="R2939" s="55"/>
      <c r="S2939" s="67"/>
      <c r="T2939" s="17">
        <f>IF(AND(D2939&lt;&gt;"",RIGHT(D2939,3)&lt;&gt;""),IF(COUNTIF($D$6:D2939,D2939)=1,1,0),0)</f>
        <v>0</v>
      </c>
      <c r="U2939" s="17" t="str">
        <f t="shared" si="232"/>
        <v/>
      </c>
      <c r="V2939" s="17" t="str">
        <f t="shared" si="233"/>
        <v/>
      </c>
    </row>
    <row r="2940" s="9" customFormat="1" hidden="1" customHeight="1" spans="1:22">
      <c r="A2940" s="21"/>
      <c r="B2940" s="54"/>
      <c r="C2940" s="55"/>
      <c r="D2940" s="54"/>
      <c r="E2940" s="57"/>
      <c r="F2940" s="58"/>
      <c r="G2940" s="59"/>
      <c r="H2940" s="57"/>
      <c r="I2940" s="57"/>
      <c r="J2940" s="62" t="str">
        <f t="shared" si="229"/>
        <v/>
      </c>
      <c r="K2940" s="61"/>
      <c r="L2940" s="57"/>
      <c r="M2940" s="57" t="str">
        <f t="shared" si="230"/>
        <v/>
      </c>
      <c r="N2940" s="57"/>
      <c r="O2940" s="57"/>
      <c r="P2940" s="57"/>
      <c r="Q2940" s="65" t="str">
        <f t="shared" si="231"/>
        <v/>
      </c>
      <c r="R2940" s="55"/>
      <c r="S2940" s="67"/>
      <c r="T2940" s="17">
        <f>IF(AND(D2940&lt;&gt;"",RIGHT(D2940,3)&lt;&gt;""),IF(COUNTIF($D$6:D2940,D2940)=1,1,0),0)</f>
        <v>0</v>
      </c>
      <c r="U2940" s="17" t="str">
        <f t="shared" si="232"/>
        <v/>
      </c>
      <c r="V2940" s="17" t="str">
        <f t="shared" si="233"/>
        <v/>
      </c>
    </row>
    <row r="2941" s="9" customFormat="1" hidden="1" customHeight="1" spans="1:22">
      <c r="A2941" s="21"/>
      <c r="B2941" s="54"/>
      <c r="C2941" s="55"/>
      <c r="D2941" s="54"/>
      <c r="E2941" s="57"/>
      <c r="F2941" s="58"/>
      <c r="G2941" s="59"/>
      <c r="H2941" s="57"/>
      <c r="I2941" s="57"/>
      <c r="J2941" s="62" t="str">
        <f t="shared" si="229"/>
        <v/>
      </c>
      <c r="K2941" s="61"/>
      <c r="L2941" s="57"/>
      <c r="M2941" s="57" t="str">
        <f t="shared" si="230"/>
        <v/>
      </c>
      <c r="N2941" s="57"/>
      <c r="O2941" s="57"/>
      <c r="P2941" s="57"/>
      <c r="Q2941" s="65" t="str">
        <f t="shared" si="231"/>
        <v/>
      </c>
      <c r="R2941" s="55"/>
      <c r="S2941" s="67"/>
      <c r="T2941" s="17">
        <f>IF(AND(D2941&lt;&gt;"",RIGHT(D2941,3)&lt;&gt;""),IF(COUNTIF($D$6:D2941,D2941)=1,1,0),0)</f>
        <v>0</v>
      </c>
      <c r="U2941" s="17" t="str">
        <f t="shared" si="232"/>
        <v/>
      </c>
      <c r="V2941" s="17" t="str">
        <f t="shared" si="233"/>
        <v/>
      </c>
    </row>
    <row r="2942" s="9" customFormat="1" hidden="1" customHeight="1" spans="1:22">
      <c r="A2942" s="21"/>
      <c r="B2942" s="54"/>
      <c r="C2942" s="55"/>
      <c r="D2942" s="54"/>
      <c r="E2942" s="57"/>
      <c r="F2942" s="58"/>
      <c r="G2942" s="59"/>
      <c r="H2942" s="57"/>
      <c r="I2942" s="57"/>
      <c r="J2942" s="62" t="str">
        <f t="shared" si="229"/>
        <v/>
      </c>
      <c r="K2942" s="61"/>
      <c r="L2942" s="57"/>
      <c r="M2942" s="57" t="str">
        <f t="shared" si="230"/>
        <v/>
      </c>
      <c r="N2942" s="57"/>
      <c r="O2942" s="57"/>
      <c r="P2942" s="57"/>
      <c r="Q2942" s="65" t="str">
        <f t="shared" si="231"/>
        <v/>
      </c>
      <c r="R2942" s="55"/>
      <c r="S2942" s="67"/>
      <c r="T2942" s="17">
        <f>IF(AND(D2942&lt;&gt;"",RIGHT(D2942,3)&lt;&gt;""),IF(COUNTIF($D$6:D2942,D2942)=1,1,0),0)</f>
        <v>0</v>
      </c>
      <c r="U2942" s="17" t="str">
        <f t="shared" si="232"/>
        <v/>
      </c>
      <c r="V2942" s="17" t="str">
        <f t="shared" si="233"/>
        <v/>
      </c>
    </row>
    <row r="2943" s="9" customFormat="1" hidden="1" customHeight="1" spans="1:22">
      <c r="A2943" s="21"/>
      <c r="B2943" s="54"/>
      <c r="C2943" s="55"/>
      <c r="D2943" s="54"/>
      <c r="E2943" s="57"/>
      <c r="F2943" s="58"/>
      <c r="G2943" s="59"/>
      <c r="H2943" s="57"/>
      <c r="I2943" s="57"/>
      <c r="J2943" s="62" t="str">
        <f t="shared" si="229"/>
        <v/>
      </c>
      <c r="K2943" s="61"/>
      <c r="L2943" s="57"/>
      <c r="M2943" s="57" t="str">
        <f t="shared" si="230"/>
        <v/>
      </c>
      <c r="N2943" s="57"/>
      <c r="O2943" s="57"/>
      <c r="P2943" s="57"/>
      <c r="Q2943" s="65" t="str">
        <f t="shared" si="231"/>
        <v/>
      </c>
      <c r="R2943" s="55"/>
      <c r="S2943" s="67"/>
      <c r="T2943" s="17">
        <f>IF(AND(D2943&lt;&gt;"",RIGHT(D2943,3)&lt;&gt;""),IF(COUNTIF($D$6:D2943,D2943)=1,1,0),0)</f>
        <v>0</v>
      </c>
      <c r="U2943" s="17" t="str">
        <f t="shared" si="232"/>
        <v/>
      </c>
      <c r="V2943" s="17" t="str">
        <f t="shared" si="233"/>
        <v/>
      </c>
    </row>
    <row r="2944" s="9" customFormat="1" hidden="1" customHeight="1" spans="1:22">
      <c r="A2944" s="21"/>
      <c r="B2944" s="54"/>
      <c r="C2944" s="55"/>
      <c r="D2944" s="54"/>
      <c r="E2944" s="57"/>
      <c r="F2944" s="58"/>
      <c r="G2944" s="59"/>
      <c r="H2944" s="57"/>
      <c r="I2944" s="57"/>
      <c r="J2944" s="62" t="str">
        <f t="shared" si="229"/>
        <v/>
      </c>
      <c r="K2944" s="61"/>
      <c r="L2944" s="57"/>
      <c r="M2944" s="57" t="str">
        <f t="shared" si="230"/>
        <v/>
      </c>
      <c r="N2944" s="57"/>
      <c r="O2944" s="57"/>
      <c r="P2944" s="57"/>
      <c r="Q2944" s="65" t="str">
        <f t="shared" si="231"/>
        <v/>
      </c>
      <c r="R2944" s="55"/>
      <c r="S2944" s="67"/>
      <c r="T2944" s="17">
        <f>IF(AND(D2944&lt;&gt;"",RIGHT(D2944,3)&lt;&gt;""),IF(COUNTIF($D$6:D2944,D2944)=1,1,0),0)</f>
        <v>0</v>
      </c>
      <c r="U2944" s="17" t="str">
        <f t="shared" si="232"/>
        <v/>
      </c>
      <c r="V2944" s="17" t="str">
        <f t="shared" si="233"/>
        <v/>
      </c>
    </row>
    <row r="2945" s="9" customFormat="1" hidden="1" customHeight="1" spans="1:22">
      <c r="A2945" s="21"/>
      <c r="B2945" s="54"/>
      <c r="C2945" s="55"/>
      <c r="D2945" s="54"/>
      <c r="E2945" s="57"/>
      <c r="F2945" s="58"/>
      <c r="G2945" s="59"/>
      <c r="H2945" s="57"/>
      <c r="I2945" s="57"/>
      <c r="J2945" s="62" t="str">
        <f t="shared" si="229"/>
        <v/>
      </c>
      <c r="K2945" s="61"/>
      <c r="L2945" s="57"/>
      <c r="M2945" s="57" t="str">
        <f t="shared" si="230"/>
        <v/>
      </c>
      <c r="N2945" s="57"/>
      <c r="O2945" s="57"/>
      <c r="P2945" s="57"/>
      <c r="Q2945" s="65" t="str">
        <f t="shared" si="231"/>
        <v/>
      </c>
      <c r="R2945" s="55"/>
      <c r="S2945" s="67"/>
      <c r="T2945" s="17">
        <f>IF(AND(D2945&lt;&gt;"",RIGHT(D2945,3)&lt;&gt;""),IF(COUNTIF($D$6:D2945,D2945)=1,1,0),0)</f>
        <v>0</v>
      </c>
      <c r="U2945" s="17" t="str">
        <f t="shared" si="232"/>
        <v/>
      </c>
      <c r="V2945" s="17" t="str">
        <f t="shared" si="233"/>
        <v/>
      </c>
    </row>
    <row r="2946" s="9" customFormat="1" hidden="1" customHeight="1" spans="1:22">
      <c r="A2946" s="21"/>
      <c r="B2946" s="54"/>
      <c r="C2946" s="55"/>
      <c r="D2946" s="54"/>
      <c r="E2946" s="57"/>
      <c r="F2946" s="58"/>
      <c r="G2946" s="59"/>
      <c r="H2946" s="57"/>
      <c r="I2946" s="57"/>
      <c r="J2946" s="62" t="str">
        <f t="shared" si="229"/>
        <v/>
      </c>
      <c r="K2946" s="61"/>
      <c r="L2946" s="57"/>
      <c r="M2946" s="57" t="str">
        <f t="shared" si="230"/>
        <v/>
      </c>
      <c r="N2946" s="57"/>
      <c r="O2946" s="57"/>
      <c r="P2946" s="57"/>
      <c r="Q2946" s="65" t="str">
        <f t="shared" si="231"/>
        <v/>
      </c>
      <c r="R2946" s="55"/>
      <c r="S2946" s="67"/>
      <c r="T2946" s="17">
        <f>IF(AND(D2946&lt;&gt;"",RIGHT(D2946,3)&lt;&gt;""),IF(COUNTIF($D$6:D2946,D2946)=1,1,0),0)</f>
        <v>0</v>
      </c>
      <c r="U2946" s="17" t="str">
        <f t="shared" si="232"/>
        <v/>
      </c>
      <c r="V2946" s="17" t="str">
        <f t="shared" si="233"/>
        <v/>
      </c>
    </row>
    <row r="2947" s="9" customFormat="1" hidden="1" customHeight="1" spans="1:22">
      <c r="A2947" s="21"/>
      <c r="B2947" s="54"/>
      <c r="C2947" s="55"/>
      <c r="D2947" s="54"/>
      <c r="E2947" s="57"/>
      <c r="F2947" s="58"/>
      <c r="G2947" s="59"/>
      <c r="H2947" s="57"/>
      <c r="I2947" s="57"/>
      <c r="J2947" s="62" t="str">
        <f t="shared" si="229"/>
        <v/>
      </c>
      <c r="K2947" s="61"/>
      <c r="L2947" s="57"/>
      <c r="M2947" s="57" t="str">
        <f t="shared" si="230"/>
        <v/>
      </c>
      <c r="N2947" s="57"/>
      <c r="O2947" s="57"/>
      <c r="P2947" s="57"/>
      <c r="Q2947" s="65" t="str">
        <f t="shared" si="231"/>
        <v/>
      </c>
      <c r="R2947" s="55"/>
      <c r="S2947" s="67"/>
      <c r="T2947" s="17">
        <f>IF(AND(D2947&lt;&gt;"",RIGHT(D2947,3)&lt;&gt;""),IF(COUNTIF($D$6:D2947,D2947)=1,1,0),0)</f>
        <v>0</v>
      </c>
      <c r="U2947" s="17" t="str">
        <f t="shared" si="232"/>
        <v/>
      </c>
      <c r="V2947" s="17" t="str">
        <f t="shared" si="233"/>
        <v/>
      </c>
    </row>
    <row r="2948" s="9" customFormat="1" hidden="1" customHeight="1" spans="1:22">
      <c r="A2948" s="21"/>
      <c r="B2948" s="54"/>
      <c r="C2948" s="55"/>
      <c r="D2948" s="54"/>
      <c r="E2948" s="57"/>
      <c r="F2948" s="58"/>
      <c r="G2948" s="59"/>
      <c r="H2948" s="57"/>
      <c r="I2948" s="57"/>
      <c r="J2948" s="62" t="str">
        <f t="shared" si="229"/>
        <v/>
      </c>
      <c r="K2948" s="61"/>
      <c r="L2948" s="57"/>
      <c r="M2948" s="57" t="str">
        <f t="shared" si="230"/>
        <v/>
      </c>
      <c r="N2948" s="57"/>
      <c r="O2948" s="57"/>
      <c r="P2948" s="57"/>
      <c r="Q2948" s="65" t="str">
        <f t="shared" si="231"/>
        <v/>
      </c>
      <c r="R2948" s="55"/>
      <c r="S2948" s="67"/>
      <c r="T2948" s="17">
        <f>IF(AND(D2948&lt;&gt;"",RIGHT(D2948,3)&lt;&gt;""),IF(COUNTIF($D$6:D2948,D2948)=1,1,0),0)</f>
        <v>0</v>
      </c>
      <c r="U2948" s="17" t="str">
        <f t="shared" si="232"/>
        <v/>
      </c>
      <c r="V2948" s="17" t="str">
        <f t="shared" si="233"/>
        <v/>
      </c>
    </row>
    <row r="2949" s="9" customFormat="1" hidden="1" customHeight="1" spans="1:22">
      <c r="A2949" s="21"/>
      <c r="B2949" s="54"/>
      <c r="C2949" s="55"/>
      <c r="D2949" s="54"/>
      <c r="E2949" s="57"/>
      <c r="F2949" s="58"/>
      <c r="G2949" s="59"/>
      <c r="H2949" s="57"/>
      <c r="I2949" s="57"/>
      <c r="J2949" s="62" t="str">
        <f t="shared" si="229"/>
        <v/>
      </c>
      <c r="K2949" s="61"/>
      <c r="L2949" s="57"/>
      <c r="M2949" s="57" t="str">
        <f t="shared" si="230"/>
        <v/>
      </c>
      <c r="N2949" s="57"/>
      <c r="O2949" s="57"/>
      <c r="P2949" s="57"/>
      <c r="Q2949" s="65" t="str">
        <f t="shared" si="231"/>
        <v/>
      </c>
      <c r="R2949" s="55"/>
      <c r="S2949" s="67"/>
      <c r="T2949" s="17">
        <f>IF(AND(D2949&lt;&gt;"",RIGHT(D2949,3)&lt;&gt;""),IF(COUNTIF($D$6:D2949,D2949)=1,1,0),0)</f>
        <v>0</v>
      </c>
      <c r="U2949" s="17" t="str">
        <f t="shared" si="232"/>
        <v/>
      </c>
      <c r="V2949" s="17" t="str">
        <f t="shared" si="233"/>
        <v/>
      </c>
    </row>
    <row r="2950" s="9" customFormat="1" hidden="1" customHeight="1" spans="1:22">
      <c r="A2950" s="21"/>
      <c r="B2950" s="54"/>
      <c r="C2950" s="55"/>
      <c r="D2950" s="54"/>
      <c r="E2950" s="57"/>
      <c r="F2950" s="58"/>
      <c r="G2950" s="59"/>
      <c r="H2950" s="57"/>
      <c r="I2950" s="57"/>
      <c r="J2950" s="62" t="str">
        <f t="shared" ref="J2950:J3013" si="234">IF(H2950&lt;&gt;"",HYPERLINK(_xlfn.CONCAT($H$4,H2950,I2950),"Open File"),"")</f>
        <v/>
      </c>
      <c r="K2950" s="61"/>
      <c r="L2950" s="57"/>
      <c r="M2950" s="57" t="str">
        <f t="shared" ref="M2950:M3013" si="235">IF(AND(N2950&lt;&gt;"",Q2950&lt;&gt;"",R2950&lt;&gt;""),"COMPLETED",IF(N2950&lt;&gt;"","ON-GOING",IF(L2950&lt;&gt;"","REQUESTED","")))</f>
        <v/>
      </c>
      <c r="N2950" s="57"/>
      <c r="O2950" s="57"/>
      <c r="P2950" s="57"/>
      <c r="Q2950" s="65" t="str">
        <f t="shared" ref="Q2950:Q3013" si="236">IF(O2950&lt;&gt;"",HYPERLINK(_xlfn.CONCAT($O$4,O2950,P2950),"Open File"),"")</f>
        <v/>
      </c>
      <c r="R2950" s="55"/>
      <c r="S2950" s="67"/>
      <c r="T2950" s="17">
        <f>IF(AND(D2950&lt;&gt;"",RIGHT(D2950,3)&lt;&gt;""),IF(COUNTIF($D$6:D2950,D2950)=1,1,0),0)</f>
        <v>0</v>
      </c>
      <c r="U2950" s="17" t="str">
        <f t="shared" ref="U2950:U3013" si="237">IF(AND(D2950&lt;&gt;"",E2950&lt;&gt;""),_xlfn.CONCAT(SUBSTITUTE(D2950,"/","."),"_",E2950,"_Before"),"")</f>
        <v/>
      </c>
      <c r="V2950" s="17" t="str">
        <f t="shared" ref="V2950:V3013" si="238">IF(AND(D2950&lt;&gt;"",E2950&lt;&gt;""),_xlfn.CONCAT(SUBSTITUTE(D2950,"/","."),"_",E2950,"_After"),"")</f>
        <v/>
      </c>
    </row>
    <row r="2951" s="9" customFormat="1" hidden="1" customHeight="1" spans="1:22">
      <c r="A2951" s="21"/>
      <c r="B2951" s="54"/>
      <c r="C2951" s="55"/>
      <c r="D2951" s="54"/>
      <c r="E2951" s="57"/>
      <c r="F2951" s="58"/>
      <c r="G2951" s="59"/>
      <c r="H2951" s="57"/>
      <c r="I2951" s="57"/>
      <c r="J2951" s="62" t="str">
        <f t="shared" si="234"/>
        <v/>
      </c>
      <c r="K2951" s="61"/>
      <c r="L2951" s="57"/>
      <c r="M2951" s="57" t="str">
        <f t="shared" si="235"/>
        <v/>
      </c>
      <c r="N2951" s="57"/>
      <c r="O2951" s="57"/>
      <c r="P2951" s="57"/>
      <c r="Q2951" s="65" t="str">
        <f t="shared" si="236"/>
        <v/>
      </c>
      <c r="R2951" s="55"/>
      <c r="S2951" s="67"/>
      <c r="T2951" s="17">
        <f>IF(AND(D2951&lt;&gt;"",RIGHT(D2951,3)&lt;&gt;""),IF(COUNTIF($D$6:D2951,D2951)=1,1,0),0)</f>
        <v>0</v>
      </c>
      <c r="U2951" s="17" t="str">
        <f t="shared" si="237"/>
        <v/>
      </c>
      <c r="V2951" s="17" t="str">
        <f t="shared" si="238"/>
        <v/>
      </c>
    </row>
    <row r="2952" s="9" customFormat="1" hidden="1" customHeight="1" spans="1:22">
      <c r="A2952" s="21"/>
      <c r="B2952" s="54"/>
      <c r="C2952" s="55"/>
      <c r="D2952" s="54"/>
      <c r="E2952" s="57"/>
      <c r="F2952" s="58"/>
      <c r="G2952" s="59"/>
      <c r="H2952" s="57"/>
      <c r="I2952" s="57"/>
      <c r="J2952" s="62" t="str">
        <f t="shared" si="234"/>
        <v/>
      </c>
      <c r="K2952" s="61"/>
      <c r="L2952" s="57"/>
      <c r="M2952" s="57" t="str">
        <f t="shared" si="235"/>
        <v/>
      </c>
      <c r="N2952" s="57"/>
      <c r="O2952" s="57"/>
      <c r="P2952" s="57"/>
      <c r="Q2952" s="65" t="str">
        <f t="shared" si="236"/>
        <v/>
      </c>
      <c r="R2952" s="55"/>
      <c r="S2952" s="67"/>
      <c r="T2952" s="17">
        <f>IF(AND(D2952&lt;&gt;"",RIGHT(D2952,3)&lt;&gt;""),IF(COUNTIF($D$6:D2952,D2952)=1,1,0),0)</f>
        <v>0</v>
      </c>
      <c r="U2952" s="17" t="str">
        <f t="shared" si="237"/>
        <v/>
      </c>
      <c r="V2952" s="17" t="str">
        <f t="shared" si="238"/>
        <v/>
      </c>
    </row>
    <row r="2953" s="9" customFormat="1" hidden="1" customHeight="1" spans="1:22">
      <c r="A2953" s="21"/>
      <c r="B2953" s="54"/>
      <c r="C2953" s="55"/>
      <c r="D2953" s="54"/>
      <c r="E2953" s="57"/>
      <c r="F2953" s="58"/>
      <c r="G2953" s="59"/>
      <c r="H2953" s="57"/>
      <c r="I2953" s="57"/>
      <c r="J2953" s="62" t="str">
        <f t="shared" si="234"/>
        <v/>
      </c>
      <c r="K2953" s="61"/>
      <c r="L2953" s="57"/>
      <c r="M2953" s="57" t="str">
        <f t="shared" si="235"/>
        <v/>
      </c>
      <c r="N2953" s="57"/>
      <c r="O2953" s="57"/>
      <c r="P2953" s="57"/>
      <c r="Q2953" s="65" t="str">
        <f t="shared" si="236"/>
        <v/>
      </c>
      <c r="R2953" s="55"/>
      <c r="S2953" s="67"/>
      <c r="T2953" s="17">
        <f>IF(AND(D2953&lt;&gt;"",RIGHT(D2953,3)&lt;&gt;""),IF(COUNTIF($D$6:D2953,D2953)=1,1,0),0)</f>
        <v>0</v>
      </c>
      <c r="U2953" s="17" t="str">
        <f t="shared" si="237"/>
        <v/>
      </c>
      <c r="V2953" s="17" t="str">
        <f t="shared" si="238"/>
        <v/>
      </c>
    </row>
    <row r="2954" s="9" customFormat="1" hidden="1" customHeight="1" spans="1:22">
      <c r="A2954" s="21"/>
      <c r="B2954" s="54"/>
      <c r="C2954" s="55"/>
      <c r="D2954" s="54"/>
      <c r="E2954" s="57"/>
      <c r="F2954" s="58"/>
      <c r="G2954" s="59"/>
      <c r="H2954" s="57"/>
      <c r="I2954" s="57"/>
      <c r="J2954" s="62" t="str">
        <f t="shared" si="234"/>
        <v/>
      </c>
      <c r="K2954" s="61"/>
      <c r="L2954" s="57"/>
      <c r="M2954" s="57" t="str">
        <f t="shared" si="235"/>
        <v/>
      </c>
      <c r="N2954" s="57"/>
      <c r="O2954" s="57"/>
      <c r="P2954" s="57"/>
      <c r="Q2954" s="65" t="str">
        <f t="shared" si="236"/>
        <v/>
      </c>
      <c r="R2954" s="55"/>
      <c r="S2954" s="67"/>
      <c r="T2954" s="17">
        <f>IF(AND(D2954&lt;&gt;"",RIGHT(D2954,3)&lt;&gt;""),IF(COUNTIF($D$6:D2954,D2954)=1,1,0),0)</f>
        <v>0</v>
      </c>
      <c r="U2954" s="17" t="str">
        <f t="shared" si="237"/>
        <v/>
      </c>
      <c r="V2954" s="17" t="str">
        <f t="shared" si="238"/>
        <v/>
      </c>
    </row>
    <row r="2955" s="9" customFormat="1" hidden="1" customHeight="1" spans="1:22">
      <c r="A2955" s="21"/>
      <c r="B2955" s="54"/>
      <c r="C2955" s="55"/>
      <c r="D2955" s="54"/>
      <c r="E2955" s="57"/>
      <c r="F2955" s="58"/>
      <c r="G2955" s="59"/>
      <c r="H2955" s="57"/>
      <c r="I2955" s="57"/>
      <c r="J2955" s="62" t="str">
        <f t="shared" si="234"/>
        <v/>
      </c>
      <c r="K2955" s="61"/>
      <c r="L2955" s="57"/>
      <c r="M2955" s="57" t="str">
        <f t="shared" si="235"/>
        <v/>
      </c>
      <c r="N2955" s="57"/>
      <c r="O2955" s="57"/>
      <c r="P2955" s="57"/>
      <c r="Q2955" s="65" t="str">
        <f t="shared" si="236"/>
        <v/>
      </c>
      <c r="R2955" s="55"/>
      <c r="S2955" s="67"/>
      <c r="T2955" s="17">
        <f>IF(AND(D2955&lt;&gt;"",RIGHT(D2955,3)&lt;&gt;""),IF(COUNTIF($D$6:D2955,D2955)=1,1,0),0)</f>
        <v>0</v>
      </c>
      <c r="U2955" s="17" t="str">
        <f t="shared" si="237"/>
        <v/>
      </c>
      <c r="V2955" s="17" t="str">
        <f t="shared" si="238"/>
        <v/>
      </c>
    </row>
    <row r="2956" s="9" customFormat="1" hidden="1" customHeight="1" spans="1:22">
      <c r="A2956" s="21"/>
      <c r="B2956" s="54"/>
      <c r="C2956" s="55"/>
      <c r="D2956" s="54"/>
      <c r="E2956" s="57"/>
      <c r="F2956" s="58"/>
      <c r="G2956" s="59"/>
      <c r="H2956" s="57"/>
      <c r="I2956" s="57"/>
      <c r="J2956" s="62" t="str">
        <f t="shared" si="234"/>
        <v/>
      </c>
      <c r="K2956" s="61"/>
      <c r="L2956" s="57"/>
      <c r="M2956" s="57" t="str">
        <f t="shared" si="235"/>
        <v/>
      </c>
      <c r="N2956" s="57"/>
      <c r="O2956" s="57"/>
      <c r="P2956" s="57"/>
      <c r="Q2956" s="65" t="str">
        <f t="shared" si="236"/>
        <v/>
      </c>
      <c r="R2956" s="55"/>
      <c r="S2956" s="67"/>
      <c r="T2956" s="17">
        <f>IF(AND(D2956&lt;&gt;"",RIGHT(D2956,3)&lt;&gt;""),IF(COUNTIF($D$6:D2956,D2956)=1,1,0),0)</f>
        <v>0</v>
      </c>
      <c r="U2956" s="17" t="str">
        <f t="shared" si="237"/>
        <v/>
      </c>
      <c r="V2956" s="17" t="str">
        <f t="shared" si="238"/>
        <v/>
      </c>
    </row>
    <row r="2957" s="9" customFormat="1" hidden="1" customHeight="1" spans="1:22">
      <c r="A2957" s="21"/>
      <c r="B2957" s="54"/>
      <c r="C2957" s="55"/>
      <c r="D2957" s="54"/>
      <c r="E2957" s="57"/>
      <c r="F2957" s="58"/>
      <c r="G2957" s="59"/>
      <c r="H2957" s="57"/>
      <c r="I2957" s="57"/>
      <c r="J2957" s="62" t="str">
        <f t="shared" si="234"/>
        <v/>
      </c>
      <c r="K2957" s="61"/>
      <c r="L2957" s="57"/>
      <c r="M2957" s="57" t="str">
        <f t="shared" si="235"/>
        <v/>
      </c>
      <c r="N2957" s="57"/>
      <c r="O2957" s="57"/>
      <c r="P2957" s="57"/>
      <c r="Q2957" s="65" t="str">
        <f t="shared" si="236"/>
        <v/>
      </c>
      <c r="R2957" s="55"/>
      <c r="S2957" s="67"/>
      <c r="T2957" s="17">
        <f>IF(AND(D2957&lt;&gt;"",RIGHT(D2957,3)&lt;&gt;""),IF(COUNTIF($D$6:D2957,D2957)=1,1,0),0)</f>
        <v>0</v>
      </c>
      <c r="U2957" s="17" t="str">
        <f t="shared" si="237"/>
        <v/>
      </c>
      <c r="V2957" s="17" t="str">
        <f t="shared" si="238"/>
        <v/>
      </c>
    </row>
    <row r="2958" s="9" customFormat="1" hidden="1" customHeight="1" spans="1:22">
      <c r="A2958" s="21"/>
      <c r="B2958" s="54"/>
      <c r="C2958" s="55"/>
      <c r="D2958" s="54"/>
      <c r="E2958" s="57"/>
      <c r="F2958" s="58"/>
      <c r="G2958" s="59"/>
      <c r="H2958" s="57"/>
      <c r="I2958" s="57"/>
      <c r="J2958" s="62" t="str">
        <f t="shared" si="234"/>
        <v/>
      </c>
      <c r="K2958" s="61"/>
      <c r="L2958" s="57"/>
      <c r="M2958" s="57" t="str">
        <f t="shared" si="235"/>
        <v/>
      </c>
      <c r="N2958" s="57"/>
      <c r="O2958" s="57"/>
      <c r="P2958" s="57"/>
      <c r="Q2958" s="65" t="str">
        <f t="shared" si="236"/>
        <v/>
      </c>
      <c r="R2958" s="55"/>
      <c r="S2958" s="67"/>
      <c r="T2958" s="17">
        <f>IF(AND(D2958&lt;&gt;"",RIGHT(D2958,3)&lt;&gt;""),IF(COUNTIF($D$6:D2958,D2958)=1,1,0),0)</f>
        <v>0</v>
      </c>
      <c r="U2958" s="17" t="str">
        <f t="shared" si="237"/>
        <v/>
      </c>
      <c r="V2958" s="17" t="str">
        <f t="shared" si="238"/>
        <v/>
      </c>
    </row>
    <row r="2959" s="9" customFormat="1" hidden="1" customHeight="1" spans="1:22">
      <c r="A2959" s="21"/>
      <c r="B2959" s="54"/>
      <c r="C2959" s="55"/>
      <c r="D2959" s="54"/>
      <c r="E2959" s="57"/>
      <c r="F2959" s="58"/>
      <c r="G2959" s="59"/>
      <c r="H2959" s="57"/>
      <c r="I2959" s="57"/>
      <c r="J2959" s="62" t="str">
        <f t="shared" si="234"/>
        <v/>
      </c>
      <c r="K2959" s="61"/>
      <c r="L2959" s="57"/>
      <c r="M2959" s="57" t="str">
        <f t="shared" si="235"/>
        <v/>
      </c>
      <c r="N2959" s="57"/>
      <c r="O2959" s="57"/>
      <c r="P2959" s="57"/>
      <c r="Q2959" s="65" t="str">
        <f t="shared" si="236"/>
        <v/>
      </c>
      <c r="R2959" s="55"/>
      <c r="S2959" s="67"/>
      <c r="T2959" s="17">
        <f>IF(AND(D2959&lt;&gt;"",RIGHT(D2959,3)&lt;&gt;""),IF(COUNTIF($D$6:D2959,D2959)=1,1,0),0)</f>
        <v>0</v>
      </c>
      <c r="U2959" s="17" t="str">
        <f t="shared" si="237"/>
        <v/>
      </c>
      <c r="V2959" s="17" t="str">
        <f t="shared" si="238"/>
        <v/>
      </c>
    </row>
    <row r="2960" s="9" customFormat="1" hidden="1" customHeight="1" spans="1:22">
      <c r="A2960" s="21"/>
      <c r="B2960" s="54"/>
      <c r="C2960" s="55"/>
      <c r="D2960" s="54"/>
      <c r="E2960" s="57"/>
      <c r="F2960" s="58"/>
      <c r="G2960" s="59"/>
      <c r="H2960" s="57"/>
      <c r="I2960" s="57"/>
      <c r="J2960" s="62" t="str">
        <f t="shared" si="234"/>
        <v/>
      </c>
      <c r="K2960" s="61"/>
      <c r="L2960" s="57"/>
      <c r="M2960" s="57" t="str">
        <f t="shared" si="235"/>
        <v/>
      </c>
      <c r="N2960" s="57"/>
      <c r="O2960" s="57"/>
      <c r="P2960" s="57"/>
      <c r="Q2960" s="65" t="str">
        <f t="shared" si="236"/>
        <v/>
      </c>
      <c r="R2960" s="55"/>
      <c r="S2960" s="67"/>
      <c r="T2960" s="17">
        <f>IF(AND(D2960&lt;&gt;"",RIGHT(D2960,3)&lt;&gt;""),IF(COUNTIF($D$6:D2960,D2960)=1,1,0),0)</f>
        <v>0</v>
      </c>
      <c r="U2960" s="17" t="str">
        <f t="shared" si="237"/>
        <v/>
      </c>
      <c r="V2960" s="17" t="str">
        <f t="shared" si="238"/>
        <v/>
      </c>
    </row>
    <row r="2961" s="9" customFormat="1" hidden="1" customHeight="1" spans="1:22">
      <c r="A2961" s="21"/>
      <c r="B2961" s="54"/>
      <c r="C2961" s="55"/>
      <c r="D2961" s="54"/>
      <c r="E2961" s="57"/>
      <c r="F2961" s="58"/>
      <c r="G2961" s="59"/>
      <c r="H2961" s="57"/>
      <c r="I2961" s="57"/>
      <c r="J2961" s="62" t="str">
        <f t="shared" si="234"/>
        <v/>
      </c>
      <c r="K2961" s="61"/>
      <c r="L2961" s="57"/>
      <c r="M2961" s="57" t="str">
        <f t="shared" si="235"/>
        <v/>
      </c>
      <c r="N2961" s="57"/>
      <c r="O2961" s="57"/>
      <c r="P2961" s="57"/>
      <c r="Q2961" s="65" t="str">
        <f t="shared" si="236"/>
        <v/>
      </c>
      <c r="R2961" s="55"/>
      <c r="S2961" s="67"/>
      <c r="T2961" s="17">
        <f>IF(AND(D2961&lt;&gt;"",RIGHT(D2961,3)&lt;&gt;""),IF(COUNTIF($D$6:D2961,D2961)=1,1,0),0)</f>
        <v>0</v>
      </c>
      <c r="U2961" s="17" t="str">
        <f t="shared" si="237"/>
        <v/>
      </c>
      <c r="V2961" s="17" t="str">
        <f t="shared" si="238"/>
        <v/>
      </c>
    </row>
    <row r="2962" s="9" customFormat="1" hidden="1" customHeight="1" spans="1:22">
      <c r="A2962" s="21"/>
      <c r="B2962" s="54"/>
      <c r="C2962" s="55"/>
      <c r="D2962" s="54"/>
      <c r="E2962" s="57"/>
      <c r="F2962" s="58"/>
      <c r="G2962" s="59"/>
      <c r="H2962" s="57"/>
      <c r="I2962" s="57"/>
      <c r="J2962" s="62" t="str">
        <f t="shared" si="234"/>
        <v/>
      </c>
      <c r="K2962" s="61"/>
      <c r="L2962" s="57"/>
      <c r="M2962" s="57" t="str">
        <f t="shared" si="235"/>
        <v/>
      </c>
      <c r="N2962" s="57"/>
      <c r="O2962" s="57"/>
      <c r="P2962" s="57"/>
      <c r="Q2962" s="65" t="str">
        <f t="shared" si="236"/>
        <v/>
      </c>
      <c r="R2962" s="55"/>
      <c r="S2962" s="67"/>
      <c r="T2962" s="17">
        <f>IF(AND(D2962&lt;&gt;"",RIGHT(D2962,3)&lt;&gt;""),IF(COUNTIF($D$6:D2962,D2962)=1,1,0),0)</f>
        <v>0</v>
      </c>
      <c r="U2962" s="17" t="str">
        <f t="shared" si="237"/>
        <v/>
      </c>
      <c r="V2962" s="17" t="str">
        <f t="shared" si="238"/>
        <v/>
      </c>
    </row>
    <row r="2963" s="9" customFormat="1" hidden="1" customHeight="1" spans="1:22">
      <c r="A2963" s="21"/>
      <c r="B2963" s="54"/>
      <c r="C2963" s="55"/>
      <c r="D2963" s="54"/>
      <c r="E2963" s="57"/>
      <c r="F2963" s="58"/>
      <c r="G2963" s="59"/>
      <c r="H2963" s="57"/>
      <c r="I2963" s="57"/>
      <c r="J2963" s="62" t="str">
        <f t="shared" si="234"/>
        <v/>
      </c>
      <c r="K2963" s="61"/>
      <c r="L2963" s="57"/>
      <c r="M2963" s="57" t="str">
        <f t="shared" si="235"/>
        <v/>
      </c>
      <c r="N2963" s="57"/>
      <c r="O2963" s="57"/>
      <c r="P2963" s="57"/>
      <c r="Q2963" s="65" t="str">
        <f t="shared" si="236"/>
        <v/>
      </c>
      <c r="R2963" s="55"/>
      <c r="S2963" s="67"/>
      <c r="T2963" s="17">
        <f>IF(AND(D2963&lt;&gt;"",RIGHT(D2963,3)&lt;&gt;""),IF(COUNTIF($D$6:D2963,D2963)=1,1,0),0)</f>
        <v>0</v>
      </c>
      <c r="U2963" s="17" t="str">
        <f t="shared" si="237"/>
        <v/>
      </c>
      <c r="V2963" s="17" t="str">
        <f t="shared" si="238"/>
        <v/>
      </c>
    </row>
    <row r="2964" s="9" customFormat="1" hidden="1" customHeight="1" spans="1:22">
      <c r="A2964" s="21"/>
      <c r="B2964" s="54"/>
      <c r="C2964" s="55"/>
      <c r="D2964" s="54"/>
      <c r="E2964" s="57"/>
      <c r="F2964" s="58"/>
      <c r="G2964" s="59"/>
      <c r="H2964" s="57"/>
      <c r="I2964" s="57"/>
      <c r="J2964" s="62" t="str">
        <f t="shared" si="234"/>
        <v/>
      </c>
      <c r="K2964" s="61"/>
      <c r="L2964" s="57"/>
      <c r="M2964" s="57" t="str">
        <f t="shared" si="235"/>
        <v/>
      </c>
      <c r="N2964" s="57"/>
      <c r="O2964" s="57"/>
      <c r="P2964" s="57"/>
      <c r="Q2964" s="65" t="str">
        <f t="shared" si="236"/>
        <v/>
      </c>
      <c r="R2964" s="55"/>
      <c r="S2964" s="67"/>
      <c r="T2964" s="17">
        <f>IF(AND(D2964&lt;&gt;"",RIGHT(D2964,3)&lt;&gt;""),IF(COUNTIF($D$6:D2964,D2964)=1,1,0),0)</f>
        <v>0</v>
      </c>
      <c r="U2964" s="17" t="str">
        <f t="shared" si="237"/>
        <v/>
      </c>
      <c r="V2964" s="17" t="str">
        <f t="shared" si="238"/>
        <v/>
      </c>
    </row>
    <row r="2965" s="9" customFormat="1" hidden="1" customHeight="1" spans="1:22">
      <c r="A2965" s="21"/>
      <c r="B2965" s="54"/>
      <c r="C2965" s="55"/>
      <c r="D2965" s="54"/>
      <c r="E2965" s="57"/>
      <c r="F2965" s="58"/>
      <c r="G2965" s="59"/>
      <c r="H2965" s="57"/>
      <c r="I2965" s="57"/>
      <c r="J2965" s="62" t="str">
        <f t="shared" si="234"/>
        <v/>
      </c>
      <c r="K2965" s="61"/>
      <c r="L2965" s="57"/>
      <c r="M2965" s="57" t="str">
        <f t="shared" si="235"/>
        <v/>
      </c>
      <c r="N2965" s="57"/>
      <c r="O2965" s="57"/>
      <c r="P2965" s="57"/>
      <c r="Q2965" s="65" t="str">
        <f t="shared" si="236"/>
        <v/>
      </c>
      <c r="R2965" s="55"/>
      <c r="S2965" s="67"/>
      <c r="T2965" s="17">
        <f>IF(AND(D2965&lt;&gt;"",RIGHT(D2965,3)&lt;&gt;""),IF(COUNTIF($D$6:D2965,D2965)=1,1,0),0)</f>
        <v>0</v>
      </c>
      <c r="U2965" s="17" t="str">
        <f t="shared" si="237"/>
        <v/>
      </c>
      <c r="V2965" s="17" t="str">
        <f t="shared" si="238"/>
        <v/>
      </c>
    </row>
    <row r="2966" s="9" customFormat="1" hidden="1" customHeight="1" spans="1:22">
      <c r="A2966" s="21"/>
      <c r="B2966" s="54"/>
      <c r="C2966" s="55"/>
      <c r="D2966" s="54"/>
      <c r="E2966" s="57"/>
      <c r="F2966" s="58"/>
      <c r="G2966" s="59"/>
      <c r="H2966" s="57"/>
      <c r="I2966" s="57"/>
      <c r="J2966" s="62" t="str">
        <f t="shared" si="234"/>
        <v/>
      </c>
      <c r="K2966" s="61"/>
      <c r="L2966" s="57"/>
      <c r="M2966" s="57" t="str">
        <f t="shared" si="235"/>
        <v/>
      </c>
      <c r="N2966" s="57"/>
      <c r="O2966" s="57"/>
      <c r="P2966" s="57"/>
      <c r="Q2966" s="65" t="str">
        <f t="shared" si="236"/>
        <v/>
      </c>
      <c r="R2966" s="55"/>
      <c r="S2966" s="67"/>
      <c r="T2966" s="17">
        <f>IF(AND(D2966&lt;&gt;"",RIGHT(D2966,3)&lt;&gt;""),IF(COUNTIF($D$6:D2966,D2966)=1,1,0),0)</f>
        <v>0</v>
      </c>
      <c r="U2966" s="17" t="str">
        <f t="shared" si="237"/>
        <v/>
      </c>
      <c r="V2966" s="17" t="str">
        <f t="shared" si="238"/>
        <v/>
      </c>
    </row>
    <row r="2967" s="9" customFormat="1" hidden="1" customHeight="1" spans="1:22">
      <c r="A2967" s="21"/>
      <c r="B2967" s="54"/>
      <c r="C2967" s="55"/>
      <c r="D2967" s="54"/>
      <c r="E2967" s="57"/>
      <c r="F2967" s="58"/>
      <c r="G2967" s="59"/>
      <c r="H2967" s="57"/>
      <c r="I2967" s="57"/>
      <c r="J2967" s="62" t="str">
        <f t="shared" si="234"/>
        <v/>
      </c>
      <c r="K2967" s="61"/>
      <c r="L2967" s="57"/>
      <c r="M2967" s="57" t="str">
        <f t="shared" si="235"/>
        <v/>
      </c>
      <c r="N2967" s="57"/>
      <c r="O2967" s="57"/>
      <c r="P2967" s="57"/>
      <c r="Q2967" s="65" t="str">
        <f t="shared" si="236"/>
        <v/>
      </c>
      <c r="R2967" s="55"/>
      <c r="S2967" s="67"/>
      <c r="T2967" s="17">
        <f>IF(AND(D2967&lt;&gt;"",RIGHT(D2967,3)&lt;&gt;""),IF(COUNTIF($D$6:D2967,D2967)=1,1,0),0)</f>
        <v>0</v>
      </c>
      <c r="U2967" s="17" t="str">
        <f t="shared" si="237"/>
        <v/>
      </c>
      <c r="V2967" s="17" t="str">
        <f t="shared" si="238"/>
        <v/>
      </c>
    </row>
    <row r="2968" s="9" customFormat="1" hidden="1" customHeight="1" spans="1:22">
      <c r="A2968" s="21"/>
      <c r="B2968" s="54"/>
      <c r="C2968" s="55"/>
      <c r="D2968" s="54"/>
      <c r="E2968" s="57"/>
      <c r="F2968" s="58"/>
      <c r="G2968" s="59"/>
      <c r="H2968" s="57"/>
      <c r="I2968" s="57"/>
      <c r="J2968" s="62" t="str">
        <f t="shared" si="234"/>
        <v/>
      </c>
      <c r="K2968" s="61"/>
      <c r="L2968" s="57"/>
      <c r="M2968" s="57" t="str">
        <f t="shared" si="235"/>
        <v/>
      </c>
      <c r="N2968" s="57"/>
      <c r="O2968" s="57"/>
      <c r="P2968" s="57"/>
      <c r="Q2968" s="65" t="str">
        <f t="shared" si="236"/>
        <v/>
      </c>
      <c r="R2968" s="55"/>
      <c r="S2968" s="67"/>
      <c r="T2968" s="17">
        <f>IF(AND(D2968&lt;&gt;"",RIGHT(D2968,3)&lt;&gt;""),IF(COUNTIF($D$6:D2968,D2968)=1,1,0),0)</f>
        <v>0</v>
      </c>
      <c r="U2968" s="17" t="str">
        <f t="shared" si="237"/>
        <v/>
      </c>
      <c r="V2968" s="17" t="str">
        <f t="shared" si="238"/>
        <v/>
      </c>
    </row>
    <row r="2969" s="9" customFormat="1" hidden="1" customHeight="1" spans="1:22">
      <c r="A2969" s="21"/>
      <c r="B2969" s="54"/>
      <c r="C2969" s="55"/>
      <c r="D2969" s="54"/>
      <c r="E2969" s="57"/>
      <c r="F2969" s="58"/>
      <c r="G2969" s="59"/>
      <c r="H2969" s="57"/>
      <c r="I2969" s="57"/>
      <c r="J2969" s="62" t="str">
        <f t="shared" si="234"/>
        <v/>
      </c>
      <c r="K2969" s="61"/>
      <c r="L2969" s="57"/>
      <c r="M2969" s="57" t="str">
        <f t="shared" si="235"/>
        <v/>
      </c>
      <c r="N2969" s="57"/>
      <c r="O2969" s="57"/>
      <c r="P2969" s="57"/>
      <c r="Q2969" s="65" t="str">
        <f t="shared" si="236"/>
        <v/>
      </c>
      <c r="R2969" s="55"/>
      <c r="S2969" s="67"/>
      <c r="T2969" s="17">
        <f>IF(AND(D2969&lt;&gt;"",RIGHT(D2969,3)&lt;&gt;""),IF(COUNTIF($D$6:D2969,D2969)=1,1,0),0)</f>
        <v>0</v>
      </c>
      <c r="U2969" s="17" t="str">
        <f t="shared" si="237"/>
        <v/>
      </c>
      <c r="V2969" s="17" t="str">
        <f t="shared" si="238"/>
        <v/>
      </c>
    </row>
    <row r="2970" s="9" customFormat="1" hidden="1" customHeight="1" spans="1:22">
      <c r="A2970" s="21"/>
      <c r="B2970" s="54"/>
      <c r="C2970" s="55"/>
      <c r="D2970" s="54"/>
      <c r="E2970" s="57"/>
      <c r="F2970" s="58"/>
      <c r="G2970" s="59"/>
      <c r="H2970" s="57"/>
      <c r="I2970" s="57"/>
      <c r="J2970" s="62" t="str">
        <f t="shared" si="234"/>
        <v/>
      </c>
      <c r="K2970" s="61"/>
      <c r="L2970" s="57"/>
      <c r="M2970" s="57" t="str">
        <f t="shared" si="235"/>
        <v/>
      </c>
      <c r="N2970" s="57"/>
      <c r="O2970" s="57"/>
      <c r="P2970" s="57"/>
      <c r="Q2970" s="65" t="str">
        <f t="shared" si="236"/>
        <v/>
      </c>
      <c r="R2970" s="55"/>
      <c r="S2970" s="67"/>
      <c r="T2970" s="17">
        <f>IF(AND(D2970&lt;&gt;"",RIGHT(D2970,3)&lt;&gt;""),IF(COUNTIF($D$6:D2970,D2970)=1,1,0),0)</f>
        <v>0</v>
      </c>
      <c r="U2970" s="17" t="str">
        <f t="shared" si="237"/>
        <v/>
      </c>
      <c r="V2970" s="17" t="str">
        <f t="shared" si="238"/>
        <v/>
      </c>
    </row>
    <row r="2971" s="9" customFormat="1" hidden="1" customHeight="1" spans="1:22">
      <c r="A2971" s="21"/>
      <c r="B2971" s="54"/>
      <c r="C2971" s="55"/>
      <c r="D2971" s="54"/>
      <c r="E2971" s="57"/>
      <c r="F2971" s="58"/>
      <c r="G2971" s="59"/>
      <c r="H2971" s="57"/>
      <c r="I2971" s="57"/>
      <c r="J2971" s="62" t="str">
        <f t="shared" si="234"/>
        <v/>
      </c>
      <c r="K2971" s="61"/>
      <c r="L2971" s="57"/>
      <c r="M2971" s="57" t="str">
        <f t="shared" si="235"/>
        <v/>
      </c>
      <c r="N2971" s="57"/>
      <c r="O2971" s="57"/>
      <c r="P2971" s="57"/>
      <c r="Q2971" s="65" t="str">
        <f t="shared" si="236"/>
        <v/>
      </c>
      <c r="R2971" s="55"/>
      <c r="S2971" s="67"/>
      <c r="T2971" s="17">
        <f>IF(AND(D2971&lt;&gt;"",RIGHT(D2971,3)&lt;&gt;""),IF(COUNTIF($D$6:D2971,D2971)=1,1,0),0)</f>
        <v>0</v>
      </c>
      <c r="U2971" s="17" t="str">
        <f t="shared" si="237"/>
        <v/>
      </c>
      <c r="V2971" s="17" t="str">
        <f t="shared" si="238"/>
        <v/>
      </c>
    </row>
    <row r="2972" s="9" customFormat="1" hidden="1" customHeight="1" spans="1:22">
      <c r="A2972" s="21"/>
      <c r="B2972" s="54"/>
      <c r="C2972" s="55"/>
      <c r="D2972" s="54"/>
      <c r="E2972" s="57"/>
      <c r="F2972" s="58"/>
      <c r="G2972" s="59"/>
      <c r="H2972" s="57"/>
      <c r="I2972" s="57"/>
      <c r="J2972" s="62" t="str">
        <f t="shared" si="234"/>
        <v/>
      </c>
      <c r="K2972" s="61"/>
      <c r="L2972" s="57"/>
      <c r="M2972" s="57" t="str">
        <f t="shared" si="235"/>
        <v/>
      </c>
      <c r="N2972" s="57"/>
      <c r="O2972" s="57"/>
      <c r="P2972" s="57"/>
      <c r="Q2972" s="65" t="str">
        <f t="shared" si="236"/>
        <v/>
      </c>
      <c r="R2972" s="55"/>
      <c r="S2972" s="67"/>
      <c r="T2972" s="17">
        <f>IF(AND(D2972&lt;&gt;"",RIGHT(D2972,3)&lt;&gt;""),IF(COUNTIF($D$6:D2972,D2972)=1,1,0),0)</f>
        <v>0</v>
      </c>
      <c r="U2972" s="17" t="str">
        <f t="shared" si="237"/>
        <v/>
      </c>
      <c r="V2972" s="17" t="str">
        <f t="shared" si="238"/>
        <v/>
      </c>
    </row>
    <row r="2973" s="9" customFormat="1" hidden="1" customHeight="1" spans="1:22">
      <c r="A2973" s="21"/>
      <c r="B2973" s="54"/>
      <c r="C2973" s="55"/>
      <c r="D2973" s="54"/>
      <c r="E2973" s="57"/>
      <c r="F2973" s="58"/>
      <c r="G2973" s="59"/>
      <c r="H2973" s="57"/>
      <c r="I2973" s="57"/>
      <c r="J2973" s="62" t="str">
        <f t="shared" si="234"/>
        <v/>
      </c>
      <c r="K2973" s="61"/>
      <c r="L2973" s="57"/>
      <c r="M2973" s="57" t="str">
        <f t="shared" si="235"/>
        <v/>
      </c>
      <c r="N2973" s="57"/>
      <c r="O2973" s="57"/>
      <c r="P2973" s="57"/>
      <c r="Q2973" s="65" t="str">
        <f t="shared" si="236"/>
        <v/>
      </c>
      <c r="R2973" s="55"/>
      <c r="S2973" s="67"/>
      <c r="T2973" s="17">
        <f>IF(AND(D2973&lt;&gt;"",RIGHT(D2973,3)&lt;&gt;""),IF(COUNTIF($D$6:D2973,D2973)=1,1,0),0)</f>
        <v>0</v>
      </c>
      <c r="U2973" s="17" t="str">
        <f t="shared" si="237"/>
        <v/>
      </c>
      <c r="V2973" s="17" t="str">
        <f t="shared" si="238"/>
        <v/>
      </c>
    </row>
    <row r="2974" s="9" customFormat="1" hidden="1" customHeight="1" spans="1:22">
      <c r="A2974" s="21"/>
      <c r="B2974" s="54"/>
      <c r="C2974" s="55"/>
      <c r="D2974" s="54"/>
      <c r="E2974" s="57"/>
      <c r="F2974" s="58"/>
      <c r="G2974" s="59"/>
      <c r="H2974" s="57"/>
      <c r="I2974" s="57"/>
      <c r="J2974" s="62" t="str">
        <f t="shared" si="234"/>
        <v/>
      </c>
      <c r="K2974" s="61"/>
      <c r="L2974" s="57"/>
      <c r="M2974" s="57" t="str">
        <f t="shared" si="235"/>
        <v/>
      </c>
      <c r="N2974" s="57"/>
      <c r="O2974" s="57"/>
      <c r="P2974" s="57"/>
      <c r="Q2974" s="65" t="str">
        <f t="shared" si="236"/>
        <v/>
      </c>
      <c r="R2974" s="55"/>
      <c r="S2974" s="67"/>
      <c r="T2974" s="17">
        <f>IF(AND(D2974&lt;&gt;"",RIGHT(D2974,3)&lt;&gt;""),IF(COUNTIF($D$6:D2974,D2974)=1,1,0),0)</f>
        <v>0</v>
      </c>
      <c r="U2974" s="17" t="str">
        <f t="shared" si="237"/>
        <v/>
      </c>
      <c r="V2974" s="17" t="str">
        <f t="shared" si="238"/>
        <v/>
      </c>
    </row>
    <row r="2975" s="9" customFormat="1" hidden="1" customHeight="1" spans="1:22">
      <c r="A2975" s="21"/>
      <c r="B2975" s="54"/>
      <c r="C2975" s="55"/>
      <c r="D2975" s="54"/>
      <c r="E2975" s="57"/>
      <c r="F2975" s="58"/>
      <c r="G2975" s="59"/>
      <c r="H2975" s="57"/>
      <c r="I2975" s="57"/>
      <c r="J2975" s="62" t="str">
        <f t="shared" si="234"/>
        <v/>
      </c>
      <c r="K2975" s="61"/>
      <c r="L2975" s="57"/>
      <c r="M2975" s="57" t="str">
        <f t="shared" si="235"/>
        <v/>
      </c>
      <c r="N2975" s="57"/>
      <c r="O2975" s="57"/>
      <c r="P2975" s="57"/>
      <c r="Q2975" s="65" t="str">
        <f t="shared" si="236"/>
        <v/>
      </c>
      <c r="R2975" s="55"/>
      <c r="S2975" s="67"/>
      <c r="T2975" s="17">
        <f>IF(AND(D2975&lt;&gt;"",RIGHT(D2975,3)&lt;&gt;""),IF(COUNTIF($D$6:D2975,D2975)=1,1,0),0)</f>
        <v>0</v>
      </c>
      <c r="U2975" s="17" t="str">
        <f t="shared" si="237"/>
        <v/>
      </c>
      <c r="V2975" s="17" t="str">
        <f t="shared" si="238"/>
        <v/>
      </c>
    </row>
    <row r="2976" s="9" customFormat="1" hidden="1" customHeight="1" spans="1:22">
      <c r="A2976" s="21"/>
      <c r="B2976" s="54"/>
      <c r="C2976" s="55"/>
      <c r="D2976" s="54"/>
      <c r="E2976" s="57"/>
      <c r="F2976" s="58"/>
      <c r="G2976" s="59"/>
      <c r="H2976" s="57"/>
      <c r="I2976" s="57"/>
      <c r="J2976" s="62" t="str">
        <f t="shared" si="234"/>
        <v/>
      </c>
      <c r="K2976" s="61"/>
      <c r="L2976" s="57"/>
      <c r="M2976" s="57" t="str">
        <f t="shared" si="235"/>
        <v/>
      </c>
      <c r="N2976" s="57"/>
      <c r="O2976" s="57"/>
      <c r="P2976" s="57"/>
      <c r="Q2976" s="65" t="str">
        <f t="shared" si="236"/>
        <v/>
      </c>
      <c r="R2976" s="55"/>
      <c r="S2976" s="67"/>
      <c r="T2976" s="17">
        <f>IF(AND(D2976&lt;&gt;"",RIGHT(D2976,3)&lt;&gt;""),IF(COUNTIF($D$6:D2976,D2976)=1,1,0),0)</f>
        <v>0</v>
      </c>
      <c r="U2976" s="17" t="str">
        <f t="shared" si="237"/>
        <v/>
      </c>
      <c r="V2976" s="17" t="str">
        <f t="shared" si="238"/>
        <v/>
      </c>
    </row>
    <row r="2977" s="9" customFormat="1" hidden="1" customHeight="1" spans="1:22">
      <c r="A2977" s="21"/>
      <c r="B2977" s="54"/>
      <c r="C2977" s="55"/>
      <c r="D2977" s="54"/>
      <c r="E2977" s="57"/>
      <c r="F2977" s="58"/>
      <c r="G2977" s="59"/>
      <c r="H2977" s="57"/>
      <c r="I2977" s="57"/>
      <c r="J2977" s="62" t="str">
        <f t="shared" si="234"/>
        <v/>
      </c>
      <c r="K2977" s="61"/>
      <c r="L2977" s="57"/>
      <c r="M2977" s="57" t="str">
        <f t="shared" si="235"/>
        <v/>
      </c>
      <c r="N2977" s="57"/>
      <c r="O2977" s="57"/>
      <c r="P2977" s="57"/>
      <c r="Q2977" s="65" t="str">
        <f t="shared" si="236"/>
        <v/>
      </c>
      <c r="R2977" s="55"/>
      <c r="S2977" s="67"/>
      <c r="T2977" s="17">
        <f>IF(AND(D2977&lt;&gt;"",RIGHT(D2977,3)&lt;&gt;""),IF(COUNTIF($D$6:D2977,D2977)=1,1,0),0)</f>
        <v>0</v>
      </c>
      <c r="U2977" s="17" t="str">
        <f t="shared" si="237"/>
        <v/>
      </c>
      <c r="V2977" s="17" t="str">
        <f t="shared" si="238"/>
        <v/>
      </c>
    </row>
    <row r="2978" s="9" customFormat="1" hidden="1" customHeight="1" spans="1:22">
      <c r="A2978" s="21"/>
      <c r="B2978" s="54"/>
      <c r="C2978" s="55"/>
      <c r="D2978" s="54"/>
      <c r="E2978" s="57"/>
      <c r="F2978" s="58"/>
      <c r="G2978" s="59"/>
      <c r="H2978" s="57"/>
      <c r="I2978" s="57"/>
      <c r="J2978" s="62" t="str">
        <f t="shared" si="234"/>
        <v/>
      </c>
      <c r="K2978" s="61"/>
      <c r="L2978" s="57"/>
      <c r="M2978" s="57" t="str">
        <f t="shared" si="235"/>
        <v/>
      </c>
      <c r="N2978" s="57"/>
      <c r="O2978" s="57"/>
      <c r="P2978" s="57"/>
      <c r="Q2978" s="65" t="str">
        <f t="shared" si="236"/>
        <v/>
      </c>
      <c r="R2978" s="55"/>
      <c r="S2978" s="67"/>
      <c r="T2978" s="17">
        <f>IF(AND(D2978&lt;&gt;"",RIGHT(D2978,3)&lt;&gt;""),IF(COUNTIF($D$6:D2978,D2978)=1,1,0),0)</f>
        <v>0</v>
      </c>
      <c r="U2978" s="17" t="str">
        <f t="shared" si="237"/>
        <v/>
      </c>
      <c r="V2978" s="17" t="str">
        <f t="shared" si="238"/>
        <v/>
      </c>
    </row>
    <row r="2979" s="9" customFormat="1" hidden="1" customHeight="1" spans="1:22">
      <c r="A2979" s="21"/>
      <c r="B2979" s="54"/>
      <c r="C2979" s="55"/>
      <c r="D2979" s="54"/>
      <c r="E2979" s="57"/>
      <c r="F2979" s="58"/>
      <c r="G2979" s="59"/>
      <c r="H2979" s="57"/>
      <c r="I2979" s="57"/>
      <c r="J2979" s="62" t="str">
        <f t="shared" si="234"/>
        <v/>
      </c>
      <c r="K2979" s="61"/>
      <c r="L2979" s="57"/>
      <c r="M2979" s="57" t="str">
        <f t="shared" si="235"/>
        <v/>
      </c>
      <c r="N2979" s="57"/>
      <c r="O2979" s="57"/>
      <c r="P2979" s="57"/>
      <c r="Q2979" s="65" t="str">
        <f t="shared" si="236"/>
        <v/>
      </c>
      <c r="R2979" s="55"/>
      <c r="S2979" s="67"/>
      <c r="T2979" s="17">
        <f>IF(AND(D2979&lt;&gt;"",RIGHT(D2979,3)&lt;&gt;""),IF(COUNTIF($D$6:D2979,D2979)=1,1,0),0)</f>
        <v>0</v>
      </c>
      <c r="U2979" s="17" t="str">
        <f t="shared" si="237"/>
        <v/>
      </c>
      <c r="V2979" s="17" t="str">
        <f t="shared" si="238"/>
        <v/>
      </c>
    </row>
    <row r="2980" s="9" customFormat="1" hidden="1" customHeight="1" spans="1:22">
      <c r="A2980" s="21"/>
      <c r="B2980" s="54"/>
      <c r="C2980" s="55"/>
      <c r="D2980" s="54"/>
      <c r="E2980" s="57"/>
      <c r="F2980" s="58"/>
      <c r="G2980" s="59"/>
      <c r="H2980" s="57"/>
      <c r="I2980" s="57"/>
      <c r="J2980" s="62" t="str">
        <f t="shared" si="234"/>
        <v/>
      </c>
      <c r="K2980" s="61"/>
      <c r="L2980" s="57"/>
      <c r="M2980" s="57" t="str">
        <f t="shared" si="235"/>
        <v/>
      </c>
      <c r="N2980" s="57"/>
      <c r="O2980" s="57"/>
      <c r="P2980" s="57"/>
      <c r="Q2980" s="65" t="str">
        <f t="shared" si="236"/>
        <v/>
      </c>
      <c r="R2980" s="55"/>
      <c r="S2980" s="67"/>
      <c r="T2980" s="17">
        <f>IF(AND(D2980&lt;&gt;"",RIGHT(D2980,3)&lt;&gt;""),IF(COUNTIF($D$6:D2980,D2980)=1,1,0),0)</f>
        <v>0</v>
      </c>
      <c r="U2980" s="17" t="str">
        <f t="shared" si="237"/>
        <v/>
      </c>
      <c r="V2980" s="17" t="str">
        <f t="shared" si="238"/>
        <v/>
      </c>
    </row>
    <row r="2981" s="9" customFormat="1" hidden="1" customHeight="1" spans="1:22">
      <c r="A2981" s="21"/>
      <c r="B2981" s="54"/>
      <c r="C2981" s="55"/>
      <c r="D2981" s="54"/>
      <c r="E2981" s="57"/>
      <c r="F2981" s="58"/>
      <c r="G2981" s="59"/>
      <c r="H2981" s="57"/>
      <c r="I2981" s="57"/>
      <c r="J2981" s="62" t="str">
        <f t="shared" si="234"/>
        <v/>
      </c>
      <c r="K2981" s="61"/>
      <c r="L2981" s="57"/>
      <c r="M2981" s="57" t="str">
        <f t="shared" si="235"/>
        <v/>
      </c>
      <c r="N2981" s="57"/>
      <c r="O2981" s="57"/>
      <c r="P2981" s="57"/>
      <c r="Q2981" s="65" t="str">
        <f t="shared" si="236"/>
        <v/>
      </c>
      <c r="R2981" s="55"/>
      <c r="S2981" s="67"/>
      <c r="T2981" s="17">
        <f>IF(AND(D2981&lt;&gt;"",RIGHT(D2981,3)&lt;&gt;""),IF(COUNTIF($D$6:D2981,D2981)=1,1,0),0)</f>
        <v>0</v>
      </c>
      <c r="U2981" s="17" t="str">
        <f t="shared" si="237"/>
        <v/>
      </c>
      <c r="V2981" s="17" t="str">
        <f t="shared" si="238"/>
        <v/>
      </c>
    </row>
    <row r="2982" s="9" customFormat="1" hidden="1" customHeight="1" spans="1:22">
      <c r="A2982" s="21"/>
      <c r="B2982" s="54"/>
      <c r="C2982" s="55"/>
      <c r="D2982" s="54"/>
      <c r="E2982" s="57"/>
      <c r="F2982" s="58"/>
      <c r="G2982" s="59"/>
      <c r="H2982" s="57"/>
      <c r="I2982" s="57"/>
      <c r="J2982" s="62" t="str">
        <f t="shared" si="234"/>
        <v/>
      </c>
      <c r="K2982" s="61"/>
      <c r="L2982" s="57"/>
      <c r="M2982" s="57" t="str">
        <f t="shared" si="235"/>
        <v/>
      </c>
      <c r="N2982" s="57"/>
      <c r="O2982" s="57"/>
      <c r="P2982" s="57"/>
      <c r="Q2982" s="65" t="str">
        <f t="shared" si="236"/>
        <v/>
      </c>
      <c r="R2982" s="55"/>
      <c r="S2982" s="67"/>
      <c r="T2982" s="17">
        <f>IF(AND(D2982&lt;&gt;"",RIGHT(D2982,3)&lt;&gt;""),IF(COUNTIF($D$6:D2982,D2982)=1,1,0),0)</f>
        <v>0</v>
      </c>
      <c r="U2982" s="17" t="str">
        <f t="shared" si="237"/>
        <v/>
      </c>
      <c r="V2982" s="17" t="str">
        <f t="shared" si="238"/>
        <v/>
      </c>
    </row>
    <row r="2983" s="9" customFormat="1" hidden="1" customHeight="1" spans="1:22">
      <c r="A2983" s="21"/>
      <c r="B2983" s="54"/>
      <c r="C2983" s="55"/>
      <c r="D2983" s="54"/>
      <c r="E2983" s="57"/>
      <c r="F2983" s="58"/>
      <c r="G2983" s="59"/>
      <c r="H2983" s="57"/>
      <c r="I2983" s="57"/>
      <c r="J2983" s="62" t="str">
        <f t="shared" si="234"/>
        <v/>
      </c>
      <c r="K2983" s="61"/>
      <c r="L2983" s="57"/>
      <c r="M2983" s="57" t="str">
        <f t="shared" si="235"/>
        <v/>
      </c>
      <c r="N2983" s="57"/>
      <c r="O2983" s="57"/>
      <c r="P2983" s="57"/>
      <c r="Q2983" s="65" t="str">
        <f t="shared" si="236"/>
        <v/>
      </c>
      <c r="R2983" s="55"/>
      <c r="S2983" s="67"/>
      <c r="T2983" s="17">
        <f>IF(AND(D2983&lt;&gt;"",RIGHT(D2983,3)&lt;&gt;""),IF(COUNTIF($D$6:D2983,D2983)=1,1,0),0)</f>
        <v>0</v>
      </c>
      <c r="U2983" s="17" t="str">
        <f t="shared" si="237"/>
        <v/>
      </c>
      <c r="V2983" s="17" t="str">
        <f t="shared" si="238"/>
        <v/>
      </c>
    </row>
    <row r="2984" s="9" customFormat="1" hidden="1" customHeight="1" spans="1:22">
      <c r="A2984" s="21"/>
      <c r="B2984" s="54"/>
      <c r="C2984" s="55"/>
      <c r="D2984" s="54"/>
      <c r="E2984" s="57"/>
      <c r="F2984" s="58"/>
      <c r="G2984" s="59"/>
      <c r="H2984" s="57"/>
      <c r="I2984" s="57"/>
      <c r="J2984" s="62" t="str">
        <f t="shared" si="234"/>
        <v/>
      </c>
      <c r="K2984" s="61"/>
      <c r="L2984" s="57"/>
      <c r="M2984" s="57" t="str">
        <f t="shared" si="235"/>
        <v/>
      </c>
      <c r="N2984" s="57"/>
      <c r="O2984" s="57"/>
      <c r="P2984" s="57"/>
      <c r="Q2984" s="65" t="str">
        <f t="shared" si="236"/>
        <v/>
      </c>
      <c r="R2984" s="55"/>
      <c r="S2984" s="67"/>
      <c r="T2984" s="17">
        <f>IF(AND(D2984&lt;&gt;"",RIGHT(D2984,3)&lt;&gt;""),IF(COUNTIF($D$6:D2984,D2984)=1,1,0),0)</f>
        <v>0</v>
      </c>
      <c r="U2984" s="17" t="str">
        <f t="shared" si="237"/>
        <v/>
      </c>
      <c r="V2984" s="17" t="str">
        <f t="shared" si="238"/>
        <v/>
      </c>
    </row>
    <row r="2985" s="9" customFormat="1" hidden="1" customHeight="1" spans="1:22">
      <c r="A2985" s="21"/>
      <c r="B2985" s="54"/>
      <c r="C2985" s="55"/>
      <c r="D2985" s="54"/>
      <c r="E2985" s="57"/>
      <c r="F2985" s="58"/>
      <c r="G2985" s="59"/>
      <c r="H2985" s="57"/>
      <c r="I2985" s="57"/>
      <c r="J2985" s="62" t="str">
        <f t="shared" si="234"/>
        <v/>
      </c>
      <c r="K2985" s="61"/>
      <c r="L2985" s="57"/>
      <c r="M2985" s="57" t="str">
        <f t="shared" si="235"/>
        <v/>
      </c>
      <c r="N2985" s="57"/>
      <c r="O2985" s="57"/>
      <c r="P2985" s="57"/>
      <c r="Q2985" s="65" t="str">
        <f t="shared" si="236"/>
        <v/>
      </c>
      <c r="R2985" s="55"/>
      <c r="S2985" s="67"/>
      <c r="T2985" s="17">
        <f>IF(AND(D2985&lt;&gt;"",RIGHT(D2985,3)&lt;&gt;""),IF(COUNTIF($D$6:D2985,D2985)=1,1,0),0)</f>
        <v>0</v>
      </c>
      <c r="U2985" s="17" t="str">
        <f t="shared" si="237"/>
        <v/>
      </c>
      <c r="V2985" s="17" t="str">
        <f t="shared" si="238"/>
        <v/>
      </c>
    </row>
    <row r="2986" s="9" customFormat="1" hidden="1" customHeight="1" spans="1:22">
      <c r="A2986" s="21"/>
      <c r="B2986" s="54"/>
      <c r="C2986" s="55"/>
      <c r="D2986" s="54"/>
      <c r="E2986" s="57"/>
      <c r="F2986" s="58"/>
      <c r="G2986" s="59"/>
      <c r="H2986" s="57"/>
      <c r="I2986" s="57"/>
      <c r="J2986" s="62" t="str">
        <f t="shared" si="234"/>
        <v/>
      </c>
      <c r="K2986" s="61"/>
      <c r="L2986" s="57"/>
      <c r="M2986" s="57" t="str">
        <f t="shared" si="235"/>
        <v/>
      </c>
      <c r="N2986" s="57"/>
      <c r="O2986" s="57"/>
      <c r="P2986" s="57"/>
      <c r="Q2986" s="65" t="str">
        <f t="shared" si="236"/>
        <v/>
      </c>
      <c r="R2986" s="55"/>
      <c r="S2986" s="67"/>
      <c r="T2986" s="17">
        <f>IF(AND(D2986&lt;&gt;"",RIGHT(D2986,3)&lt;&gt;""),IF(COUNTIF($D$6:D2986,D2986)=1,1,0),0)</f>
        <v>0</v>
      </c>
      <c r="U2986" s="17" t="str">
        <f t="shared" si="237"/>
        <v/>
      </c>
      <c r="V2986" s="17" t="str">
        <f t="shared" si="238"/>
        <v/>
      </c>
    </row>
    <row r="2987" s="9" customFormat="1" hidden="1" customHeight="1" spans="1:22">
      <c r="A2987" s="21"/>
      <c r="B2987" s="54"/>
      <c r="C2987" s="55"/>
      <c r="D2987" s="54"/>
      <c r="E2987" s="57"/>
      <c r="F2987" s="58"/>
      <c r="G2987" s="59"/>
      <c r="H2987" s="57"/>
      <c r="I2987" s="57"/>
      <c r="J2987" s="62" t="str">
        <f t="shared" si="234"/>
        <v/>
      </c>
      <c r="K2987" s="61"/>
      <c r="L2987" s="57"/>
      <c r="M2987" s="57" t="str">
        <f t="shared" si="235"/>
        <v/>
      </c>
      <c r="N2987" s="57"/>
      <c r="O2987" s="57"/>
      <c r="P2987" s="57"/>
      <c r="Q2987" s="65" t="str">
        <f t="shared" si="236"/>
        <v/>
      </c>
      <c r="R2987" s="55"/>
      <c r="S2987" s="67"/>
      <c r="T2987" s="17">
        <f>IF(AND(D2987&lt;&gt;"",RIGHT(D2987,3)&lt;&gt;""),IF(COUNTIF($D$6:D2987,D2987)=1,1,0),0)</f>
        <v>0</v>
      </c>
      <c r="U2987" s="17" t="str">
        <f t="shared" si="237"/>
        <v/>
      </c>
      <c r="V2987" s="17" t="str">
        <f t="shared" si="238"/>
        <v/>
      </c>
    </row>
    <row r="2988" s="9" customFormat="1" hidden="1" customHeight="1" spans="1:22">
      <c r="A2988" s="21"/>
      <c r="B2988" s="54"/>
      <c r="C2988" s="55"/>
      <c r="D2988" s="54"/>
      <c r="E2988" s="57"/>
      <c r="F2988" s="58"/>
      <c r="G2988" s="59"/>
      <c r="H2988" s="57"/>
      <c r="I2988" s="57"/>
      <c r="J2988" s="62" t="str">
        <f t="shared" si="234"/>
        <v/>
      </c>
      <c r="K2988" s="61"/>
      <c r="L2988" s="57"/>
      <c r="M2988" s="57" t="str">
        <f t="shared" si="235"/>
        <v/>
      </c>
      <c r="N2988" s="57"/>
      <c r="O2988" s="57"/>
      <c r="P2988" s="57"/>
      <c r="Q2988" s="65" t="str">
        <f t="shared" si="236"/>
        <v/>
      </c>
      <c r="R2988" s="55"/>
      <c r="S2988" s="67"/>
      <c r="T2988" s="17">
        <f>IF(AND(D2988&lt;&gt;"",RIGHT(D2988,3)&lt;&gt;""),IF(COUNTIF($D$6:D2988,D2988)=1,1,0),0)</f>
        <v>0</v>
      </c>
      <c r="U2988" s="17" t="str">
        <f t="shared" si="237"/>
        <v/>
      </c>
      <c r="V2988" s="17" t="str">
        <f t="shared" si="238"/>
        <v/>
      </c>
    </row>
    <row r="2989" s="9" customFormat="1" hidden="1" customHeight="1" spans="1:22">
      <c r="A2989" s="21"/>
      <c r="B2989" s="54"/>
      <c r="C2989" s="55"/>
      <c r="D2989" s="54"/>
      <c r="E2989" s="57"/>
      <c r="F2989" s="58"/>
      <c r="G2989" s="59"/>
      <c r="H2989" s="57"/>
      <c r="I2989" s="57"/>
      <c r="J2989" s="62" t="str">
        <f t="shared" si="234"/>
        <v/>
      </c>
      <c r="K2989" s="61"/>
      <c r="L2989" s="57"/>
      <c r="M2989" s="57" t="str">
        <f t="shared" si="235"/>
        <v/>
      </c>
      <c r="N2989" s="57"/>
      <c r="O2989" s="57"/>
      <c r="P2989" s="57"/>
      <c r="Q2989" s="65" t="str">
        <f t="shared" si="236"/>
        <v/>
      </c>
      <c r="R2989" s="55"/>
      <c r="S2989" s="67"/>
      <c r="T2989" s="17">
        <f>IF(AND(D2989&lt;&gt;"",RIGHT(D2989,3)&lt;&gt;""),IF(COUNTIF($D$6:D2989,D2989)=1,1,0),0)</f>
        <v>0</v>
      </c>
      <c r="U2989" s="17" t="str">
        <f t="shared" si="237"/>
        <v/>
      </c>
      <c r="V2989" s="17" t="str">
        <f t="shared" si="238"/>
        <v/>
      </c>
    </row>
    <row r="2990" s="9" customFormat="1" hidden="1" customHeight="1" spans="1:22">
      <c r="A2990" s="21"/>
      <c r="B2990" s="54"/>
      <c r="C2990" s="55"/>
      <c r="D2990" s="54"/>
      <c r="E2990" s="57"/>
      <c r="F2990" s="58"/>
      <c r="G2990" s="59"/>
      <c r="H2990" s="57"/>
      <c r="I2990" s="57"/>
      <c r="J2990" s="62" t="str">
        <f t="shared" si="234"/>
        <v/>
      </c>
      <c r="K2990" s="61"/>
      <c r="L2990" s="57"/>
      <c r="M2990" s="57" t="str">
        <f t="shared" si="235"/>
        <v/>
      </c>
      <c r="N2990" s="57"/>
      <c r="O2990" s="57"/>
      <c r="P2990" s="57"/>
      <c r="Q2990" s="65" t="str">
        <f t="shared" si="236"/>
        <v/>
      </c>
      <c r="R2990" s="55"/>
      <c r="S2990" s="67"/>
      <c r="T2990" s="17">
        <f>IF(AND(D2990&lt;&gt;"",RIGHT(D2990,3)&lt;&gt;""),IF(COUNTIF($D$6:D2990,D2990)=1,1,0),0)</f>
        <v>0</v>
      </c>
      <c r="U2990" s="17" t="str">
        <f t="shared" si="237"/>
        <v/>
      </c>
      <c r="V2990" s="17" t="str">
        <f t="shared" si="238"/>
        <v/>
      </c>
    </row>
    <row r="2991" s="9" customFormat="1" hidden="1" customHeight="1" spans="1:22">
      <c r="A2991" s="21"/>
      <c r="B2991" s="54"/>
      <c r="C2991" s="55"/>
      <c r="D2991" s="54"/>
      <c r="E2991" s="57"/>
      <c r="F2991" s="58"/>
      <c r="G2991" s="59"/>
      <c r="H2991" s="57"/>
      <c r="I2991" s="57"/>
      <c r="J2991" s="62" t="str">
        <f t="shared" si="234"/>
        <v/>
      </c>
      <c r="K2991" s="61"/>
      <c r="L2991" s="57"/>
      <c r="M2991" s="57" t="str">
        <f t="shared" si="235"/>
        <v/>
      </c>
      <c r="N2991" s="57"/>
      <c r="O2991" s="57"/>
      <c r="P2991" s="57"/>
      <c r="Q2991" s="65" t="str">
        <f t="shared" si="236"/>
        <v/>
      </c>
      <c r="R2991" s="55"/>
      <c r="S2991" s="67"/>
      <c r="T2991" s="17">
        <f>IF(AND(D2991&lt;&gt;"",RIGHT(D2991,3)&lt;&gt;""),IF(COUNTIF($D$6:D2991,D2991)=1,1,0),0)</f>
        <v>0</v>
      </c>
      <c r="U2991" s="17" t="str">
        <f t="shared" si="237"/>
        <v/>
      </c>
      <c r="V2991" s="17" t="str">
        <f t="shared" si="238"/>
        <v/>
      </c>
    </row>
    <row r="2992" s="9" customFormat="1" hidden="1" customHeight="1" spans="1:22">
      <c r="A2992" s="21"/>
      <c r="B2992" s="54"/>
      <c r="C2992" s="55"/>
      <c r="D2992" s="54"/>
      <c r="E2992" s="57"/>
      <c r="F2992" s="58"/>
      <c r="G2992" s="59"/>
      <c r="H2992" s="57"/>
      <c r="I2992" s="57"/>
      <c r="J2992" s="62" t="str">
        <f t="shared" si="234"/>
        <v/>
      </c>
      <c r="K2992" s="61"/>
      <c r="L2992" s="57"/>
      <c r="M2992" s="57" t="str">
        <f t="shared" si="235"/>
        <v/>
      </c>
      <c r="N2992" s="57"/>
      <c r="O2992" s="57"/>
      <c r="P2992" s="57"/>
      <c r="Q2992" s="65" t="str">
        <f t="shared" si="236"/>
        <v/>
      </c>
      <c r="R2992" s="55"/>
      <c r="S2992" s="67"/>
      <c r="T2992" s="17">
        <f>IF(AND(D2992&lt;&gt;"",RIGHT(D2992,3)&lt;&gt;""),IF(COUNTIF($D$6:D2992,D2992)=1,1,0),0)</f>
        <v>0</v>
      </c>
      <c r="U2992" s="17" t="str">
        <f t="shared" si="237"/>
        <v/>
      </c>
      <c r="V2992" s="17" t="str">
        <f t="shared" si="238"/>
        <v/>
      </c>
    </row>
    <row r="2993" s="9" customFormat="1" hidden="1" customHeight="1" spans="1:22">
      <c r="A2993" s="21"/>
      <c r="B2993" s="54"/>
      <c r="C2993" s="55"/>
      <c r="D2993" s="54"/>
      <c r="E2993" s="57"/>
      <c r="F2993" s="58"/>
      <c r="G2993" s="59"/>
      <c r="H2993" s="57"/>
      <c r="I2993" s="57"/>
      <c r="J2993" s="62" t="str">
        <f t="shared" si="234"/>
        <v/>
      </c>
      <c r="K2993" s="61"/>
      <c r="L2993" s="57"/>
      <c r="M2993" s="57" t="str">
        <f t="shared" si="235"/>
        <v/>
      </c>
      <c r="N2993" s="57"/>
      <c r="O2993" s="57"/>
      <c r="P2993" s="57"/>
      <c r="Q2993" s="65" t="str">
        <f t="shared" si="236"/>
        <v/>
      </c>
      <c r="R2993" s="55"/>
      <c r="S2993" s="67"/>
      <c r="T2993" s="17">
        <f>IF(AND(D2993&lt;&gt;"",RIGHT(D2993,3)&lt;&gt;""),IF(COUNTIF($D$6:D2993,D2993)=1,1,0),0)</f>
        <v>0</v>
      </c>
      <c r="U2993" s="17" t="str">
        <f t="shared" si="237"/>
        <v/>
      </c>
      <c r="V2993" s="17" t="str">
        <f t="shared" si="238"/>
        <v/>
      </c>
    </row>
    <row r="2994" s="9" customFormat="1" hidden="1" customHeight="1" spans="1:22">
      <c r="A2994" s="21"/>
      <c r="B2994" s="54"/>
      <c r="C2994" s="55"/>
      <c r="D2994" s="54"/>
      <c r="E2994" s="57"/>
      <c r="F2994" s="58"/>
      <c r="G2994" s="59"/>
      <c r="H2994" s="57"/>
      <c r="I2994" s="57"/>
      <c r="J2994" s="62" t="str">
        <f t="shared" si="234"/>
        <v/>
      </c>
      <c r="K2994" s="61"/>
      <c r="L2994" s="57"/>
      <c r="M2994" s="57" t="str">
        <f t="shared" si="235"/>
        <v/>
      </c>
      <c r="N2994" s="57"/>
      <c r="O2994" s="57"/>
      <c r="P2994" s="57"/>
      <c r="Q2994" s="65" t="str">
        <f t="shared" si="236"/>
        <v/>
      </c>
      <c r="R2994" s="55"/>
      <c r="S2994" s="67"/>
      <c r="T2994" s="17">
        <f>IF(AND(D2994&lt;&gt;"",RIGHT(D2994,3)&lt;&gt;""),IF(COUNTIF($D$6:D2994,D2994)=1,1,0),0)</f>
        <v>0</v>
      </c>
      <c r="U2994" s="17" t="str">
        <f t="shared" si="237"/>
        <v/>
      </c>
      <c r="V2994" s="17" t="str">
        <f t="shared" si="238"/>
        <v/>
      </c>
    </row>
    <row r="2995" s="9" customFormat="1" hidden="1" customHeight="1" spans="1:22">
      <c r="A2995" s="21"/>
      <c r="B2995" s="54"/>
      <c r="C2995" s="55"/>
      <c r="D2995" s="54"/>
      <c r="E2995" s="57"/>
      <c r="F2995" s="58"/>
      <c r="G2995" s="59"/>
      <c r="H2995" s="57"/>
      <c r="I2995" s="57"/>
      <c r="J2995" s="62" t="str">
        <f t="shared" si="234"/>
        <v/>
      </c>
      <c r="K2995" s="61"/>
      <c r="L2995" s="57"/>
      <c r="M2995" s="57" t="str">
        <f t="shared" si="235"/>
        <v/>
      </c>
      <c r="N2995" s="57"/>
      <c r="O2995" s="57"/>
      <c r="P2995" s="57"/>
      <c r="Q2995" s="65" t="str">
        <f t="shared" si="236"/>
        <v/>
      </c>
      <c r="R2995" s="55"/>
      <c r="S2995" s="67"/>
      <c r="T2995" s="17">
        <f>IF(AND(D2995&lt;&gt;"",RIGHT(D2995,3)&lt;&gt;""),IF(COUNTIF($D$6:D2995,D2995)=1,1,0),0)</f>
        <v>0</v>
      </c>
      <c r="U2995" s="17" t="str">
        <f t="shared" si="237"/>
        <v/>
      </c>
      <c r="V2995" s="17" t="str">
        <f t="shared" si="238"/>
        <v/>
      </c>
    </row>
    <row r="2996" s="9" customFormat="1" hidden="1" customHeight="1" spans="1:22">
      <c r="A2996" s="21"/>
      <c r="B2996" s="54"/>
      <c r="C2996" s="55"/>
      <c r="D2996" s="54"/>
      <c r="E2996" s="57"/>
      <c r="F2996" s="58"/>
      <c r="G2996" s="59"/>
      <c r="H2996" s="57"/>
      <c r="I2996" s="57"/>
      <c r="J2996" s="62" t="str">
        <f t="shared" si="234"/>
        <v/>
      </c>
      <c r="K2996" s="61"/>
      <c r="L2996" s="57"/>
      <c r="M2996" s="57" t="str">
        <f t="shared" si="235"/>
        <v/>
      </c>
      <c r="N2996" s="57"/>
      <c r="O2996" s="57"/>
      <c r="P2996" s="57"/>
      <c r="Q2996" s="65" t="str">
        <f t="shared" si="236"/>
        <v/>
      </c>
      <c r="R2996" s="55"/>
      <c r="S2996" s="67"/>
      <c r="T2996" s="17">
        <f>IF(AND(D2996&lt;&gt;"",RIGHT(D2996,3)&lt;&gt;""),IF(COUNTIF($D$6:D2996,D2996)=1,1,0),0)</f>
        <v>0</v>
      </c>
      <c r="U2996" s="17" t="str">
        <f t="shared" si="237"/>
        <v/>
      </c>
      <c r="V2996" s="17" t="str">
        <f t="shared" si="238"/>
        <v/>
      </c>
    </row>
    <row r="2997" s="9" customFormat="1" hidden="1" customHeight="1" spans="1:22">
      <c r="A2997" s="21"/>
      <c r="B2997" s="54"/>
      <c r="C2997" s="55"/>
      <c r="D2997" s="54"/>
      <c r="E2997" s="57"/>
      <c r="F2997" s="58"/>
      <c r="G2997" s="59"/>
      <c r="H2997" s="57"/>
      <c r="I2997" s="57"/>
      <c r="J2997" s="62" t="str">
        <f t="shared" si="234"/>
        <v/>
      </c>
      <c r="K2997" s="61"/>
      <c r="L2997" s="57"/>
      <c r="M2997" s="57" t="str">
        <f t="shared" si="235"/>
        <v/>
      </c>
      <c r="N2997" s="57"/>
      <c r="O2997" s="57"/>
      <c r="P2997" s="57"/>
      <c r="Q2997" s="65" t="str">
        <f t="shared" si="236"/>
        <v/>
      </c>
      <c r="R2997" s="55"/>
      <c r="S2997" s="67"/>
      <c r="T2997" s="17">
        <f>IF(AND(D2997&lt;&gt;"",RIGHT(D2997,3)&lt;&gt;""),IF(COUNTIF($D$6:D2997,D2997)=1,1,0),0)</f>
        <v>0</v>
      </c>
      <c r="U2997" s="17" t="str">
        <f t="shared" si="237"/>
        <v/>
      </c>
      <c r="V2997" s="17" t="str">
        <f t="shared" si="238"/>
        <v/>
      </c>
    </row>
    <row r="2998" s="9" customFormat="1" hidden="1" customHeight="1" spans="1:22">
      <c r="A2998" s="21"/>
      <c r="B2998" s="54"/>
      <c r="C2998" s="55"/>
      <c r="D2998" s="54"/>
      <c r="E2998" s="57"/>
      <c r="F2998" s="58"/>
      <c r="G2998" s="59"/>
      <c r="H2998" s="57"/>
      <c r="I2998" s="57"/>
      <c r="J2998" s="62" t="str">
        <f t="shared" si="234"/>
        <v/>
      </c>
      <c r="K2998" s="61"/>
      <c r="L2998" s="57"/>
      <c r="M2998" s="57" t="str">
        <f t="shared" si="235"/>
        <v/>
      </c>
      <c r="N2998" s="57"/>
      <c r="O2998" s="57"/>
      <c r="P2998" s="57"/>
      <c r="Q2998" s="65" t="str">
        <f t="shared" si="236"/>
        <v/>
      </c>
      <c r="R2998" s="55"/>
      <c r="S2998" s="67"/>
      <c r="T2998" s="17">
        <f>IF(AND(D2998&lt;&gt;"",RIGHT(D2998,3)&lt;&gt;""),IF(COUNTIF($D$6:D2998,D2998)=1,1,0),0)</f>
        <v>0</v>
      </c>
      <c r="U2998" s="17" t="str">
        <f t="shared" si="237"/>
        <v/>
      </c>
      <c r="V2998" s="17" t="str">
        <f t="shared" si="238"/>
        <v/>
      </c>
    </row>
    <row r="2999" s="9" customFormat="1" hidden="1" customHeight="1" spans="1:22">
      <c r="A2999" s="21"/>
      <c r="B2999" s="54"/>
      <c r="C2999" s="55"/>
      <c r="D2999" s="54"/>
      <c r="E2999" s="57"/>
      <c r="F2999" s="58"/>
      <c r="G2999" s="59"/>
      <c r="H2999" s="57"/>
      <c r="I2999" s="57"/>
      <c r="J2999" s="62" t="str">
        <f t="shared" si="234"/>
        <v/>
      </c>
      <c r="K2999" s="61"/>
      <c r="L2999" s="57"/>
      <c r="M2999" s="57" t="str">
        <f t="shared" si="235"/>
        <v/>
      </c>
      <c r="N2999" s="57"/>
      <c r="O2999" s="57"/>
      <c r="P2999" s="57"/>
      <c r="Q2999" s="65" t="str">
        <f t="shared" si="236"/>
        <v/>
      </c>
      <c r="R2999" s="55"/>
      <c r="S2999" s="67"/>
      <c r="T2999" s="17">
        <f>IF(AND(D2999&lt;&gt;"",RIGHT(D2999,3)&lt;&gt;""),IF(COUNTIF($D$6:D2999,D2999)=1,1,0),0)</f>
        <v>0</v>
      </c>
      <c r="U2999" s="17" t="str">
        <f t="shared" si="237"/>
        <v/>
      </c>
      <c r="V2999" s="17" t="str">
        <f t="shared" si="238"/>
        <v/>
      </c>
    </row>
    <row r="3000" s="9" customFormat="1" hidden="1" customHeight="1" spans="1:22">
      <c r="A3000" s="21"/>
      <c r="B3000" s="54"/>
      <c r="C3000" s="55"/>
      <c r="D3000" s="54"/>
      <c r="E3000" s="57"/>
      <c r="F3000" s="58"/>
      <c r="G3000" s="59"/>
      <c r="H3000" s="57"/>
      <c r="I3000" s="57"/>
      <c r="J3000" s="62" t="str">
        <f t="shared" si="234"/>
        <v/>
      </c>
      <c r="K3000" s="61"/>
      <c r="L3000" s="57"/>
      <c r="M3000" s="57" t="str">
        <f t="shared" si="235"/>
        <v/>
      </c>
      <c r="N3000" s="57"/>
      <c r="O3000" s="57"/>
      <c r="P3000" s="57"/>
      <c r="Q3000" s="65" t="str">
        <f t="shared" si="236"/>
        <v/>
      </c>
      <c r="R3000" s="55"/>
      <c r="S3000" s="67"/>
      <c r="T3000" s="17">
        <f>IF(AND(D3000&lt;&gt;"",RIGHT(D3000,3)&lt;&gt;""),IF(COUNTIF($D$6:D3000,D3000)=1,1,0),0)</f>
        <v>0</v>
      </c>
      <c r="U3000" s="17" t="str">
        <f t="shared" si="237"/>
        <v/>
      </c>
      <c r="V3000" s="17" t="str">
        <f t="shared" si="238"/>
        <v/>
      </c>
    </row>
    <row r="3001" s="9" customFormat="1" hidden="1" customHeight="1" spans="1:22">
      <c r="A3001" s="21"/>
      <c r="B3001" s="54"/>
      <c r="C3001" s="55"/>
      <c r="D3001" s="54"/>
      <c r="E3001" s="57"/>
      <c r="F3001" s="58"/>
      <c r="G3001" s="59"/>
      <c r="H3001" s="57"/>
      <c r="I3001" s="57"/>
      <c r="J3001" s="62" t="str">
        <f t="shared" si="234"/>
        <v/>
      </c>
      <c r="K3001" s="61"/>
      <c r="L3001" s="57"/>
      <c r="M3001" s="57" t="str">
        <f t="shared" si="235"/>
        <v/>
      </c>
      <c r="N3001" s="57"/>
      <c r="O3001" s="57"/>
      <c r="P3001" s="57"/>
      <c r="Q3001" s="65" t="str">
        <f t="shared" si="236"/>
        <v/>
      </c>
      <c r="R3001" s="55"/>
      <c r="S3001" s="67"/>
      <c r="T3001" s="17">
        <f>IF(AND(D3001&lt;&gt;"",RIGHT(D3001,3)&lt;&gt;""),IF(COUNTIF($D$6:D3001,D3001)=1,1,0),0)</f>
        <v>0</v>
      </c>
      <c r="U3001" s="17" t="str">
        <f t="shared" si="237"/>
        <v/>
      </c>
      <c r="V3001" s="17" t="str">
        <f t="shared" si="238"/>
        <v/>
      </c>
    </row>
    <row r="3002" s="9" customFormat="1" hidden="1" customHeight="1" spans="1:22">
      <c r="A3002" s="21"/>
      <c r="B3002" s="54"/>
      <c r="C3002" s="55"/>
      <c r="D3002" s="54"/>
      <c r="E3002" s="57"/>
      <c r="F3002" s="58"/>
      <c r="G3002" s="59"/>
      <c r="H3002" s="57"/>
      <c r="I3002" s="57"/>
      <c r="J3002" s="62" t="str">
        <f t="shared" si="234"/>
        <v/>
      </c>
      <c r="K3002" s="61"/>
      <c r="L3002" s="57"/>
      <c r="M3002" s="57" t="str">
        <f t="shared" si="235"/>
        <v/>
      </c>
      <c r="N3002" s="57"/>
      <c r="O3002" s="57"/>
      <c r="P3002" s="57"/>
      <c r="Q3002" s="65" t="str">
        <f t="shared" si="236"/>
        <v/>
      </c>
      <c r="R3002" s="55"/>
      <c r="S3002" s="67"/>
      <c r="T3002" s="17">
        <f>IF(AND(D3002&lt;&gt;"",RIGHT(D3002,3)&lt;&gt;""),IF(COUNTIF($D$6:D3002,D3002)=1,1,0),0)</f>
        <v>0</v>
      </c>
      <c r="U3002" s="17" t="str">
        <f t="shared" si="237"/>
        <v/>
      </c>
      <c r="V3002" s="17" t="str">
        <f t="shared" si="238"/>
        <v/>
      </c>
    </row>
    <row r="3003" s="9" customFormat="1" hidden="1" customHeight="1" spans="1:22">
      <c r="A3003" s="21"/>
      <c r="B3003" s="54"/>
      <c r="C3003" s="55"/>
      <c r="D3003" s="54"/>
      <c r="E3003" s="57"/>
      <c r="F3003" s="58"/>
      <c r="G3003" s="59"/>
      <c r="H3003" s="57"/>
      <c r="I3003" s="57"/>
      <c r="J3003" s="62" t="str">
        <f t="shared" si="234"/>
        <v/>
      </c>
      <c r="K3003" s="61"/>
      <c r="L3003" s="57"/>
      <c r="M3003" s="57" t="str">
        <f t="shared" si="235"/>
        <v/>
      </c>
      <c r="N3003" s="57"/>
      <c r="O3003" s="57"/>
      <c r="P3003" s="57"/>
      <c r="Q3003" s="65" t="str">
        <f t="shared" si="236"/>
        <v/>
      </c>
      <c r="R3003" s="55"/>
      <c r="S3003" s="67"/>
      <c r="T3003" s="17">
        <f>IF(AND(D3003&lt;&gt;"",RIGHT(D3003,3)&lt;&gt;""),IF(COUNTIF($D$6:D3003,D3003)=1,1,0),0)</f>
        <v>0</v>
      </c>
      <c r="U3003" s="17" t="str">
        <f t="shared" si="237"/>
        <v/>
      </c>
      <c r="V3003" s="17" t="str">
        <f t="shared" si="238"/>
        <v/>
      </c>
    </row>
    <row r="3004" s="9" customFormat="1" hidden="1" customHeight="1" spans="1:22">
      <c r="A3004" s="21"/>
      <c r="B3004" s="54"/>
      <c r="C3004" s="55"/>
      <c r="D3004" s="54"/>
      <c r="E3004" s="57"/>
      <c r="F3004" s="58"/>
      <c r="G3004" s="59"/>
      <c r="H3004" s="57"/>
      <c r="I3004" s="57"/>
      <c r="J3004" s="62" t="str">
        <f t="shared" si="234"/>
        <v/>
      </c>
      <c r="K3004" s="61"/>
      <c r="L3004" s="57"/>
      <c r="M3004" s="57" t="str">
        <f t="shared" si="235"/>
        <v/>
      </c>
      <c r="N3004" s="57"/>
      <c r="O3004" s="57"/>
      <c r="P3004" s="57"/>
      <c r="Q3004" s="65" t="str">
        <f t="shared" si="236"/>
        <v/>
      </c>
      <c r="R3004" s="55"/>
      <c r="S3004" s="67"/>
      <c r="T3004" s="17">
        <f>IF(AND(D3004&lt;&gt;"",RIGHT(D3004,3)&lt;&gt;""),IF(COUNTIF($D$6:D3004,D3004)=1,1,0),0)</f>
        <v>0</v>
      </c>
      <c r="U3004" s="17" t="str">
        <f t="shared" si="237"/>
        <v/>
      </c>
      <c r="V3004" s="17" t="str">
        <f t="shared" si="238"/>
        <v/>
      </c>
    </row>
    <row r="3005" s="9" customFormat="1" hidden="1" customHeight="1" spans="1:22">
      <c r="A3005" s="21"/>
      <c r="B3005" s="54"/>
      <c r="C3005" s="55"/>
      <c r="D3005" s="54"/>
      <c r="E3005" s="57"/>
      <c r="F3005" s="58"/>
      <c r="G3005" s="59"/>
      <c r="H3005" s="57"/>
      <c r="I3005" s="57"/>
      <c r="J3005" s="62" t="str">
        <f t="shared" si="234"/>
        <v/>
      </c>
      <c r="K3005" s="61"/>
      <c r="L3005" s="57"/>
      <c r="M3005" s="57" t="str">
        <f t="shared" si="235"/>
        <v/>
      </c>
      <c r="N3005" s="57"/>
      <c r="O3005" s="57"/>
      <c r="P3005" s="57"/>
      <c r="Q3005" s="65" t="str">
        <f t="shared" si="236"/>
        <v/>
      </c>
      <c r="R3005" s="55"/>
      <c r="S3005" s="67"/>
      <c r="T3005" s="17">
        <f>IF(AND(D3005&lt;&gt;"",RIGHT(D3005,3)&lt;&gt;""),IF(COUNTIF($D$6:D3005,D3005)=1,1,0),0)</f>
        <v>0</v>
      </c>
      <c r="U3005" s="17" t="str">
        <f t="shared" si="237"/>
        <v/>
      </c>
      <c r="V3005" s="17" t="str">
        <f t="shared" si="238"/>
        <v/>
      </c>
    </row>
    <row r="3006" s="9" customFormat="1" hidden="1" customHeight="1" spans="1:22">
      <c r="A3006" s="21"/>
      <c r="B3006" s="54"/>
      <c r="C3006" s="55"/>
      <c r="D3006" s="54"/>
      <c r="E3006" s="57"/>
      <c r="F3006" s="58"/>
      <c r="G3006" s="59"/>
      <c r="H3006" s="57"/>
      <c r="I3006" s="57"/>
      <c r="J3006" s="62" t="str">
        <f t="shared" si="234"/>
        <v/>
      </c>
      <c r="K3006" s="61"/>
      <c r="L3006" s="57"/>
      <c r="M3006" s="57" t="str">
        <f t="shared" si="235"/>
        <v/>
      </c>
      <c r="N3006" s="57"/>
      <c r="O3006" s="57"/>
      <c r="P3006" s="57"/>
      <c r="Q3006" s="65" t="str">
        <f t="shared" si="236"/>
        <v/>
      </c>
      <c r="R3006" s="55"/>
      <c r="S3006" s="67"/>
      <c r="T3006" s="17">
        <f>IF(AND(D3006&lt;&gt;"",RIGHT(D3006,3)&lt;&gt;""),IF(COUNTIF($D$6:D3006,D3006)=1,1,0),0)</f>
        <v>0</v>
      </c>
      <c r="U3006" s="17" t="str">
        <f t="shared" si="237"/>
        <v/>
      </c>
      <c r="V3006" s="17" t="str">
        <f t="shared" si="238"/>
        <v/>
      </c>
    </row>
    <row r="3007" s="9" customFormat="1" hidden="1" customHeight="1" spans="1:22">
      <c r="A3007" s="21"/>
      <c r="B3007" s="54"/>
      <c r="C3007" s="55"/>
      <c r="D3007" s="54"/>
      <c r="E3007" s="57"/>
      <c r="F3007" s="58"/>
      <c r="G3007" s="59"/>
      <c r="H3007" s="57"/>
      <c r="I3007" s="57"/>
      <c r="J3007" s="62" t="str">
        <f t="shared" si="234"/>
        <v/>
      </c>
      <c r="K3007" s="61"/>
      <c r="L3007" s="57"/>
      <c r="M3007" s="57" t="str">
        <f t="shared" si="235"/>
        <v/>
      </c>
      <c r="N3007" s="57"/>
      <c r="O3007" s="57"/>
      <c r="P3007" s="57"/>
      <c r="Q3007" s="65" t="str">
        <f t="shared" si="236"/>
        <v/>
      </c>
      <c r="R3007" s="55"/>
      <c r="S3007" s="67"/>
      <c r="T3007" s="17">
        <f>IF(AND(D3007&lt;&gt;"",RIGHT(D3007,3)&lt;&gt;""),IF(COUNTIF($D$6:D3007,D3007)=1,1,0),0)</f>
        <v>0</v>
      </c>
      <c r="U3007" s="17" t="str">
        <f t="shared" si="237"/>
        <v/>
      </c>
      <c r="V3007" s="17" t="str">
        <f t="shared" si="238"/>
        <v/>
      </c>
    </row>
    <row r="3008" s="9" customFormat="1" hidden="1" customHeight="1" spans="1:22">
      <c r="A3008" s="21"/>
      <c r="B3008" s="54"/>
      <c r="C3008" s="55"/>
      <c r="D3008" s="54"/>
      <c r="E3008" s="57"/>
      <c r="F3008" s="58"/>
      <c r="G3008" s="59"/>
      <c r="H3008" s="57"/>
      <c r="I3008" s="57"/>
      <c r="J3008" s="62" t="str">
        <f t="shared" si="234"/>
        <v/>
      </c>
      <c r="K3008" s="61"/>
      <c r="L3008" s="57"/>
      <c r="M3008" s="57" t="str">
        <f t="shared" si="235"/>
        <v/>
      </c>
      <c r="N3008" s="57"/>
      <c r="O3008" s="57"/>
      <c r="P3008" s="57"/>
      <c r="Q3008" s="65" t="str">
        <f t="shared" si="236"/>
        <v/>
      </c>
      <c r="R3008" s="55"/>
      <c r="S3008" s="67"/>
      <c r="T3008" s="17">
        <f>IF(AND(D3008&lt;&gt;"",RIGHT(D3008,3)&lt;&gt;""),IF(COUNTIF($D$6:D3008,D3008)=1,1,0),0)</f>
        <v>0</v>
      </c>
      <c r="U3008" s="17" t="str">
        <f t="shared" si="237"/>
        <v/>
      </c>
      <c r="V3008" s="17" t="str">
        <f t="shared" si="238"/>
        <v/>
      </c>
    </row>
    <row r="3009" s="9" customFormat="1" hidden="1" customHeight="1" spans="1:22">
      <c r="A3009" s="21"/>
      <c r="B3009" s="54"/>
      <c r="C3009" s="55"/>
      <c r="D3009" s="54"/>
      <c r="E3009" s="57"/>
      <c r="F3009" s="58"/>
      <c r="G3009" s="59"/>
      <c r="H3009" s="57"/>
      <c r="I3009" s="57"/>
      <c r="J3009" s="62" t="str">
        <f t="shared" si="234"/>
        <v/>
      </c>
      <c r="K3009" s="61"/>
      <c r="L3009" s="57"/>
      <c r="M3009" s="57" t="str">
        <f t="shared" si="235"/>
        <v/>
      </c>
      <c r="N3009" s="57"/>
      <c r="O3009" s="57"/>
      <c r="P3009" s="57"/>
      <c r="Q3009" s="65" t="str">
        <f t="shared" si="236"/>
        <v/>
      </c>
      <c r="R3009" s="55"/>
      <c r="S3009" s="67"/>
      <c r="T3009" s="17">
        <f>IF(AND(D3009&lt;&gt;"",RIGHT(D3009,3)&lt;&gt;""),IF(COUNTIF($D$6:D3009,D3009)=1,1,0),0)</f>
        <v>0</v>
      </c>
      <c r="U3009" s="17" t="str">
        <f t="shared" si="237"/>
        <v/>
      </c>
      <c r="V3009" s="17" t="str">
        <f t="shared" si="238"/>
        <v/>
      </c>
    </row>
    <row r="3010" s="9" customFormat="1" hidden="1" customHeight="1" spans="1:22">
      <c r="A3010" s="21"/>
      <c r="B3010" s="54"/>
      <c r="C3010" s="55"/>
      <c r="D3010" s="54"/>
      <c r="E3010" s="57"/>
      <c r="F3010" s="58"/>
      <c r="G3010" s="59"/>
      <c r="H3010" s="57"/>
      <c r="I3010" s="57"/>
      <c r="J3010" s="62" t="str">
        <f t="shared" si="234"/>
        <v/>
      </c>
      <c r="K3010" s="61"/>
      <c r="L3010" s="57"/>
      <c r="M3010" s="57" t="str">
        <f t="shared" si="235"/>
        <v/>
      </c>
      <c r="N3010" s="57"/>
      <c r="O3010" s="57"/>
      <c r="P3010" s="57"/>
      <c r="Q3010" s="65" t="str">
        <f t="shared" si="236"/>
        <v/>
      </c>
      <c r="R3010" s="55"/>
      <c r="S3010" s="67"/>
      <c r="T3010" s="17">
        <f>IF(AND(D3010&lt;&gt;"",RIGHT(D3010,3)&lt;&gt;""),IF(COUNTIF($D$6:D3010,D3010)=1,1,0),0)</f>
        <v>0</v>
      </c>
      <c r="U3010" s="17" t="str">
        <f t="shared" si="237"/>
        <v/>
      </c>
      <c r="V3010" s="17" t="str">
        <f t="shared" si="238"/>
        <v/>
      </c>
    </row>
    <row r="3011" s="9" customFormat="1" hidden="1" customHeight="1" spans="1:22">
      <c r="A3011" s="21"/>
      <c r="B3011" s="54"/>
      <c r="C3011" s="55"/>
      <c r="D3011" s="54"/>
      <c r="E3011" s="57"/>
      <c r="F3011" s="58"/>
      <c r="G3011" s="59"/>
      <c r="H3011" s="57"/>
      <c r="I3011" s="57"/>
      <c r="J3011" s="62" t="str">
        <f t="shared" si="234"/>
        <v/>
      </c>
      <c r="K3011" s="61"/>
      <c r="L3011" s="57"/>
      <c r="M3011" s="57" t="str">
        <f t="shared" si="235"/>
        <v/>
      </c>
      <c r="N3011" s="57"/>
      <c r="O3011" s="57"/>
      <c r="P3011" s="57"/>
      <c r="Q3011" s="65" t="str">
        <f t="shared" si="236"/>
        <v/>
      </c>
      <c r="R3011" s="55"/>
      <c r="S3011" s="67"/>
      <c r="T3011" s="17">
        <f>IF(AND(D3011&lt;&gt;"",RIGHT(D3011,3)&lt;&gt;""),IF(COUNTIF($D$6:D3011,D3011)=1,1,0),0)</f>
        <v>0</v>
      </c>
      <c r="U3011" s="17" t="str">
        <f t="shared" si="237"/>
        <v/>
      </c>
      <c r="V3011" s="17" t="str">
        <f t="shared" si="238"/>
        <v/>
      </c>
    </row>
    <row r="3012" s="9" customFormat="1" hidden="1" customHeight="1" spans="1:22">
      <c r="A3012" s="21"/>
      <c r="B3012" s="54"/>
      <c r="C3012" s="55"/>
      <c r="D3012" s="54"/>
      <c r="E3012" s="57"/>
      <c r="F3012" s="58"/>
      <c r="G3012" s="59"/>
      <c r="H3012" s="57"/>
      <c r="I3012" s="57"/>
      <c r="J3012" s="62" t="str">
        <f t="shared" si="234"/>
        <v/>
      </c>
      <c r="K3012" s="61"/>
      <c r="L3012" s="57"/>
      <c r="M3012" s="57" t="str">
        <f t="shared" si="235"/>
        <v/>
      </c>
      <c r="N3012" s="57"/>
      <c r="O3012" s="57"/>
      <c r="P3012" s="57"/>
      <c r="Q3012" s="65" t="str">
        <f t="shared" si="236"/>
        <v/>
      </c>
      <c r="R3012" s="55"/>
      <c r="S3012" s="67"/>
      <c r="T3012" s="17">
        <f>IF(AND(D3012&lt;&gt;"",RIGHT(D3012,3)&lt;&gt;""),IF(COUNTIF($D$6:D3012,D3012)=1,1,0),0)</f>
        <v>0</v>
      </c>
      <c r="U3012" s="17" t="str">
        <f t="shared" si="237"/>
        <v/>
      </c>
      <c r="V3012" s="17" t="str">
        <f t="shared" si="238"/>
        <v/>
      </c>
    </row>
    <row r="3013" s="9" customFormat="1" hidden="1" customHeight="1" spans="1:22">
      <c r="A3013" s="21"/>
      <c r="B3013" s="54"/>
      <c r="C3013" s="55"/>
      <c r="D3013" s="54"/>
      <c r="E3013" s="57"/>
      <c r="F3013" s="58"/>
      <c r="G3013" s="59"/>
      <c r="H3013" s="57"/>
      <c r="I3013" s="57"/>
      <c r="J3013" s="62" t="str">
        <f t="shared" si="234"/>
        <v/>
      </c>
      <c r="K3013" s="61"/>
      <c r="L3013" s="57"/>
      <c r="M3013" s="57" t="str">
        <f t="shared" si="235"/>
        <v/>
      </c>
      <c r="N3013" s="57"/>
      <c r="O3013" s="57"/>
      <c r="P3013" s="57"/>
      <c r="Q3013" s="65" t="str">
        <f t="shared" si="236"/>
        <v/>
      </c>
      <c r="R3013" s="55"/>
      <c r="S3013" s="67"/>
      <c r="T3013" s="17">
        <f>IF(AND(D3013&lt;&gt;"",RIGHT(D3013,3)&lt;&gt;""),IF(COUNTIF($D$6:D3013,D3013)=1,1,0),0)</f>
        <v>0</v>
      </c>
      <c r="U3013" s="17" t="str">
        <f t="shared" si="237"/>
        <v/>
      </c>
      <c r="V3013" s="17" t="str">
        <f t="shared" si="238"/>
        <v/>
      </c>
    </row>
    <row r="3014" s="9" customFormat="1" hidden="1" customHeight="1" spans="1:22">
      <c r="A3014" s="21"/>
      <c r="B3014" s="54"/>
      <c r="C3014" s="55"/>
      <c r="D3014" s="54"/>
      <c r="E3014" s="57"/>
      <c r="F3014" s="58"/>
      <c r="G3014" s="59"/>
      <c r="H3014" s="57"/>
      <c r="I3014" s="57"/>
      <c r="J3014" s="62" t="str">
        <f t="shared" ref="J3014:J3077" si="239">IF(H3014&lt;&gt;"",HYPERLINK(_xlfn.CONCAT($H$4,H3014,I3014),"Open File"),"")</f>
        <v/>
      </c>
      <c r="K3014" s="61"/>
      <c r="L3014" s="57"/>
      <c r="M3014" s="57" t="str">
        <f t="shared" ref="M3014:M3077" si="240">IF(AND(N3014&lt;&gt;"",Q3014&lt;&gt;"",R3014&lt;&gt;""),"COMPLETED",IF(N3014&lt;&gt;"","ON-GOING",IF(L3014&lt;&gt;"","REQUESTED","")))</f>
        <v/>
      </c>
      <c r="N3014" s="57"/>
      <c r="O3014" s="57"/>
      <c r="P3014" s="57"/>
      <c r="Q3014" s="65" t="str">
        <f t="shared" ref="Q3014:Q3077" si="241">IF(O3014&lt;&gt;"",HYPERLINK(_xlfn.CONCAT($O$4,O3014,P3014),"Open File"),"")</f>
        <v/>
      </c>
      <c r="R3014" s="55"/>
      <c r="S3014" s="67"/>
      <c r="T3014" s="17">
        <f>IF(AND(D3014&lt;&gt;"",RIGHT(D3014,3)&lt;&gt;""),IF(COUNTIF($D$6:D3014,D3014)=1,1,0),0)</f>
        <v>0</v>
      </c>
      <c r="U3014" s="17" t="str">
        <f t="shared" ref="U3014:U3077" si="242">IF(AND(D3014&lt;&gt;"",E3014&lt;&gt;""),_xlfn.CONCAT(SUBSTITUTE(D3014,"/","."),"_",E3014,"_Before"),"")</f>
        <v/>
      </c>
      <c r="V3014" s="17" t="str">
        <f t="shared" ref="V3014:V3077" si="243">IF(AND(D3014&lt;&gt;"",E3014&lt;&gt;""),_xlfn.CONCAT(SUBSTITUTE(D3014,"/","."),"_",E3014,"_After"),"")</f>
        <v/>
      </c>
    </row>
    <row r="3015" s="9" customFormat="1" hidden="1" customHeight="1" spans="1:22">
      <c r="A3015" s="21"/>
      <c r="B3015" s="54"/>
      <c r="C3015" s="55"/>
      <c r="D3015" s="54"/>
      <c r="E3015" s="57"/>
      <c r="F3015" s="58"/>
      <c r="G3015" s="59"/>
      <c r="H3015" s="57"/>
      <c r="I3015" s="57"/>
      <c r="J3015" s="62" t="str">
        <f t="shared" si="239"/>
        <v/>
      </c>
      <c r="K3015" s="61"/>
      <c r="L3015" s="57"/>
      <c r="M3015" s="57" t="str">
        <f t="shared" si="240"/>
        <v/>
      </c>
      <c r="N3015" s="57"/>
      <c r="O3015" s="57"/>
      <c r="P3015" s="57"/>
      <c r="Q3015" s="65" t="str">
        <f t="shared" si="241"/>
        <v/>
      </c>
      <c r="R3015" s="55"/>
      <c r="S3015" s="67"/>
      <c r="T3015" s="17">
        <f>IF(AND(D3015&lt;&gt;"",RIGHT(D3015,3)&lt;&gt;""),IF(COUNTIF($D$6:D3015,D3015)=1,1,0),0)</f>
        <v>0</v>
      </c>
      <c r="U3015" s="17" t="str">
        <f t="shared" si="242"/>
        <v/>
      </c>
      <c r="V3015" s="17" t="str">
        <f t="shared" si="243"/>
        <v/>
      </c>
    </row>
    <row r="3016" s="9" customFormat="1" hidden="1" customHeight="1" spans="1:22">
      <c r="A3016" s="21"/>
      <c r="B3016" s="54"/>
      <c r="C3016" s="55"/>
      <c r="D3016" s="54"/>
      <c r="E3016" s="57"/>
      <c r="F3016" s="58"/>
      <c r="G3016" s="59"/>
      <c r="H3016" s="57"/>
      <c r="I3016" s="57"/>
      <c r="J3016" s="62" t="str">
        <f t="shared" si="239"/>
        <v/>
      </c>
      <c r="K3016" s="61"/>
      <c r="L3016" s="57"/>
      <c r="M3016" s="57" t="str">
        <f t="shared" si="240"/>
        <v/>
      </c>
      <c r="N3016" s="57"/>
      <c r="O3016" s="57"/>
      <c r="P3016" s="57"/>
      <c r="Q3016" s="65" t="str">
        <f t="shared" si="241"/>
        <v/>
      </c>
      <c r="R3016" s="55"/>
      <c r="S3016" s="67"/>
      <c r="T3016" s="17">
        <f>IF(AND(D3016&lt;&gt;"",RIGHT(D3016,3)&lt;&gt;""),IF(COUNTIF($D$6:D3016,D3016)=1,1,0),0)</f>
        <v>0</v>
      </c>
      <c r="U3016" s="17" t="str">
        <f t="shared" si="242"/>
        <v/>
      </c>
      <c r="V3016" s="17" t="str">
        <f t="shared" si="243"/>
        <v/>
      </c>
    </row>
    <row r="3017" s="9" customFormat="1" hidden="1" customHeight="1" spans="1:22">
      <c r="A3017" s="21"/>
      <c r="B3017" s="54"/>
      <c r="C3017" s="55"/>
      <c r="D3017" s="54"/>
      <c r="E3017" s="57"/>
      <c r="F3017" s="58"/>
      <c r="G3017" s="59"/>
      <c r="H3017" s="57"/>
      <c r="I3017" s="57"/>
      <c r="J3017" s="62" t="str">
        <f t="shared" si="239"/>
        <v/>
      </c>
      <c r="K3017" s="61"/>
      <c r="L3017" s="57"/>
      <c r="M3017" s="57" t="str">
        <f t="shared" si="240"/>
        <v/>
      </c>
      <c r="N3017" s="57"/>
      <c r="O3017" s="57"/>
      <c r="P3017" s="57"/>
      <c r="Q3017" s="65" t="str">
        <f t="shared" si="241"/>
        <v/>
      </c>
      <c r="R3017" s="55"/>
      <c r="S3017" s="67"/>
      <c r="T3017" s="17">
        <f>IF(AND(D3017&lt;&gt;"",RIGHT(D3017,3)&lt;&gt;""),IF(COUNTIF($D$6:D3017,D3017)=1,1,0),0)</f>
        <v>0</v>
      </c>
      <c r="U3017" s="17" t="str">
        <f t="shared" si="242"/>
        <v/>
      </c>
      <c r="V3017" s="17" t="str">
        <f t="shared" si="243"/>
        <v/>
      </c>
    </row>
    <row r="3018" s="9" customFormat="1" hidden="1" customHeight="1" spans="1:22">
      <c r="A3018" s="21"/>
      <c r="B3018" s="54"/>
      <c r="C3018" s="55"/>
      <c r="D3018" s="54"/>
      <c r="E3018" s="57"/>
      <c r="F3018" s="58"/>
      <c r="G3018" s="59"/>
      <c r="H3018" s="57"/>
      <c r="I3018" s="57"/>
      <c r="J3018" s="62" t="str">
        <f t="shared" si="239"/>
        <v/>
      </c>
      <c r="K3018" s="61"/>
      <c r="L3018" s="57"/>
      <c r="M3018" s="57" t="str">
        <f t="shared" si="240"/>
        <v/>
      </c>
      <c r="N3018" s="57"/>
      <c r="O3018" s="57"/>
      <c r="P3018" s="57"/>
      <c r="Q3018" s="65" t="str">
        <f t="shared" si="241"/>
        <v/>
      </c>
      <c r="R3018" s="55"/>
      <c r="S3018" s="67"/>
      <c r="T3018" s="17">
        <f>IF(AND(D3018&lt;&gt;"",RIGHT(D3018,3)&lt;&gt;""),IF(COUNTIF($D$6:D3018,D3018)=1,1,0),0)</f>
        <v>0</v>
      </c>
      <c r="U3018" s="17" t="str">
        <f t="shared" si="242"/>
        <v/>
      </c>
      <c r="V3018" s="17" t="str">
        <f t="shared" si="243"/>
        <v/>
      </c>
    </row>
    <row r="3019" s="9" customFormat="1" hidden="1" customHeight="1" spans="1:22">
      <c r="A3019" s="21"/>
      <c r="B3019" s="54"/>
      <c r="C3019" s="55"/>
      <c r="D3019" s="54"/>
      <c r="E3019" s="57"/>
      <c r="F3019" s="58"/>
      <c r="G3019" s="59"/>
      <c r="H3019" s="57"/>
      <c r="I3019" s="57"/>
      <c r="J3019" s="62" t="str">
        <f t="shared" si="239"/>
        <v/>
      </c>
      <c r="K3019" s="61"/>
      <c r="L3019" s="57"/>
      <c r="M3019" s="57" t="str">
        <f t="shared" si="240"/>
        <v/>
      </c>
      <c r="N3019" s="57"/>
      <c r="O3019" s="57"/>
      <c r="P3019" s="57"/>
      <c r="Q3019" s="65" t="str">
        <f t="shared" si="241"/>
        <v/>
      </c>
      <c r="R3019" s="55"/>
      <c r="S3019" s="67"/>
      <c r="T3019" s="17">
        <f>IF(AND(D3019&lt;&gt;"",RIGHT(D3019,3)&lt;&gt;""),IF(COUNTIF($D$6:D3019,D3019)=1,1,0),0)</f>
        <v>0</v>
      </c>
      <c r="U3019" s="17" t="str">
        <f t="shared" si="242"/>
        <v/>
      </c>
      <c r="V3019" s="17" t="str">
        <f t="shared" si="243"/>
        <v/>
      </c>
    </row>
    <row r="3020" s="9" customFormat="1" hidden="1" customHeight="1" spans="1:22">
      <c r="A3020" s="21"/>
      <c r="B3020" s="54"/>
      <c r="C3020" s="55"/>
      <c r="D3020" s="54"/>
      <c r="E3020" s="57"/>
      <c r="F3020" s="58"/>
      <c r="G3020" s="59"/>
      <c r="H3020" s="57"/>
      <c r="I3020" s="57"/>
      <c r="J3020" s="62" t="str">
        <f t="shared" si="239"/>
        <v/>
      </c>
      <c r="K3020" s="61"/>
      <c r="L3020" s="57"/>
      <c r="M3020" s="57" t="str">
        <f t="shared" si="240"/>
        <v/>
      </c>
      <c r="N3020" s="57"/>
      <c r="O3020" s="57"/>
      <c r="P3020" s="57"/>
      <c r="Q3020" s="65" t="str">
        <f t="shared" si="241"/>
        <v/>
      </c>
      <c r="R3020" s="55"/>
      <c r="S3020" s="67"/>
      <c r="T3020" s="17">
        <f>IF(AND(D3020&lt;&gt;"",RIGHT(D3020,3)&lt;&gt;""),IF(COUNTIF($D$6:D3020,D3020)=1,1,0),0)</f>
        <v>0</v>
      </c>
      <c r="U3020" s="17" t="str">
        <f t="shared" si="242"/>
        <v/>
      </c>
      <c r="V3020" s="17" t="str">
        <f t="shared" si="243"/>
        <v/>
      </c>
    </row>
    <row r="3021" s="9" customFormat="1" hidden="1" customHeight="1" spans="1:22">
      <c r="A3021" s="21"/>
      <c r="B3021" s="54"/>
      <c r="C3021" s="55"/>
      <c r="D3021" s="54"/>
      <c r="E3021" s="57"/>
      <c r="F3021" s="58"/>
      <c r="G3021" s="59"/>
      <c r="H3021" s="57"/>
      <c r="I3021" s="57"/>
      <c r="J3021" s="62" t="str">
        <f t="shared" si="239"/>
        <v/>
      </c>
      <c r="K3021" s="61"/>
      <c r="L3021" s="57"/>
      <c r="M3021" s="57" t="str">
        <f t="shared" si="240"/>
        <v/>
      </c>
      <c r="N3021" s="57"/>
      <c r="O3021" s="57"/>
      <c r="P3021" s="57"/>
      <c r="Q3021" s="65" t="str">
        <f t="shared" si="241"/>
        <v/>
      </c>
      <c r="R3021" s="55"/>
      <c r="S3021" s="67"/>
      <c r="T3021" s="17">
        <f>IF(AND(D3021&lt;&gt;"",RIGHT(D3021,3)&lt;&gt;""),IF(COUNTIF($D$6:D3021,D3021)=1,1,0),0)</f>
        <v>0</v>
      </c>
      <c r="U3021" s="17" t="str">
        <f t="shared" si="242"/>
        <v/>
      </c>
      <c r="V3021" s="17" t="str">
        <f t="shared" si="243"/>
        <v/>
      </c>
    </row>
    <row r="3022" s="9" customFormat="1" hidden="1" customHeight="1" spans="1:22">
      <c r="A3022" s="21"/>
      <c r="B3022" s="54"/>
      <c r="C3022" s="55"/>
      <c r="D3022" s="54"/>
      <c r="E3022" s="57"/>
      <c r="F3022" s="58"/>
      <c r="G3022" s="59"/>
      <c r="H3022" s="57"/>
      <c r="I3022" s="57"/>
      <c r="J3022" s="62" t="str">
        <f t="shared" si="239"/>
        <v/>
      </c>
      <c r="K3022" s="61"/>
      <c r="L3022" s="57"/>
      <c r="M3022" s="57" t="str">
        <f t="shared" si="240"/>
        <v/>
      </c>
      <c r="N3022" s="57"/>
      <c r="O3022" s="57"/>
      <c r="P3022" s="57"/>
      <c r="Q3022" s="65" t="str">
        <f t="shared" si="241"/>
        <v/>
      </c>
      <c r="R3022" s="55"/>
      <c r="S3022" s="67"/>
      <c r="T3022" s="17">
        <f>IF(AND(D3022&lt;&gt;"",RIGHT(D3022,3)&lt;&gt;""),IF(COUNTIF($D$6:D3022,D3022)=1,1,0),0)</f>
        <v>0</v>
      </c>
      <c r="U3022" s="17" t="str">
        <f t="shared" si="242"/>
        <v/>
      </c>
      <c r="V3022" s="17" t="str">
        <f t="shared" si="243"/>
        <v/>
      </c>
    </row>
    <row r="3023" s="9" customFormat="1" hidden="1" customHeight="1" spans="1:22">
      <c r="A3023" s="21"/>
      <c r="B3023" s="54"/>
      <c r="C3023" s="55"/>
      <c r="D3023" s="54"/>
      <c r="E3023" s="57"/>
      <c r="F3023" s="58"/>
      <c r="G3023" s="59"/>
      <c r="H3023" s="57"/>
      <c r="I3023" s="57"/>
      <c r="J3023" s="62" t="str">
        <f t="shared" si="239"/>
        <v/>
      </c>
      <c r="K3023" s="61"/>
      <c r="L3023" s="57"/>
      <c r="M3023" s="57" t="str">
        <f t="shared" si="240"/>
        <v/>
      </c>
      <c r="N3023" s="57"/>
      <c r="O3023" s="57"/>
      <c r="P3023" s="57"/>
      <c r="Q3023" s="65" t="str">
        <f t="shared" si="241"/>
        <v/>
      </c>
      <c r="R3023" s="55"/>
      <c r="S3023" s="67"/>
      <c r="T3023" s="17">
        <f>IF(AND(D3023&lt;&gt;"",RIGHT(D3023,3)&lt;&gt;""),IF(COUNTIF($D$6:D3023,D3023)=1,1,0),0)</f>
        <v>0</v>
      </c>
      <c r="U3023" s="17" t="str">
        <f t="shared" si="242"/>
        <v/>
      </c>
      <c r="V3023" s="17" t="str">
        <f t="shared" si="243"/>
        <v/>
      </c>
    </row>
    <row r="3024" s="9" customFormat="1" hidden="1" customHeight="1" spans="1:22">
      <c r="A3024" s="21"/>
      <c r="B3024" s="54"/>
      <c r="C3024" s="55"/>
      <c r="D3024" s="54"/>
      <c r="E3024" s="57"/>
      <c r="F3024" s="58"/>
      <c r="G3024" s="59"/>
      <c r="H3024" s="57"/>
      <c r="I3024" s="57"/>
      <c r="J3024" s="62" t="str">
        <f t="shared" si="239"/>
        <v/>
      </c>
      <c r="K3024" s="61"/>
      <c r="L3024" s="57"/>
      <c r="M3024" s="57" t="str">
        <f t="shared" si="240"/>
        <v/>
      </c>
      <c r="N3024" s="57"/>
      <c r="O3024" s="57"/>
      <c r="P3024" s="57"/>
      <c r="Q3024" s="65" t="str">
        <f t="shared" si="241"/>
        <v/>
      </c>
      <c r="R3024" s="55"/>
      <c r="S3024" s="67"/>
      <c r="T3024" s="17">
        <f>IF(AND(D3024&lt;&gt;"",RIGHT(D3024,3)&lt;&gt;""),IF(COUNTIF($D$6:D3024,D3024)=1,1,0),0)</f>
        <v>0</v>
      </c>
      <c r="U3024" s="17" t="str">
        <f t="shared" si="242"/>
        <v/>
      </c>
      <c r="V3024" s="17" t="str">
        <f t="shared" si="243"/>
        <v/>
      </c>
    </row>
    <row r="3025" s="9" customFormat="1" hidden="1" customHeight="1" spans="1:22">
      <c r="A3025" s="21"/>
      <c r="B3025" s="54"/>
      <c r="C3025" s="55"/>
      <c r="D3025" s="54"/>
      <c r="E3025" s="57"/>
      <c r="F3025" s="58"/>
      <c r="G3025" s="59"/>
      <c r="H3025" s="57"/>
      <c r="I3025" s="57"/>
      <c r="J3025" s="62" t="str">
        <f t="shared" si="239"/>
        <v/>
      </c>
      <c r="K3025" s="61"/>
      <c r="L3025" s="57"/>
      <c r="M3025" s="57" t="str">
        <f t="shared" si="240"/>
        <v/>
      </c>
      <c r="N3025" s="57"/>
      <c r="O3025" s="57"/>
      <c r="P3025" s="57"/>
      <c r="Q3025" s="65" t="str">
        <f t="shared" si="241"/>
        <v/>
      </c>
      <c r="R3025" s="55"/>
      <c r="S3025" s="67"/>
      <c r="T3025" s="17">
        <f>IF(AND(D3025&lt;&gt;"",RIGHT(D3025,3)&lt;&gt;""),IF(COUNTIF($D$6:D3025,D3025)=1,1,0),0)</f>
        <v>0</v>
      </c>
      <c r="U3025" s="17" t="str">
        <f t="shared" si="242"/>
        <v/>
      </c>
      <c r="V3025" s="17" t="str">
        <f t="shared" si="243"/>
        <v/>
      </c>
    </row>
    <row r="3026" s="9" customFormat="1" hidden="1" customHeight="1" spans="1:22">
      <c r="A3026" s="21"/>
      <c r="B3026" s="54"/>
      <c r="C3026" s="55"/>
      <c r="D3026" s="54"/>
      <c r="E3026" s="57"/>
      <c r="F3026" s="58"/>
      <c r="G3026" s="59"/>
      <c r="H3026" s="57"/>
      <c r="I3026" s="57"/>
      <c r="J3026" s="62" t="str">
        <f t="shared" si="239"/>
        <v/>
      </c>
      <c r="K3026" s="61"/>
      <c r="L3026" s="57"/>
      <c r="M3026" s="57" t="str">
        <f t="shared" si="240"/>
        <v/>
      </c>
      <c r="N3026" s="57"/>
      <c r="O3026" s="57"/>
      <c r="P3026" s="57"/>
      <c r="Q3026" s="65" t="str">
        <f t="shared" si="241"/>
        <v/>
      </c>
      <c r="R3026" s="55"/>
      <c r="S3026" s="67"/>
      <c r="T3026" s="17">
        <f>IF(AND(D3026&lt;&gt;"",RIGHT(D3026,3)&lt;&gt;""),IF(COUNTIF($D$6:D3026,D3026)=1,1,0),0)</f>
        <v>0</v>
      </c>
      <c r="U3026" s="17" t="str">
        <f t="shared" si="242"/>
        <v/>
      </c>
      <c r="V3026" s="17" t="str">
        <f t="shared" si="243"/>
        <v/>
      </c>
    </row>
    <row r="3027" s="9" customFormat="1" hidden="1" customHeight="1" spans="1:22">
      <c r="A3027" s="21"/>
      <c r="B3027" s="54"/>
      <c r="C3027" s="55"/>
      <c r="D3027" s="54"/>
      <c r="E3027" s="57"/>
      <c r="F3027" s="58"/>
      <c r="G3027" s="59"/>
      <c r="H3027" s="57"/>
      <c r="I3027" s="57"/>
      <c r="J3027" s="62" t="str">
        <f t="shared" si="239"/>
        <v/>
      </c>
      <c r="K3027" s="61"/>
      <c r="L3027" s="57"/>
      <c r="M3027" s="57" t="str">
        <f t="shared" si="240"/>
        <v/>
      </c>
      <c r="N3027" s="57"/>
      <c r="O3027" s="57"/>
      <c r="P3027" s="57"/>
      <c r="Q3027" s="65" t="str">
        <f t="shared" si="241"/>
        <v/>
      </c>
      <c r="R3027" s="55"/>
      <c r="S3027" s="67"/>
      <c r="T3027" s="17">
        <f>IF(AND(D3027&lt;&gt;"",RIGHT(D3027,3)&lt;&gt;""),IF(COUNTIF($D$6:D3027,D3027)=1,1,0),0)</f>
        <v>0</v>
      </c>
      <c r="U3027" s="17" t="str">
        <f t="shared" si="242"/>
        <v/>
      </c>
      <c r="V3027" s="17" t="str">
        <f t="shared" si="243"/>
        <v/>
      </c>
    </row>
    <row r="3028" s="9" customFormat="1" hidden="1" customHeight="1" spans="1:22">
      <c r="A3028" s="21"/>
      <c r="B3028" s="54"/>
      <c r="C3028" s="55"/>
      <c r="D3028" s="54"/>
      <c r="E3028" s="57"/>
      <c r="F3028" s="58"/>
      <c r="G3028" s="59"/>
      <c r="H3028" s="57"/>
      <c r="I3028" s="57"/>
      <c r="J3028" s="62" t="str">
        <f t="shared" si="239"/>
        <v/>
      </c>
      <c r="K3028" s="61"/>
      <c r="L3028" s="57"/>
      <c r="M3028" s="57" t="str">
        <f t="shared" si="240"/>
        <v/>
      </c>
      <c r="N3028" s="57"/>
      <c r="O3028" s="57"/>
      <c r="P3028" s="57"/>
      <c r="Q3028" s="65" t="str">
        <f t="shared" si="241"/>
        <v/>
      </c>
      <c r="R3028" s="55"/>
      <c r="S3028" s="67"/>
      <c r="T3028" s="17">
        <f>IF(AND(D3028&lt;&gt;"",RIGHT(D3028,3)&lt;&gt;""),IF(COUNTIF($D$6:D3028,D3028)=1,1,0),0)</f>
        <v>0</v>
      </c>
      <c r="U3028" s="17" t="str">
        <f t="shared" si="242"/>
        <v/>
      </c>
      <c r="V3028" s="17" t="str">
        <f t="shared" si="243"/>
        <v/>
      </c>
    </row>
    <row r="3029" s="9" customFormat="1" hidden="1" customHeight="1" spans="1:22">
      <c r="A3029" s="21"/>
      <c r="B3029" s="54"/>
      <c r="C3029" s="55"/>
      <c r="D3029" s="54"/>
      <c r="E3029" s="57"/>
      <c r="F3029" s="58"/>
      <c r="G3029" s="59"/>
      <c r="H3029" s="57"/>
      <c r="I3029" s="57"/>
      <c r="J3029" s="62" t="str">
        <f t="shared" si="239"/>
        <v/>
      </c>
      <c r="K3029" s="61"/>
      <c r="L3029" s="57"/>
      <c r="M3029" s="57" t="str">
        <f t="shared" si="240"/>
        <v/>
      </c>
      <c r="N3029" s="57"/>
      <c r="O3029" s="57"/>
      <c r="P3029" s="57"/>
      <c r="Q3029" s="65" t="str">
        <f t="shared" si="241"/>
        <v/>
      </c>
      <c r="R3029" s="55"/>
      <c r="S3029" s="67"/>
      <c r="T3029" s="17">
        <f>IF(AND(D3029&lt;&gt;"",RIGHT(D3029,3)&lt;&gt;""),IF(COUNTIF($D$6:D3029,D3029)=1,1,0),0)</f>
        <v>0</v>
      </c>
      <c r="U3029" s="17" t="str">
        <f t="shared" si="242"/>
        <v/>
      </c>
      <c r="V3029" s="17" t="str">
        <f t="shared" si="243"/>
        <v/>
      </c>
    </row>
    <row r="3030" s="9" customFormat="1" hidden="1" customHeight="1" spans="1:22">
      <c r="A3030" s="21"/>
      <c r="B3030" s="54"/>
      <c r="C3030" s="55"/>
      <c r="D3030" s="54"/>
      <c r="E3030" s="57"/>
      <c r="F3030" s="58"/>
      <c r="G3030" s="59"/>
      <c r="H3030" s="57"/>
      <c r="I3030" s="57"/>
      <c r="J3030" s="62" t="str">
        <f t="shared" si="239"/>
        <v/>
      </c>
      <c r="K3030" s="61"/>
      <c r="L3030" s="57"/>
      <c r="M3030" s="57" t="str">
        <f t="shared" si="240"/>
        <v/>
      </c>
      <c r="N3030" s="57"/>
      <c r="O3030" s="57"/>
      <c r="P3030" s="57"/>
      <c r="Q3030" s="65" t="str">
        <f t="shared" si="241"/>
        <v/>
      </c>
      <c r="R3030" s="55"/>
      <c r="S3030" s="67"/>
      <c r="T3030" s="17">
        <f>IF(AND(D3030&lt;&gt;"",RIGHT(D3030,3)&lt;&gt;""),IF(COUNTIF($D$6:D3030,D3030)=1,1,0),0)</f>
        <v>0</v>
      </c>
      <c r="U3030" s="17" t="str">
        <f t="shared" si="242"/>
        <v/>
      </c>
      <c r="V3030" s="17" t="str">
        <f t="shared" si="243"/>
        <v/>
      </c>
    </row>
    <row r="3031" s="9" customFormat="1" hidden="1" customHeight="1" spans="1:22">
      <c r="A3031" s="21"/>
      <c r="B3031" s="54"/>
      <c r="C3031" s="55"/>
      <c r="D3031" s="54"/>
      <c r="E3031" s="57"/>
      <c r="F3031" s="58"/>
      <c r="G3031" s="59"/>
      <c r="H3031" s="57"/>
      <c r="I3031" s="57"/>
      <c r="J3031" s="62" t="str">
        <f t="shared" si="239"/>
        <v/>
      </c>
      <c r="K3031" s="61"/>
      <c r="L3031" s="57"/>
      <c r="M3031" s="57" t="str">
        <f t="shared" si="240"/>
        <v/>
      </c>
      <c r="N3031" s="57"/>
      <c r="O3031" s="57"/>
      <c r="P3031" s="57"/>
      <c r="Q3031" s="65" t="str">
        <f t="shared" si="241"/>
        <v/>
      </c>
      <c r="R3031" s="55"/>
      <c r="S3031" s="67"/>
      <c r="T3031" s="17">
        <f>IF(AND(D3031&lt;&gt;"",RIGHT(D3031,3)&lt;&gt;""),IF(COUNTIF($D$6:D3031,D3031)=1,1,0),0)</f>
        <v>0</v>
      </c>
      <c r="U3031" s="17" t="str">
        <f t="shared" si="242"/>
        <v/>
      </c>
      <c r="V3031" s="17" t="str">
        <f t="shared" si="243"/>
        <v/>
      </c>
    </row>
    <row r="3032" s="9" customFormat="1" hidden="1" customHeight="1" spans="1:22">
      <c r="A3032" s="21"/>
      <c r="B3032" s="54"/>
      <c r="C3032" s="55"/>
      <c r="D3032" s="54"/>
      <c r="E3032" s="57"/>
      <c r="F3032" s="58"/>
      <c r="G3032" s="59"/>
      <c r="H3032" s="57"/>
      <c r="I3032" s="57"/>
      <c r="J3032" s="62" t="str">
        <f t="shared" si="239"/>
        <v/>
      </c>
      <c r="K3032" s="61"/>
      <c r="L3032" s="57"/>
      <c r="M3032" s="57" t="str">
        <f t="shared" si="240"/>
        <v/>
      </c>
      <c r="N3032" s="57"/>
      <c r="O3032" s="57"/>
      <c r="P3032" s="57"/>
      <c r="Q3032" s="65" t="str">
        <f t="shared" si="241"/>
        <v/>
      </c>
      <c r="R3032" s="55"/>
      <c r="S3032" s="67"/>
      <c r="T3032" s="17">
        <f>IF(AND(D3032&lt;&gt;"",RIGHT(D3032,3)&lt;&gt;""),IF(COUNTIF($D$6:D3032,D3032)=1,1,0),0)</f>
        <v>0</v>
      </c>
      <c r="U3032" s="17" t="str">
        <f t="shared" si="242"/>
        <v/>
      </c>
      <c r="V3032" s="17" t="str">
        <f t="shared" si="243"/>
        <v/>
      </c>
    </row>
    <row r="3033" s="9" customFormat="1" hidden="1" customHeight="1" spans="1:22">
      <c r="A3033" s="21"/>
      <c r="B3033" s="54"/>
      <c r="C3033" s="55"/>
      <c r="D3033" s="54"/>
      <c r="E3033" s="57"/>
      <c r="F3033" s="58"/>
      <c r="G3033" s="59"/>
      <c r="H3033" s="57"/>
      <c r="I3033" s="57"/>
      <c r="J3033" s="62" t="str">
        <f t="shared" si="239"/>
        <v/>
      </c>
      <c r="K3033" s="61"/>
      <c r="L3033" s="57"/>
      <c r="M3033" s="57" t="str">
        <f t="shared" si="240"/>
        <v/>
      </c>
      <c r="N3033" s="57"/>
      <c r="O3033" s="57"/>
      <c r="P3033" s="57"/>
      <c r="Q3033" s="65" t="str">
        <f t="shared" si="241"/>
        <v/>
      </c>
      <c r="R3033" s="55"/>
      <c r="S3033" s="67"/>
      <c r="T3033" s="17">
        <f>IF(AND(D3033&lt;&gt;"",RIGHT(D3033,3)&lt;&gt;""),IF(COUNTIF($D$6:D3033,D3033)=1,1,0),0)</f>
        <v>0</v>
      </c>
      <c r="U3033" s="17" t="str">
        <f t="shared" si="242"/>
        <v/>
      </c>
      <c r="V3033" s="17" t="str">
        <f t="shared" si="243"/>
        <v/>
      </c>
    </row>
    <row r="3034" s="9" customFormat="1" hidden="1" customHeight="1" spans="1:22">
      <c r="A3034" s="21"/>
      <c r="B3034" s="54"/>
      <c r="C3034" s="55"/>
      <c r="D3034" s="54"/>
      <c r="E3034" s="57"/>
      <c r="F3034" s="58"/>
      <c r="G3034" s="59"/>
      <c r="H3034" s="57"/>
      <c r="I3034" s="57"/>
      <c r="J3034" s="62" t="str">
        <f t="shared" si="239"/>
        <v/>
      </c>
      <c r="K3034" s="61"/>
      <c r="L3034" s="57"/>
      <c r="M3034" s="57" t="str">
        <f t="shared" si="240"/>
        <v/>
      </c>
      <c r="N3034" s="57"/>
      <c r="O3034" s="57"/>
      <c r="P3034" s="57"/>
      <c r="Q3034" s="65" t="str">
        <f t="shared" si="241"/>
        <v/>
      </c>
      <c r="R3034" s="55"/>
      <c r="S3034" s="67"/>
      <c r="T3034" s="17">
        <f>IF(AND(D3034&lt;&gt;"",RIGHT(D3034,3)&lt;&gt;""),IF(COUNTIF($D$6:D3034,D3034)=1,1,0),0)</f>
        <v>0</v>
      </c>
      <c r="U3034" s="17" t="str">
        <f t="shared" si="242"/>
        <v/>
      </c>
      <c r="V3034" s="17" t="str">
        <f t="shared" si="243"/>
        <v/>
      </c>
    </row>
    <row r="3035" s="9" customFormat="1" hidden="1" customHeight="1" spans="1:22">
      <c r="A3035" s="21"/>
      <c r="B3035" s="54"/>
      <c r="C3035" s="55"/>
      <c r="D3035" s="54"/>
      <c r="E3035" s="57"/>
      <c r="F3035" s="58"/>
      <c r="G3035" s="59"/>
      <c r="H3035" s="57"/>
      <c r="I3035" s="57"/>
      <c r="J3035" s="62" t="str">
        <f t="shared" si="239"/>
        <v/>
      </c>
      <c r="K3035" s="61"/>
      <c r="L3035" s="57"/>
      <c r="M3035" s="57" t="str">
        <f t="shared" si="240"/>
        <v/>
      </c>
      <c r="N3035" s="57"/>
      <c r="O3035" s="57"/>
      <c r="P3035" s="57"/>
      <c r="Q3035" s="65" t="str">
        <f t="shared" si="241"/>
        <v/>
      </c>
      <c r="R3035" s="55"/>
      <c r="S3035" s="67"/>
      <c r="T3035" s="17">
        <f>IF(AND(D3035&lt;&gt;"",RIGHT(D3035,3)&lt;&gt;""),IF(COUNTIF($D$6:D3035,D3035)=1,1,0),0)</f>
        <v>0</v>
      </c>
      <c r="U3035" s="17" t="str">
        <f t="shared" si="242"/>
        <v/>
      </c>
      <c r="V3035" s="17" t="str">
        <f t="shared" si="243"/>
        <v/>
      </c>
    </row>
    <row r="3036" s="9" customFormat="1" hidden="1" customHeight="1" spans="1:22">
      <c r="A3036" s="21"/>
      <c r="B3036" s="54"/>
      <c r="C3036" s="55"/>
      <c r="D3036" s="54"/>
      <c r="E3036" s="57"/>
      <c r="F3036" s="58"/>
      <c r="G3036" s="59"/>
      <c r="H3036" s="57"/>
      <c r="I3036" s="57"/>
      <c r="J3036" s="62" t="str">
        <f t="shared" si="239"/>
        <v/>
      </c>
      <c r="K3036" s="61"/>
      <c r="L3036" s="57"/>
      <c r="M3036" s="57" t="str">
        <f t="shared" si="240"/>
        <v/>
      </c>
      <c r="N3036" s="57"/>
      <c r="O3036" s="57"/>
      <c r="P3036" s="57"/>
      <c r="Q3036" s="65" t="str">
        <f t="shared" si="241"/>
        <v/>
      </c>
      <c r="R3036" s="55"/>
      <c r="S3036" s="67"/>
      <c r="T3036" s="17">
        <f>IF(AND(D3036&lt;&gt;"",RIGHT(D3036,3)&lt;&gt;""),IF(COUNTIF($D$6:D3036,D3036)=1,1,0),0)</f>
        <v>0</v>
      </c>
      <c r="U3036" s="17" t="str">
        <f t="shared" si="242"/>
        <v/>
      </c>
      <c r="V3036" s="17" t="str">
        <f t="shared" si="243"/>
        <v/>
      </c>
    </row>
    <row r="3037" s="9" customFormat="1" hidden="1" customHeight="1" spans="1:22">
      <c r="A3037" s="21"/>
      <c r="B3037" s="54"/>
      <c r="C3037" s="55"/>
      <c r="D3037" s="54"/>
      <c r="E3037" s="57"/>
      <c r="F3037" s="58"/>
      <c r="G3037" s="59"/>
      <c r="H3037" s="57"/>
      <c r="I3037" s="57"/>
      <c r="J3037" s="62" t="str">
        <f t="shared" si="239"/>
        <v/>
      </c>
      <c r="K3037" s="61"/>
      <c r="L3037" s="57"/>
      <c r="M3037" s="57" t="str">
        <f t="shared" si="240"/>
        <v/>
      </c>
      <c r="N3037" s="57"/>
      <c r="O3037" s="57"/>
      <c r="P3037" s="57"/>
      <c r="Q3037" s="65" t="str">
        <f t="shared" si="241"/>
        <v/>
      </c>
      <c r="R3037" s="55"/>
      <c r="S3037" s="67"/>
      <c r="T3037" s="17">
        <f>IF(AND(D3037&lt;&gt;"",RIGHT(D3037,3)&lt;&gt;""),IF(COUNTIF($D$6:D3037,D3037)=1,1,0),0)</f>
        <v>0</v>
      </c>
      <c r="U3037" s="17" t="str">
        <f t="shared" si="242"/>
        <v/>
      </c>
      <c r="V3037" s="17" t="str">
        <f t="shared" si="243"/>
        <v/>
      </c>
    </row>
    <row r="3038" s="9" customFormat="1" hidden="1" customHeight="1" spans="1:22">
      <c r="A3038" s="21"/>
      <c r="B3038" s="54"/>
      <c r="C3038" s="55"/>
      <c r="D3038" s="54"/>
      <c r="E3038" s="57"/>
      <c r="F3038" s="58"/>
      <c r="G3038" s="59"/>
      <c r="H3038" s="57"/>
      <c r="I3038" s="57"/>
      <c r="J3038" s="62" t="str">
        <f t="shared" si="239"/>
        <v/>
      </c>
      <c r="K3038" s="61"/>
      <c r="L3038" s="57"/>
      <c r="M3038" s="57" t="str">
        <f t="shared" si="240"/>
        <v/>
      </c>
      <c r="N3038" s="57"/>
      <c r="O3038" s="57"/>
      <c r="P3038" s="57"/>
      <c r="Q3038" s="65" t="str">
        <f t="shared" si="241"/>
        <v/>
      </c>
      <c r="R3038" s="55"/>
      <c r="S3038" s="67"/>
      <c r="T3038" s="17">
        <f>IF(AND(D3038&lt;&gt;"",RIGHT(D3038,3)&lt;&gt;""),IF(COUNTIF($D$6:D3038,D3038)=1,1,0),0)</f>
        <v>0</v>
      </c>
      <c r="U3038" s="17" t="str">
        <f t="shared" si="242"/>
        <v/>
      </c>
      <c r="V3038" s="17" t="str">
        <f t="shared" si="243"/>
        <v/>
      </c>
    </row>
    <row r="3039" s="9" customFormat="1" hidden="1" customHeight="1" spans="1:22">
      <c r="A3039" s="21"/>
      <c r="B3039" s="54"/>
      <c r="C3039" s="55"/>
      <c r="D3039" s="54"/>
      <c r="E3039" s="57"/>
      <c r="F3039" s="58"/>
      <c r="G3039" s="59"/>
      <c r="H3039" s="57"/>
      <c r="I3039" s="57"/>
      <c r="J3039" s="62" t="str">
        <f t="shared" si="239"/>
        <v/>
      </c>
      <c r="K3039" s="61"/>
      <c r="L3039" s="57"/>
      <c r="M3039" s="57" t="str">
        <f t="shared" si="240"/>
        <v/>
      </c>
      <c r="N3039" s="57"/>
      <c r="O3039" s="57"/>
      <c r="P3039" s="57"/>
      <c r="Q3039" s="65" t="str">
        <f t="shared" si="241"/>
        <v/>
      </c>
      <c r="R3039" s="55"/>
      <c r="S3039" s="67"/>
      <c r="T3039" s="17">
        <f>IF(AND(D3039&lt;&gt;"",RIGHT(D3039,3)&lt;&gt;""),IF(COUNTIF($D$6:D3039,D3039)=1,1,0),0)</f>
        <v>0</v>
      </c>
      <c r="U3039" s="17" t="str">
        <f t="shared" si="242"/>
        <v/>
      </c>
      <c r="V3039" s="17" t="str">
        <f t="shared" si="243"/>
        <v/>
      </c>
    </row>
    <row r="3040" s="9" customFormat="1" hidden="1" customHeight="1" spans="1:22">
      <c r="A3040" s="21"/>
      <c r="B3040" s="54"/>
      <c r="C3040" s="55"/>
      <c r="D3040" s="54"/>
      <c r="E3040" s="57"/>
      <c r="F3040" s="58"/>
      <c r="G3040" s="59"/>
      <c r="H3040" s="57"/>
      <c r="I3040" s="57"/>
      <c r="J3040" s="62" t="str">
        <f t="shared" si="239"/>
        <v/>
      </c>
      <c r="K3040" s="61"/>
      <c r="L3040" s="57"/>
      <c r="M3040" s="57" t="str">
        <f t="shared" si="240"/>
        <v/>
      </c>
      <c r="N3040" s="57"/>
      <c r="O3040" s="57"/>
      <c r="P3040" s="57"/>
      <c r="Q3040" s="65" t="str">
        <f t="shared" si="241"/>
        <v/>
      </c>
      <c r="R3040" s="55"/>
      <c r="S3040" s="67"/>
      <c r="T3040" s="17">
        <f>IF(AND(D3040&lt;&gt;"",RIGHT(D3040,3)&lt;&gt;""),IF(COUNTIF($D$6:D3040,D3040)=1,1,0),0)</f>
        <v>0</v>
      </c>
      <c r="U3040" s="17" t="str">
        <f t="shared" si="242"/>
        <v/>
      </c>
      <c r="V3040" s="17" t="str">
        <f t="shared" si="243"/>
        <v/>
      </c>
    </row>
    <row r="3041" s="9" customFormat="1" hidden="1" customHeight="1" spans="1:22">
      <c r="A3041" s="21"/>
      <c r="B3041" s="54"/>
      <c r="C3041" s="55"/>
      <c r="D3041" s="54"/>
      <c r="E3041" s="57"/>
      <c r="F3041" s="58"/>
      <c r="G3041" s="59"/>
      <c r="H3041" s="57"/>
      <c r="I3041" s="57"/>
      <c r="J3041" s="62" t="str">
        <f t="shared" si="239"/>
        <v/>
      </c>
      <c r="K3041" s="61"/>
      <c r="L3041" s="57"/>
      <c r="M3041" s="57" t="str">
        <f t="shared" si="240"/>
        <v/>
      </c>
      <c r="N3041" s="57"/>
      <c r="O3041" s="57"/>
      <c r="P3041" s="57"/>
      <c r="Q3041" s="65" t="str">
        <f t="shared" si="241"/>
        <v/>
      </c>
      <c r="R3041" s="55"/>
      <c r="S3041" s="67"/>
      <c r="T3041" s="17">
        <f>IF(AND(D3041&lt;&gt;"",RIGHT(D3041,3)&lt;&gt;""),IF(COUNTIF($D$6:D3041,D3041)=1,1,0),0)</f>
        <v>0</v>
      </c>
      <c r="U3041" s="17" t="str">
        <f t="shared" si="242"/>
        <v/>
      </c>
      <c r="V3041" s="17" t="str">
        <f t="shared" si="243"/>
        <v/>
      </c>
    </row>
    <row r="3042" s="9" customFormat="1" hidden="1" customHeight="1" spans="1:22">
      <c r="A3042" s="21"/>
      <c r="B3042" s="54"/>
      <c r="C3042" s="55"/>
      <c r="D3042" s="54"/>
      <c r="E3042" s="57"/>
      <c r="F3042" s="58"/>
      <c r="G3042" s="59"/>
      <c r="H3042" s="57"/>
      <c r="I3042" s="57"/>
      <c r="J3042" s="62" t="str">
        <f t="shared" si="239"/>
        <v/>
      </c>
      <c r="K3042" s="61"/>
      <c r="L3042" s="57"/>
      <c r="M3042" s="57" t="str">
        <f t="shared" si="240"/>
        <v/>
      </c>
      <c r="N3042" s="57"/>
      <c r="O3042" s="57"/>
      <c r="P3042" s="57"/>
      <c r="Q3042" s="65" t="str">
        <f t="shared" si="241"/>
        <v/>
      </c>
      <c r="R3042" s="55"/>
      <c r="S3042" s="67"/>
      <c r="T3042" s="17">
        <f>IF(AND(D3042&lt;&gt;"",RIGHT(D3042,3)&lt;&gt;""),IF(COUNTIF($D$6:D3042,D3042)=1,1,0),0)</f>
        <v>0</v>
      </c>
      <c r="U3042" s="17" t="str">
        <f t="shared" si="242"/>
        <v/>
      </c>
      <c r="V3042" s="17" t="str">
        <f t="shared" si="243"/>
        <v/>
      </c>
    </row>
    <row r="3043" s="9" customFormat="1" hidden="1" customHeight="1" spans="1:22">
      <c r="A3043" s="21"/>
      <c r="B3043" s="54"/>
      <c r="C3043" s="55"/>
      <c r="D3043" s="54"/>
      <c r="E3043" s="57"/>
      <c r="F3043" s="58"/>
      <c r="G3043" s="59"/>
      <c r="H3043" s="57"/>
      <c r="I3043" s="57"/>
      <c r="J3043" s="62" t="str">
        <f t="shared" si="239"/>
        <v/>
      </c>
      <c r="K3043" s="61"/>
      <c r="L3043" s="57"/>
      <c r="M3043" s="57" t="str">
        <f t="shared" si="240"/>
        <v/>
      </c>
      <c r="N3043" s="57"/>
      <c r="O3043" s="57"/>
      <c r="P3043" s="57"/>
      <c r="Q3043" s="65" t="str">
        <f t="shared" si="241"/>
        <v/>
      </c>
      <c r="R3043" s="55"/>
      <c r="S3043" s="67"/>
      <c r="T3043" s="17">
        <f>IF(AND(D3043&lt;&gt;"",RIGHT(D3043,3)&lt;&gt;""),IF(COUNTIF($D$6:D3043,D3043)=1,1,0),0)</f>
        <v>0</v>
      </c>
      <c r="U3043" s="17" t="str">
        <f t="shared" si="242"/>
        <v/>
      </c>
      <c r="V3043" s="17" t="str">
        <f t="shared" si="243"/>
        <v/>
      </c>
    </row>
    <row r="3044" s="9" customFormat="1" hidden="1" customHeight="1" spans="1:22">
      <c r="A3044" s="21"/>
      <c r="B3044" s="54"/>
      <c r="C3044" s="55"/>
      <c r="D3044" s="54"/>
      <c r="E3044" s="57"/>
      <c r="F3044" s="58"/>
      <c r="G3044" s="59"/>
      <c r="H3044" s="57"/>
      <c r="I3044" s="57"/>
      <c r="J3044" s="62" t="str">
        <f t="shared" si="239"/>
        <v/>
      </c>
      <c r="K3044" s="61"/>
      <c r="L3044" s="57"/>
      <c r="M3044" s="57" t="str">
        <f t="shared" si="240"/>
        <v/>
      </c>
      <c r="N3044" s="57"/>
      <c r="O3044" s="57"/>
      <c r="P3044" s="57"/>
      <c r="Q3044" s="65" t="str">
        <f t="shared" si="241"/>
        <v/>
      </c>
      <c r="R3044" s="55"/>
      <c r="S3044" s="67"/>
      <c r="T3044" s="17">
        <f>IF(AND(D3044&lt;&gt;"",RIGHT(D3044,3)&lt;&gt;""),IF(COUNTIF($D$6:D3044,D3044)=1,1,0),0)</f>
        <v>0</v>
      </c>
      <c r="U3044" s="17" t="str">
        <f t="shared" si="242"/>
        <v/>
      </c>
      <c r="V3044" s="17" t="str">
        <f t="shared" si="243"/>
        <v/>
      </c>
    </row>
    <row r="3045" s="9" customFormat="1" hidden="1" customHeight="1" spans="1:22">
      <c r="A3045" s="21"/>
      <c r="B3045" s="54"/>
      <c r="C3045" s="55"/>
      <c r="D3045" s="54"/>
      <c r="E3045" s="57"/>
      <c r="F3045" s="58"/>
      <c r="G3045" s="59"/>
      <c r="H3045" s="57"/>
      <c r="I3045" s="57"/>
      <c r="J3045" s="62" t="str">
        <f t="shared" si="239"/>
        <v/>
      </c>
      <c r="K3045" s="61"/>
      <c r="L3045" s="57"/>
      <c r="M3045" s="57" t="str">
        <f t="shared" si="240"/>
        <v/>
      </c>
      <c r="N3045" s="57"/>
      <c r="O3045" s="57"/>
      <c r="P3045" s="57"/>
      <c r="Q3045" s="65" t="str">
        <f t="shared" si="241"/>
        <v/>
      </c>
      <c r="R3045" s="55"/>
      <c r="S3045" s="67"/>
      <c r="T3045" s="17">
        <f>IF(AND(D3045&lt;&gt;"",RIGHT(D3045,3)&lt;&gt;""),IF(COUNTIF($D$6:D3045,D3045)=1,1,0),0)</f>
        <v>0</v>
      </c>
      <c r="U3045" s="17" t="str">
        <f t="shared" si="242"/>
        <v/>
      </c>
      <c r="V3045" s="17" t="str">
        <f t="shared" si="243"/>
        <v/>
      </c>
    </row>
    <row r="3046" s="9" customFormat="1" hidden="1" customHeight="1" spans="1:22">
      <c r="A3046" s="21"/>
      <c r="B3046" s="54"/>
      <c r="C3046" s="55"/>
      <c r="D3046" s="54"/>
      <c r="E3046" s="57"/>
      <c r="F3046" s="58"/>
      <c r="G3046" s="59"/>
      <c r="H3046" s="57"/>
      <c r="I3046" s="57"/>
      <c r="J3046" s="62" t="str">
        <f t="shared" si="239"/>
        <v/>
      </c>
      <c r="K3046" s="61"/>
      <c r="L3046" s="57"/>
      <c r="M3046" s="57" t="str">
        <f t="shared" si="240"/>
        <v/>
      </c>
      <c r="N3046" s="57"/>
      <c r="O3046" s="57"/>
      <c r="P3046" s="57"/>
      <c r="Q3046" s="65" t="str">
        <f t="shared" si="241"/>
        <v/>
      </c>
      <c r="R3046" s="55"/>
      <c r="S3046" s="67"/>
      <c r="T3046" s="17">
        <f>IF(AND(D3046&lt;&gt;"",RIGHT(D3046,3)&lt;&gt;""),IF(COUNTIF($D$6:D3046,D3046)=1,1,0),0)</f>
        <v>0</v>
      </c>
      <c r="U3046" s="17" t="str">
        <f t="shared" si="242"/>
        <v/>
      </c>
      <c r="V3046" s="17" t="str">
        <f t="shared" si="243"/>
        <v/>
      </c>
    </row>
    <row r="3047" s="9" customFormat="1" hidden="1" customHeight="1" spans="1:22">
      <c r="A3047" s="21"/>
      <c r="B3047" s="54"/>
      <c r="C3047" s="55"/>
      <c r="D3047" s="54"/>
      <c r="E3047" s="57"/>
      <c r="F3047" s="58"/>
      <c r="G3047" s="59"/>
      <c r="H3047" s="57"/>
      <c r="I3047" s="57"/>
      <c r="J3047" s="62" t="str">
        <f t="shared" si="239"/>
        <v/>
      </c>
      <c r="K3047" s="61"/>
      <c r="L3047" s="57"/>
      <c r="M3047" s="57" t="str">
        <f t="shared" si="240"/>
        <v/>
      </c>
      <c r="N3047" s="57"/>
      <c r="O3047" s="57"/>
      <c r="P3047" s="57"/>
      <c r="Q3047" s="65" t="str">
        <f t="shared" si="241"/>
        <v/>
      </c>
      <c r="R3047" s="55"/>
      <c r="S3047" s="67"/>
      <c r="T3047" s="17">
        <f>IF(AND(D3047&lt;&gt;"",RIGHT(D3047,3)&lt;&gt;""),IF(COUNTIF($D$6:D3047,D3047)=1,1,0),0)</f>
        <v>0</v>
      </c>
      <c r="U3047" s="17" t="str">
        <f t="shared" si="242"/>
        <v/>
      </c>
      <c r="V3047" s="17" t="str">
        <f t="shared" si="243"/>
        <v/>
      </c>
    </row>
    <row r="3048" s="9" customFormat="1" hidden="1" customHeight="1" spans="1:22">
      <c r="A3048" s="21"/>
      <c r="B3048" s="54"/>
      <c r="C3048" s="55"/>
      <c r="D3048" s="54"/>
      <c r="E3048" s="57"/>
      <c r="F3048" s="58"/>
      <c r="G3048" s="59"/>
      <c r="H3048" s="57"/>
      <c r="I3048" s="57"/>
      <c r="J3048" s="62" t="str">
        <f t="shared" si="239"/>
        <v/>
      </c>
      <c r="K3048" s="61"/>
      <c r="L3048" s="57"/>
      <c r="M3048" s="57" t="str">
        <f t="shared" si="240"/>
        <v/>
      </c>
      <c r="N3048" s="57"/>
      <c r="O3048" s="57"/>
      <c r="P3048" s="57"/>
      <c r="Q3048" s="65" t="str">
        <f t="shared" si="241"/>
        <v/>
      </c>
      <c r="R3048" s="55"/>
      <c r="S3048" s="67"/>
      <c r="T3048" s="17">
        <f>IF(AND(D3048&lt;&gt;"",RIGHT(D3048,3)&lt;&gt;""),IF(COUNTIF($D$6:D3048,D3048)=1,1,0),0)</f>
        <v>0</v>
      </c>
      <c r="U3048" s="17" t="str">
        <f t="shared" si="242"/>
        <v/>
      </c>
      <c r="V3048" s="17" t="str">
        <f t="shared" si="243"/>
        <v/>
      </c>
    </row>
    <row r="3049" s="9" customFormat="1" hidden="1" customHeight="1" spans="1:22">
      <c r="A3049" s="21"/>
      <c r="B3049" s="54"/>
      <c r="C3049" s="55"/>
      <c r="D3049" s="54"/>
      <c r="E3049" s="57"/>
      <c r="F3049" s="58"/>
      <c r="G3049" s="59"/>
      <c r="H3049" s="57"/>
      <c r="I3049" s="57"/>
      <c r="J3049" s="62" t="str">
        <f t="shared" si="239"/>
        <v/>
      </c>
      <c r="K3049" s="61"/>
      <c r="L3049" s="57"/>
      <c r="M3049" s="57" t="str">
        <f t="shared" si="240"/>
        <v/>
      </c>
      <c r="N3049" s="57"/>
      <c r="O3049" s="57"/>
      <c r="P3049" s="57"/>
      <c r="Q3049" s="65" t="str">
        <f t="shared" si="241"/>
        <v/>
      </c>
      <c r="R3049" s="55"/>
      <c r="S3049" s="67"/>
      <c r="T3049" s="17">
        <f>IF(AND(D3049&lt;&gt;"",RIGHT(D3049,3)&lt;&gt;""),IF(COUNTIF($D$6:D3049,D3049)=1,1,0),0)</f>
        <v>0</v>
      </c>
      <c r="U3049" s="17" t="str">
        <f t="shared" si="242"/>
        <v/>
      </c>
      <c r="V3049" s="17" t="str">
        <f t="shared" si="243"/>
        <v/>
      </c>
    </row>
    <row r="3050" s="9" customFormat="1" hidden="1" customHeight="1" spans="1:22">
      <c r="A3050" s="21"/>
      <c r="B3050" s="54"/>
      <c r="C3050" s="55"/>
      <c r="D3050" s="54"/>
      <c r="E3050" s="57"/>
      <c r="F3050" s="58"/>
      <c r="G3050" s="59"/>
      <c r="H3050" s="57"/>
      <c r="I3050" s="57"/>
      <c r="J3050" s="62" t="str">
        <f t="shared" si="239"/>
        <v/>
      </c>
      <c r="K3050" s="61"/>
      <c r="L3050" s="57"/>
      <c r="M3050" s="57" t="str">
        <f t="shared" si="240"/>
        <v/>
      </c>
      <c r="N3050" s="57"/>
      <c r="O3050" s="57"/>
      <c r="P3050" s="57"/>
      <c r="Q3050" s="65" t="str">
        <f t="shared" si="241"/>
        <v/>
      </c>
      <c r="R3050" s="55"/>
      <c r="S3050" s="67"/>
      <c r="T3050" s="17">
        <f>IF(AND(D3050&lt;&gt;"",RIGHT(D3050,3)&lt;&gt;""),IF(COUNTIF($D$6:D3050,D3050)=1,1,0),0)</f>
        <v>0</v>
      </c>
      <c r="U3050" s="17" t="str">
        <f t="shared" si="242"/>
        <v/>
      </c>
      <c r="V3050" s="17" t="str">
        <f t="shared" si="243"/>
        <v/>
      </c>
    </row>
    <row r="3051" s="9" customFormat="1" hidden="1" customHeight="1" spans="1:22">
      <c r="A3051" s="21"/>
      <c r="B3051" s="54"/>
      <c r="C3051" s="55"/>
      <c r="D3051" s="54"/>
      <c r="E3051" s="57"/>
      <c r="F3051" s="58"/>
      <c r="G3051" s="59"/>
      <c r="H3051" s="57"/>
      <c r="I3051" s="57"/>
      <c r="J3051" s="62" t="str">
        <f t="shared" si="239"/>
        <v/>
      </c>
      <c r="K3051" s="61"/>
      <c r="L3051" s="57"/>
      <c r="M3051" s="57" t="str">
        <f t="shared" si="240"/>
        <v/>
      </c>
      <c r="N3051" s="57"/>
      <c r="O3051" s="57"/>
      <c r="P3051" s="57"/>
      <c r="Q3051" s="65" t="str">
        <f t="shared" si="241"/>
        <v/>
      </c>
      <c r="R3051" s="55"/>
      <c r="S3051" s="67"/>
      <c r="T3051" s="17">
        <f>IF(AND(D3051&lt;&gt;"",RIGHT(D3051,3)&lt;&gt;""),IF(COUNTIF($D$6:D3051,D3051)=1,1,0),0)</f>
        <v>0</v>
      </c>
      <c r="U3051" s="17" t="str">
        <f t="shared" si="242"/>
        <v/>
      </c>
      <c r="V3051" s="17" t="str">
        <f t="shared" si="243"/>
        <v/>
      </c>
    </row>
    <row r="3052" s="9" customFormat="1" hidden="1" customHeight="1" spans="1:22">
      <c r="A3052" s="21"/>
      <c r="B3052" s="54"/>
      <c r="C3052" s="55"/>
      <c r="D3052" s="54"/>
      <c r="E3052" s="57"/>
      <c r="F3052" s="58"/>
      <c r="G3052" s="59"/>
      <c r="H3052" s="57"/>
      <c r="I3052" s="57"/>
      <c r="J3052" s="62" t="str">
        <f t="shared" si="239"/>
        <v/>
      </c>
      <c r="K3052" s="61"/>
      <c r="L3052" s="57"/>
      <c r="M3052" s="57" t="str">
        <f t="shared" si="240"/>
        <v/>
      </c>
      <c r="N3052" s="57"/>
      <c r="O3052" s="57"/>
      <c r="P3052" s="57"/>
      <c r="Q3052" s="65" t="str">
        <f t="shared" si="241"/>
        <v/>
      </c>
      <c r="R3052" s="55"/>
      <c r="S3052" s="67"/>
      <c r="T3052" s="17">
        <f>IF(AND(D3052&lt;&gt;"",RIGHT(D3052,3)&lt;&gt;""),IF(COUNTIF($D$6:D3052,D3052)=1,1,0),0)</f>
        <v>0</v>
      </c>
      <c r="U3052" s="17" t="str">
        <f t="shared" si="242"/>
        <v/>
      </c>
      <c r="V3052" s="17" t="str">
        <f t="shared" si="243"/>
        <v/>
      </c>
    </row>
    <row r="3053" s="9" customFormat="1" hidden="1" customHeight="1" spans="1:22">
      <c r="A3053" s="21"/>
      <c r="B3053" s="54"/>
      <c r="C3053" s="55"/>
      <c r="D3053" s="54"/>
      <c r="E3053" s="57"/>
      <c r="F3053" s="58"/>
      <c r="G3053" s="59"/>
      <c r="H3053" s="57"/>
      <c r="I3053" s="57"/>
      <c r="J3053" s="62" t="str">
        <f t="shared" si="239"/>
        <v/>
      </c>
      <c r="K3053" s="61"/>
      <c r="L3053" s="57"/>
      <c r="M3053" s="57" t="str">
        <f t="shared" si="240"/>
        <v/>
      </c>
      <c r="N3053" s="57"/>
      <c r="O3053" s="57"/>
      <c r="P3053" s="57"/>
      <c r="Q3053" s="65" t="str">
        <f t="shared" si="241"/>
        <v/>
      </c>
      <c r="R3053" s="55"/>
      <c r="S3053" s="67"/>
      <c r="T3053" s="17">
        <f>IF(AND(D3053&lt;&gt;"",RIGHT(D3053,3)&lt;&gt;""),IF(COUNTIF($D$6:D3053,D3053)=1,1,0),0)</f>
        <v>0</v>
      </c>
      <c r="U3053" s="17" t="str">
        <f t="shared" si="242"/>
        <v/>
      </c>
      <c r="V3053" s="17" t="str">
        <f t="shared" si="243"/>
        <v/>
      </c>
    </row>
    <row r="3054" s="9" customFormat="1" hidden="1" customHeight="1" spans="1:22">
      <c r="A3054" s="21"/>
      <c r="B3054" s="54"/>
      <c r="C3054" s="55"/>
      <c r="D3054" s="54"/>
      <c r="E3054" s="57"/>
      <c r="F3054" s="58"/>
      <c r="G3054" s="59"/>
      <c r="H3054" s="57"/>
      <c r="I3054" s="57"/>
      <c r="J3054" s="62" t="str">
        <f t="shared" si="239"/>
        <v/>
      </c>
      <c r="K3054" s="61"/>
      <c r="L3054" s="57"/>
      <c r="M3054" s="57" t="str">
        <f t="shared" si="240"/>
        <v/>
      </c>
      <c r="N3054" s="57"/>
      <c r="O3054" s="57"/>
      <c r="P3054" s="57"/>
      <c r="Q3054" s="65" t="str">
        <f t="shared" si="241"/>
        <v/>
      </c>
      <c r="R3054" s="55"/>
      <c r="S3054" s="67"/>
      <c r="T3054" s="17">
        <f>IF(AND(D3054&lt;&gt;"",RIGHT(D3054,3)&lt;&gt;""),IF(COUNTIF($D$6:D3054,D3054)=1,1,0),0)</f>
        <v>0</v>
      </c>
      <c r="U3054" s="17" t="str">
        <f t="shared" si="242"/>
        <v/>
      </c>
      <c r="V3054" s="17" t="str">
        <f t="shared" si="243"/>
        <v/>
      </c>
    </row>
    <row r="3055" s="9" customFormat="1" hidden="1" customHeight="1" spans="1:22">
      <c r="A3055" s="21"/>
      <c r="B3055" s="54"/>
      <c r="C3055" s="55"/>
      <c r="D3055" s="54"/>
      <c r="E3055" s="57"/>
      <c r="F3055" s="58"/>
      <c r="G3055" s="59"/>
      <c r="H3055" s="57"/>
      <c r="I3055" s="57"/>
      <c r="J3055" s="62" t="str">
        <f t="shared" si="239"/>
        <v/>
      </c>
      <c r="K3055" s="61"/>
      <c r="L3055" s="57"/>
      <c r="M3055" s="57" t="str">
        <f t="shared" si="240"/>
        <v/>
      </c>
      <c r="N3055" s="57"/>
      <c r="O3055" s="57"/>
      <c r="P3055" s="57"/>
      <c r="Q3055" s="65" t="str">
        <f t="shared" si="241"/>
        <v/>
      </c>
      <c r="R3055" s="55"/>
      <c r="S3055" s="67"/>
      <c r="T3055" s="17">
        <f>IF(AND(D3055&lt;&gt;"",RIGHT(D3055,3)&lt;&gt;""),IF(COUNTIF($D$6:D3055,D3055)=1,1,0),0)</f>
        <v>0</v>
      </c>
      <c r="U3055" s="17" t="str">
        <f t="shared" si="242"/>
        <v/>
      </c>
      <c r="V3055" s="17" t="str">
        <f t="shared" si="243"/>
        <v/>
      </c>
    </row>
    <row r="3056" s="9" customFormat="1" hidden="1" customHeight="1" spans="1:22">
      <c r="A3056" s="21"/>
      <c r="B3056" s="54"/>
      <c r="C3056" s="55"/>
      <c r="D3056" s="54"/>
      <c r="E3056" s="57"/>
      <c r="F3056" s="58"/>
      <c r="G3056" s="59"/>
      <c r="H3056" s="57"/>
      <c r="I3056" s="57"/>
      <c r="J3056" s="62" t="str">
        <f t="shared" si="239"/>
        <v/>
      </c>
      <c r="K3056" s="61"/>
      <c r="L3056" s="57"/>
      <c r="M3056" s="57" t="str">
        <f t="shared" si="240"/>
        <v/>
      </c>
      <c r="N3056" s="57"/>
      <c r="O3056" s="57"/>
      <c r="P3056" s="57"/>
      <c r="Q3056" s="65" t="str">
        <f t="shared" si="241"/>
        <v/>
      </c>
      <c r="R3056" s="55"/>
      <c r="S3056" s="67"/>
      <c r="T3056" s="17">
        <f>IF(AND(D3056&lt;&gt;"",RIGHT(D3056,3)&lt;&gt;""),IF(COUNTIF($D$6:D3056,D3056)=1,1,0),0)</f>
        <v>0</v>
      </c>
      <c r="U3056" s="17" t="str">
        <f t="shared" si="242"/>
        <v/>
      </c>
      <c r="V3056" s="17" t="str">
        <f t="shared" si="243"/>
        <v/>
      </c>
    </row>
    <row r="3057" s="9" customFormat="1" hidden="1" customHeight="1" spans="1:22">
      <c r="A3057" s="21"/>
      <c r="B3057" s="54"/>
      <c r="C3057" s="55"/>
      <c r="D3057" s="54"/>
      <c r="E3057" s="57"/>
      <c r="F3057" s="58"/>
      <c r="G3057" s="59"/>
      <c r="H3057" s="57"/>
      <c r="I3057" s="57"/>
      <c r="J3057" s="62" t="str">
        <f t="shared" si="239"/>
        <v/>
      </c>
      <c r="K3057" s="61"/>
      <c r="L3057" s="57"/>
      <c r="M3057" s="57" t="str">
        <f t="shared" si="240"/>
        <v/>
      </c>
      <c r="N3057" s="57"/>
      <c r="O3057" s="57"/>
      <c r="P3057" s="57"/>
      <c r="Q3057" s="65" t="str">
        <f t="shared" si="241"/>
        <v/>
      </c>
      <c r="R3057" s="55"/>
      <c r="S3057" s="67"/>
      <c r="T3057" s="17">
        <f>IF(AND(D3057&lt;&gt;"",RIGHT(D3057,3)&lt;&gt;""),IF(COUNTIF($D$6:D3057,D3057)=1,1,0),0)</f>
        <v>0</v>
      </c>
      <c r="U3057" s="17" t="str">
        <f t="shared" si="242"/>
        <v/>
      </c>
      <c r="V3057" s="17" t="str">
        <f t="shared" si="243"/>
        <v/>
      </c>
    </row>
    <row r="3058" s="9" customFormat="1" hidden="1" customHeight="1" spans="1:22">
      <c r="A3058" s="21"/>
      <c r="B3058" s="54"/>
      <c r="C3058" s="55"/>
      <c r="D3058" s="54"/>
      <c r="E3058" s="57"/>
      <c r="F3058" s="58"/>
      <c r="G3058" s="59"/>
      <c r="H3058" s="57"/>
      <c r="I3058" s="57"/>
      <c r="J3058" s="62" t="str">
        <f t="shared" si="239"/>
        <v/>
      </c>
      <c r="K3058" s="61"/>
      <c r="L3058" s="57"/>
      <c r="M3058" s="57" t="str">
        <f t="shared" si="240"/>
        <v/>
      </c>
      <c r="N3058" s="57"/>
      <c r="O3058" s="57"/>
      <c r="P3058" s="57"/>
      <c r="Q3058" s="65" t="str">
        <f t="shared" si="241"/>
        <v/>
      </c>
      <c r="R3058" s="55"/>
      <c r="S3058" s="67"/>
      <c r="T3058" s="17">
        <f>IF(AND(D3058&lt;&gt;"",RIGHT(D3058,3)&lt;&gt;""),IF(COUNTIF($D$6:D3058,D3058)=1,1,0),0)</f>
        <v>0</v>
      </c>
      <c r="U3058" s="17" t="str">
        <f t="shared" si="242"/>
        <v/>
      </c>
      <c r="V3058" s="17" t="str">
        <f t="shared" si="243"/>
        <v/>
      </c>
    </row>
    <row r="3059" s="9" customFormat="1" hidden="1" customHeight="1" spans="1:22">
      <c r="A3059" s="21"/>
      <c r="B3059" s="54"/>
      <c r="C3059" s="55"/>
      <c r="D3059" s="54"/>
      <c r="E3059" s="57"/>
      <c r="F3059" s="58"/>
      <c r="G3059" s="59"/>
      <c r="H3059" s="57"/>
      <c r="I3059" s="57"/>
      <c r="J3059" s="62" t="str">
        <f t="shared" si="239"/>
        <v/>
      </c>
      <c r="K3059" s="61"/>
      <c r="L3059" s="57"/>
      <c r="M3059" s="57" t="str">
        <f t="shared" si="240"/>
        <v/>
      </c>
      <c r="N3059" s="57"/>
      <c r="O3059" s="57"/>
      <c r="P3059" s="57"/>
      <c r="Q3059" s="65" t="str">
        <f t="shared" si="241"/>
        <v/>
      </c>
      <c r="R3059" s="55"/>
      <c r="S3059" s="67"/>
      <c r="T3059" s="17">
        <f>IF(AND(D3059&lt;&gt;"",RIGHT(D3059,3)&lt;&gt;""),IF(COUNTIF($D$6:D3059,D3059)=1,1,0),0)</f>
        <v>0</v>
      </c>
      <c r="U3059" s="17" t="str">
        <f t="shared" si="242"/>
        <v/>
      </c>
      <c r="V3059" s="17" t="str">
        <f t="shared" si="243"/>
        <v/>
      </c>
    </row>
    <row r="3060" s="9" customFormat="1" hidden="1" customHeight="1" spans="1:22">
      <c r="A3060" s="21"/>
      <c r="B3060" s="54"/>
      <c r="C3060" s="55"/>
      <c r="D3060" s="54"/>
      <c r="E3060" s="57"/>
      <c r="F3060" s="58"/>
      <c r="G3060" s="59"/>
      <c r="H3060" s="57"/>
      <c r="I3060" s="57"/>
      <c r="J3060" s="62" t="str">
        <f t="shared" si="239"/>
        <v/>
      </c>
      <c r="K3060" s="61"/>
      <c r="L3060" s="57"/>
      <c r="M3060" s="57" t="str">
        <f t="shared" si="240"/>
        <v/>
      </c>
      <c r="N3060" s="57"/>
      <c r="O3060" s="57"/>
      <c r="P3060" s="57"/>
      <c r="Q3060" s="65" t="str">
        <f t="shared" si="241"/>
        <v/>
      </c>
      <c r="R3060" s="55"/>
      <c r="S3060" s="67"/>
      <c r="T3060" s="17">
        <f>IF(AND(D3060&lt;&gt;"",RIGHT(D3060,3)&lt;&gt;""),IF(COUNTIF($D$6:D3060,D3060)=1,1,0),0)</f>
        <v>0</v>
      </c>
      <c r="U3060" s="17" t="str">
        <f t="shared" si="242"/>
        <v/>
      </c>
      <c r="V3060" s="17" t="str">
        <f t="shared" si="243"/>
        <v/>
      </c>
    </row>
    <row r="3061" s="9" customFormat="1" hidden="1" customHeight="1" spans="1:22">
      <c r="A3061" s="21"/>
      <c r="B3061" s="54"/>
      <c r="C3061" s="55"/>
      <c r="D3061" s="54"/>
      <c r="E3061" s="57"/>
      <c r="F3061" s="58"/>
      <c r="G3061" s="59"/>
      <c r="H3061" s="57"/>
      <c r="I3061" s="57"/>
      <c r="J3061" s="62" t="str">
        <f t="shared" si="239"/>
        <v/>
      </c>
      <c r="K3061" s="61"/>
      <c r="L3061" s="57"/>
      <c r="M3061" s="57" t="str">
        <f t="shared" si="240"/>
        <v/>
      </c>
      <c r="N3061" s="57"/>
      <c r="O3061" s="57"/>
      <c r="P3061" s="57"/>
      <c r="Q3061" s="65" t="str">
        <f t="shared" si="241"/>
        <v/>
      </c>
      <c r="R3061" s="55"/>
      <c r="S3061" s="67"/>
      <c r="T3061" s="17">
        <f>IF(AND(D3061&lt;&gt;"",RIGHT(D3061,3)&lt;&gt;""),IF(COUNTIF($D$6:D3061,D3061)=1,1,0),0)</f>
        <v>0</v>
      </c>
      <c r="U3061" s="17" t="str">
        <f t="shared" si="242"/>
        <v/>
      </c>
      <c r="V3061" s="17" t="str">
        <f t="shared" si="243"/>
        <v/>
      </c>
    </row>
    <row r="3062" s="9" customFormat="1" hidden="1" customHeight="1" spans="1:22">
      <c r="A3062" s="21"/>
      <c r="B3062" s="54"/>
      <c r="C3062" s="55"/>
      <c r="D3062" s="54"/>
      <c r="E3062" s="57"/>
      <c r="F3062" s="58"/>
      <c r="G3062" s="59"/>
      <c r="H3062" s="57"/>
      <c r="I3062" s="57"/>
      <c r="J3062" s="62" t="str">
        <f t="shared" si="239"/>
        <v/>
      </c>
      <c r="K3062" s="61"/>
      <c r="L3062" s="57"/>
      <c r="M3062" s="57" t="str">
        <f t="shared" si="240"/>
        <v/>
      </c>
      <c r="N3062" s="57"/>
      <c r="O3062" s="57"/>
      <c r="P3062" s="57"/>
      <c r="Q3062" s="65" t="str">
        <f t="shared" si="241"/>
        <v/>
      </c>
      <c r="R3062" s="55"/>
      <c r="S3062" s="67"/>
      <c r="T3062" s="17">
        <f>IF(AND(D3062&lt;&gt;"",RIGHT(D3062,3)&lt;&gt;""),IF(COUNTIF($D$6:D3062,D3062)=1,1,0),0)</f>
        <v>0</v>
      </c>
      <c r="U3062" s="17" t="str">
        <f t="shared" si="242"/>
        <v/>
      </c>
      <c r="V3062" s="17" t="str">
        <f t="shared" si="243"/>
        <v/>
      </c>
    </row>
    <row r="3063" s="9" customFormat="1" hidden="1" customHeight="1" spans="1:22">
      <c r="A3063" s="21"/>
      <c r="B3063" s="54"/>
      <c r="C3063" s="55"/>
      <c r="D3063" s="54"/>
      <c r="E3063" s="57"/>
      <c r="F3063" s="58"/>
      <c r="G3063" s="59"/>
      <c r="H3063" s="57"/>
      <c r="I3063" s="57"/>
      <c r="J3063" s="62" t="str">
        <f t="shared" si="239"/>
        <v/>
      </c>
      <c r="K3063" s="61"/>
      <c r="L3063" s="57"/>
      <c r="M3063" s="57" t="str">
        <f t="shared" si="240"/>
        <v/>
      </c>
      <c r="N3063" s="57"/>
      <c r="O3063" s="57"/>
      <c r="P3063" s="57"/>
      <c r="Q3063" s="65" t="str">
        <f t="shared" si="241"/>
        <v/>
      </c>
      <c r="R3063" s="55"/>
      <c r="S3063" s="67"/>
      <c r="T3063" s="17">
        <f>IF(AND(D3063&lt;&gt;"",RIGHT(D3063,3)&lt;&gt;""),IF(COUNTIF($D$6:D3063,D3063)=1,1,0),0)</f>
        <v>0</v>
      </c>
      <c r="U3063" s="17" t="str">
        <f t="shared" si="242"/>
        <v/>
      </c>
      <c r="V3063" s="17" t="str">
        <f t="shared" si="243"/>
        <v/>
      </c>
    </row>
    <row r="3064" s="9" customFormat="1" hidden="1" customHeight="1" spans="1:22">
      <c r="A3064" s="21"/>
      <c r="B3064" s="54"/>
      <c r="C3064" s="55"/>
      <c r="D3064" s="54"/>
      <c r="E3064" s="57"/>
      <c r="F3064" s="58"/>
      <c r="G3064" s="59"/>
      <c r="H3064" s="57"/>
      <c r="I3064" s="57"/>
      <c r="J3064" s="62" t="str">
        <f t="shared" si="239"/>
        <v/>
      </c>
      <c r="K3064" s="61"/>
      <c r="L3064" s="57"/>
      <c r="M3064" s="57" t="str">
        <f t="shared" si="240"/>
        <v/>
      </c>
      <c r="N3064" s="57"/>
      <c r="O3064" s="57"/>
      <c r="P3064" s="57"/>
      <c r="Q3064" s="65" t="str">
        <f t="shared" si="241"/>
        <v/>
      </c>
      <c r="R3064" s="55"/>
      <c r="S3064" s="67"/>
      <c r="T3064" s="17">
        <f>IF(AND(D3064&lt;&gt;"",RIGHT(D3064,3)&lt;&gt;""),IF(COUNTIF($D$6:D3064,D3064)=1,1,0),0)</f>
        <v>0</v>
      </c>
      <c r="U3064" s="17" t="str">
        <f t="shared" si="242"/>
        <v/>
      </c>
      <c r="V3064" s="17" t="str">
        <f t="shared" si="243"/>
        <v/>
      </c>
    </row>
    <row r="3065" s="9" customFormat="1" hidden="1" customHeight="1" spans="1:22">
      <c r="A3065" s="21"/>
      <c r="B3065" s="54"/>
      <c r="C3065" s="55"/>
      <c r="D3065" s="54"/>
      <c r="E3065" s="57"/>
      <c r="F3065" s="58"/>
      <c r="G3065" s="59"/>
      <c r="H3065" s="57"/>
      <c r="I3065" s="57"/>
      <c r="J3065" s="62" t="str">
        <f t="shared" si="239"/>
        <v/>
      </c>
      <c r="K3065" s="61"/>
      <c r="L3065" s="57"/>
      <c r="M3065" s="57" t="str">
        <f t="shared" si="240"/>
        <v/>
      </c>
      <c r="N3065" s="57"/>
      <c r="O3065" s="57"/>
      <c r="P3065" s="57"/>
      <c r="Q3065" s="65" t="str">
        <f t="shared" si="241"/>
        <v/>
      </c>
      <c r="R3065" s="55"/>
      <c r="S3065" s="67"/>
      <c r="T3065" s="17">
        <f>IF(AND(D3065&lt;&gt;"",RIGHT(D3065,3)&lt;&gt;""),IF(COUNTIF($D$6:D3065,D3065)=1,1,0),0)</f>
        <v>0</v>
      </c>
      <c r="U3065" s="17" t="str">
        <f t="shared" si="242"/>
        <v/>
      </c>
      <c r="V3065" s="17" t="str">
        <f t="shared" si="243"/>
        <v/>
      </c>
    </row>
    <row r="3066" s="9" customFormat="1" hidden="1" customHeight="1" spans="1:22">
      <c r="A3066" s="21"/>
      <c r="B3066" s="54"/>
      <c r="C3066" s="55"/>
      <c r="D3066" s="54"/>
      <c r="E3066" s="57"/>
      <c r="F3066" s="58"/>
      <c r="G3066" s="59"/>
      <c r="H3066" s="57"/>
      <c r="I3066" s="57"/>
      <c r="J3066" s="62" t="str">
        <f t="shared" si="239"/>
        <v/>
      </c>
      <c r="K3066" s="61"/>
      <c r="L3066" s="57"/>
      <c r="M3066" s="57" t="str">
        <f t="shared" si="240"/>
        <v/>
      </c>
      <c r="N3066" s="57"/>
      <c r="O3066" s="57"/>
      <c r="P3066" s="57"/>
      <c r="Q3066" s="65" t="str">
        <f t="shared" si="241"/>
        <v/>
      </c>
      <c r="R3066" s="55"/>
      <c r="S3066" s="67"/>
      <c r="T3066" s="17">
        <f>IF(AND(D3066&lt;&gt;"",RIGHT(D3066,3)&lt;&gt;""),IF(COUNTIF($D$6:D3066,D3066)=1,1,0),0)</f>
        <v>0</v>
      </c>
      <c r="U3066" s="17" t="str">
        <f t="shared" si="242"/>
        <v/>
      </c>
      <c r="V3066" s="17" t="str">
        <f t="shared" si="243"/>
        <v/>
      </c>
    </row>
    <row r="3067" s="9" customFormat="1" hidden="1" customHeight="1" spans="1:22">
      <c r="A3067" s="21"/>
      <c r="B3067" s="54"/>
      <c r="C3067" s="55"/>
      <c r="D3067" s="54"/>
      <c r="E3067" s="57"/>
      <c r="F3067" s="58"/>
      <c r="G3067" s="59"/>
      <c r="H3067" s="57"/>
      <c r="I3067" s="57"/>
      <c r="J3067" s="62" t="str">
        <f t="shared" si="239"/>
        <v/>
      </c>
      <c r="K3067" s="61"/>
      <c r="L3067" s="57"/>
      <c r="M3067" s="57" t="str">
        <f t="shared" si="240"/>
        <v/>
      </c>
      <c r="N3067" s="57"/>
      <c r="O3067" s="57"/>
      <c r="P3067" s="57"/>
      <c r="Q3067" s="65" t="str">
        <f t="shared" si="241"/>
        <v/>
      </c>
      <c r="R3067" s="55"/>
      <c r="S3067" s="67"/>
      <c r="T3067" s="17">
        <f>IF(AND(D3067&lt;&gt;"",RIGHT(D3067,3)&lt;&gt;""),IF(COUNTIF($D$6:D3067,D3067)=1,1,0),0)</f>
        <v>0</v>
      </c>
      <c r="U3067" s="17" t="str">
        <f t="shared" si="242"/>
        <v/>
      </c>
      <c r="V3067" s="17" t="str">
        <f t="shared" si="243"/>
        <v/>
      </c>
    </row>
    <row r="3068" s="9" customFormat="1" hidden="1" customHeight="1" spans="1:22">
      <c r="A3068" s="21"/>
      <c r="B3068" s="54"/>
      <c r="C3068" s="55"/>
      <c r="D3068" s="54"/>
      <c r="E3068" s="57"/>
      <c r="F3068" s="58"/>
      <c r="G3068" s="59"/>
      <c r="H3068" s="57"/>
      <c r="I3068" s="57"/>
      <c r="J3068" s="62" t="str">
        <f t="shared" si="239"/>
        <v/>
      </c>
      <c r="K3068" s="61"/>
      <c r="L3068" s="57"/>
      <c r="M3068" s="57" t="str">
        <f t="shared" si="240"/>
        <v/>
      </c>
      <c r="N3068" s="57"/>
      <c r="O3068" s="57"/>
      <c r="P3068" s="57"/>
      <c r="Q3068" s="65" t="str">
        <f t="shared" si="241"/>
        <v/>
      </c>
      <c r="R3068" s="55"/>
      <c r="S3068" s="67"/>
      <c r="T3068" s="17">
        <f>IF(AND(D3068&lt;&gt;"",RIGHT(D3068,3)&lt;&gt;""),IF(COUNTIF($D$6:D3068,D3068)=1,1,0),0)</f>
        <v>0</v>
      </c>
      <c r="U3068" s="17" t="str">
        <f t="shared" si="242"/>
        <v/>
      </c>
      <c r="V3068" s="17" t="str">
        <f t="shared" si="243"/>
        <v/>
      </c>
    </row>
    <row r="3069" s="9" customFormat="1" hidden="1" customHeight="1" spans="1:22">
      <c r="A3069" s="21"/>
      <c r="B3069" s="54"/>
      <c r="C3069" s="55"/>
      <c r="D3069" s="54"/>
      <c r="E3069" s="57"/>
      <c r="F3069" s="58"/>
      <c r="G3069" s="59"/>
      <c r="H3069" s="57"/>
      <c r="I3069" s="57"/>
      <c r="J3069" s="62" t="str">
        <f t="shared" si="239"/>
        <v/>
      </c>
      <c r="K3069" s="61"/>
      <c r="L3069" s="57"/>
      <c r="M3069" s="57" t="str">
        <f t="shared" si="240"/>
        <v/>
      </c>
      <c r="N3069" s="57"/>
      <c r="O3069" s="57"/>
      <c r="P3069" s="57"/>
      <c r="Q3069" s="65" t="str">
        <f t="shared" si="241"/>
        <v/>
      </c>
      <c r="R3069" s="55"/>
      <c r="S3069" s="67"/>
      <c r="T3069" s="17">
        <f>IF(AND(D3069&lt;&gt;"",RIGHT(D3069,3)&lt;&gt;""),IF(COUNTIF($D$6:D3069,D3069)=1,1,0),0)</f>
        <v>0</v>
      </c>
      <c r="U3069" s="17" t="str">
        <f t="shared" si="242"/>
        <v/>
      </c>
      <c r="V3069" s="17" t="str">
        <f t="shared" si="243"/>
        <v/>
      </c>
    </row>
    <row r="3070" s="9" customFormat="1" hidden="1" customHeight="1" spans="1:22">
      <c r="A3070" s="21"/>
      <c r="B3070" s="54"/>
      <c r="C3070" s="55"/>
      <c r="D3070" s="54"/>
      <c r="E3070" s="57"/>
      <c r="F3070" s="58"/>
      <c r="G3070" s="59"/>
      <c r="H3070" s="57"/>
      <c r="I3070" s="57"/>
      <c r="J3070" s="62" t="str">
        <f t="shared" si="239"/>
        <v/>
      </c>
      <c r="K3070" s="61"/>
      <c r="L3070" s="57"/>
      <c r="M3070" s="57" t="str">
        <f t="shared" si="240"/>
        <v/>
      </c>
      <c r="N3070" s="57"/>
      <c r="O3070" s="57"/>
      <c r="P3070" s="57"/>
      <c r="Q3070" s="65" t="str">
        <f t="shared" si="241"/>
        <v/>
      </c>
      <c r="R3070" s="55"/>
      <c r="S3070" s="67"/>
      <c r="T3070" s="17">
        <f>IF(AND(D3070&lt;&gt;"",RIGHT(D3070,3)&lt;&gt;""),IF(COUNTIF($D$6:D3070,D3070)=1,1,0),0)</f>
        <v>0</v>
      </c>
      <c r="U3070" s="17" t="str">
        <f t="shared" si="242"/>
        <v/>
      </c>
      <c r="V3070" s="17" t="str">
        <f t="shared" si="243"/>
        <v/>
      </c>
    </row>
    <row r="3071" s="9" customFormat="1" hidden="1" customHeight="1" spans="1:22">
      <c r="A3071" s="21"/>
      <c r="B3071" s="54"/>
      <c r="C3071" s="55"/>
      <c r="D3071" s="54"/>
      <c r="E3071" s="57"/>
      <c r="F3071" s="58"/>
      <c r="G3071" s="59"/>
      <c r="H3071" s="57"/>
      <c r="I3071" s="57"/>
      <c r="J3071" s="62" t="str">
        <f t="shared" si="239"/>
        <v/>
      </c>
      <c r="K3071" s="61"/>
      <c r="L3071" s="57"/>
      <c r="M3071" s="57" t="str">
        <f t="shared" si="240"/>
        <v/>
      </c>
      <c r="N3071" s="57"/>
      <c r="O3071" s="57"/>
      <c r="P3071" s="57"/>
      <c r="Q3071" s="65" t="str">
        <f t="shared" si="241"/>
        <v/>
      </c>
      <c r="R3071" s="55"/>
      <c r="S3071" s="67"/>
      <c r="T3071" s="17">
        <f>IF(AND(D3071&lt;&gt;"",RIGHT(D3071,3)&lt;&gt;""),IF(COUNTIF($D$6:D3071,D3071)=1,1,0),0)</f>
        <v>0</v>
      </c>
      <c r="U3071" s="17" t="str">
        <f t="shared" si="242"/>
        <v/>
      </c>
      <c r="V3071" s="17" t="str">
        <f t="shared" si="243"/>
        <v/>
      </c>
    </row>
    <row r="3072" s="9" customFormat="1" hidden="1" customHeight="1" spans="1:22">
      <c r="A3072" s="21"/>
      <c r="B3072" s="54"/>
      <c r="C3072" s="55"/>
      <c r="D3072" s="54"/>
      <c r="E3072" s="57"/>
      <c r="F3072" s="58"/>
      <c r="G3072" s="59"/>
      <c r="H3072" s="57"/>
      <c r="I3072" s="57"/>
      <c r="J3072" s="62" t="str">
        <f t="shared" si="239"/>
        <v/>
      </c>
      <c r="K3072" s="61"/>
      <c r="L3072" s="57"/>
      <c r="M3072" s="57" t="str">
        <f t="shared" si="240"/>
        <v/>
      </c>
      <c r="N3072" s="57"/>
      <c r="O3072" s="57"/>
      <c r="P3072" s="57"/>
      <c r="Q3072" s="65" t="str">
        <f t="shared" si="241"/>
        <v/>
      </c>
      <c r="R3072" s="55"/>
      <c r="S3072" s="67"/>
      <c r="T3072" s="17">
        <f>IF(AND(D3072&lt;&gt;"",RIGHT(D3072,3)&lt;&gt;""),IF(COUNTIF($D$6:D3072,D3072)=1,1,0),0)</f>
        <v>0</v>
      </c>
      <c r="U3072" s="17" t="str">
        <f t="shared" si="242"/>
        <v/>
      </c>
      <c r="V3072" s="17" t="str">
        <f t="shared" si="243"/>
        <v/>
      </c>
    </row>
    <row r="3073" s="9" customFormat="1" hidden="1" customHeight="1" spans="1:22">
      <c r="A3073" s="21"/>
      <c r="B3073" s="54"/>
      <c r="C3073" s="55"/>
      <c r="D3073" s="54"/>
      <c r="E3073" s="57"/>
      <c r="F3073" s="58"/>
      <c r="G3073" s="59"/>
      <c r="H3073" s="57"/>
      <c r="I3073" s="57"/>
      <c r="J3073" s="62" t="str">
        <f t="shared" si="239"/>
        <v/>
      </c>
      <c r="K3073" s="61"/>
      <c r="L3073" s="57"/>
      <c r="M3073" s="57" t="str">
        <f t="shared" si="240"/>
        <v/>
      </c>
      <c r="N3073" s="57"/>
      <c r="O3073" s="57"/>
      <c r="P3073" s="57"/>
      <c r="Q3073" s="65" t="str">
        <f t="shared" si="241"/>
        <v/>
      </c>
      <c r="R3073" s="55"/>
      <c r="S3073" s="67"/>
      <c r="T3073" s="17">
        <f>IF(AND(D3073&lt;&gt;"",RIGHT(D3073,3)&lt;&gt;""),IF(COUNTIF($D$6:D3073,D3073)=1,1,0),0)</f>
        <v>0</v>
      </c>
      <c r="U3073" s="17" t="str">
        <f t="shared" si="242"/>
        <v/>
      </c>
      <c r="V3073" s="17" t="str">
        <f t="shared" si="243"/>
        <v/>
      </c>
    </row>
    <row r="3074" s="9" customFormat="1" hidden="1" customHeight="1" spans="1:22">
      <c r="A3074" s="21"/>
      <c r="B3074" s="54"/>
      <c r="C3074" s="55"/>
      <c r="D3074" s="54"/>
      <c r="E3074" s="57"/>
      <c r="F3074" s="58"/>
      <c r="G3074" s="59"/>
      <c r="H3074" s="57"/>
      <c r="I3074" s="57"/>
      <c r="J3074" s="62" t="str">
        <f t="shared" si="239"/>
        <v/>
      </c>
      <c r="K3074" s="61"/>
      <c r="L3074" s="57"/>
      <c r="M3074" s="57" t="str">
        <f t="shared" si="240"/>
        <v/>
      </c>
      <c r="N3074" s="57"/>
      <c r="O3074" s="57"/>
      <c r="P3074" s="57"/>
      <c r="Q3074" s="65" t="str">
        <f t="shared" si="241"/>
        <v/>
      </c>
      <c r="R3074" s="55"/>
      <c r="S3074" s="67"/>
      <c r="T3074" s="17">
        <f>IF(AND(D3074&lt;&gt;"",RIGHT(D3074,3)&lt;&gt;""),IF(COUNTIF($D$6:D3074,D3074)=1,1,0),0)</f>
        <v>0</v>
      </c>
      <c r="U3074" s="17" t="str">
        <f t="shared" si="242"/>
        <v/>
      </c>
      <c r="V3074" s="17" t="str">
        <f t="shared" si="243"/>
        <v/>
      </c>
    </row>
    <row r="3075" s="9" customFormat="1" hidden="1" customHeight="1" spans="1:22">
      <c r="A3075" s="21"/>
      <c r="B3075" s="54"/>
      <c r="C3075" s="55"/>
      <c r="D3075" s="54"/>
      <c r="E3075" s="57"/>
      <c r="F3075" s="58"/>
      <c r="G3075" s="59"/>
      <c r="H3075" s="57"/>
      <c r="I3075" s="57"/>
      <c r="J3075" s="62" t="str">
        <f t="shared" si="239"/>
        <v/>
      </c>
      <c r="K3075" s="61"/>
      <c r="L3075" s="57"/>
      <c r="M3075" s="57" t="str">
        <f t="shared" si="240"/>
        <v/>
      </c>
      <c r="N3075" s="57"/>
      <c r="O3075" s="57"/>
      <c r="P3075" s="57"/>
      <c r="Q3075" s="65" t="str">
        <f t="shared" si="241"/>
        <v/>
      </c>
      <c r="R3075" s="55"/>
      <c r="S3075" s="67"/>
      <c r="T3075" s="17">
        <f>IF(AND(D3075&lt;&gt;"",RIGHT(D3075,3)&lt;&gt;""),IF(COUNTIF($D$6:D3075,D3075)=1,1,0),0)</f>
        <v>0</v>
      </c>
      <c r="U3075" s="17" t="str">
        <f t="shared" si="242"/>
        <v/>
      </c>
      <c r="V3075" s="17" t="str">
        <f t="shared" si="243"/>
        <v/>
      </c>
    </row>
    <row r="3076" s="9" customFormat="1" hidden="1" customHeight="1" spans="1:22">
      <c r="A3076" s="21"/>
      <c r="B3076" s="54"/>
      <c r="C3076" s="55"/>
      <c r="D3076" s="54"/>
      <c r="E3076" s="57"/>
      <c r="F3076" s="58"/>
      <c r="G3076" s="59"/>
      <c r="H3076" s="57"/>
      <c r="I3076" s="57"/>
      <c r="J3076" s="62" t="str">
        <f t="shared" si="239"/>
        <v/>
      </c>
      <c r="K3076" s="61"/>
      <c r="L3076" s="57"/>
      <c r="M3076" s="57" t="str">
        <f t="shared" si="240"/>
        <v/>
      </c>
      <c r="N3076" s="57"/>
      <c r="O3076" s="57"/>
      <c r="P3076" s="57"/>
      <c r="Q3076" s="65" t="str">
        <f t="shared" si="241"/>
        <v/>
      </c>
      <c r="R3076" s="55"/>
      <c r="S3076" s="67"/>
      <c r="T3076" s="17">
        <f>IF(AND(D3076&lt;&gt;"",RIGHT(D3076,3)&lt;&gt;""),IF(COUNTIF($D$6:D3076,D3076)=1,1,0),0)</f>
        <v>0</v>
      </c>
      <c r="U3076" s="17" t="str">
        <f t="shared" si="242"/>
        <v/>
      </c>
      <c r="V3076" s="17" t="str">
        <f t="shared" si="243"/>
        <v/>
      </c>
    </row>
    <row r="3077" s="9" customFormat="1" hidden="1" customHeight="1" spans="1:22">
      <c r="A3077" s="21"/>
      <c r="B3077" s="54"/>
      <c r="C3077" s="55"/>
      <c r="D3077" s="54"/>
      <c r="E3077" s="57"/>
      <c r="F3077" s="58"/>
      <c r="G3077" s="59"/>
      <c r="H3077" s="57"/>
      <c r="I3077" s="57"/>
      <c r="J3077" s="62" t="str">
        <f t="shared" si="239"/>
        <v/>
      </c>
      <c r="K3077" s="61"/>
      <c r="L3077" s="57"/>
      <c r="M3077" s="57" t="str">
        <f t="shared" si="240"/>
        <v/>
      </c>
      <c r="N3077" s="57"/>
      <c r="O3077" s="57"/>
      <c r="P3077" s="57"/>
      <c r="Q3077" s="65" t="str">
        <f t="shared" si="241"/>
        <v/>
      </c>
      <c r="R3077" s="55"/>
      <c r="S3077" s="67"/>
      <c r="T3077" s="17">
        <f>IF(AND(D3077&lt;&gt;"",RIGHT(D3077,3)&lt;&gt;""),IF(COUNTIF($D$6:D3077,D3077)=1,1,0),0)</f>
        <v>0</v>
      </c>
      <c r="U3077" s="17" t="str">
        <f t="shared" si="242"/>
        <v/>
      </c>
      <c r="V3077" s="17" t="str">
        <f t="shared" si="243"/>
        <v/>
      </c>
    </row>
    <row r="3078" s="9" customFormat="1" hidden="1" customHeight="1" spans="1:22">
      <c r="A3078" s="21"/>
      <c r="B3078" s="54"/>
      <c r="C3078" s="55"/>
      <c r="D3078" s="54"/>
      <c r="E3078" s="57"/>
      <c r="F3078" s="58"/>
      <c r="G3078" s="59"/>
      <c r="H3078" s="57"/>
      <c r="I3078" s="57"/>
      <c r="J3078" s="62" t="str">
        <f t="shared" ref="J3078:J3141" si="244">IF(H3078&lt;&gt;"",HYPERLINK(_xlfn.CONCAT($H$4,H3078,I3078),"Open File"),"")</f>
        <v/>
      </c>
      <c r="K3078" s="61"/>
      <c r="L3078" s="57"/>
      <c r="M3078" s="57" t="str">
        <f t="shared" ref="M3078:M3141" si="245">IF(AND(N3078&lt;&gt;"",Q3078&lt;&gt;"",R3078&lt;&gt;""),"COMPLETED",IF(N3078&lt;&gt;"","ON-GOING",IF(L3078&lt;&gt;"","REQUESTED","")))</f>
        <v/>
      </c>
      <c r="N3078" s="57"/>
      <c r="O3078" s="57"/>
      <c r="P3078" s="57"/>
      <c r="Q3078" s="65" t="str">
        <f t="shared" ref="Q3078:Q3141" si="246">IF(O3078&lt;&gt;"",HYPERLINK(_xlfn.CONCAT($O$4,O3078,P3078),"Open File"),"")</f>
        <v/>
      </c>
      <c r="R3078" s="55"/>
      <c r="S3078" s="67"/>
      <c r="T3078" s="17">
        <f>IF(AND(D3078&lt;&gt;"",RIGHT(D3078,3)&lt;&gt;""),IF(COUNTIF($D$6:D3078,D3078)=1,1,0),0)</f>
        <v>0</v>
      </c>
      <c r="U3078" s="17" t="str">
        <f t="shared" ref="U3078:U3141" si="247">IF(AND(D3078&lt;&gt;"",E3078&lt;&gt;""),_xlfn.CONCAT(SUBSTITUTE(D3078,"/","."),"_",E3078,"_Before"),"")</f>
        <v/>
      </c>
      <c r="V3078" s="17" t="str">
        <f t="shared" ref="V3078:V3141" si="248">IF(AND(D3078&lt;&gt;"",E3078&lt;&gt;""),_xlfn.CONCAT(SUBSTITUTE(D3078,"/","."),"_",E3078,"_After"),"")</f>
        <v/>
      </c>
    </row>
    <row r="3079" s="9" customFormat="1" hidden="1" customHeight="1" spans="1:22">
      <c r="A3079" s="21"/>
      <c r="B3079" s="54"/>
      <c r="C3079" s="55"/>
      <c r="D3079" s="54"/>
      <c r="E3079" s="57"/>
      <c r="F3079" s="58"/>
      <c r="G3079" s="59"/>
      <c r="H3079" s="57"/>
      <c r="I3079" s="57"/>
      <c r="J3079" s="62" t="str">
        <f t="shared" si="244"/>
        <v/>
      </c>
      <c r="K3079" s="61"/>
      <c r="L3079" s="57"/>
      <c r="M3079" s="57" t="str">
        <f t="shared" si="245"/>
        <v/>
      </c>
      <c r="N3079" s="57"/>
      <c r="O3079" s="57"/>
      <c r="P3079" s="57"/>
      <c r="Q3079" s="65" t="str">
        <f t="shared" si="246"/>
        <v/>
      </c>
      <c r="R3079" s="55"/>
      <c r="S3079" s="67"/>
      <c r="T3079" s="17">
        <f>IF(AND(D3079&lt;&gt;"",RIGHT(D3079,3)&lt;&gt;""),IF(COUNTIF($D$6:D3079,D3079)=1,1,0),0)</f>
        <v>0</v>
      </c>
      <c r="U3079" s="17" t="str">
        <f t="shared" si="247"/>
        <v/>
      </c>
      <c r="V3079" s="17" t="str">
        <f t="shared" si="248"/>
        <v/>
      </c>
    </row>
    <row r="3080" s="9" customFormat="1" hidden="1" customHeight="1" spans="1:22">
      <c r="A3080" s="21"/>
      <c r="B3080" s="54"/>
      <c r="C3080" s="55"/>
      <c r="D3080" s="54"/>
      <c r="E3080" s="57"/>
      <c r="F3080" s="58"/>
      <c r="G3080" s="59"/>
      <c r="H3080" s="57"/>
      <c r="I3080" s="57"/>
      <c r="J3080" s="62" t="str">
        <f t="shared" si="244"/>
        <v/>
      </c>
      <c r="K3080" s="61"/>
      <c r="L3080" s="57"/>
      <c r="M3080" s="57" t="str">
        <f t="shared" si="245"/>
        <v/>
      </c>
      <c r="N3080" s="57"/>
      <c r="O3080" s="57"/>
      <c r="P3080" s="57"/>
      <c r="Q3080" s="65" t="str">
        <f t="shared" si="246"/>
        <v/>
      </c>
      <c r="R3080" s="55"/>
      <c r="S3080" s="67"/>
      <c r="T3080" s="17">
        <f>IF(AND(D3080&lt;&gt;"",RIGHT(D3080,3)&lt;&gt;""),IF(COUNTIF($D$6:D3080,D3080)=1,1,0),0)</f>
        <v>0</v>
      </c>
      <c r="U3080" s="17" t="str">
        <f t="shared" si="247"/>
        <v/>
      </c>
      <c r="V3080" s="17" t="str">
        <f t="shared" si="248"/>
        <v/>
      </c>
    </row>
    <row r="3081" s="9" customFormat="1" hidden="1" customHeight="1" spans="1:22">
      <c r="A3081" s="21"/>
      <c r="B3081" s="54"/>
      <c r="C3081" s="55"/>
      <c r="D3081" s="54"/>
      <c r="E3081" s="57"/>
      <c r="F3081" s="58"/>
      <c r="G3081" s="59"/>
      <c r="H3081" s="57"/>
      <c r="I3081" s="57"/>
      <c r="J3081" s="62" t="str">
        <f t="shared" si="244"/>
        <v/>
      </c>
      <c r="K3081" s="61"/>
      <c r="L3081" s="57"/>
      <c r="M3081" s="57" t="str">
        <f t="shared" si="245"/>
        <v/>
      </c>
      <c r="N3081" s="57"/>
      <c r="O3081" s="57"/>
      <c r="P3081" s="57"/>
      <c r="Q3081" s="65" t="str">
        <f t="shared" si="246"/>
        <v/>
      </c>
      <c r="R3081" s="55"/>
      <c r="S3081" s="67"/>
      <c r="T3081" s="17">
        <f>IF(AND(D3081&lt;&gt;"",RIGHT(D3081,3)&lt;&gt;""),IF(COUNTIF($D$6:D3081,D3081)=1,1,0),0)</f>
        <v>0</v>
      </c>
      <c r="U3081" s="17" t="str">
        <f t="shared" si="247"/>
        <v/>
      </c>
      <c r="V3081" s="17" t="str">
        <f t="shared" si="248"/>
        <v/>
      </c>
    </row>
    <row r="3082" s="9" customFormat="1" hidden="1" customHeight="1" spans="1:22">
      <c r="A3082" s="21"/>
      <c r="B3082" s="54"/>
      <c r="C3082" s="55"/>
      <c r="D3082" s="54"/>
      <c r="E3082" s="57"/>
      <c r="F3082" s="58"/>
      <c r="G3082" s="59"/>
      <c r="H3082" s="57"/>
      <c r="I3082" s="57"/>
      <c r="J3082" s="62" t="str">
        <f t="shared" si="244"/>
        <v/>
      </c>
      <c r="K3082" s="61"/>
      <c r="L3082" s="57"/>
      <c r="M3082" s="57" t="str">
        <f t="shared" si="245"/>
        <v/>
      </c>
      <c r="N3082" s="57"/>
      <c r="O3082" s="57"/>
      <c r="P3082" s="57"/>
      <c r="Q3082" s="65" t="str">
        <f t="shared" si="246"/>
        <v/>
      </c>
      <c r="R3082" s="55"/>
      <c r="S3082" s="67"/>
      <c r="T3082" s="17">
        <f>IF(AND(D3082&lt;&gt;"",RIGHT(D3082,3)&lt;&gt;""),IF(COUNTIF($D$6:D3082,D3082)=1,1,0),0)</f>
        <v>0</v>
      </c>
      <c r="U3082" s="17" t="str">
        <f t="shared" si="247"/>
        <v/>
      </c>
      <c r="V3082" s="17" t="str">
        <f t="shared" si="248"/>
        <v/>
      </c>
    </row>
    <row r="3083" s="9" customFormat="1" hidden="1" customHeight="1" spans="1:22">
      <c r="A3083" s="21"/>
      <c r="B3083" s="54"/>
      <c r="C3083" s="55"/>
      <c r="D3083" s="54"/>
      <c r="E3083" s="57"/>
      <c r="F3083" s="58"/>
      <c r="G3083" s="59"/>
      <c r="H3083" s="57"/>
      <c r="I3083" s="57"/>
      <c r="J3083" s="62" t="str">
        <f t="shared" si="244"/>
        <v/>
      </c>
      <c r="K3083" s="61"/>
      <c r="L3083" s="57"/>
      <c r="M3083" s="57" t="str">
        <f t="shared" si="245"/>
        <v/>
      </c>
      <c r="N3083" s="57"/>
      <c r="O3083" s="57"/>
      <c r="P3083" s="57"/>
      <c r="Q3083" s="65" t="str">
        <f t="shared" si="246"/>
        <v/>
      </c>
      <c r="R3083" s="55"/>
      <c r="S3083" s="67"/>
      <c r="T3083" s="17">
        <f>IF(AND(D3083&lt;&gt;"",RIGHT(D3083,3)&lt;&gt;""),IF(COUNTIF($D$6:D3083,D3083)=1,1,0),0)</f>
        <v>0</v>
      </c>
      <c r="U3083" s="17" t="str">
        <f t="shared" si="247"/>
        <v/>
      </c>
      <c r="V3083" s="17" t="str">
        <f t="shared" si="248"/>
        <v/>
      </c>
    </row>
    <row r="3084" s="9" customFormat="1" hidden="1" customHeight="1" spans="1:22">
      <c r="A3084" s="21"/>
      <c r="B3084" s="54"/>
      <c r="C3084" s="55"/>
      <c r="D3084" s="54"/>
      <c r="E3084" s="57"/>
      <c r="F3084" s="58"/>
      <c r="G3084" s="59"/>
      <c r="H3084" s="57"/>
      <c r="I3084" s="57"/>
      <c r="J3084" s="62" t="str">
        <f t="shared" si="244"/>
        <v/>
      </c>
      <c r="K3084" s="61"/>
      <c r="L3084" s="57"/>
      <c r="M3084" s="57" t="str">
        <f t="shared" si="245"/>
        <v/>
      </c>
      <c r="N3084" s="57"/>
      <c r="O3084" s="57"/>
      <c r="P3084" s="57"/>
      <c r="Q3084" s="65" t="str">
        <f t="shared" si="246"/>
        <v/>
      </c>
      <c r="R3084" s="55"/>
      <c r="S3084" s="67"/>
      <c r="T3084" s="17">
        <f>IF(AND(D3084&lt;&gt;"",RIGHT(D3084,3)&lt;&gt;""),IF(COUNTIF($D$6:D3084,D3084)=1,1,0),0)</f>
        <v>0</v>
      </c>
      <c r="U3084" s="17" t="str">
        <f t="shared" si="247"/>
        <v/>
      </c>
      <c r="V3084" s="17" t="str">
        <f t="shared" si="248"/>
        <v/>
      </c>
    </row>
    <row r="3085" s="9" customFormat="1" hidden="1" customHeight="1" spans="1:22">
      <c r="A3085" s="21"/>
      <c r="B3085" s="54"/>
      <c r="C3085" s="55"/>
      <c r="D3085" s="54"/>
      <c r="E3085" s="57"/>
      <c r="F3085" s="58"/>
      <c r="G3085" s="59"/>
      <c r="H3085" s="57"/>
      <c r="I3085" s="57"/>
      <c r="J3085" s="62" t="str">
        <f t="shared" si="244"/>
        <v/>
      </c>
      <c r="K3085" s="61"/>
      <c r="L3085" s="57"/>
      <c r="M3085" s="57" t="str">
        <f t="shared" si="245"/>
        <v/>
      </c>
      <c r="N3085" s="57"/>
      <c r="O3085" s="57"/>
      <c r="P3085" s="57"/>
      <c r="Q3085" s="65" t="str">
        <f t="shared" si="246"/>
        <v/>
      </c>
      <c r="R3085" s="55"/>
      <c r="S3085" s="67"/>
      <c r="T3085" s="17">
        <f>IF(AND(D3085&lt;&gt;"",RIGHT(D3085,3)&lt;&gt;""),IF(COUNTIF($D$6:D3085,D3085)=1,1,0),0)</f>
        <v>0</v>
      </c>
      <c r="U3085" s="17" t="str">
        <f t="shared" si="247"/>
        <v/>
      </c>
      <c r="V3085" s="17" t="str">
        <f t="shared" si="248"/>
        <v/>
      </c>
    </row>
    <row r="3086" s="9" customFormat="1" hidden="1" customHeight="1" spans="1:22">
      <c r="A3086" s="21"/>
      <c r="B3086" s="54"/>
      <c r="C3086" s="55"/>
      <c r="D3086" s="54"/>
      <c r="E3086" s="57"/>
      <c r="F3086" s="58"/>
      <c r="G3086" s="59"/>
      <c r="H3086" s="57"/>
      <c r="I3086" s="57"/>
      <c r="J3086" s="62" t="str">
        <f t="shared" si="244"/>
        <v/>
      </c>
      <c r="K3086" s="61"/>
      <c r="L3086" s="57"/>
      <c r="M3086" s="57" t="str">
        <f t="shared" si="245"/>
        <v/>
      </c>
      <c r="N3086" s="57"/>
      <c r="O3086" s="57"/>
      <c r="P3086" s="57"/>
      <c r="Q3086" s="65" t="str">
        <f t="shared" si="246"/>
        <v/>
      </c>
      <c r="R3086" s="55"/>
      <c r="S3086" s="67"/>
      <c r="T3086" s="17">
        <f>IF(AND(D3086&lt;&gt;"",RIGHT(D3086,3)&lt;&gt;""),IF(COUNTIF($D$6:D3086,D3086)=1,1,0),0)</f>
        <v>0</v>
      </c>
      <c r="U3086" s="17" t="str">
        <f t="shared" si="247"/>
        <v/>
      </c>
      <c r="V3086" s="17" t="str">
        <f t="shared" si="248"/>
        <v/>
      </c>
    </row>
    <row r="3087" s="9" customFormat="1" hidden="1" customHeight="1" spans="1:22">
      <c r="A3087" s="21"/>
      <c r="B3087" s="54"/>
      <c r="C3087" s="55"/>
      <c r="D3087" s="54"/>
      <c r="E3087" s="57"/>
      <c r="F3087" s="58"/>
      <c r="G3087" s="59"/>
      <c r="H3087" s="57"/>
      <c r="I3087" s="57"/>
      <c r="J3087" s="62" t="str">
        <f t="shared" si="244"/>
        <v/>
      </c>
      <c r="K3087" s="61"/>
      <c r="L3087" s="57"/>
      <c r="M3087" s="57" t="str">
        <f t="shared" si="245"/>
        <v/>
      </c>
      <c r="N3087" s="57"/>
      <c r="O3087" s="57"/>
      <c r="P3087" s="57"/>
      <c r="Q3087" s="65" t="str">
        <f t="shared" si="246"/>
        <v/>
      </c>
      <c r="R3087" s="55"/>
      <c r="S3087" s="67"/>
      <c r="T3087" s="17">
        <f>IF(AND(D3087&lt;&gt;"",RIGHT(D3087,3)&lt;&gt;""),IF(COUNTIF($D$6:D3087,D3087)=1,1,0),0)</f>
        <v>0</v>
      </c>
      <c r="U3087" s="17" t="str">
        <f t="shared" si="247"/>
        <v/>
      </c>
      <c r="V3087" s="17" t="str">
        <f t="shared" si="248"/>
        <v/>
      </c>
    </row>
    <row r="3088" s="9" customFormat="1" hidden="1" customHeight="1" spans="1:22">
      <c r="A3088" s="21"/>
      <c r="B3088" s="54"/>
      <c r="C3088" s="55"/>
      <c r="D3088" s="54"/>
      <c r="E3088" s="57"/>
      <c r="F3088" s="58"/>
      <c r="G3088" s="59"/>
      <c r="H3088" s="57"/>
      <c r="I3088" s="57"/>
      <c r="J3088" s="62" t="str">
        <f t="shared" si="244"/>
        <v/>
      </c>
      <c r="K3088" s="61"/>
      <c r="L3088" s="57"/>
      <c r="M3088" s="57" t="str">
        <f t="shared" si="245"/>
        <v/>
      </c>
      <c r="N3088" s="57"/>
      <c r="O3088" s="57"/>
      <c r="P3088" s="57"/>
      <c r="Q3088" s="65" t="str">
        <f t="shared" si="246"/>
        <v/>
      </c>
      <c r="R3088" s="55"/>
      <c r="S3088" s="67"/>
      <c r="T3088" s="17">
        <f>IF(AND(D3088&lt;&gt;"",RIGHT(D3088,3)&lt;&gt;""),IF(COUNTIF($D$6:D3088,D3088)=1,1,0),0)</f>
        <v>0</v>
      </c>
      <c r="U3088" s="17" t="str">
        <f t="shared" si="247"/>
        <v/>
      </c>
      <c r="V3088" s="17" t="str">
        <f t="shared" si="248"/>
        <v/>
      </c>
    </row>
    <row r="3089" s="9" customFormat="1" hidden="1" customHeight="1" spans="1:22">
      <c r="A3089" s="21"/>
      <c r="B3089" s="54"/>
      <c r="C3089" s="55"/>
      <c r="D3089" s="54"/>
      <c r="E3089" s="57"/>
      <c r="F3089" s="58"/>
      <c r="G3089" s="59"/>
      <c r="H3089" s="57"/>
      <c r="I3089" s="57"/>
      <c r="J3089" s="62" t="str">
        <f t="shared" si="244"/>
        <v/>
      </c>
      <c r="K3089" s="61"/>
      <c r="L3089" s="57"/>
      <c r="M3089" s="57" t="str">
        <f t="shared" si="245"/>
        <v/>
      </c>
      <c r="N3089" s="57"/>
      <c r="O3089" s="57"/>
      <c r="P3089" s="57"/>
      <c r="Q3089" s="65" t="str">
        <f t="shared" si="246"/>
        <v/>
      </c>
      <c r="R3089" s="55"/>
      <c r="S3089" s="67"/>
      <c r="T3089" s="17">
        <f>IF(AND(D3089&lt;&gt;"",RIGHT(D3089,3)&lt;&gt;""),IF(COUNTIF($D$6:D3089,D3089)=1,1,0),0)</f>
        <v>0</v>
      </c>
      <c r="U3089" s="17" t="str">
        <f t="shared" si="247"/>
        <v/>
      </c>
      <c r="V3089" s="17" t="str">
        <f t="shared" si="248"/>
        <v/>
      </c>
    </row>
    <row r="3090" s="9" customFormat="1" hidden="1" customHeight="1" spans="1:22">
      <c r="A3090" s="21"/>
      <c r="B3090" s="54"/>
      <c r="C3090" s="55"/>
      <c r="D3090" s="54"/>
      <c r="E3090" s="57"/>
      <c r="F3090" s="58"/>
      <c r="G3090" s="59"/>
      <c r="H3090" s="57"/>
      <c r="I3090" s="57"/>
      <c r="J3090" s="62" t="str">
        <f t="shared" si="244"/>
        <v/>
      </c>
      <c r="K3090" s="61"/>
      <c r="L3090" s="57"/>
      <c r="M3090" s="57" t="str">
        <f t="shared" si="245"/>
        <v/>
      </c>
      <c r="N3090" s="57"/>
      <c r="O3090" s="57"/>
      <c r="P3090" s="57"/>
      <c r="Q3090" s="65" t="str">
        <f t="shared" si="246"/>
        <v/>
      </c>
      <c r="R3090" s="55"/>
      <c r="S3090" s="67"/>
      <c r="T3090" s="17">
        <f>IF(AND(D3090&lt;&gt;"",RIGHT(D3090,3)&lt;&gt;""),IF(COUNTIF($D$6:D3090,D3090)=1,1,0),0)</f>
        <v>0</v>
      </c>
      <c r="U3090" s="17" t="str">
        <f t="shared" si="247"/>
        <v/>
      </c>
      <c r="V3090" s="17" t="str">
        <f t="shared" si="248"/>
        <v/>
      </c>
    </row>
    <row r="3091" s="9" customFormat="1" hidden="1" customHeight="1" spans="1:22">
      <c r="A3091" s="21"/>
      <c r="B3091" s="54"/>
      <c r="C3091" s="55"/>
      <c r="D3091" s="54"/>
      <c r="E3091" s="57"/>
      <c r="F3091" s="58"/>
      <c r="G3091" s="59"/>
      <c r="H3091" s="57"/>
      <c r="I3091" s="57"/>
      <c r="J3091" s="62" t="str">
        <f t="shared" si="244"/>
        <v/>
      </c>
      <c r="K3091" s="61"/>
      <c r="L3091" s="57"/>
      <c r="M3091" s="57" t="str">
        <f t="shared" si="245"/>
        <v/>
      </c>
      <c r="N3091" s="57"/>
      <c r="O3091" s="57"/>
      <c r="P3091" s="57"/>
      <c r="Q3091" s="65" t="str">
        <f t="shared" si="246"/>
        <v/>
      </c>
      <c r="R3091" s="55"/>
      <c r="S3091" s="67"/>
      <c r="T3091" s="17">
        <f>IF(AND(D3091&lt;&gt;"",RIGHT(D3091,3)&lt;&gt;""),IF(COUNTIF($D$6:D3091,D3091)=1,1,0),0)</f>
        <v>0</v>
      </c>
      <c r="U3091" s="17" t="str">
        <f t="shared" si="247"/>
        <v/>
      </c>
      <c r="V3091" s="17" t="str">
        <f t="shared" si="248"/>
        <v/>
      </c>
    </row>
    <row r="3092" s="9" customFormat="1" hidden="1" customHeight="1" spans="1:22">
      <c r="A3092" s="21"/>
      <c r="B3092" s="54"/>
      <c r="C3092" s="55"/>
      <c r="D3092" s="54"/>
      <c r="E3092" s="57"/>
      <c r="F3092" s="58"/>
      <c r="G3092" s="59"/>
      <c r="H3092" s="57"/>
      <c r="I3092" s="57"/>
      <c r="J3092" s="62" t="str">
        <f t="shared" si="244"/>
        <v/>
      </c>
      <c r="K3092" s="61"/>
      <c r="L3092" s="57"/>
      <c r="M3092" s="57" t="str">
        <f t="shared" si="245"/>
        <v/>
      </c>
      <c r="N3092" s="57"/>
      <c r="O3092" s="57"/>
      <c r="P3092" s="57"/>
      <c r="Q3092" s="65" t="str">
        <f t="shared" si="246"/>
        <v/>
      </c>
      <c r="R3092" s="55"/>
      <c r="S3092" s="67"/>
      <c r="T3092" s="17">
        <f>IF(AND(D3092&lt;&gt;"",RIGHT(D3092,3)&lt;&gt;""),IF(COUNTIF($D$6:D3092,D3092)=1,1,0),0)</f>
        <v>0</v>
      </c>
      <c r="U3092" s="17" t="str">
        <f t="shared" si="247"/>
        <v/>
      </c>
      <c r="V3092" s="17" t="str">
        <f t="shared" si="248"/>
        <v/>
      </c>
    </row>
    <row r="3093" s="9" customFormat="1" hidden="1" customHeight="1" spans="1:22">
      <c r="A3093" s="21"/>
      <c r="B3093" s="54"/>
      <c r="C3093" s="55"/>
      <c r="D3093" s="54"/>
      <c r="E3093" s="57"/>
      <c r="F3093" s="58"/>
      <c r="G3093" s="59"/>
      <c r="H3093" s="57"/>
      <c r="I3093" s="57"/>
      <c r="J3093" s="62" t="str">
        <f t="shared" si="244"/>
        <v/>
      </c>
      <c r="K3093" s="61"/>
      <c r="L3093" s="57"/>
      <c r="M3093" s="57" t="str">
        <f t="shared" si="245"/>
        <v/>
      </c>
      <c r="N3093" s="57"/>
      <c r="O3093" s="57"/>
      <c r="P3093" s="57"/>
      <c r="Q3093" s="65" t="str">
        <f t="shared" si="246"/>
        <v/>
      </c>
      <c r="R3093" s="55"/>
      <c r="S3093" s="67"/>
      <c r="T3093" s="17">
        <f>IF(AND(D3093&lt;&gt;"",RIGHT(D3093,3)&lt;&gt;""),IF(COUNTIF($D$6:D3093,D3093)=1,1,0),0)</f>
        <v>0</v>
      </c>
      <c r="U3093" s="17" t="str">
        <f t="shared" si="247"/>
        <v/>
      </c>
      <c r="V3093" s="17" t="str">
        <f t="shared" si="248"/>
        <v/>
      </c>
    </row>
    <row r="3094" s="9" customFormat="1" hidden="1" customHeight="1" spans="1:22">
      <c r="A3094" s="21"/>
      <c r="B3094" s="54"/>
      <c r="C3094" s="55"/>
      <c r="D3094" s="54"/>
      <c r="E3094" s="57"/>
      <c r="F3094" s="58"/>
      <c r="G3094" s="59"/>
      <c r="H3094" s="57"/>
      <c r="I3094" s="57"/>
      <c r="J3094" s="62" t="str">
        <f t="shared" si="244"/>
        <v/>
      </c>
      <c r="K3094" s="61"/>
      <c r="L3094" s="57"/>
      <c r="M3094" s="57" t="str">
        <f t="shared" si="245"/>
        <v/>
      </c>
      <c r="N3094" s="57"/>
      <c r="O3094" s="57"/>
      <c r="P3094" s="57"/>
      <c r="Q3094" s="65" t="str">
        <f t="shared" si="246"/>
        <v/>
      </c>
      <c r="R3094" s="55"/>
      <c r="S3094" s="67"/>
      <c r="T3094" s="17">
        <f>IF(AND(D3094&lt;&gt;"",RIGHT(D3094,3)&lt;&gt;""),IF(COUNTIF($D$6:D3094,D3094)=1,1,0),0)</f>
        <v>0</v>
      </c>
      <c r="U3094" s="17" t="str">
        <f t="shared" si="247"/>
        <v/>
      </c>
      <c r="V3094" s="17" t="str">
        <f t="shared" si="248"/>
        <v/>
      </c>
    </row>
    <row r="3095" s="9" customFormat="1" hidden="1" customHeight="1" spans="1:22">
      <c r="A3095" s="21"/>
      <c r="B3095" s="54"/>
      <c r="C3095" s="55"/>
      <c r="D3095" s="54"/>
      <c r="E3095" s="57"/>
      <c r="F3095" s="58"/>
      <c r="G3095" s="59"/>
      <c r="H3095" s="57"/>
      <c r="I3095" s="57"/>
      <c r="J3095" s="62" t="str">
        <f t="shared" si="244"/>
        <v/>
      </c>
      <c r="K3095" s="61"/>
      <c r="L3095" s="57"/>
      <c r="M3095" s="57" t="str">
        <f t="shared" si="245"/>
        <v/>
      </c>
      <c r="N3095" s="57"/>
      <c r="O3095" s="57"/>
      <c r="P3095" s="57"/>
      <c r="Q3095" s="65" t="str">
        <f t="shared" si="246"/>
        <v/>
      </c>
      <c r="R3095" s="55"/>
      <c r="S3095" s="67"/>
      <c r="T3095" s="17">
        <f>IF(AND(D3095&lt;&gt;"",RIGHT(D3095,3)&lt;&gt;""),IF(COUNTIF($D$6:D3095,D3095)=1,1,0),0)</f>
        <v>0</v>
      </c>
      <c r="U3095" s="17" t="str">
        <f t="shared" si="247"/>
        <v/>
      </c>
      <c r="V3095" s="17" t="str">
        <f t="shared" si="248"/>
        <v/>
      </c>
    </row>
    <row r="3096" s="9" customFormat="1" hidden="1" customHeight="1" spans="1:22">
      <c r="A3096" s="21"/>
      <c r="B3096" s="54"/>
      <c r="C3096" s="55"/>
      <c r="D3096" s="54"/>
      <c r="E3096" s="57"/>
      <c r="F3096" s="58"/>
      <c r="G3096" s="59"/>
      <c r="H3096" s="57"/>
      <c r="I3096" s="57"/>
      <c r="J3096" s="62" t="str">
        <f t="shared" si="244"/>
        <v/>
      </c>
      <c r="K3096" s="61"/>
      <c r="L3096" s="57"/>
      <c r="M3096" s="57" t="str">
        <f t="shared" si="245"/>
        <v/>
      </c>
      <c r="N3096" s="57"/>
      <c r="O3096" s="57"/>
      <c r="P3096" s="57"/>
      <c r="Q3096" s="65" t="str">
        <f t="shared" si="246"/>
        <v/>
      </c>
      <c r="R3096" s="55"/>
      <c r="S3096" s="67"/>
      <c r="T3096" s="17">
        <f>IF(AND(D3096&lt;&gt;"",RIGHT(D3096,3)&lt;&gt;""),IF(COUNTIF($D$6:D3096,D3096)=1,1,0),0)</f>
        <v>0</v>
      </c>
      <c r="U3096" s="17" t="str">
        <f t="shared" si="247"/>
        <v/>
      </c>
      <c r="V3096" s="17" t="str">
        <f t="shared" si="248"/>
        <v/>
      </c>
    </row>
    <row r="3097" s="9" customFormat="1" hidden="1" customHeight="1" spans="1:22">
      <c r="A3097" s="21"/>
      <c r="B3097" s="54"/>
      <c r="C3097" s="55"/>
      <c r="D3097" s="54"/>
      <c r="E3097" s="57"/>
      <c r="F3097" s="58"/>
      <c r="G3097" s="59"/>
      <c r="H3097" s="57"/>
      <c r="I3097" s="57"/>
      <c r="J3097" s="62" t="str">
        <f t="shared" si="244"/>
        <v/>
      </c>
      <c r="K3097" s="61"/>
      <c r="L3097" s="57"/>
      <c r="M3097" s="57" t="str">
        <f t="shared" si="245"/>
        <v/>
      </c>
      <c r="N3097" s="57"/>
      <c r="O3097" s="57"/>
      <c r="P3097" s="57"/>
      <c r="Q3097" s="65" t="str">
        <f t="shared" si="246"/>
        <v/>
      </c>
      <c r="R3097" s="55"/>
      <c r="S3097" s="67"/>
      <c r="T3097" s="17">
        <f>IF(AND(D3097&lt;&gt;"",RIGHT(D3097,3)&lt;&gt;""),IF(COUNTIF($D$6:D3097,D3097)=1,1,0),0)</f>
        <v>0</v>
      </c>
      <c r="U3097" s="17" t="str">
        <f t="shared" si="247"/>
        <v/>
      </c>
      <c r="V3097" s="17" t="str">
        <f t="shared" si="248"/>
        <v/>
      </c>
    </row>
    <row r="3098" s="9" customFormat="1" hidden="1" customHeight="1" spans="1:22">
      <c r="A3098" s="21"/>
      <c r="B3098" s="54"/>
      <c r="C3098" s="55"/>
      <c r="D3098" s="54"/>
      <c r="E3098" s="57"/>
      <c r="F3098" s="58"/>
      <c r="G3098" s="59"/>
      <c r="H3098" s="57"/>
      <c r="I3098" s="57"/>
      <c r="J3098" s="62" t="str">
        <f t="shared" si="244"/>
        <v/>
      </c>
      <c r="K3098" s="61"/>
      <c r="L3098" s="57"/>
      <c r="M3098" s="57" t="str">
        <f t="shared" si="245"/>
        <v/>
      </c>
      <c r="N3098" s="57"/>
      <c r="O3098" s="57"/>
      <c r="P3098" s="57"/>
      <c r="Q3098" s="65" t="str">
        <f t="shared" si="246"/>
        <v/>
      </c>
      <c r="R3098" s="55"/>
      <c r="S3098" s="67"/>
      <c r="T3098" s="17">
        <f>IF(AND(D3098&lt;&gt;"",RIGHT(D3098,3)&lt;&gt;""),IF(COUNTIF($D$6:D3098,D3098)=1,1,0),0)</f>
        <v>0</v>
      </c>
      <c r="U3098" s="17" t="str">
        <f t="shared" si="247"/>
        <v/>
      </c>
      <c r="V3098" s="17" t="str">
        <f t="shared" si="248"/>
        <v/>
      </c>
    </row>
    <row r="3099" s="9" customFormat="1" hidden="1" customHeight="1" spans="1:22">
      <c r="A3099" s="21"/>
      <c r="B3099" s="54"/>
      <c r="C3099" s="55"/>
      <c r="D3099" s="54"/>
      <c r="E3099" s="57"/>
      <c r="F3099" s="58"/>
      <c r="G3099" s="59"/>
      <c r="H3099" s="57"/>
      <c r="I3099" s="57"/>
      <c r="J3099" s="62" t="str">
        <f t="shared" si="244"/>
        <v/>
      </c>
      <c r="K3099" s="61"/>
      <c r="L3099" s="57"/>
      <c r="M3099" s="57" t="str">
        <f t="shared" si="245"/>
        <v/>
      </c>
      <c r="N3099" s="57"/>
      <c r="O3099" s="57"/>
      <c r="P3099" s="57"/>
      <c r="Q3099" s="65" t="str">
        <f t="shared" si="246"/>
        <v/>
      </c>
      <c r="R3099" s="55"/>
      <c r="S3099" s="67"/>
      <c r="T3099" s="17">
        <f>IF(AND(D3099&lt;&gt;"",RIGHT(D3099,3)&lt;&gt;""),IF(COUNTIF($D$6:D3099,D3099)=1,1,0),0)</f>
        <v>0</v>
      </c>
      <c r="U3099" s="17" t="str">
        <f t="shared" si="247"/>
        <v/>
      </c>
      <c r="V3099" s="17" t="str">
        <f t="shared" si="248"/>
        <v/>
      </c>
    </row>
    <row r="3100" s="9" customFormat="1" hidden="1" customHeight="1" spans="1:22">
      <c r="A3100" s="21"/>
      <c r="B3100" s="54"/>
      <c r="C3100" s="55"/>
      <c r="D3100" s="54"/>
      <c r="E3100" s="57"/>
      <c r="F3100" s="58"/>
      <c r="G3100" s="59"/>
      <c r="H3100" s="57"/>
      <c r="I3100" s="57"/>
      <c r="J3100" s="62" t="str">
        <f t="shared" si="244"/>
        <v/>
      </c>
      <c r="K3100" s="61"/>
      <c r="L3100" s="57"/>
      <c r="M3100" s="57" t="str">
        <f t="shared" si="245"/>
        <v/>
      </c>
      <c r="N3100" s="57"/>
      <c r="O3100" s="57"/>
      <c r="P3100" s="57"/>
      <c r="Q3100" s="65" t="str">
        <f t="shared" si="246"/>
        <v/>
      </c>
      <c r="R3100" s="55"/>
      <c r="S3100" s="67"/>
      <c r="T3100" s="17">
        <f>IF(AND(D3100&lt;&gt;"",RIGHT(D3100,3)&lt;&gt;""),IF(COUNTIF($D$6:D3100,D3100)=1,1,0),0)</f>
        <v>0</v>
      </c>
      <c r="U3100" s="17" t="str">
        <f t="shared" si="247"/>
        <v/>
      </c>
      <c r="V3100" s="17" t="str">
        <f t="shared" si="248"/>
        <v/>
      </c>
    </row>
    <row r="3101" s="9" customFormat="1" hidden="1" customHeight="1" spans="1:22">
      <c r="A3101" s="21"/>
      <c r="B3101" s="54"/>
      <c r="C3101" s="55"/>
      <c r="D3101" s="54"/>
      <c r="E3101" s="57"/>
      <c r="F3101" s="58"/>
      <c r="G3101" s="59"/>
      <c r="H3101" s="57"/>
      <c r="I3101" s="57"/>
      <c r="J3101" s="62" t="str">
        <f t="shared" si="244"/>
        <v/>
      </c>
      <c r="K3101" s="61"/>
      <c r="L3101" s="57"/>
      <c r="M3101" s="57" t="str">
        <f t="shared" si="245"/>
        <v/>
      </c>
      <c r="N3101" s="57"/>
      <c r="O3101" s="57"/>
      <c r="P3101" s="57"/>
      <c r="Q3101" s="65" t="str">
        <f t="shared" si="246"/>
        <v/>
      </c>
      <c r="R3101" s="55"/>
      <c r="S3101" s="67"/>
      <c r="T3101" s="17">
        <f>IF(AND(D3101&lt;&gt;"",RIGHT(D3101,3)&lt;&gt;""),IF(COUNTIF($D$6:D3101,D3101)=1,1,0),0)</f>
        <v>0</v>
      </c>
      <c r="U3101" s="17" t="str">
        <f t="shared" si="247"/>
        <v/>
      </c>
      <c r="V3101" s="17" t="str">
        <f t="shared" si="248"/>
        <v/>
      </c>
    </row>
    <row r="3102" s="9" customFormat="1" hidden="1" customHeight="1" spans="1:22">
      <c r="A3102" s="21"/>
      <c r="B3102" s="54"/>
      <c r="C3102" s="55"/>
      <c r="D3102" s="54"/>
      <c r="E3102" s="57"/>
      <c r="F3102" s="58"/>
      <c r="G3102" s="59"/>
      <c r="H3102" s="57"/>
      <c r="I3102" s="57"/>
      <c r="J3102" s="62" t="str">
        <f t="shared" si="244"/>
        <v/>
      </c>
      <c r="K3102" s="61"/>
      <c r="L3102" s="57"/>
      <c r="M3102" s="57" t="str">
        <f t="shared" si="245"/>
        <v/>
      </c>
      <c r="N3102" s="57"/>
      <c r="O3102" s="57"/>
      <c r="P3102" s="57"/>
      <c r="Q3102" s="65" t="str">
        <f t="shared" si="246"/>
        <v/>
      </c>
      <c r="R3102" s="55"/>
      <c r="S3102" s="67"/>
      <c r="T3102" s="17">
        <f>IF(AND(D3102&lt;&gt;"",RIGHT(D3102,3)&lt;&gt;""),IF(COUNTIF($D$6:D3102,D3102)=1,1,0),0)</f>
        <v>0</v>
      </c>
      <c r="U3102" s="17" t="str">
        <f t="shared" si="247"/>
        <v/>
      </c>
      <c r="V3102" s="17" t="str">
        <f t="shared" si="248"/>
        <v/>
      </c>
    </row>
    <row r="3103" s="9" customFormat="1" hidden="1" customHeight="1" spans="1:22">
      <c r="A3103" s="21"/>
      <c r="B3103" s="54"/>
      <c r="C3103" s="55"/>
      <c r="D3103" s="54"/>
      <c r="E3103" s="57"/>
      <c r="F3103" s="58"/>
      <c r="G3103" s="59"/>
      <c r="H3103" s="57"/>
      <c r="I3103" s="57"/>
      <c r="J3103" s="62" t="str">
        <f t="shared" si="244"/>
        <v/>
      </c>
      <c r="K3103" s="61"/>
      <c r="L3103" s="57"/>
      <c r="M3103" s="57" t="str">
        <f t="shared" si="245"/>
        <v/>
      </c>
      <c r="N3103" s="57"/>
      <c r="O3103" s="57"/>
      <c r="P3103" s="57"/>
      <c r="Q3103" s="65" t="str">
        <f t="shared" si="246"/>
        <v/>
      </c>
      <c r="R3103" s="55"/>
      <c r="S3103" s="67"/>
      <c r="T3103" s="17">
        <f>IF(AND(D3103&lt;&gt;"",RIGHT(D3103,3)&lt;&gt;""),IF(COUNTIF($D$6:D3103,D3103)=1,1,0),0)</f>
        <v>0</v>
      </c>
      <c r="U3103" s="17" t="str">
        <f t="shared" si="247"/>
        <v/>
      </c>
      <c r="V3103" s="17" t="str">
        <f t="shared" si="248"/>
        <v/>
      </c>
    </row>
    <row r="3104" s="9" customFormat="1" hidden="1" customHeight="1" spans="1:22">
      <c r="A3104" s="21"/>
      <c r="B3104" s="54"/>
      <c r="C3104" s="55"/>
      <c r="D3104" s="54"/>
      <c r="E3104" s="57"/>
      <c r="F3104" s="58"/>
      <c r="G3104" s="59"/>
      <c r="H3104" s="57"/>
      <c r="I3104" s="57"/>
      <c r="J3104" s="62" t="str">
        <f t="shared" si="244"/>
        <v/>
      </c>
      <c r="K3104" s="61"/>
      <c r="L3104" s="57"/>
      <c r="M3104" s="57" t="str">
        <f t="shared" si="245"/>
        <v/>
      </c>
      <c r="N3104" s="57"/>
      <c r="O3104" s="57"/>
      <c r="P3104" s="57"/>
      <c r="Q3104" s="65" t="str">
        <f t="shared" si="246"/>
        <v/>
      </c>
      <c r="R3104" s="55"/>
      <c r="S3104" s="67"/>
      <c r="T3104" s="17">
        <f>IF(AND(D3104&lt;&gt;"",RIGHT(D3104,3)&lt;&gt;""),IF(COUNTIF($D$6:D3104,D3104)=1,1,0),0)</f>
        <v>0</v>
      </c>
      <c r="U3104" s="17" t="str">
        <f t="shared" si="247"/>
        <v/>
      </c>
      <c r="V3104" s="17" t="str">
        <f t="shared" si="248"/>
        <v/>
      </c>
    </row>
    <row r="3105" s="9" customFormat="1" hidden="1" customHeight="1" spans="1:22">
      <c r="A3105" s="21"/>
      <c r="B3105" s="54"/>
      <c r="C3105" s="55"/>
      <c r="D3105" s="54"/>
      <c r="E3105" s="57"/>
      <c r="F3105" s="58"/>
      <c r="G3105" s="59"/>
      <c r="H3105" s="57"/>
      <c r="I3105" s="57"/>
      <c r="J3105" s="62" t="str">
        <f t="shared" si="244"/>
        <v/>
      </c>
      <c r="K3105" s="61"/>
      <c r="L3105" s="57"/>
      <c r="M3105" s="57" t="str">
        <f t="shared" si="245"/>
        <v/>
      </c>
      <c r="N3105" s="57"/>
      <c r="O3105" s="57"/>
      <c r="P3105" s="57"/>
      <c r="Q3105" s="65" t="str">
        <f t="shared" si="246"/>
        <v/>
      </c>
      <c r="R3105" s="55"/>
      <c r="S3105" s="67"/>
      <c r="T3105" s="17">
        <f>IF(AND(D3105&lt;&gt;"",RIGHT(D3105,3)&lt;&gt;""),IF(COUNTIF($D$6:D3105,D3105)=1,1,0),0)</f>
        <v>0</v>
      </c>
      <c r="U3105" s="17" t="str">
        <f t="shared" si="247"/>
        <v/>
      </c>
      <c r="V3105" s="17" t="str">
        <f t="shared" si="248"/>
        <v/>
      </c>
    </row>
    <row r="3106" s="9" customFormat="1" hidden="1" customHeight="1" spans="1:22">
      <c r="A3106" s="21"/>
      <c r="B3106" s="54"/>
      <c r="C3106" s="55"/>
      <c r="D3106" s="54"/>
      <c r="E3106" s="57"/>
      <c r="F3106" s="58"/>
      <c r="G3106" s="59"/>
      <c r="H3106" s="57"/>
      <c r="I3106" s="57"/>
      <c r="J3106" s="62" t="str">
        <f t="shared" si="244"/>
        <v/>
      </c>
      <c r="K3106" s="61"/>
      <c r="L3106" s="57"/>
      <c r="M3106" s="57" t="str">
        <f t="shared" si="245"/>
        <v/>
      </c>
      <c r="N3106" s="57"/>
      <c r="O3106" s="57"/>
      <c r="P3106" s="57"/>
      <c r="Q3106" s="65" t="str">
        <f t="shared" si="246"/>
        <v/>
      </c>
      <c r="R3106" s="55"/>
      <c r="S3106" s="67"/>
      <c r="T3106" s="17">
        <f>IF(AND(D3106&lt;&gt;"",RIGHT(D3106,3)&lt;&gt;""),IF(COUNTIF($D$6:D3106,D3106)=1,1,0),0)</f>
        <v>0</v>
      </c>
      <c r="U3106" s="17" t="str">
        <f t="shared" si="247"/>
        <v/>
      </c>
      <c r="V3106" s="17" t="str">
        <f t="shared" si="248"/>
        <v/>
      </c>
    </row>
    <row r="3107" s="9" customFormat="1" hidden="1" customHeight="1" spans="1:22">
      <c r="A3107" s="21"/>
      <c r="B3107" s="54"/>
      <c r="C3107" s="55"/>
      <c r="D3107" s="54"/>
      <c r="E3107" s="57"/>
      <c r="F3107" s="58"/>
      <c r="G3107" s="59"/>
      <c r="H3107" s="57"/>
      <c r="I3107" s="57"/>
      <c r="J3107" s="62" t="str">
        <f t="shared" si="244"/>
        <v/>
      </c>
      <c r="K3107" s="61"/>
      <c r="L3107" s="57"/>
      <c r="M3107" s="57" t="str">
        <f t="shared" si="245"/>
        <v/>
      </c>
      <c r="N3107" s="57"/>
      <c r="O3107" s="57"/>
      <c r="P3107" s="57"/>
      <c r="Q3107" s="65" t="str">
        <f t="shared" si="246"/>
        <v/>
      </c>
      <c r="R3107" s="55"/>
      <c r="S3107" s="67"/>
      <c r="T3107" s="17">
        <f>IF(AND(D3107&lt;&gt;"",RIGHT(D3107,3)&lt;&gt;""),IF(COUNTIF($D$6:D3107,D3107)=1,1,0),0)</f>
        <v>0</v>
      </c>
      <c r="U3107" s="17" t="str">
        <f t="shared" si="247"/>
        <v/>
      </c>
      <c r="V3107" s="17" t="str">
        <f t="shared" si="248"/>
        <v/>
      </c>
    </row>
    <row r="3108" s="9" customFormat="1" hidden="1" customHeight="1" spans="1:22">
      <c r="A3108" s="21"/>
      <c r="B3108" s="54"/>
      <c r="C3108" s="55"/>
      <c r="D3108" s="54"/>
      <c r="E3108" s="57"/>
      <c r="F3108" s="58"/>
      <c r="G3108" s="59"/>
      <c r="H3108" s="57"/>
      <c r="I3108" s="57"/>
      <c r="J3108" s="62" t="str">
        <f t="shared" si="244"/>
        <v/>
      </c>
      <c r="K3108" s="61"/>
      <c r="L3108" s="57"/>
      <c r="M3108" s="57" t="str">
        <f t="shared" si="245"/>
        <v/>
      </c>
      <c r="N3108" s="57"/>
      <c r="O3108" s="57"/>
      <c r="P3108" s="57"/>
      <c r="Q3108" s="65" t="str">
        <f t="shared" si="246"/>
        <v/>
      </c>
      <c r="R3108" s="55"/>
      <c r="S3108" s="67"/>
      <c r="T3108" s="17">
        <f>IF(AND(D3108&lt;&gt;"",RIGHT(D3108,3)&lt;&gt;""),IF(COUNTIF($D$6:D3108,D3108)=1,1,0),0)</f>
        <v>0</v>
      </c>
      <c r="U3108" s="17" t="str">
        <f t="shared" si="247"/>
        <v/>
      </c>
      <c r="V3108" s="17" t="str">
        <f t="shared" si="248"/>
        <v/>
      </c>
    </row>
    <row r="3109" s="9" customFormat="1" hidden="1" customHeight="1" spans="1:22">
      <c r="A3109" s="21"/>
      <c r="B3109" s="54"/>
      <c r="C3109" s="55"/>
      <c r="D3109" s="54"/>
      <c r="E3109" s="57"/>
      <c r="F3109" s="58"/>
      <c r="G3109" s="59"/>
      <c r="H3109" s="57"/>
      <c r="I3109" s="57"/>
      <c r="J3109" s="62" t="str">
        <f t="shared" si="244"/>
        <v/>
      </c>
      <c r="K3109" s="61"/>
      <c r="L3109" s="57"/>
      <c r="M3109" s="57" t="str">
        <f t="shared" si="245"/>
        <v/>
      </c>
      <c r="N3109" s="57"/>
      <c r="O3109" s="57"/>
      <c r="P3109" s="57"/>
      <c r="Q3109" s="65" t="str">
        <f t="shared" si="246"/>
        <v/>
      </c>
      <c r="R3109" s="55"/>
      <c r="S3109" s="67"/>
      <c r="T3109" s="17">
        <f>IF(AND(D3109&lt;&gt;"",RIGHT(D3109,3)&lt;&gt;""),IF(COUNTIF($D$6:D3109,D3109)=1,1,0),0)</f>
        <v>0</v>
      </c>
      <c r="U3109" s="17" t="str">
        <f t="shared" si="247"/>
        <v/>
      </c>
      <c r="V3109" s="17" t="str">
        <f t="shared" si="248"/>
        <v/>
      </c>
    </row>
    <row r="3110" s="9" customFormat="1" hidden="1" customHeight="1" spans="1:22">
      <c r="A3110" s="21"/>
      <c r="B3110" s="54"/>
      <c r="C3110" s="55"/>
      <c r="D3110" s="54"/>
      <c r="E3110" s="57"/>
      <c r="F3110" s="58"/>
      <c r="G3110" s="59"/>
      <c r="H3110" s="57"/>
      <c r="I3110" s="57"/>
      <c r="J3110" s="62" t="str">
        <f t="shared" si="244"/>
        <v/>
      </c>
      <c r="K3110" s="61"/>
      <c r="L3110" s="57"/>
      <c r="M3110" s="57" t="str">
        <f t="shared" si="245"/>
        <v/>
      </c>
      <c r="N3110" s="57"/>
      <c r="O3110" s="57"/>
      <c r="P3110" s="57"/>
      <c r="Q3110" s="65" t="str">
        <f t="shared" si="246"/>
        <v/>
      </c>
      <c r="R3110" s="55"/>
      <c r="S3110" s="67"/>
      <c r="T3110" s="17">
        <f>IF(AND(D3110&lt;&gt;"",RIGHT(D3110,3)&lt;&gt;""),IF(COUNTIF($D$6:D3110,D3110)=1,1,0),0)</f>
        <v>0</v>
      </c>
      <c r="U3110" s="17" t="str">
        <f t="shared" si="247"/>
        <v/>
      </c>
      <c r="V3110" s="17" t="str">
        <f t="shared" si="248"/>
        <v/>
      </c>
    </row>
    <row r="3111" s="9" customFormat="1" hidden="1" customHeight="1" spans="1:22">
      <c r="A3111" s="21"/>
      <c r="B3111" s="54"/>
      <c r="C3111" s="55"/>
      <c r="D3111" s="54"/>
      <c r="E3111" s="57"/>
      <c r="F3111" s="58"/>
      <c r="G3111" s="59"/>
      <c r="H3111" s="57"/>
      <c r="I3111" s="57"/>
      <c r="J3111" s="62" t="str">
        <f t="shared" si="244"/>
        <v/>
      </c>
      <c r="K3111" s="61"/>
      <c r="L3111" s="57"/>
      <c r="M3111" s="57" t="str">
        <f t="shared" si="245"/>
        <v/>
      </c>
      <c r="N3111" s="57"/>
      <c r="O3111" s="57"/>
      <c r="P3111" s="57"/>
      <c r="Q3111" s="65" t="str">
        <f t="shared" si="246"/>
        <v/>
      </c>
      <c r="R3111" s="55"/>
      <c r="S3111" s="67"/>
      <c r="T3111" s="17">
        <f>IF(AND(D3111&lt;&gt;"",RIGHT(D3111,3)&lt;&gt;""),IF(COUNTIF($D$6:D3111,D3111)=1,1,0),0)</f>
        <v>0</v>
      </c>
      <c r="U3111" s="17" t="str">
        <f t="shared" si="247"/>
        <v/>
      </c>
      <c r="V3111" s="17" t="str">
        <f t="shared" si="248"/>
        <v/>
      </c>
    </row>
    <row r="3112" s="9" customFormat="1" hidden="1" customHeight="1" spans="1:22">
      <c r="A3112" s="21"/>
      <c r="B3112" s="54"/>
      <c r="C3112" s="55"/>
      <c r="D3112" s="54"/>
      <c r="E3112" s="57"/>
      <c r="F3112" s="58"/>
      <c r="G3112" s="59"/>
      <c r="H3112" s="57"/>
      <c r="I3112" s="57"/>
      <c r="J3112" s="62" t="str">
        <f t="shared" si="244"/>
        <v/>
      </c>
      <c r="K3112" s="61"/>
      <c r="L3112" s="57"/>
      <c r="M3112" s="57" t="str">
        <f t="shared" si="245"/>
        <v/>
      </c>
      <c r="N3112" s="57"/>
      <c r="O3112" s="57"/>
      <c r="P3112" s="57"/>
      <c r="Q3112" s="65" t="str">
        <f t="shared" si="246"/>
        <v/>
      </c>
      <c r="R3112" s="55"/>
      <c r="S3112" s="67"/>
      <c r="T3112" s="17">
        <f>IF(AND(D3112&lt;&gt;"",RIGHT(D3112,3)&lt;&gt;""),IF(COUNTIF($D$6:D3112,D3112)=1,1,0),0)</f>
        <v>0</v>
      </c>
      <c r="U3112" s="17" t="str">
        <f t="shared" si="247"/>
        <v/>
      </c>
      <c r="V3112" s="17" t="str">
        <f t="shared" si="248"/>
        <v/>
      </c>
    </row>
    <row r="3113" s="9" customFormat="1" hidden="1" customHeight="1" spans="1:22">
      <c r="A3113" s="21"/>
      <c r="B3113" s="54"/>
      <c r="C3113" s="55"/>
      <c r="D3113" s="54"/>
      <c r="E3113" s="57"/>
      <c r="F3113" s="58"/>
      <c r="G3113" s="59"/>
      <c r="H3113" s="57"/>
      <c r="I3113" s="57"/>
      <c r="J3113" s="62" t="str">
        <f t="shared" si="244"/>
        <v/>
      </c>
      <c r="K3113" s="61"/>
      <c r="L3113" s="57"/>
      <c r="M3113" s="57" t="str">
        <f t="shared" si="245"/>
        <v/>
      </c>
      <c r="N3113" s="57"/>
      <c r="O3113" s="57"/>
      <c r="P3113" s="57"/>
      <c r="Q3113" s="65" t="str">
        <f t="shared" si="246"/>
        <v/>
      </c>
      <c r="R3113" s="55"/>
      <c r="S3113" s="67"/>
      <c r="T3113" s="17">
        <f>IF(AND(D3113&lt;&gt;"",RIGHT(D3113,3)&lt;&gt;""),IF(COUNTIF($D$6:D3113,D3113)=1,1,0),0)</f>
        <v>0</v>
      </c>
      <c r="U3113" s="17" t="str">
        <f t="shared" si="247"/>
        <v/>
      </c>
      <c r="V3113" s="17" t="str">
        <f t="shared" si="248"/>
        <v/>
      </c>
    </row>
    <row r="3114" s="9" customFormat="1" hidden="1" customHeight="1" spans="1:22">
      <c r="A3114" s="21"/>
      <c r="B3114" s="54"/>
      <c r="C3114" s="55"/>
      <c r="D3114" s="54"/>
      <c r="E3114" s="57"/>
      <c r="F3114" s="58"/>
      <c r="G3114" s="59"/>
      <c r="H3114" s="57"/>
      <c r="I3114" s="57"/>
      <c r="J3114" s="62" t="str">
        <f t="shared" si="244"/>
        <v/>
      </c>
      <c r="K3114" s="61"/>
      <c r="L3114" s="57"/>
      <c r="M3114" s="57" t="str">
        <f t="shared" si="245"/>
        <v/>
      </c>
      <c r="N3114" s="57"/>
      <c r="O3114" s="57"/>
      <c r="P3114" s="57"/>
      <c r="Q3114" s="65" t="str">
        <f t="shared" si="246"/>
        <v/>
      </c>
      <c r="R3114" s="55"/>
      <c r="S3114" s="67"/>
      <c r="T3114" s="17">
        <f>IF(AND(D3114&lt;&gt;"",RIGHT(D3114,3)&lt;&gt;""),IF(COUNTIF($D$6:D3114,D3114)=1,1,0),0)</f>
        <v>0</v>
      </c>
      <c r="U3114" s="17" t="str">
        <f t="shared" si="247"/>
        <v/>
      </c>
      <c r="V3114" s="17" t="str">
        <f t="shared" si="248"/>
        <v/>
      </c>
    </row>
    <row r="3115" s="9" customFormat="1" hidden="1" customHeight="1" spans="1:22">
      <c r="A3115" s="21"/>
      <c r="B3115" s="54"/>
      <c r="C3115" s="55"/>
      <c r="D3115" s="54"/>
      <c r="E3115" s="57"/>
      <c r="F3115" s="58"/>
      <c r="G3115" s="59"/>
      <c r="H3115" s="57"/>
      <c r="I3115" s="57"/>
      <c r="J3115" s="62" t="str">
        <f t="shared" si="244"/>
        <v/>
      </c>
      <c r="K3115" s="61"/>
      <c r="L3115" s="57"/>
      <c r="M3115" s="57" t="str">
        <f t="shared" si="245"/>
        <v/>
      </c>
      <c r="N3115" s="57"/>
      <c r="O3115" s="57"/>
      <c r="P3115" s="57"/>
      <c r="Q3115" s="65" t="str">
        <f t="shared" si="246"/>
        <v/>
      </c>
      <c r="R3115" s="55"/>
      <c r="S3115" s="67"/>
      <c r="T3115" s="17">
        <f>IF(AND(D3115&lt;&gt;"",RIGHT(D3115,3)&lt;&gt;""),IF(COUNTIF($D$6:D3115,D3115)=1,1,0),0)</f>
        <v>0</v>
      </c>
      <c r="U3115" s="17" t="str">
        <f t="shared" si="247"/>
        <v/>
      </c>
      <c r="V3115" s="17" t="str">
        <f t="shared" si="248"/>
        <v/>
      </c>
    </row>
    <row r="3116" s="9" customFormat="1" hidden="1" customHeight="1" spans="1:22">
      <c r="A3116" s="21"/>
      <c r="B3116" s="54"/>
      <c r="C3116" s="55"/>
      <c r="D3116" s="54"/>
      <c r="E3116" s="57"/>
      <c r="F3116" s="58"/>
      <c r="G3116" s="59"/>
      <c r="H3116" s="57"/>
      <c r="I3116" s="57"/>
      <c r="J3116" s="62" t="str">
        <f t="shared" si="244"/>
        <v/>
      </c>
      <c r="K3116" s="61"/>
      <c r="L3116" s="57"/>
      <c r="M3116" s="57" t="str">
        <f t="shared" si="245"/>
        <v/>
      </c>
      <c r="N3116" s="57"/>
      <c r="O3116" s="57"/>
      <c r="P3116" s="57"/>
      <c r="Q3116" s="65" t="str">
        <f t="shared" si="246"/>
        <v/>
      </c>
      <c r="R3116" s="55"/>
      <c r="S3116" s="67"/>
      <c r="T3116" s="17">
        <f>IF(AND(D3116&lt;&gt;"",RIGHT(D3116,3)&lt;&gt;""),IF(COUNTIF($D$6:D3116,D3116)=1,1,0),0)</f>
        <v>0</v>
      </c>
      <c r="U3116" s="17" t="str">
        <f t="shared" si="247"/>
        <v/>
      </c>
      <c r="V3116" s="17" t="str">
        <f t="shared" si="248"/>
        <v/>
      </c>
    </row>
    <row r="3117" s="9" customFormat="1" hidden="1" customHeight="1" spans="1:22">
      <c r="A3117" s="21"/>
      <c r="B3117" s="54"/>
      <c r="C3117" s="55"/>
      <c r="D3117" s="54"/>
      <c r="E3117" s="57"/>
      <c r="F3117" s="58"/>
      <c r="G3117" s="59"/>
      <c r="H3117" s="57"/>
      <c r="I3117" s="57"/>
      <c r="J3117" s="62" t="str">
        <f t="shared" si="244"/>
        <v/>
      </c>
      <c r="K3117" s="61"/>
      <c r="L3117" s="57"/>
      <c r="M3117" s="57" t="str">
        <f t="shared" si="245"/>
        <v/>
      </c>
      <c r="N3117" s="57"/>
      <c r="O3117" s="57"/>
      <c r="P3117" s="57"/>
      <c r="Q3117" s="65" t="str">
        <f t="shared" si="246"/>
        <v/>
      </c>
      <c r="R3117" s="55"/>
      <c r="S3117" s="67"/>
      <c r="T3117" s="17">
        <f>IF(AND(D3117&lt;&gt;"",RIGHT(D3117,3)&lt;&gt;""),IF(COUNTIF($D$6:D3117,D3117)=1,1,0),0)</f>
        <v>0</v>
      </c>
      <c r="U3117" s="17" t="str">
        <f t="shared" si="247"/>
        <v/>
      </c>
      <c r="V3117" s="17" t="str">
        <f t="shared" si="248"/>
        <v/>
      </c>
    </row>
    <row r="3118" s="9" customFormat="1" hidden="1" customHeight="1" spans="1:22">
      <c r="A3118" s="21"/>
      <c r="B3118" s="54"/>
      <c r="C3118" s="55"/>
      <c r="D3118" s="54"/>
      <c r="E3118" s="57"/>
      <c r="F3118" s="58"/>
      <c r="G3118" s="59"/>
      <c r="H3118" s="57"/>
      <c r="I3118" s="57"/>
      <c r="J3118" s="62" t="str">
        <f t="shared" si="244"/>
        <v/>
      </c>
      <c r="K3118" s="61"/>
      <c r="L3118" s="57"/>
      <c r="M3118" s="57" t="str">
        <f t="shared" si="245"/>
        <v/>
      </c>
      <c r="N3118" s="57"/>
      <c r="O3118" s="57"/>
      <c r="P3118" s="57"/>
      <c r="Q3118" s="65" t="str">
        <f t="shared" si="246"/>
        <v/>
      </c>
      <c r="R3118" s="55"/>
      <c r="S3118" s="67"/>
      <c r="T3118" s="17">
        <f>IF(AND(D3118&lt;&gt;"",RIGHT(D3118,3)&lt;&gt;""),IF(COUNTIF($D$6:D3118,D3118)=1,1,0),0)</f>
        <v>0</v>
      </c>
      <c r="U3118" s="17" t="str">
        <f t="shared" si="247"/>
        <v/>
      </c>
      <c r="V3118" s="17" t="str">
        <f t="shared" si="248"/>
        <v/>
      </c>
    </row>
    <row r="3119" s="9" customFormat="1" hidden="1" customHeight="1" spans="1:22">
      <c r="A3119" s="21"/>
      <c r="B3119" s="54"/>
      <c r="C3119" s="55"/>
      <c r="D3119" s="54"/>
      <c r="E3119" s="57"/>
      <c r="F3119" s="58"/>
      <c r="G3119" s="59"/>
      <c r="H3119" s="57"/>
      <c r="I3119" s="57"/>
      <c r="J3119" s="62" t="str">
        <f t="shared" si="244"/>
        <v/>
      </c>
      <c r="K3119" s="61"/>
      <c r="L3119" s="57"/>
      <c r="M3119" s="57" t="str">
        <f t="shared" si="245"/>
        <v/>
      </c>
      <c r="N3119" s="57"/>
      <c r="O3119" s="57"/>
      <c r="P3119" s="57"/>
      <c r="Q3119" s="65" t="str">
        <f t="shared" si="246"/>
        <v/>
      </c>
      <c r="R3119" s="55"/>
      <c r="S3119" s="67"/>
      <c r="T3119" s="17">
        <f>IF(AND(D3119&lt;&gt;"",RIGHT(D3119,3)&lt;&gt;""),IF(COUNTIF($D$6:D3119,D3119)=1,1,0),0)</f>
        <v>0</v>
      </c>
      <c r="U3119" s="17" t="str">
        <f t="shared" si="247"/>
        <v/>
      </c>
      <c r="V3119" s="17" t="str">
        <f t="shared" si="248"/>
        <v/>
      </c>
    </row>
    <row r="3120" s="9" customFormat="1" hidden="1" customHeight="1" spans="1:22">
      <c r="A3120" s="21"/>
      <c r="B3120" s="54"/>
      <c r="C3120" s="55"/>
      <c r="D3120" s="54"/>
      <c r="E3120" s="57"/>
      <c r="F3120" s="58"/>
      <c r="G3120" s="59"/>
      <c r="H3120" s="57"/>
      <c r="I3120" s="57"/>
      <c r="J3120" s="62" t="str">
        <f t="shared" si="244"/>
        <v/>
      </c>
      <c r="K3120" s="61"/>
      <c r="L3120" s="57"/>
      <c r="M3120" s="57" t="str">
        <f t="shared" si="245"/>
        <v/>
      </c>
      <c r="N3120" s="57"/>
      <c r="O3120" s="57"/>
      <c r="P3120" s="57"/>
      <c r="Q3120" s="65" t="str">
        <f t="shared" si="246"/>
        <v/>
      </c>
      <c r="R3120" s="55"/>
      <c r="S3120" s="67"/>
      <c r="T3120" s="17">
        <f>IF(AND(D3120&lt;&gt;"",RIGHT(D3120,3)&lt;&gt;""),IF(COUNTIF($D$6:D3120,D3120)=1,1,0),0)</f>
        <v>0</v>
      </c>
      <c r="U3120" s="17" t="str">
        <f t="shared" si="247"/>
        <v/>
      </c>
      <c r="V3120" s="17" t="str">
        <f t="shared" si="248"/>
        <v/>
      </c>
    </row>
    <row r="3121" s="9" customFormat="1" hidden="1" customHeight="1" spans="1:22">
      <c r="A3121" s="21"/>
      <c r="B3121" s="54"/>
      <c r="C3121" s="55"/>
      <c r="D3121" s="54"/>
      <c r="E3121" s="57"/>
      <c r="F3121" s="58"/>
      <c r="G3121" s="59"/>
      <c r="H3121" s="57"/>
      <c r="I3121" s="57"/>
      <c r="J3121" s="62" t="str">
        <f t="shared" si="244"/>
        <v/>
      </c>
      <c r="K3121" s="61"/>
      <c r="L3121" s="57"/>
      <c r="M3121" s="57" t="str">
        <f t="shared" si="245"/>
        <v/>
      </c>
      <c r="N3121" s="57"/>
      <c r="O3121" s="57"/>
      <c r="P3121" s="57"/>
      <c r="Q3121" s="65" t="str">
        <f t="shared" si="246"/>
        <v/>
      </c>
      <c r="R3121" s="55"/>
      <c r="S3121" s="67"/>
      <c r="T3121" s="17">
        <f>IF(AND(D3121&lt;&gt;"",RIGHT(D3121,3)&lt;&gt;""),IF(COUNTIF($D$6:D3121,D3121)=1,1,0),0)</f>
        <v>0</v>
      </c>
      <c r="U3121" s="17" t="str">
        <f t="shared" si="247"/>
        <v/>
      </c>
      <c r="V3121" s="17" t="str">
        <f t="shared" si="248"/>
        <v/>
      </c>
    </row>
    <row r="3122" s="9" customFormat="1" hidden="1" customHeight="1" spans="1:22">
      <c r="A3122" s="21"/>
      <c r="B3122" s="54"/>
      <c r="C3122" s="55"/>
      <c r="D3122" s="54"/>
      <c r="E3122" s="57"/>
      <c r="F3122" s="58"/>
      <c r="G3122" s="59"/>
      <c r="H3122" s="57"/>
      <c r="I3122" s="57"/>
      <c r="J3122" s="62" t="str">
        <f t="shared" si="244"/>
        <v/>
      </c>
      <c r="K3122" s="61"/>
      <c r="L3122" s="57"/>
      <c r="M3122" s="57" t="str">
        <f t="shared" si="245"/>
        <v/>
      </c>
      <c r="N3122" s="57"/>
      <c r="O3122" s="57"/>
      <c r="P3122" s="57"/>
      <c r="Q3122" s="65" t="str">
        <f t="shared" si="246"/>
        <v/>
      </c>
      <c r="R3122" s="55"/>
      <c r="S3122" s="67"/>
      <c r="T3122" s="17">
        <f>IF(AND(D3122&lt;&gt;"",RIGHT(D3122,3)&lt;&gt;""),IF(COUNTIF($D$6:D3122,D3122)=1,1,0),0)</f>
        <v>0</v>
      </c>
      <c r="U3122" s="17" t="str">
        <f t="shared" si="247"/>
        <v/>
      </c>
      <c r="V3122" s="17" t="str">
        <f t="shared" si="248"/>
        <v/>
      </c>
    </row>
    <row r="3123" s="9" customFormat="1" hidden="1" customHeight="1" spans="1:22">
      <c r="A3123" s="21"/>
      <c r="B3123" s="54"/>
      <c r="C3123" s="55"/>
      <c r="D3123" s="54"/>
      <c r="E3123" s="57"/>
      <c r="F3123" s="58"/>
      <c r="G3123" s="59"/>
      <c r="H3123" s="57"/>
      <c r="I3123" s="57"/>
      <c r="J3123" s="62" t="str">
        <f t="shared" si="244"/>
        <v/>
      </c>
      <c r="K3123" s="61"/>
      <c r="L3123" s="57"/>
      <c r="M3123" s="57" t="str">
        <f t="shared" si="245"/>
        <v/>
      </c>
      <c r="N3123" s="57"/>
      <c r="O3123" s="57"/>
      <c r="P3123" s="57"/>
      <c r="Q3123" s="65" t="str">
        <f t="shared" si="246"/>
        <v/>
      </c>
      <c r="R3123" s="55"/>
      <c r="S3123" s="67"/>
      <c r="T3123" s="17">
        <f>IF(AND(D3123&lt;&gt;"",RIGHT(D3123,3)&lt;&gt;""),IF(COUNTIF($D$6:D3123,D3123)=1,1,0),0)</f>
        <v>0</v>
      </c>
      <c r="U3123" s="17" t="str">
        <f t="shared" si="247"/>
        <v/>
      </c>
      <c r="V3123" s="17" t="str">
        <f t="shared" si="248"/>
        <v/>
      </c>
    </row>
    <row r="3124" s="9" customFormat="1" hidden="1" customHeight="1" spans="1:22">
      <c r="A3124" s="21"/>
      <c r="B3124" s="54"/>
      <c r="C3124" s="55"/>
      <c r="D3124" s="54"/>
      <c r="E3124" s="57"/>
      <c r="F3124" s="58"/>
      <c r="G3124" s="59"/>
      <c r="H3124" s="57"/>
      <c r="I3124" s="57"/>
      <c r="J3124" s="62" t="str">
        <f t="shared" si="244"/>
        <v/>
      </c>
      <c r="K3124" s="61"/>
      <c r="L3124" s="57"/>
      <c r="M3124" s="57" t="str">
        <f t="shared" si="245"/>
        <v/>
      </c>
      <c r="N3124" s="57"/>
      <c r="O3124" s="57"/>
      <c r="P3124" s="57"/>
      <c r="Q3124" s="65" t="str">
        <f t="shared" si="246"/>
        <v/>
      </c>
      <c r="R3124" s="55"/>
      <c r="S3124" s="67"/>
      <c r="T3124" s="17">
        <f>IF(AND(D3124&lt;&gt;"",RIGHT(D3124,3)&lt;&gt;""),IF(COUNTIF($D$6:D3124,D3124)=1,1,0),0)</f>
        <v>0</v>
      </c>
      <c r="U3124" s="17" t="str">
        <f t="shared" si="247"/>
        <v/>
      </c>
      <c r="V3124" s="17" t="str">
        <f t="shared" si="248"/>
        <v/>
      </c>
    </row>
    <row r="3125" s="9" customFormat="1" hidden="1" customHeight="1" spans="1:22">
      <c r="A3125" s="21"/>
      <c r="B3125" s="54"/>
      <c r="C3125" s="55"/>
      <c r="D3125" s="54"/>
      <c r="E3125" s="57"/>
      <c r="F3125" s="58"/>
      <c r="G3125" s="59"/>
      <c r="H3125" s="57"/>
      <c r="I3125" s="57"/>
      <c r="J3125" s="62" t="str">
        <f t="shared" si="244"/>
        <v/>
      </c>
      <c r="K3125" s="61"/>
      <c r="L3125" s="57"/>
      <c r="M3125" s="57" t="str">
        <f t="shared" si="245"/>
        <v/>
      </c>
      <c r="N3125" s="57"/>
      <c r="O3125" s="57"/>
      <c r="P3125" s="57"/>
      <c r="Q3125" s="65" t="str">
        <f t="shared" si="246"/>
        <v/>
      </c>
      <c r="R3125" s="55"/>
      <c r="S3125" s="67"/>
      <c r="T3125" s="17">
        <f>IF(AND(D3125&lt;&gt;"",RIGHT(D3125,3)&lt;&gt;""),IF(COUNTIF($D$6:D3125,D3125)=1,1,0),0)</f>
        <v>0</v>
      </c>
      <c r="U3125" s="17" t="str">
        <f t="shared" si="247"/>
        <v/>
      </c>
      <c r="V3125" s="17" t="str">
        <f t="shared" si="248"/>
        <v/>
      </c>
    </row>
    <row r="3126" s="9" customFormat="1" hidden="1" customHeight="1" spans="1:22">
      <c r="A3126" s="21"/>
      <c r="B3126" s="54"/>
      <c r="C3126" s="55"/>
      <c r="D3126" s="54"/>
      <c r="E3126" s="57"/>
      <c r="F3126" s="58"/>
      <c r="G3126" s="59"/>
      <c r="H3126" s="57"/>
      <c r="I3126" s="57"/>
      <c r="J3126" s="62" t="str">
        <f t="shared" si="244"/>
        <v/>
      </c>
      <c r="K3126" s="61"/>
      <c r="L3126" s="57"/>
      <c r="M3126" s="57" t="str">
        <f t="shared" si="245"/>
        <v/>
      </c>
      <c r="N3126" s="57"/>
      <c r="O3126" s="57"/>
      <c r="P3126" s="57"/>
      <c r="Q3126" s="65" t="str">
        <f t="shared" si="246"/>
        <v/>
      </c>
      <c r="R3126" s="55"/>
      <c r="S3126" s="67"/>
      <c r="T3126" s="17">
        <f>IF(AND(D3126&lt;&gt;"",RIGHT(D3126,3)&lt;&gt;""),IF(COUNTIF($D$6:D3126,D3126)=1,1,0),0)</f>
        <v>0</v>
      </c>
      <c r="U3126" s="17" t="str">
        <f t="shared" si="247"/>
        <v/>
      </c>
      <c r="V3126" s="17" t="str">
        <f t="shared" si="248"/>
        <v/>
      </c>
    </row>
    <row r="3127" s="9" customFormat="1" hidden="1" customHeight="1" spans="1:22">
      <c r="A3127" s="21"/>
      <c r="B3127" s="54"/>
      <c r="C3127" s="55"/>
      <c r="D3127" s="54"/>
      <c r="E3127" s="57"/>
      <c r="F3127" s="58"/>
      <c r="G3127" s="59"/>
      <c r="H3127" s="57"/>
      <c r="I3127" s="57"/>
      <c r="J3127" s="62" t="str">
        <f t="shared" si="244"/>
        <v/>
      </c>
      <c r="K3127" s="61"/>
      <c r="L3127" s="57"/>
      <c r="M3127" s="57" t="str">
        <f t="shared" si="245"/>
        <v/>
      </c>
      <c r="N3127" s="57"/>
      <c r="O3127" s="57"/>
      <c r="P3127" s="57"/>
      <c r="Q3127" s="65" t="str">
        <f t="shared" si="246"/>
        <v/>
      </c>
      <c r="R3127" s="55"/>
      <c r="S3127" s="67"/>
      <c r="T3127" s="17">
        <f>IF(AND(D3127&lt;&gt;"",RIGHT(D3127,3)&lt;&gt;""),IF(COUNTIF($D$6:D3127,D3127)=1,1,0),0)</f>
        <v>0</v>
      </c>
      <c r="U3127" s="17" t="str">
        <f t="shared" si="247"/>
        <v/>
      </c>
      <c r="V3127" s="17" t="str">
        <f t="shared" si="248"/>
        <v/>
      </c>
    </row>
    <row r="3128" s="9" customFormat="1" hidden="1" customHeight="1" spans="1:22">
      <c r="A3128" s="21"/>
      <c r="B3128" s="54"/>
      <c r="C3128" s="55"/>
      <c r="D3128" s="54"/>
      <c r="E3128" s="57"/>
      <c r="F3128" s="58"/>
      <c r="G3128" s="59"/>
      <c r="H3128" s="57"/>
      <c r="I3128" s="57"/>
      <c r="J3128" s="62" t="str">
        <f t="shared" si="244"/>
        <v/>
      </c>
      <c r="K3128" s="61"/>
      <c r="L3128" s="57"/>
      <c r="M3128" s="57" t="str">
        <f t="shared" si="245"/>
        <v/>
      </c>
      <c r="N3128" s="57"/>
      <c r="O3128" s="57"/>
      <c r="P3128" s="57"/>
      <c r="Q3128" s="65" t="str">
        <f t="shared" si="246"/>
        <v/>
      </c>
      <c r="R3128" s="55"/>
      <c r="S3128" s="67"/>
      <c r="T3128" s="17">
        <f>IF(AND(D3128&lt;&gt;"",RIGHT(D3128,3)&lt;&gt;""),IF(COUNTIF($D$6:D3128,D3128)=1,1,0),0)</f>
        <v>0</v>
      </c>
      <c r="U3128" s="17" t="str">
        <f t="shared" si="247"/>
        <v/>
      </c>
      <c r="V3128" s="17" t="str">
        <f t="shared" si="248"/>
        <v/>
      </c>
    </row>
    <row r="3129" s="9" customFormat="1" hidden="1" customHeight="1" spans="1:22">
      <c r="A3129" s="21"/>
      <c r="B3129" s="54"/>
      <c r="C3129" s="55"/>
      <c r="D3129" s="54"/>
      <c r="E3129" s="57"/>
      <c r="F3129" s="58"/>
      <c r="G3129" s="59"/>
      <c r="H3129" s="57"/>
      <c r="I3129" s="57"/>
      <c r="J3129" s="62" t="str">
        <f t="shared" si="244"/>
        <v/>
      </c>
      <c r="K3129" s="61"/>
      <c r="L3129" s="57"/>
      <c r="M3129" s="57" t="str">
        <f t="shared" si="245"/>
        <v/>
      </c>
      <c r="N3129" s="57"/>
      <c r="O3129" s="57"/>
      <c r="P3129" s="57"/>
      <c r="Q3129" s="65" t="str">
        <f t="shared" si="246"/>
        <v/>
      </c>
      <c r="R3129" s="55"/>
      <c r="S3129" s="67"/>
      <c r="T3129" s="17">
        <f>IF(AND(D3129&lt;&gt;"",RIGHT(D3129,3)&lt;&gt;""),IF(COUNTIF($D$6:D3129,D3129)=1,1,0),0)</f>
        <v>0</v>
      </c>
      <c r="U3129" s="17" t="str">
        <f t="shared" si="247"/>
        <v/>
      </c>
      <c r="V3129" s="17" t="str">
        <f t="shared" si="248"/>
        <v/>
      </c>
    </row>
    <row r="3130" s="9" customFormat="1" hidden="1" customHeight="1" spans="1:22">
      <c r="A3130" s="21"/>
      <c r="B3130" s="54"/>
      <c r="C3130" s="55"/>
      <c r="D3130" s="54"/>
      <c r="E3130" s="57"/>
      <c r="F3130" s="58"/>
      <c r="G3130" s="59"/>
      <c r="H3130" s="57"/>
      <c r="I3130" s="57"/>
      <c r="J3130" s="62" t="str">
        <f t="shared" si="244"/>
        <v/>
      </c>
      <c r="K3130" s="61"/>
      <c r="L3130" s="57"/>
      <c r="M3130" s="57" t="str">
        <f t="shared" si="245"/>
        <v/>
      </c>
      <c r="N3130" s="57"/>
      <c r="O3130" s="57"/>
      <c r="P3130" s="57"/>
      <c r="Q3130" s="65" t="str">
        <f t="shared" si="246"/>
        <v/>
      </c>
      <c r="R3130" s="55"/>
      <c r="S3130" s="67"/>
      <c r="T3130" s="17">
        <f>IF(AND(D3130&lt;&gt;"",RIGHT(D3130,3)&lt;&gt;""),IF(COUNTIF($D$6:D3130,D3130)=1,1,0),0)</f>
        <v>0</v>
      </c>
      <c r="U3130" s="17" t="str">
        <f t="shared" si="247"/>
        <v/>
      </c>
      <c r="V3130" s="17" t="str">
        <f t="shared" si="248"/>
        <v/>
      </c>
    </row>
    <row r="3131" s="9" customFormat="1" hidden="1" customHeight="1" spans="1:22">
      <c r="A3131" s="21"/>
      <c r="B3131" s="54"/>
      <c r="C3131" s="55"/>
      <c r="D3131" s="54"/>
      <c r="E3131" s="57"/>
      <c r="F3131" s="58"/>
      <c r="G3131" s="59"/>
      <c r="H3131" s="57"/>
      <c r="I3131" s="57"/>
      <c r="J3131" s="62" t="str">
        <f t="shared" si="244"/>
        <v/>
      </c>
      <c r="K3131" s="61"/>
      <c r="L3131" s="57"/>
      <c r="M3131" s="57" t="str">
        <f t="shared" si="245"/>
        <v/>
      </c>
      <c r="N3131" s="57"/>
      <c r="O3131" s="57"/>
      <c r="P3131" s="57"/>
      <c r="Q3131" s="65" t="str">
        <f t="shared" si="246"/>
        <v/>
      </c>
      <c r="R3131" s="55"/>
      <c r="S3131" s="67"/>
      <c r="T3131" s="17">
        <f>IF(AND(D3131&lt;&gt;"",RIGHT(D3131,3)&lt;&gt;""),IF(COUNTIF($D$6:D3131,D3131)=1,1,0),0)</f>
        <v>0</v>
      </c>
      <c r="U3131" s="17" t="str">
        <f t="shared" si="247"/>
        <v/>
      </c>
      <c r="V3131" s="17" t="str">
        <f t="shared" si="248"/>
        <v/>
      </c>
    </row>
    <row r="3132" s="9" customFormat="1" hidden="1" customHeight="1" spans="1:22">
      <c r="A3132" s="21"/>
      <c r="B3132" s="54"/>
      <c r="C3132" s="55"/>
      <c r="D3132" s="54"/>
      <c r="E3132" s="57"/>
      <c r="F3132" s="58"/>
      <c r="G3132" s="59"/>
      <c r="H3132" s="57"/>
      <c r="I3132" s="57"/>
      <c r="J3132" s="62" t="str">
        <f t="shared" si="244"/>
        <v/>
      </c>
      <c r="K3132" s="61"/>
      <c r="L3132" s="57"/>
      <c r="M3132" s="57" t="str">
        <f t="shared" si="245"/>
        <v/>
      </c>
      <c r="N3132" s="57"/>
      <c r="O3132" s="57"/>
      <c r="P3132" s="57"/>
      <c r="Q3132" s="65" t="str">
        <f t="shared" si="246"/>
        <v/>
      </c>
      <c r="R3132" s="55"/>
      <c r="S3132" s="67"/>
      <c r="T3132" s="17">
        <f>IF(AND(D3132&lt;&gt;"",RIGHT(D3132,3)&lt;&gt;""),IF(COUNTIF($D$6:D3132,D3132)=1,1,0),0)</f>
        <v>0</v>
      </c>
      <c r="U3132" s="17" t="str">
        <f t="shared" si="247"/>
        <v/>
      </c>
      <c r="V3132" s="17" t="str">
        <f t="shared" si="248"/>
        <v/>
      </c>
    </row>
    <row r="3133" s="9" customFormat="1" hidden="1" customHeight="1" spans="1:22">
      <c r="A3133" s="21"/>
      <c r="B3133" s="54"/>
      <c r="C3133" s="55"/>
      <c r="D3133" s="54"/>
      <c r="E3133" s="57"/>
      <c r="F3133" s="58"/>
      <c r="G3133" s="59"/>
      <c r="H3133" s="57"/>
      <c r="I3133" s="57"/>
      <c r="J3133" s="62" t="str">
        <f t="shared" si="244"/>
        <v/>
      </c>
      <c r="K3133" s="61"/>
      <c r="L3133" s="57"/>
      <c r="M3133" s="57" t="str">
        <f t="shared" si="245"/>
        <v/>
      </c>
      <c r="N3133" s="57"/>
      <c r="O3133" s="57"/>
      <c r="P3133" s="57"/>
      <c r="Q3133" s="65" t="str">
        <f t="shared" si="246"/>
        <v/>
      </c>
      <c r="R3133" s="55"/>
      <c r="S3133" s="67"/>
      <c r="T3133" s="17">
        <f>IF(AND(D3133&lt;&gt;"",RIGHT(D3133,3)&lt;&gt;""),IF(COUNTIF($D$6:D3133,D3133)=1,1,0),0)</f>
        <v>0</v>
      </c>
      <c r="U3133" s="17" t="str">
        <f t="shared" si="247"/>
        <v/>
      </c>
      <c r="V3133" s="17" t="str">
        <f t="shared" si="248"/>
        <v/>
      </c>
    </row>
    <row r="3134" s="9" customFormat="1" hidden="1" customHeight="1" spans="1:22">
      <c r="A3134" s="21"/>
      <c r="B3134" s="54"/>
      <c r="C3134" s="55"/>
      <c r="D3134" s="54"/>
      <c r="E3134" s="57"/>
      <c r="F3134" s="58"/>
      <c r="G3134" s="59"/>
      <c r="H3134" s="57"/>
      <c r="I3134" s="57"/>
      <c r="J3134" s="62" t="str">
        <f t="shared" si="244"/>
        <v/>
      </c>
      <c r="K3134" s="61"/>
      <c r="L3134" s="57"/>
      <c r="M3134" s="57" t="str">
        <f t="shared" si="245"/>
        <v/>
      </c>
      <c r="N3134" s="57"/>
      <c r="O3134" s="57"/>
      <c r="P3134" s="57"/>
      <c r="Q3134" s="65" t="str">
        <f t="shared" si="246"/>
        <v/>
      </c>
      <c r="R3134" s="55"/>
      <c r="S3134" s="67"/>
      <c r="T3134" s="17">
        <f>IF(AND(D3134&lt;&gt;"",RIGHT(D3134,3)&lt;&gt;""),IF(COUNTIF($D$6:D3134,D3134)=1,1,0),0)</f>
        <v>0</v>
      </c>
      <c r="U3134" s="17" t="str">
        <f t="shared" si="247"/>
        <v/>
      </c>
      <c r="V3134" s="17" t="str">
        <f t="shared" si="248"/>
        <v/>
      </c>
    </row>
    <row r="3135" s="9" customFormat="1" hidden="1" customHeight="1" spans="1:22">
      <c r="A3135" s="21"/>
      <c r="B3135" s="54"/>
      <c r="C3135" s="55"/>
      <c r="D3135" s="54"/>
      <c r="E3135" s="57"/>
      <c r="F3135" s="58"/>
      <c r="G3135" s="59"/>
      <c r="H3135" s="57"/>
      <c r="I3135" s="57"/>
      <c r="J3135" s="62" t="str">
        <f t="shared" si="244"/>
        <v/>
      </c>
      <c r="K3135" s="61"/>
      <c r="L3135" s="57"/>
      <c r="M3135" s="57" t="str">
        <f t="shared" si="245"/>
        <v/>
      </c>
      <c r="N3135" s="57"/>
      <c r="O3135" s="57"/>
      <c r="P3135" s="57"/>
      <c r="Q3135" s="65" t="str">
        <f t="shared" si="246"/>
        <v/>
      </c>
      <c r="R3135" s="55"/>
      <c r="S3135" s="67"/>
      <c r="T3135" s="17">
        <f>IF(AND(D3135&lt;&gt;"",RIGHT(D3135,3)&lt;&gt;""),IF(COUNTIF($D$6:D3135,D3135)=1,1,0),0)</f>
        <v>0</v>
      </c>
      <c r="U3135" s="17" t="str">
        <f t="shared" si="247"/>
        <v/>
      </c>
      <c r="V3135" s="17" t="str">
        <f t="shared" si="248"/>
        <v/>
      </c>
    </row>
    <row r="3136" s="9" customFormat="1" hidden="1" customHeight="1" spans="1:22">
      <c r="A3136" s="21"/>
      <c r="B3136" s="54"/>
      <c r="C3136" s="55"/>
      <c r="D3136" s="54"/>
      <c r="E3136" s="57"/>
      <c r="F3136" s="58"/>
      <c r="G3136" s="59"/>
      <c r="H3136" s="57"/>
      <c r="I3136" s="57"/>
      <c r="J3136" s="62" t="str">
        <f t="shared" si="244"/>
        <v/>
      </c>
      <c r="K3136" s="61"/>
      <c r="L3136" s="57"/>
      <c r="M3136" s="57" t="str">
        <f t="shared" si="245"/>
        <v/>
      </c>
      <c r="N3136" s="57"/>
      <c r="O3136" s="57"/>
      <c r="P3136" s="57"/>
      <c r="Q3136" s="65" t="str">
        <f t="shared" si="246"/>
        <v/>
      </c>
      <c r="R3136" s="55"/>
      <c r="S3136" s="67"/>
      <c r="T3136" s="17">
        <f>IF(AND(D3136&lt;&gt;"",RIGHT(D3136,3)&lt;&gt;""),IF(COUNTIF($D$6:D3136,D3136)=1,1,0),0)</f>
        <v>0</v>
      </c>
      <c r="U3136" s="17" t="str">
        <f t="shared" si="247"/>
        <v/>
      </c>
      <c r="V3136" s="17" t="str">
        <f t="shared" si="248"/>
        <v/>
      </c>
    </row>
    <row r="3137" s="9" customFormat="1" hidden="1" customHeight="1" spans="1:22">
      <c r="A3137" s="21"/>
      <c r="B3137" s="54"/>
      <c r="C3137" s="55"/>
      <c r="D3137" s="54"/>
      <c r="E3137" s="57"/>
      <c r="F3137" s="58"/>
      <c r="G3137" s="59"/>
      <c r="H3137" s="57"/>
      <c r="I3137" s="57"/>
      <c r="J3137" s="62" t="str">
        <f t="shared" si="244"/>
        <v/>
      </c>
      <c r="K3137" s="61"/>
      <c r="L3137" s="57"/>
      <c r="M3137" s="57" t="str">
        <f t="shared" si="245"/>
        <v/>
      </c>
      <c r="N3137" s="57"/>
      <c r="O3137" s="57"/>
      <c r="P3137" s="57"/>
      <c r="Q3137" s="65" t="str">
        <f t="shared" si="246"/>
        <v/>
      </c>
      <c r="R3137" s="55"/>
      <c r="S3137" s="67"/>
      <c r="T3137" s="17">
        <f>IF(AND(D3137&lt;&gt;"",RIGHT(D3137,3)&lt;&gt;""),IF(COUNTIF($D$6:D3137,D3137)=1,1,0),0)</f>
        <v>0</v>
      </c>
      <c r="U3137" s="17" t="str">
        <f t="shared" si="247"/>
        <v/>
      </c>
      <c r="V3137" s="17" t="str">
        <f t="shared" si="248"/>
        <v/>
      </c>
    </row>
    <row r="3138" s="9" customFormat="1" hidden="1" customHeight="1" spans="1:22">
      <c r="A3138" s="21"/>
      <c r="B3138" s="54"/>
      <c r="C3138" s="55"/>
      <c r="D3138" s="54"/>
      <c r="E3138" s="57"/>
      <c r="F3138" s="58"/>
      <c r="G3138" s="59"/>
      <c r="H3138" s="57"/>
      <c r="I3138" s="57"/>
      <c r="J3138" s="62" t="str">
        <f t="shared" si="244"/>
        <v/>
      </c>
      <c r="K3138" s="61"/>
      <c r="L3138" s="57"/>
      <c r="M3138" s="57" t="str">
        <f t="shared" si="245"/>
        <v/>
      </c>
      <c r="N3138" s="57"/>
      <c r="O3138" s="57"/>
      <c r="P3138" s="57"/>
      <c r="Q3138" s="65" t="str">
        <f t="shared" si="246"/>
        <v/>
      </c>
      <c r="R3138" s="55"/>
      <c r="S3138" s="67"/>
      <c r="T3138" s="17">
        <f>IF(AND(D3138&lt;&gt;"",RIGHT(D3138,3)&lt;&gt;""),IF(COUNTIF($D$6:D3138,D3138)=1,1,0),0)</f>
        <v>0</v>
      </c>
      <c r="U3138" s="17" t="str">
        <f t="shared" si="247"/>
        <v/>
      </c>
      <c r="V3138" s="17" t="str">
        <f t="shared" si="248"/>
        <v/>
      </c>
    </row>
    <row r="3139" s="9" customFormat="1" hidden="1" customHeight="1" spans="1:22">
      <c r="A3139" s="21"/>
      <c r="B3139" s="54"/>
      <c r="C3139" s="55"/>
      <c r="D3139" s="54"/>
      <c r="E3139" s="57"/>
      <c r="F3139" s="58"/>
      <c r="G3139" s="59"/>
      <c r="H3139" s="57"/>
      <c r="I3139" s="57"/>
      <c r="J3139" s="62" t="str">
        <f t="shared" si="244"/>
        <v/>
      </c>
      <c r="K3139" s="61"/>
      <c r="L3139" s="57"/>
      <c r="M3139" s="57" t="str">
        <f t="shared" si="245"/>
        <v/>
      </c>
      <c r="N3139" s="57"/>
      <c r="O3139" s="57"/>
      <c r="P3139" s="57"/>
      <c r="Q3139" s="65" t="str">
        <f t="shared" si="246"/>
        <v/>
      </c>
      <c r="R3139" s="55"/>
      <c r="S3139" s="67"/>
      <c r="T3139" s="17">
        <f>IF(AND(D3139&lt;&gt;"",RIGHT(D3139,3)&lt;&gt;""),IF(COUNTIF($D$6:D3139,D3139)=1,1,0),0)</f>
        <v>0</v>
      </c>
      <c r="U3139" s="17" t="str">
        <f t="shared" si="247"/>
        <v/>
      </c>
      <c r="V3139" s="17" t="str">
        <f t="shared" si="248"/>
        <v/>
      </c>
    </row>
    <row r="3140" s="9" customFormat="1" hidden="1" customHeight="1" spans="1:22">
      <c r="A3140" s="21"/>
      <c r="B3140" s="54"/>
      <c r="C3140" s="55"/>
      <c r="D3140" s="54"/>
      <c r="E3140" s="57"/>
      <c r="F3140" s="58"/>
      <c r="G3140" s="59"/>
      <c r="H3140" s="57"/>
      <c r="I3140" s="57"/>
      <c r="J3140" s="62" t="str">
        <f t="shared" si="244"/>
        <v/>
      </c>
      <c r="K3140" s="61"/>
      <c r="L3140" s="57"/>
      <c r="M3140" s="57" t="str">
        <f t="shared" si="245"/>
        <v/>
      </c>
      <c r="N3140" s="57"/>
      <c r="O3140" s="57"/>
      <c r="P3140" s="57"/>
      <c r="Q3140" s="65" t="str">
        <f t="shared" si="246"/>
        <v/>
      </c>
      <c r="R3140" s="55"/>
      <c r="S3140" s="67"/>
      <c r="T3140" s="17">
        <f>IF(AND(D3140&lt;&gt;"",RIGHT(D3140,3)&lt;&gt;""),IF(COUNTIF($D$6:D3140,D3140)=1,1,0),0)</f>
        <v>0</v>
      </c>
      <c r="U3140" s="17" t="str">
        <f t="shared" si="247"/>
        <v/>
      </c>
      <c r="V3140" s="17" t="str">
        <f t="shared" si="248"/>
        <v/>
      </c>
    </row>
    <row r="3141" s="9" customFormat="1" hidden="1" customHeight="1" spans="1:22">
      <c r="A3141" s="21"/>
      <c r="B3141" s="54"/>
      <c r="C3141" s="55"/>
      <c r="D3141" s="54"/>
      <c r="E3141" s="57"/>
      <c r="F3141" s="58"/>
      <c r="G3141" s="59"/>
      <c r="H3141" s="57"/>
      <c r="I3141" s="57"/>
      <c r="J3141" s="62" t="str">
        <f t="shared" si="244"/>
        <v/>
      </c>
      <c r="K3141" s="61"/>
      <c r="L3141" s="57"/>
      <c r="M3141" s="57" t="str">
        <f t="shared" si="245"/>
        <v/>
      </c>
      <c r="N3141" s="57"/>
      <c r="O3141" s="57"/>
      <c r="P3141" s="57"/>
      <c r="Q3141" s="65" t="str">
        <f t="shared" si="246"/>
        <v/>
      </c>
      <c r="R3141" s="55"/>
      <c r="S3141" s="67"/>
      <c r="T3141" s="17">
        <f>IF(AND(D3141&lt;&gt;"",RIGHT(D3141,3)&lt;&gt;""),IF(COUNTIF($D$6:D3141,D3141)=1,1,0),0)</f>
        <v>0</v>
      </c>
      <c r="U3141" s="17" t="str">
        <f t="shared" si="247"/>
        <v/>
      </c>
      <c r="V3141" s="17" t="str">
        <f t="shared" si="248"/>
        <v/>
      </c>
    </row>
    <row r="3142" s="9" customFormat="1" hidden="1" customHeight="1" spans="1:22">
      <c r="A3142" s="21"/>
      <c r="B3142" s="54"/>
      <c r="C3142" s="55"/>
      <c r="D3142" s="54"/>
      <c r="E3142" s="57"/>
      <c r="F3142" s="58"/>
      <c r="G3142" s="59"/>
      <c r="H3142" s="57"/>
      <c r="I3142" s="57"/>
      <c r="J3142" s="62" t="str">
        <f t="shared" ref="J3142:J3205" si="249">IF(H3142&lt;&gt;"",HYPERLINK(_xlfn.CONCAT($H$4,H3142,I3142),"Open File"),"")</f>
        <v/>
      </c>
      <c r="K3142" s="61"/>
      <c r="L3142" s="57"/>
      <c r="M3142" s="57" t="str">
        <f t="shared" ref="M3142:M3205" si="250">IF(AND(N3142&lt;&gt;"",Q3142&lt;&gt;"",R3142&lt;&gt;""),"COMPLETED",IF(N3142&lt;&gt;"","ON-GOING",IF(L3142&lt;&gt;"","REQUESTED","")))</f>
        <v/>
      </c>
      <c r="N3142" s="57"/>
      <c r="O3142" s="57"/>
      <c r="P3142" s="57"/>
      <c r="Q3142" s="65" t="str">
        <f t="shared" ref="Q3142:Q3205" si="251">IF(O3142&lt;&gt;"",HYPERLINK(_xlfn.CONCAT($O$4,O3142,P3142),"Open File"),"")</f>
        <v/>
      </c>
      <c r="R3142" s="55"/>
      <c r="S3142" s="67"/>
      <c r="T3142" s="17">
        <f>IF(AND(D3142&lt;&gt;"",RIGHT(D3142,3)&lt;&gt;""),IF(COUNTIF($D$6:D3142,D3142)=1,1,0),0)</f>
        <v>0</v>
      </c>
      <c r="U3142" s="17" t="str">
        <f t="shared" ref="U3142:U3205" si="252">IF(AND(D3142&lt;&gt;"",E3142&lt;&gt;""),_xlfn.CONCAT(SUBSTITUTE(D3142,"/","."),"_",E3142,"_Before"),"")</f>
        <v/>
      </c>
      <c r="V3142" s="17" t="str">
        <f t="shared" ref="V3142:V3205" si="253">IF(AND(D3142&lt;&gt;"",E3142&lt;&gt;""),_xlfn.CONCAT(SUBSTITUTE(D3142,"/","."),"_",E3142,"_After"),"")</f>
        <v/>
      </c>
    </row>
    <row r="3143" s="9" customFormat="1" hidden="1" customHeight="1" spans="1:22">
      <c r="A3143" s="21"/>
      <c r="B3143" s="54"/>
      <c r="C3143" s="55"/>
      <c r="D3143" s="54"/>
      <c r="E3143" s="57"/>
      <c r="F3143" s="58"/>
      <c r="G3143" s="59"/>
      <c r="H3143" s="57"/>
      <c r="I3143" s="57"/>
      <c r="J3143" s="62" t="str">
        <f t="shared" si="249"/>
        <v/>
      </c>
      <c r="K3143" s="61"/>
      <c r="L3143" s="57"/>
      <c r="M3143" s="57" t="str">
        <f t="shared" si="250"/>
        <v/>
      </c>
      <c r="N3143" s="57"/>
      <c r="O3143" s="57"/>
      <c r="P3143" s="57"/>
      <c r="Q3143" s="65" t="str">
        <f t="shared" si="251"/>
        <v/>
      </c>
      <c r="R3143" s="55"/>
      <c r="S3143" s="67"/>
      <c r="T3143" s="17">
        <f>IF(AND(D3143&lt;&gt;"",RIGHT(D3143,3)&lt;&gt;""),IF(COUNTIF($D$6:D3143,D3143)=1,1,0),0)</f>
        <v>0</v>
      </c>
      <c r="U3143" s="17" t="str">
        <f t="shared" si="252"/>
        <v/>
      </c>
      <c r="V3143" s="17" t="str">
        <f t="shared" si="253"/>
        <v/>
      </c>
    </row>
    <row r="3144" s="9" customFormat="1" hidden="1" customHeight="1" spans="1:22">
      <c r="A3144" s="21"/>
      <c r="B3144" s="54"/>
      <c r="C3144" s="55"/>
      <c r="D3144" s="54"/>
      <c r="E3144" s="57"/>
      <c r="F3144" s="58"/>
      <c r="G3144" s="59"/>
      <c r="H3144" s="57"/>
      <c r="I3144" s="57"/>
      <c r="J3144" s="62" t="str">
        <f t="shared" si="249"/>
        <v/>
      </c>
      <c r="K3144" s="61"/>
      <c r="L3144" s="57"/>
      <c r="M3144" s="57" t="str">
        <f t="shared" si="250"/>
        <v/>
      </c>
      <c r="N3144" s="57"/>
      <c r="O3144" s="57"/>
      <c r="P3144" s="57"/>
      <c r="Q3144" s="65" t="str">
        <f t="shared" si="251"/>
        <v/>
      </c>
      <c r="R3144" s="55"/>
      <c r="S3144" s="67"/>
      <c r="T3144" s="17">
        <f>IF(AND(D3144&lt;&gt;"",RIGHT(D3144,3)&lt;&gt;""),IF(COUNTIF($D$6:D3144,D3144)=1,1,0),0)</f>
        <v>0</v>
      </c>
      <c r="U3144" s="17" t="str">
        <f t="shared" si="252"/>
        <v/>
      </c>
      <c r="V3144" s="17" t="str">
        <f t="shared" si="253"/>
        <v/>
      </c>
    </row>
    <row r="3145" s="9" customFormat="1" hidden="1" customHeight="1" spans="1:22">
      <c r="A3145" s="21"/>
      <c r="B3145" s="54"/>
      <c r="C3145" s="55"/>
      <c r="D3145" s="54"/>
      <c r="E3145" s="57"/>
      <c r="F3145" s="58"/>
      <c r="G3145" s="59"/>
      <c r="H3145" s="57"/>
      <c r="I3145" s="57"/>
      <c r="J3145" s="62" t="str">
        <f t="shared" si="249"/>
        <v/>
      </c>
      <c r="K3145" s="61"/>
      <c r="L3145" s="57"/>
      <c r="M3145" s="57" t="str">
        <f t="shared" si="250"/>
        <v/>
      </c>
      <c r="N3145" s="57"/>
      <c r="O3145" s="57"/>
      <c r="P3145" s="57"/>
      <c r="Q3145" s="65" t="str">
        <f t="shared" si="251"/>
        <v/>
      </c>
      <c r="R3145" s="55"/>
      <c r="S3145" s="67"/>
      <c r="T3145" s="17">
        <f>IF(AND(D3145&lt;&gt;"",RIGHT(D3145,3)&lt;&gt;""),IF(COUNTIF($D$6:D3145,D3145)=1,1,0),0)</f>
        <v>0</v>
      </c>
      <c r="U3145" s="17" t="str">
        <f t="shared" si="252"/>
        <v/>
      </c>
      <c r="V3145" s="17" t="str">
        <f t="shared" si="253"/>
        <v/>
      </c>
    </row>
    <row r="3146" s="9" customFormat="1" hidden="1" customHeight="1" spans="1:22">
      <c r="A3146" s="21"/>
      <c r="B3146" s="54"/>
      <c r="C3146" s="55"/>
      <c r="D3146" s="54"/>
      <c r="E3146" s="57"/>
      <c r="F3146" s="58"/>
      <c r="G3146" s="59"/>
      <c r="H3146" s="57"/>
      <c r="I3146" s="57"/>
      <c r="J3146" s="62" t="str">
        <f t="shared" si="249"/>
        <v/>
      </c>
      <c r="K3146" s="61"/>
      <c r="L3146" s="57"/>
      <c r="M3146" s="57" t="str">
        <f t="shared" si="250"/>
        <v/>
      </c>
      <c r="N3146" s="57"/>
      <c r="O3146" s="57"/>
      <c r="P3146" s="57"/>
      <c r="Q3146" s="65" t="str">
        <f t="shared" si="251"/>
        <v/>
      </c>
      <c r="R3146" s="55"/>
      <c r="S3146" s="67"/>
      <c r="T3146" s="17">
        <f>IF(AND(D3146&lt;&gt;"",RIGHT(D3146,3)&lt;&gt;""),IF(COUNTIF($D$6:D3146,D3146)=1,1,0),0)</f>
        <v>0</v>
      </c>
      <c r="U3146" s="17" t="str">
        <f t="shared" si="252"/>
        <v/>
      </c>
      <c r="V3146" s="17" t="str">
        <f t="shared" si="253"/>
        <v/>
      </c>
    </row>
    <row r="3147" s="9" customFormat="1" hidden="1" customHeight="1" spans="1:22">
      <c r="A3147" s="21"/>
      <c r="B3147" s="54"/>
      <c r="C3147" s="55"/>
      <c r="D3147" s="54"/>
      <c r="E3147" s="57"/>
      <c r="F3147" s="58"/>
      <c r="G3147" s="59"/>
      <c r="H3147" s="57"/>
      <c r="I3147" s="57"/>
      <c r="J3147" s="62" t="str">
        <f t="shared" si="249"/>
        <v/>
      </c>
      <c r="K3147" s="61"/>
      <c r="L3147" s="57"/>
      <c r="M3147" s="57" t="str">
        <f t="shared" si="250"/>
        <v/>
      </c>
      <c r="N3147" s="57"/>
      <c r="O3147" s="57"/>
      <c r="P3147" s="57"/>
      <c r="Q3147" s="65" t="str">
        <f t="shared" si="251"/>
        <v/>
      </c>
      <c r="R3147" s="55"/>
      <c r="S3147" s="67"/>
      <c r="T3147" s="17">
        <f>IF(AND(D3147&lt;&gt;"",RIGHT(D3147,3)&lt;&gt;""),IF(COUNTIF($D$6:D3147,D3147)=1,1,0),0)</f>
        <v>0</v>
      </c>
      <c r="U3147" s="17" t="str">
        <f t="shared" si="252"/>
        <v/>
      </c>
      <c r="V3147" s="17" t="str">
        <f t="shared" si="253"/>
        <v/>
      </c>
    </row>
    <row r="3148" s="9" customFormat="1" hidden="1" customHeight="1" spans="1:22">
      <c r="A3148" s="21"/>
      <c r="B3148" s="54"/>
      <c r="C3148" s="55"/>
      <c r="D3148" s="54"/>
      <c r="E3148" s="57"/>
      <c r="F3148" s="58"/>
      <c r="G3148" s="59"/>
      <c r="H3148" s="57"/>
      <c r="I3148" s="57"/>
      <c r="J3148" s="62" t="str">
        <f t="shared" si="249"/>
        <v/>
      </c>
      <c r="K3148" s="61"/>
      <c r="L3148" s="57"/>
      <c r="M3148" s="57" t="str">
        <f t="shared" si="250"/>
        <v/>
      </c>
      <c r="N3148" s="57"/>
      <c r="O3148" s="57"/>
      <c r="P3148" s="57"/>
      <c r="Q3148" s="65" t="str">
        <f t="shared" si="251"/>
        <v/>
      </c>
      <c r="R3148" s="55"/>
      <c r="S3148" s="67"/>
      <c r="T3148" s="17">
        <f>IF(AND(D3148&lt;&gt;"",RIGHT(D3148,3)&lt;&gt;""),IF(COUNTIF($D$6:D3148,D3148)=1,1,0),0)</f>
        <v>0</v>
      </c>
      <c r="U3148" s="17" t="str">
        <f t="shared" si="252"/>
        <v/>
      </c>
      <c r="V3148" s="17" t="str">
        <f t="shared" si="253"/>
        <v/>
      </c>
    </row>
    <row r="3149" s="9" customFormat="1" hidden="1" customHeight="1" spans="1:22">
      <c r="A3149" s="21"/>
      <c r="B3149" s="54"/>
      <c r="C3149" s="55"/>
      <c r="D3149" s="54"/>
      <c r="E3149" s="57"/>
      <c r="F3149" s="58"/>
      <c r="G3149" s="59"/>
      <c r="H3149" s="57"/>
      <c r="I3149" s="57"/>
      <c r="J3149" s="62" t="str">
        <f t="shared" si="249"/>
        <v/>
      </c>
      <c r="K3149" s="61"/>
      <c r="L3149" s="57"/>
      <c r="M3149" s="57" t="str">
        <f t="shared" si="250"/>
        <v/>
      </c>
      <c r="N3149" s="57"/>
      <c r="O3149" s="57"/>
      <c r="P3149" s="57"/>
      <c r="Q3149" s="65" t="str">
        <f t="shared" si="251"/>
        <v/>
      </c>
      <c r="R3149" s="55"/>
      <c r="S3149" s="67"/>
      <c r="T3149" s="17">
        <f>IF(AND(D3149&lt;&gt;"",RIGHT(D3149,3)&lt;&gt;""),IF(COUNTIF($D$6:D3149,D3149)=1,1,0),0)</f>
        <v>0</v>
      </c>
      <c r="U3149" s="17" t="str">
        <f t="shared" si="252"/>
        <v/>
      </c>
      <c r="V3149" s="17" t="str">
        <f t="shared" si="253"/>
        <v/>
      </c>
    </row>
    <row r="3150" s="9" customFormat="1" hidden="1" customHeight="1" spans="1:22">
      <c r="A3150" s="21"/>
      <c r="B3150" s="54"/>
      <c r="C3150" s="55"/>
      <c r="D3150" s="54"/>
      <c r="E3150" s="57"/>
      <c r="F3150" s="58"/>
      <c r="G3150" s="59"/>
      <c r="H3150" s="57"/>
      <c r="I3150" s="57"/>
      <c r="J3150" s="62" t="str">
        <f t="shared" si="249"/>
        <v/>
      </c>
      <c r="K3150" s="61"/>
      <c r="L3150" s="57"/>
      <c r="M3150" s="57" t="str">
        <f t="shared" si="250"/>
        <v/>
      </c>
      <c r="N3150" s="57"/>
      <c r="O3150" s="57"/>
      <c r="P3150" s="57"/>
      <c r="Q3150" s="65" t="str">
        <f t="shared" si="251"/>
        <v/>
      </c>
      <c r="R3150" s="55"/>
      <c r="S3150" s="67"/>
      <c r="T3150" s="17">
        <f>IF(AND(D3150&lt;&gt;"",RIGHT(D3150,3)&lt;&gt;""),IF(COUNTIF($D$6:D3150,D3150)=1,1,0),0)</f>
        <v>0</v>
      </c>
      <c r="U3150" s="17" t="str">
        <f t="shared" si="252"/>
        <v/>
      </c>
      <c r="V3150" s="17" t="str">
        <f t="shared" si="253"/>
        <v/>
      </c>
    </row>
    <row r="3151" s="9" customFormat="1" hidden="1" customHeight="1" spans="1:22">
      <c r="A3151" s="21"/>
      <c r="B3151" s="54"/>
      <c r="C3151" s="55"/>
      <c r="D3151" s="54"/>
      <c r="E3151" s="57"/>
      <c r="F3151" s="58"/>
      <c r="G3151" s="59"/>
      <c r="H3151" s="57"/>
      <c r="I3151" s="57"/>
      <c r="J3151" s="62" t="str">
        <f t="shared" si="249"/>
        <v/>
      </c>
      <c r="K3151" s="61"/>
      <c r="L3151" s="57"/>
      <c r="M3151" s="57" t="str">
        <f t="shared" si="250"/>
        <v/>
      </c>
      <c r="N3151" s="57"/>
      <c r="O3151" s="57"/>
      <c r="P3151" s="57"/>
      <c r="Q3151" s="65" t="str">
        <f t="shared" si="251"/>
        <v/>
      </c>
      <c r="R3151" s="55"/>
      <c r="S3151" s="67"/>
      <c r="T3151" s="17">
        <f>IF(AND(D3151&lt;&gt;"",RIGHT(D3151,3)&lt;&gt;""),IF(COUNTIF($D$6:D3151,D3151)=1,1,0),0)</f>
        <v>0</v>
      </c>
      <c r="U3151" s="17" t="str">
        <f t="shared" si="252"/>
        <v/>
      </c>
      <c r="V3151" s="17" t="str">
        <f t="shared" si="253"/>
        <v/>
      </c>
    </row>
    <row r="3152" s="9" customFormat="1" hidden="1" customHeight="1" spans="1:22">
      <c r="A3152" s="21"/>
      <c r="B3152" s="54"/>
      <c r="C3152" s="55"/>
      <c r="D3152" s="54"/>
      <c r="E3152" s="57"/>
      <c r="F3152" s="58"/>
      <c r="G3152" s="59"/>
      <c r="H3152" s="57"/>
      <c r="I3152" s="57"/>
      <c r="J3152" s="62" t="str">
        <f t="shared" si="249"/>
        <v/>
      </c>
      <c r="K3152" s="61"/>
      <c r="L3152" s="57"/>
      <c r="M3152" s="57" t="str">
        <f t="shared" si="250"/>
        <v/>
      </c>
      <c r="N3152" s="57"/>
      <c r="O3152" s="57"/>
      <c r="P3152" s="57"/>
      <c r="Q3152" s="65" t="str">
        <f t="shared" si="251"/>
        <v/>
      </c>
      <c r="R3152" s="55"/>
      <c r="S3152" s="67"/>
      <c r="T3152" s="17">
        <f>IF(AND(D3152&lt;&gt;"",RIGHT(D3152,3)&lt;&gt;""),IF(COUNTIF($D$6:D3152,D3152)=1,1,0),0)</f>
        <v>0</v>
      </c>
      <c r="U3152" s="17" t="str">
        <f t="shared" si="252"/>
        <v/>
      </c>
      <c r="V3152" s="17" t="str">
        <f t="shared" si="253"/>
        <v/>
      </c>
    </row>
    <row r="3153" s="9" customFormat="1" hidden="1" customHeight="1" spans="1:22">
      <c r="A3153" s="21"/>
      <c r="B3153" s="54"/>
      <c r="C3153" s="55"/>
      <c r="D3153" s="54"/>
      <c r="E3153" s="57"/>
      <c r="F3153" s="58"/>
      <c r="G3153" s="59"/>
      <c r="H3153" s="57"/>
      <c r="I3153" s="57"/>
      <c r="J3153" s="62" t="str">
        <f t="shared" si="249"/>
        <v/>
      </c>
      <c r="K3153" s="61"/>
      <c r="L3153" s="57"/>
      <c r="M3153" s="57" t="str">
        <f t="shared" si="250"/>
        <v/>
      </c>
      <c r="N3153" s="57"/>
      <c r="O3153" s="57"/>
      <c r="P3153" s="57"/>
      <c r="Q3153" s="65" t="str">
        <f t="shared" si="251"/>
        <v/>
      </c>
      <c r="R3153" s="55"/>
      <c r="S3153" s="67"/>
      <c r="T3153" s="17">
        <f>IF(AND(D3153&lt;&gt;"",RIGHT(D3153,3)&lt;&gt;""),IF(COUNTIF($D$6:D3153,D3153)=1,1,0),0)</f>
        <v>0</v>
      </c>
      <c r="U3153" s="17" t="str">
        <f t="shared" si="252"/>
        <v/>
      </c>
      <c r="V3153" s="17" t="str">
        <f t="shared" si="253"/>
        <v/>
      </c>
    </row>
    <row r="3154" s="9" customFormat="1" hidden="1" customHeight="1" spans="1:22">
      <c r="A3154" s="21"/>
      <c r="B3154" s="54"/>
      <c r="C3154" s="55"/>
      <c r="D3154" s="54"/>
      <c r="E3154" s="57"/>
      <c r="F3154" s="58"/>
      <c r="G3154" s="59"/>
      <c r="H3154" s="57"/>
      <c r="I3154" s="57"/>
      <c r="J3154" s="62" t="str">
        <f t="shared" si="249"/>
        <v/>
      </c>
      <c r="K3154" s="61"/>
      <c r="L3154" s="57"/>
      <c r="M3154" s="57" t="str">
        <f t="shared" si="250"/>
        <v/>
      </c>
      <c r="N3154" s="57"/>
      <c r="O3154" s="57"/>
      <c r="P3154" s="57"/>
      <c r="Q3154" s="65" t="str">
        <f t="shared" si="251"/>
        <v/>
      </c>
      <c r="R3154" s="55"/>
      <c r="S3154" s="67"/>
      <c r="T3154" s="17">
        <f>IF(AND(D3154&lt;&gt;"",RIGHT(D3154,3)&lt;&gt;""),IF(COUNTIF($D$6:D3154,D3154)=1,1,0),0)</f>
        <v>0</v>
      </c>
      <c r="U3154" s="17" t="str">
        <f t="shared" si="252"/>
        <v/>
      </c>
      <c r="V3154" s="17" t="str">
        <f t="shared" si="253"/>
        <v/>
      </c>
    </row>
    <row r="3155" s="9" customFormat="1" hidden="1" customHeight="1" spans="1:22">
      <c r="A3155" s="21"/>
      <c r="B3155" s="54"/>
      <c r="C3155" s="55"/>
      <c r="D3155" s="54"/>
      <c r="E3155" s="57"/>
      <c r="F3155" s="58"/>
      <c r="G3155" s="59"/>
      <c r="H3155" s="57"/>
      <c r="I3155" s="57"/>
      <c r="J3155" s="62" t="str">
        <f t="shared" si="249"/>
        <v/>
      </c>
      <c r="K3155" s="61"/>
      <c r="L3155" s="57"/>
      <c r="M3155" s="57" t="str">
        <f t="shared" si="250"/>
        <v/>
      </c>
      <c r="N3155" s="57"/>
      <c r="O3155" s="57"/>
      <c r="P3155" s="57"/>
      <c r="Q3155" s="65" t="str">
        <f t="shared" si="251"/>
        <v/>
      </c>
      <c r="R3155" s="55"/>
      <c r="S3155" s="67"/>
      <c r="T3155" s="17">
        <f>IF(AND(D3155&lt;&gt;"",RIGHT(D3155,3)&lt;&gt;""),IF(COUNTIF($D$6:D3155,D3155)=1,1,0),0)</f>
        <v>0</v>
      </c>
      <c r="U3155" s="17" t="str">
        <f t="shared" si="252"/>
        <v/>
      </c>
      <c r="V3155" s="17" t="str">
        <f t="shared" si="253"/>
        <v/>
      </c>
    </row>
    <row r="3156" s="9" customFormat="1" hidden="1" customHeight="1" spans="1:22">
      <c r="A3156" s="21"/>
      <c r="B3156" s="54"/>
      <c r="C3156" s="55"/>
      <c r="D3156" s="54"/>
      <c r="E3156" s="57"/>
      <c r="F3156" s="58"/>
      <c r="G3156" s="59"/>
      <c r="H3156" s="57"/>
      <c r="I3156" s="57"/>
      <c r="J3156" s="62" t="str">
        <f t="shared" si="249"/>
        <v/>
      </c>
      <c r="K3156" s="61"/>
      <c r="L3156" s="57"/>
      <c r="M3156" s="57" t="str">
        <f t="shared" si="250"/>
        <v/>
      </c>
      <c r="N3156" s="57"/>
      <c r="O3156" s="57"/>
      <c r="P3156" s="57"/>
      <c r="Q3156" s="65" t="str">
        <f t="shared" si="251"/>
        <v/>
      </c>
      <c r="R3156" s="55"/>
      <c r="S3156" s="67"/>
      <c r="T3156" s="17">
        <f>IF(AND(D3156&lt;&gt;"",RIGHT(D3156,3)&lt;&gt;""),IF(COUNTIF($D$6:D3156,D3156)=1,1,0),0)</f>
        <v>0</v>
      </c>
      <c r="U3156" s="17" t="str">
        <f t="shared" si="252"/>
        <v/>
      </c>
      <c r="V3156" s="17" t="str">
        <f t="shared" si="253"/>
        <v/>
      </c>
    </row>
    <row r="3157" s="9" customFormat="1" hidden="1" customHeight="1" spans="1:22">
      <c r="A3157" s="21"/>
      <c r="B3157" s="54"/>
      <c r="C3157" s="55"/>
      <c r="D3157" s="54"/>
      <c r="E3157" s="57"/>
      <c r="F3157" s="58"/>
      <c r="G3157" s="59"/>
      <c r="H3157" s="57"/>
      <c r="I3157" s="57"/>
      <c r="J3157" s="62" t="str">
        <f t="shared" si="249"/>
        <v/>
      </c>
      <c r="K3157" s="61"/>
      <c r="L3157" s="57"/>
      <c r="M3157" s="57" t="str">
        <f t="shared" si="250"/>
        <v/>
      </c>
      <c r="N3157" s="57"/>
      <c r="O3157" s="57"/>
      <c r="P3157" s="57"/>
      <c r="Q3157" s="65" t="str">
        <f t="shared" si="251"/>
        <v/>
      </c>
      <c r="R3157" s="55"/>
      <c r="S3157" s="67"/>
      <c r="T3157" s="17">
        <f>IF(AND(D3157&lt;&gt;"",RIGHT(D3157,3)&lt;&gt;""),IF(COUNTIF($D$6:D3157,D3157)=1,1,0),0)</f>
        <v>0</v>
      </c>
      <c r="U3157" s="17" t="str">
        <f t="shared" si="252"/>
        <v/>
      </c>
      <c r="V3157" s="17" t="str">
        <f t="shared" si="253"/>
        <v/>
      </c>
    </row>
    <row r="3158" s="9" customFormat="1" hidden="1" customHeight="1" spans="1:22">
      <c r="A3158" s="21"/>
      <c r="B3158" s="54"/>
      <c r="C3158" s="55"/>
      <c r="D3158" s="54"/>
      <c r="E3158" s="57"/>
      <c r="F3158" s="58"/>
      <c r="G3158" s="59"/>
      <c r="H3158" s="57"/>
      <c r="I3158" s="57"/>
      <c r="J3158" s="62" t="str">
        <f t="shared" si="249"/>
        <v/>
      </c>
      <c r="K3158" s="61"/>
      <c r="L3158" s="57"/>
      <c r="M3158" s="57" t="str">
        <f t="shared" si="250"/>
        <v/>
      </c>
      <c r="N3158" s="57"/>
      <c r="O3158" s="57"/>
      <c r="P3158" s="57"/>
      <c r="Q3158" s="65" t="str">
        <f t="shared" si="251"/>
        <v/>
      </c>
      <c r="R3158" s="55"/>
      <c r="S3158" s="67"/>
      <c r="T3158" s="17">
        <f>IF(AND(D3158&lt;&gt;"",RIGHT(D3158,3)&lt;&gt;""),IF(COUNTIF($D$6:D3158,D3158)=1,1,0),0)</f>
        <v>0</v>
      </c>
      <c r="U3158" s="17" t="str">
        <f t="shared" si="252"/>
        <v/>
      </c>
      <c r="V3158" s="17" t="str">
        <f t="shared" si="253"/>
        <v/>
      </c>
    </row>
    <row r="3159" s="9" customFormat="1" hidden="1" customHeight="1" spans="1:22">
      <c r="A3159" s="21"/>
      <c r="B3159" s="54"/>
      <c r="C3159" s="55"/>
      <c r="D3159" s="54"/>
      <c r="E3159" s="57"/>
      <c r="F3159" s="58"/>
      <c r="G3159" s="59"/>
      <c r="H3159" s="57"/>
      <c r="I3159" s="57"/>
      <c r="J3159" s="62" t="str">
        <f t="shared" si="249"/>
        <v/>
      </c>
      <c r="K3159" s="61"/>
      <c r="L3159" s="57"/>
      <c r="M3159" s="57" t="str">
        <f t="shared" si="250"/>
        <v/>
      </c>
      <c r="N3159" s="57"/>
      <c r="O3159" s="57"/>
      <c r="P3159" s="57"/>
      <c r="Q3159" s="65" t="str">
        <f t="shared" si="251"/>
        <v/>
      </c>
      <c r="R3159" s="55"/>
      <c r="S3159" s="67"/>
      <c r="T3159" s="17">
        <f>IF(AND(D3159&lt;&gt;"",RIGHT(D3159,3)&lt;&gt;""),IF(COUNTIF($D$6:D3159,D3159)=1,1,0),0)</f>
        <v>0</v>
      </c>
      <c r="U3159" s="17" t="str">
        <f t="shared" si="252"/>
        <v/>
      </c>
      <c r="V3159" s="17" t="str">
        <f t="shared" si="253"/>
        <v/>
      </c>
    </row>
    <row r="3160" s="9" customFormat="1" hidden="1" customHeight="1" spans="1:22">
      <c r="A3160" s="21"/>
      <c r="B3160" s="54"/>
      <c r="C3160" s="55"/>
      <c r="D3160" s="54"/>
      <c r="E3160" s="57"/>
      <c r="F3160" s="58"/>
      <c r="G3160" s="59"/>
      <c r="H3160" s="57"/>
      <c r="I3160" s="57"/>
      <c r="J3160" s="62" t="str">
        <f t="shared" si="249"/>
        <v/>
      </c>
      <c r="K3160" s="61"/>
      <c r="L3160" s="57"/>
      <c r="M3160" s="57" t="str">
        <f t="shared" si="250"/>
        <v/>
      </c>
      <c r="N3160" s="57"/>
      <c r="O3160" s="57"/>
      <c r="P3160" s="57"/>
      <c r="Q3160" s="65" t="str">
        <f t="shared" si="251"/>
        <v/>
      </c>
      <c r="R3160" s="55"/>
      <c r="S3160" s="67"/>
      <c r="T3160" s="17">
        <f>IF(AND(D3160&lt;&gt;"",RIGHT(D3160,3)&lt;&gt;""),IF(COUNTIF($D$6:D3160,D3160)=1,1,0),0)</f>
        <v>0</v>
      </c>
      <c r="U3160" s="17" t="str">
        <f t="shared" si="252"/>
        <v/>
      </c>
      <c r="V3160" s="17" t="str">
        <f t="shared" si="253"/>
        <v/>
      </c>
    </row>
    <row r="3161" s="9" customFormat="1" hidden="1" customHeight="1" spans="1:22">
      <c r="A3161" s="21"/>
      <c r="B3161" s="54"/>
      <c r="C3161" s="55"/>
      <c r="D3161" s="54"/>
      <c r="E3161" s="57"/>
      <c r="F3161" s="58"/>
      <c r="G3161" s="59"/>
      <c r="H3161" s="57"/>
      <c r="I3161" s="57"/>
      <c r="J3161" s="62" t="str">
        <f t="shared" si="249"/>
        <v/>
      </c>
      <c r="K3161" s="61"/>
      <c r="L3161" s="57"/>
      <c r="M3161" s="57" t="str">
        <f t="shared" si="250"/>
        <v/>
      </c>
      <c r="N3161" s="57"/>
      <c r="O3161" s="57"/>
      <c r="P3161" s="57"/>
      <c r="Q3161" s="65" t="str">
        <f t="shared" si="251"/>
        <v/>
      </c>
      <c r="R3161" s="55"/>
      <c r="S3161" s="67"/>
      <c r="T3161" s="17">
        <f>IF(AND(D3161&lt;&gt;"",RIGHT(D3161,3)&lt;&gt;""),IF(COUNTIF($D$6:D3161,D3161)=1,1,0),0)</f>
        <v>0</v>
      </c>
      <c r="U3161" s="17" t="str">
        <f t="shared" si="252"/>
        <v/>
      </c>
      <c r="V3161" s="17" t="str">
        <f t="shared" si="253"/>
        <v/>
      </c>
    </row>
    <row r="3162" s="9" customFormat="1" hidden="1" customHeight="1" spans="1:22">
      <c r="A3162" s="21"/>
      <c r="B3162" s="54"/>
      <c r="C3162" s="55"/>
      <c r="D3162" s="54"/>
      <c r="E3162" s="57"/>
      <c r="F3162" s="58"/>
      <c r="G3162" s="59"/>
      <c r="H3162" s="57"/>
      <c r="I3162" s="57"/>
      <c r="J3162" s="62" t="str">
        <f t="shared" si="249"/>
        <v/>
      </c>
      <c r="K3162" s="61"/>
      <c r="L3162" s="57"/>
      <c r="M3162" s="57" t="str">
        <f t="shared" si="250"/>
        <v/>
      </c>
      <c r="N3162" s="57"/>
      <c r="O3162" s="57"/>
      <c r="P3162" s="57"/>
      <c r="Q3162" s="65" t="str">
        <f t="shared" si="251"/>
        <v/>
      </c>
      <c r="R3162" s="55"/>
      <c r="S3162" s="67"/>
      <c r="T3162" s="17">
        <f>IF(AND(D3162&lt;&gt;"",RIGHT(D3162,3)&lt;&gt;""),IF(COUNTIF($D$6:D3162,D3162)=1,1,0),0)</f>
        <v>0</v>
      </c>
      <c r="U3162" s="17" t="str">
        <f t="shared" si="252"/>
        <v/>
      </c>
      <c r="V3162" s="17" t="str">
        <f t="shared" si="253"/>
        <v/>
      </c>
    </row>
    <row r="3163" s="9" customFormat="1" hidden="1" customHeight="1" spans="1:22">
      <c r="A3163" s="21"/>
      <c r="B3163" s="54"/>
      <c r="C3163" s="55"/>
      <c r="D3163" s="54"/>
      <c r="E3163" s="57"/>
      <c r="F3163" s="58"/>
      <c r="G3163" s="59"/>
      <c r="H3163" s="57"/>
      <c r="I3163" s="57"/>
      <c r="J3163" s="62" t="str">
        <f t="shared" si="249"/>
        <v/>
      </c>
      <c r="K3163" s="61"/>
      <c r="L3163" s="57"/>
      <c r="M3163" s="57" t="str">
        <f t="shared" si="250"/>
        <v/>
      </c>
      <c r="N3163" s="57"/>
      <c r="O3163" s="57"/>
      <c r="P3163" s="57"/>
      <c r="Q3163" s="65" t="str">
        <f t="shared" si="251"/>
        <v/>
      </c>
      <c r="R3163" s="55"/>
      <c r="S3163" s="67"/>
      <c r="T3163" s="17">
        <f>IF(AND(D3163&lt;&gt;"",RIGHT(D3163,3)&lt;&gt;""),IF(COUNTIF($D$6:D3163,D3163)=1,1,0),0)</f>
        <v>0</v>
      </c>
      <c r="U3163" s="17" t="str">
        <f t="shared" si="252"/>
        <v/>
      </c>
      <c r="V3163" s="17" t="str">
        <f t="shared" si="253"/>
        <v/>
      </c>
    </row>
    <row r="3164" s="9" customFormat="1" hidden="1" customHeight="1" spans="1:22">
      <c r="A3164" s="21"/>
      <c r="B3164" s="54"/>
      <c r="C3164" s="55"/>
      <c r="D3164" s="54"/>
      <c r="E3164" s="57"/>
      <c r="F3164" s="58"/>
      <c r="G3164" s="59"/>
      <c r="H3164" s="57"/>
      <c r="I3164" s="57"/>
      <c r="J3164" s="62" t="str">
        <f t="shared" si="249"/>
        <v/>
      </c>
      <c r="K3164" s="61"/>
      <c r="L3164" s="57"/>
      <c r="M3164" s="57" t="str">
        <f t="shared" si="250"/>
        <v/>
      </c>
      <c r="N3164" s="57"/>
      <c r="O3164" s="57"/>
      <c r="P3164" s="57"/>
      <c r="Q3164" s="65" t="str">
        <f t="shared" si="251"/>
        <v/>
      </c>
      <c r="R3164" s="55"/>
      <c r="S3164" s="67"/>
      <c r="T3164" s="17">
        <f>IF(AND(D3164&lt;&gt;"",RIGHT(D3164,3)&lt;&gt;""),IF(COUNTIF($D$6:D3164,D3164)=1,1,0),0)</f>
        <v>0</v>
      </c>
      <c r="U3164" s="17" t="str">
        <f t="shared" si="252"/>
        <v/>
      </c>
      <c r="V3164" s="17" t="str">
        <f t="shared" si="253"/>
        <v/>
      </c>
    </row>
    <row r="3165" s="9" customFormat="1" hidden="1" customHeight="1" spans="1:22">
      <c r="A3165" s="21"/>
      <c r="B3165" s="54"/>
      <c r="C3165" s="55"/>
      <c r="D3165" s="54"/>
      <c r="E3165" s="57"/>
      <c r="F3165" s="58"/>
      <c r="G3165" s="59"/>
      <c r="H3165" s="57"/>
      <c r="I3165" s="57"/>
      <c r="J3165" s="62" t="str">
        <f t="shared" si="249"/>
        <v/>
      </c>
      <c r="K3165" s="61"/>
      <c r="L3165" s="57"/>
      <c r="M3165" s="57" t="str">
        <f t="shared" si="250"/>
        <v/>
      </c>
      <c r="N3165" s="57"/>
      <c r="O3165" s="57"/>
      <c r="P3165" s="57"/>
      <c r="Q3165" s="65" t="str">
        <f t="shared" si="251"/>
        <v/>
      </c>
      <c r="R3165" s="55"/>
      <c r="S3165" s="67"/>
      <c r="T3165" s="17">
        <f>IF(AND(D3165&lt;&gt;"",RIGHT(D3165,3)&lt;&gt;""),IF(COUNTIF($D$6:D3165,D3165)=1,1,0),0)</f>
        <v>0</v>
      </c>
      <c r="U3165" s="17" t="str">
        <f t="shared" si="252"/>
        <v/>
      </c>
      <c r="V3165" s="17" t="str">
        <f t="shared" si="253"/>
        <v/>
      </c>
    </row>
    <row r="3166" s="9" customFormat="1" hidden="1" customHeight="1" spans="1:22">
      <c r="A3166" s="21"/>
      <c r="B3166" s="54"/>
      <c r="C3166" s="55"/>
      <c r="D3166" s="54"/>
      <c r="E3166" s="57"/>
      <c r="F3166" s="58"/>
      <c r="G3166" s="59"/>
      <c r="H3166" s="57"/>
      <c r="I3166" s="57"/>
      <c r="J3166" s="62" t="str">
        <f t="shared" si="249"/>
        <v/>
      </c>
      <c r="K3166" s="61"/>
      <c r="L3166" s="57"/>
      <c r="M3166" s="57" t="str">
        <f t="shared" si="250"/>
        <v/>
      </c>
      <c r="N3166" s="57"/>
      <c r="O3166" s="57"/>
      <c r="P3166" s="57"/>
      <c r="Q3166" s="65" t="str">
        <f t="shared" si="251"/>
        <v/>
      </c>
      <c r="R3166" s="55"/>
      <c r="S3166" s="67"/>
      <c r="T3166" s="17">
        <f>IF(AND(D3166&lt;&gt;"",RIGHT(D3166,3)&lt;&gt;""),IF(COUNTIF($D$6:D3166,D3166)=1,1,0),0)</f>
        <v>0</v>
      </c>
      <c r="U3166" s="17" t="str">
        <f t="shared" si="252"/>
        <v/>
      </c>
      <c r="V3166" s="17" t="str">
        <f t="shared" si="253"/>
        <v/>
      </c>
    </row>
    <row r="3167" s="9" customFormat="1" hidden="1" customHeight="1" spans="1:22">
      <c r="A3167" s="21"/>
      <c r="B3167" s="54"/>
      <c r="C3167" s="55"/>
      <c r="D3167" s="54"/>
      <c r="E3167" s="57"/>
      <c r="F3167" s="58"/>
      <c r="G3167" s="59"/>
      <c r="H3167" s="57"/>
      <c r="I3167" s="57"/>
      <c r="J3167" s="62" t="str">
        <f t="shared" si="249"/>
        <v/>
      </c>
      <c r="K3167" s="61"/>
      <c r="L3167" s="57"/>
      <c r="M3167" s="57" t="str">
        <f t="shared" si="250"/>
        <v/>
      </c>
      <c r="N3167" s="57"/>
      <c r="O3167" s="57"/>
      <c r="P3167" s="57"/>
      <c r="Q3167" s="65" t="str">
        <f t="shared" si="251"/>
        <v/>
      </c>
      <c r="R3167" s="55"/>
      <c r="S3167" s="67"/>
      <c r="T3167" s="17">
        <f>IF(AND(D3167&lt;&gt;"",RIGHT(D3167,3)&lt;&gt;""),IF(COUNTIF($D$6:D3167,D3167)=1,1,0),0)</f>
        <v>0</v>
      </c>
      <c r="U3167" s="17" t="str">
        <f t="shared" si="252"/>
        <v/>
      </c>
      <c r="V3167" s="17" t="str">
        <f t="shared" si="253"/>
        <v/>
      </c>
    </row>
    <row r="3168" s="9" customFormat="1" hidden="1" customHeight="1" spans="1:22">
      <c r="A3168" s="21"/>
      <c r="B3168" s="54"/>
      <c r="C3168" s="55"/>
      <c r="D3168" s="54"/>
      <c r="E3168" s="57"/>
      <c r="F3168" s="58"/>
      <c r="G3168" s="59"/>
      <c r="H3168" s="57"/>
      <c r="I3168" s="57"/>
      <c r="J3168" s="62" t="str">
        <f t="shared" si="249"/>
        <v/>
      </c>
      <c r="K3168" s="61"/>
      <c r="L3168" s="57"/>
      <c r="M3168" s="57" t="str">
        <f t="shared" si="250"/>
        <v/>
      </c>
      <c r="N3168" s="57"/>
      <c r="O3168" s="57"/>
      <c r="P3168" s="57"/>
      <c r="Q3168" s="65" t="str">
        <f t="shared" si="251"/>
        <v/>
      </c>
      <c r="R3168" s="55"/>
      <c r="S3168" s="67"/>
      <c r="T3168" s="17">
        <f>IF(AND(D3168&lt;&gt;"",RIGHT(D3168,3)&lt;&gt;""),IF(COUNTIF($D$6:D3168,D3168)=1,1,0),0)</f>
        <v>0</v>
      </c>
      <c r="U3168" s="17" t="str">
        <f t="shared" si="252"/>
        <v/>
      </c>
      <c r="V3168" s="17" t="str">
        <f t="shared" si="253"/>
        <v/>
      </c>
    </row>
    <row r="3169" s="9" customFormat="1" hidden="1" customHeight="1" spans="1:22">
      <c r="A3169" s="21"/>
      <c r="B3169" s="54"/>
      <c r="C3169" s="55"/>
      <c r="D3169" s="54"/>
      <c r="E3169" s="57"/>
      <c r="F3169" s="58"/>
      <c r="G3169" s="59"/>
      <c r="H3169" s="57"/>
      <c r="I3169" s="57"/>
      <c r="J3169" s="62" t="str">
        <f t="shared" si="249"/>
        <v/>
      </c>
      <c r="K3169" s="61"/>
      <c r="L3169" s="57"/>
      <c r="M3169" s="57" t="str">
        <f t="shared" si="250"/>
        <v/>
      </c>
      <c r="N3169" s="57"/>
      <c r="O3169" s="57"/>
      <c r="P3169" s="57"/>
      <c r="Q3169" s="65" t="str">
        <f t="shared" si="251"/>
        <v/>
      </c>
      <c r="R3169" s="55"/>
      <c r="S3169" s="67"/>
      <c r="T3169" s="17">
        <f>IF(AND(D3169&lt;&gt;"",RIGHT(D3169,3)&lt;&gt;""),IF(COUNTIF($D$6:D3169,D3169)=1,1,0),0)</f>
        <v>0</v>
      </c>
      <c r="U3169" s="17" t="str">
        <f t="shared" si="252"/>
        <v/>
      </c>
      <c r="V3169" s="17" t="str">
        <f t="shared" si="253"/>
        <v/>
      </c>
    </row>
    <row r="3170" s="9" customFormat="1" hidden="1" customHeight="1" spans="1:22">
      <c r="A3170" s="21"/>
      <c r="B3170" s="54"/>
      <c r="C3170" s="55"/>
      <c r="D3170" s="54"/>
      <c r="E3170" s="57"/>
      <c r="F3170" s="58"/>
      <c r="G3170" s="59"/>
      <c r="H3170" s="57"/>
      <c r="I3170" s="57"/>
      <c r="J3170" s="62" t="str">
        <f t="shared" si="249"/>
        <v/>
      </c>
      <c r="K3170" s="61"/>
      <c r="L3170" s="57"/>
      <c r="M3170" s="57" t="str">
        <f t="shared" si="250"/>
        <v/>
      </c>
      <c r="N3170" s="57"/>
      <c r="O3170" s="57"/>
      <c r="P3170" s="57"/>
      <c r="Q3170" s="65" t="str">
        <f t="shared" si="251"/>
        <v/>
      </c>
      <c r="R3170" s="55"/>
      <c r="S3170" s="67"/>
      <c r="T3170" s="17">
        <f>IF(AND(D3170&lt;&gt;"",RIGHT(D3170,3)&lt;&gt;""),IF(COUNTIF($D$6:D3170,D3170)=1,1,0),0)</f>
        <v>0</v>
      </c>
      <c r="U3170" s="17" t="str">
        <f t="shared" si="252"/>
        <v/>
      </c>
      <c r="V3170" s="17" t="str">
        <f t="shared" si="253"/>
        <v/>
      </c>
    </row>
    <row r="3171" s="9" customFormat="1" hidden="1" customHeight="1" spans="1:22">
      <c r="A3171" s="21"/>
      <c r="B3171" s="54"/>
      <c r="C3171" s="55"/>
      <c r="D3171" s="54"/>
      <c r="E3171" s="57"/>
      <c r="F3171" s="58"/>
      <c r="G3171" s="59"/>
      <c r="H3171" s="57"/>
      <c r="I3171" s="57"/>
      <c r="J3171" s="62" t="str">
        <f t="shared" si="249"/>
        <v/>
      </c>
      <c r="K3171" s="61"/>
      <c r="L3171" s="57"/>
      <c r="M3171" s="57" t="str">
        <f t="shared" si="250"/>
        <v/>
      </c>
      <c r="N3171" s="57"/>
      <c r="O3171" s="57"/>
      <c r="P3171" s="57"/>
      <c r="Q3171" s="65" t="str">
        <f t="shared" si="251"/>
        <v/>
      </c>
      <c r="R3171" s="55"/>
      <c r="S3171" s="67"/>
      <c r="T3171" s="17">
        <f>IF(AND(D3171&lt;&gt;"",RIGHT(D3171,3)&lt;&gt;""),IF(COUNTIF($D$6:D3171,D3171)=1,1,0),0)</f>
        <v>0</v>
      </c>
      <c r="U3171" s="17" t="str">
        <f t="shared" si="252"/>
        <v/>
      </c>
      <c r="V3171" s="17" t="str">
        <f t="shared" si="253"/>
        <v/>
      </c>
    </row>
    <row r="3172" s="9" customFormat="1" hidden="1" customHeight="1" spans="1:22">
      <c r="A3172" s="21"/>
      <c r="B3172" s="54"/>
      <c r="C3172" s="55"/>
      <c r="D3172" s="54"/>
      <c r="E3172" s="57"/>
      <c r="F3172" s="58"/>
      <c r="G3172" s="59"/>
      <c r="H3172" s="57"/>
      <c r="I3172" s="57"/>
      <c r="J3172" s="62" t="str">
        <f t="shared" si="249"/>
        <v/>
      </c>
      <c r="K3172" s="61"/>
      <c r="L3172" s="57"/>
      <c r="M3172" s="57" t="str">
        <f t="shared" si="250"/>
        <v/>
      </c>
      <c r="N3172" s="57"/>
      <c r="O3172" s="57"/>
      <c r="P3172" s="57"/>
      <c r="Q3172" s="65" t="str">
        <f t="shared" si="251"/>
        <v/>
      </c>
      <c r="R3172" s="55"/>
      <c r="S3172" s="67"/>
      <c r="T3172" s="17">
        <f>IF(AND(D3172&lt;&gt;"",RIGHT(D3172,3)&lt;&gt;""),IF(COUNTIF($D$6:D3172,D3172)=1,1,0),0)</f>
        <v>0</v>
      </c>
      <c r="U3172" s="17" t="str">
        <f t="shared" si="252"/>
        <v/>
      </c>
      <c r="V3172" s="17" t="str">
        <f t="shared" si="253"/>
        <v/>
      </c>
    </row>
    <row r="3173" s="9" customFormat="1" hidden="1" customHeight="1" spans="1:22">
      <c r="A3173" s="21"/>
      <c r="B3173" s="54"/>
      <c r="C3173" s="55"/>
      <c r="D3173" s="54"/>
      <c r="E3173" s="57"/>
      <c r="F3173" s="58"/>
      <c r="G3173" s="59"/>
      <c r="H3173" s="57"/>
      <c r="I3173" s="57"/>
      <c r="J3173" s="62" t="str">
        <f t="shared" si="249"/>
        <v/>
      </c>
      <c r="K3173" s="61"/>
      <c r="L3173" s="57"/>
      <c r="M3173" s="57" t="str">
        <f t="shared" si="250"/>
        <v/>
      </c>
      <c r="N3173" s="57"/>
      <c r="O3173" s="57"/>
      <c r="P3173" s="57"/>
      <c r="Q3173" s="65" t="str">
        <f t="shared" si="251"/>
        <v/>
      </c>
      <c r="R3173" s="55"/>
      <c r="S3173" s="67"/>
      <c r="T3173" s="17">
        <f>IF(AND(D3173&lt;&gt;"",RIGHT(D3173,3)&lt;&gt;""),IF(COUNTIF($D$6:D3173,D3173)=1,1,0),0)</f>
        <v>0</v>
      </c>
      <c r="U3173" s="17" t="str">
        <f t="shared" si="252"/>
        <v/>
      </c>
      <c r="V3173" s="17" t="str">
        <f t="shared" si="253"/>
        <v/>
      </c>
    </row>
    <row r="3174" s="9" customFormat="1" hidden="1" customHeight="1" spans="1:22">
      <c r="A3174" s="21"/>
      <c r="B3174" s="54"/>
      <c r="C3174" s="55"/>
      <c r="D3174" s="54"/>
      <c r="E3174" s="57"/>
      <c r="F3174" s="58"/>
      <c r="G3174" s="59"/>
      <c r="H3174" s="57"/>
      <c r="I3174" s="57"/>
      <c r="J3174" s="62" t="str">
        <f t="shared" si="249"/>
        <v/>
      </c>
      <c r="K3174" s="61"/>
      <c r="L3174" s="57"/>
      <c r="M3174" s="57" t="str">
        <f t="shared" si="250"/>
        <v/>
      </c>
      <c r="N3174" s="57"/>
      <c r="O3174" s="57"/>
      <c r="P3174" s="57"/>
      <c r="Q3174" s="65" t="str">
        <f t="shared" si="251"/>
        <v/>
      </c>
      <c r="R3174" s="55"/>
      <c r="S3174" s="67"/>
      <c r="T3174" s="17">
        <f>IF(AND(D3174&lt;&gt;"",RIGHT(D3174,3)&lt;&gt;""),IF(COUNTIF($D$6:D3174,D3174)=1,1,0),0)</f>
        <v>0</v>
      </c>
      <c r="U3174" s="17" t="str">
        <f t="shared" si="252"/>
        <v/>
      </c>
      <c r="V3174" s="17" t="str">
        <f t="shared" si="253"/>
        <v/>
      </c>
    </row>
    <row r="3175" s="9" customFormat="1" hidden="1" customHeight="1" spans="1:22">
      <c r="A3175" s="21"/>
      <c r="B3175" s="54"/>
      <c r="C3175" s="55"/>
      <c r="D3175" s="54"/>
      <c r="E3175" s="57"/>
      <c r="F3175" s="58"/>
      <c r="G3175" s="59"/>
      <c r="H3175" s="57"/>
      <c r="I3175" s="57"/>
      <c r="J3175" s="62" t="str">
        <f t="shared" si="249"/>
        <v/>
      </c>
      <c r="K3175" s="61"/>
      <c r="L3175" s="57"/>
      <c r="M3175" s="57" t="str">
        <f t="shared" si="250"/>
        <v/>
      </c>
      <c r="N3175" s="57"/>
      <c r="O3175" s="57"/>
      <c r="P3175" s="57"/>
      <c r="Q3175" s="65" t="str">
        <f t="shared" si="251"/>
        <v/>
      </c>
      <c r="R3175" s="55"/>
      <c r="S3175" s="67"/>
      <c r="T3175" s="17">
        <f>IF(AND(D3175&lt;&gt;"",RIGHT(D3175,3)&lt;&gt;""),IF(COUNTIF($D$6:D3175,D3175)=1,1,0),0)</f>
        <v>0</v>
      </c>
      <c r="U3175" s="17" t="str">
        <f t="shared" si="252"/>
        <v/>
      </c>
      <c r="V3175" s="17" t="str">
        <f t="shared" si="253"/>
        <v/>
      </c>
    </row>
    <row r="3176" s="9" customFormat="1" hidden="1" customHeight="1" spans="1:22">
      <c r="A3176" s="21"/>
      <c r="B3176" s="54"/>
      <c r="C3176" s="55"/>
      <c r="D3176" s="54"/>
      <c r="E3176" s="57"/>
      <c r="F3176" s="58"/>
      <c r="G3176" s="59"/>
      <c r="H3176" s="57"/>
      <c r="I3176" s="57"/>
      <c r="J3176" s="62" t="str">
        <f t="shared" si="249"/>
        <v/>
      </c>
      <c r="K3176" s="61"/>
      <c r="L3176" s="57"/>
      <c r="M3176" s="57" t="str">
        <f t="shared" si="250"/>
        <v/>
      </c>
      <c r="N3176" s="57"/>
      <c r="O3176" s="57"/>
      <c r="P3176" s="57"/>
      <c r="Q3176" s="65" t="str">
        <f t="shared" si="251"/>
        <v/>
      </c>
      <c r="R3176" s="55"/>
      <c r="S3176" s="67"/>
      <c r="T3176" s="17">
        <f>IF(AND(D3176&lt;&gt;"",RIGHT(D3176,3)&lt;&gt;""),IF(COUNTIF($D$6:D3176,D3176)=1,1,0),0)</f>
        <v>0</v>
      </c>
      <c r="U3176" s="17" t="str">
        <f t="shared" si="252"/>
        <v/>
      </c>
      <c r="V3176" s="17" t="str">
        <f t="shared" si="253"/>
        <v/>
      </c>
    </row>
    <row r="3177" s="9" customFormat="1" hidden="1" customHeight="1" spans="1:22">
      <c r="A3177" s="21"/>
      <c r="B3177" s="54"/>
      <c r="C3177" s="55"/>
      <c r="D3177" s="54"/>
      <c r="E3177" s="57"/>
      <c r="F3177" s="58"/>
      <c r="G3177" s="59"/>
      <c r="H3177" s="57"/>
      <c r="I3177" s="57"/>
      <c r="J3177" s="62" t="str">
        <f t="shared" si="249"/>
        <v/>
      </c>
      <c r="K3177" s="61"/>
      <c r="L3177" s="57"/>
      <c r="M3177" s="57" t="str">
        <f t="shared" si="250"/>
        <v/>
      </c>
      <c r="N3177" s="57"/>
      <c r="O3177" s="57"/>
      <c r="P3177" s="57"/>
      <c r="Q3177" s="65" t="str">
        <f t="shared" si="251"/>
        <v/>
      </c>
      <c r="R3177" s="55"/>
      <c r="S3177" s="67"/>
      <c r="T3177" s="17">
        <f>IF(AND(D3177&lt;&gt;"",RIGHT(D3177,3)&lt;&gt;""),IF(COUNTIF($D$6:D3177,D3177)=1,1,0),0)</f>
        <v>0</v>
      </c>
      <c r="U3177" s="17" t="str">
        <f t="shared" si="252"/>
        <v/>
      </c>
      <c r="V3177" s="17" t="str">
        <f t="shared" si="253"/>
        <v/>
      </c>
    </row>
    <row r="3178" s="9" customFormat="1" hidden="1" customHeight="1" spans="1:22">
      <c r="A3178" s="21"/>
      <c r="B3178" s="54"/>
      <c r="C3178" s="55"/>
      <c r="D3178" s="54"/>
      <c r="E3178" s="57"/>
      <c r="F3178" s="58"/>
      <c r="G3178" s="59"/>
      <c r="H3178" s="57"/>
      <c r="I3178" s="57"/>
      <c r="J3178" s="62" t="str">
        <f t="shared" si="249"/>
        <v/>
      </c>
      <c r="K3178" s="61"/>
      <c r="L3178" s="57"/>
      <c r="M3178" s="57" t="str">
        <f t="shared" si="250"/>
        <v/>
      </c>
      <c r="N3178" s="57"/>
      <c r="O3178" s="57"/>
      <c r="P3178" s="57"/>
      <c r="Q3178" s="65" t="str">
        <f t="shared" si="251"/>
        <v/>
      </c>
      <c r="R3178" s="55"/>
      <c r="S3178" s="67"/>
      <c r="T3178" s="17">
        <f>IF(AND(D3178&lt;&gt;"",RIGHT(D3178,3)&lt;&gt;""),IF(COUNTIF($D$6:D3178,D3178)=1,1,0),0)</f>
        <v>0</v>
      </c>
      <c r="U3178" s="17" t="str">
        <f t="shared" si="252"/>
        <v/>
      </c>
      <c r="V3178" s="17" t="str">
        <f t="shared" si="253"/>
        <v/>
      </c>
    </row>
    <row r="3179" s="9" customFormat="1" hidden="1" customHeight="1" spans="1:22">
      <c r="A3179" s="21"/>
      <c r="B3179" s="54"/>
      <c r="C3179" s="55"/>
      <c r="D3179" s="54"/>
      <c r="E3179" s="57"/>
      <c r="F3179" s="58"/>
      <c r="G3179" s="59"/>
      <c r="H3179" s="57"/>
      <c r="I3179" s="57"/>
      <c r="J3179" s="62" t="str">
        <f t="shared" si="249"/>
        <v/>
      </c>
      <c r="K3179" s="61"/>
      <c r="L3179" s="57"/>
      <c r="M3179" s="57" t="str">
        <f t="shared" si="250"/>
        <v/>
      </c>
      <c r="N3179" s="57"/>
      <c r="O3179" s="57"/>
      <c r="P3179" s="57"/>
      <c r="Q3179" s="65" t="str">
        <f t="shared" si="251"/>
        <v/>
      </c>
      <c r="R3179" s="55"/>
      <c r="S3179" s="67"/>
      <c r="T3179" s="17">
        <f>IF(AND(D3179&lt;&gt;"",RIGHT(D3179,3)&lt;&gt;""),IF(COUNTIF($D$6:D3179,D3179)=1,1,0),0)</f>
        <v>0</v>
      </c>
      <c r="U3179" s="17" t="str">
        <f t="shared" si="252"/>
        <v/>
      </c>
      <c r="V3179" s="17" t="str">
        <f t="shared" si="253"/>
        <v/>
      </c>
    </row>
    <row r="3180" s="9" customFormat="1" hidden="1" customHeight="1" spans="1:22">
      <c r="A3180" s="21"/>
      <c r="B3180" s="54"/>
      <c r="C3180" s="55"/>
      <c r="D3180" s="54"/>
      <c r="E3180" s="57"/>
      <c r="F3180" s="58"/>
      <c r="G3180" s="59"/>
      <c r="H3180" s="57"/>
      <c r="I3180" s="57"/>
      <c r="J3180" s="62" t="str">
        <f t="shared" si="249"/>
        <v/>
      </c>
      <c r="K3180" s="61"/>
      <c r="L3180" s="57"/>
      <c r="M3180" s="57" t="str">
        <f t="shared" si="250"/>
        <v/>
      </c>
      <c r="N3180" s="57"/>
      <c r="O3180" s="57"/>
      <c r="P3180" s="57"/>
      <c r="Q3180" s="65" t="str">
        <f t="shared" si="251"/>
        <v/>
      </c>
      <c r="R3180" s="55"/>
      <c r="S3180" s="67"/>
      <c r="T3180" s="17">
        <f>IF(AND(D3180&lt;&gt;"",RIGHT(D3180,3)&lt;&gt;""),IF(COUNTIF($D$6:D3180,D3180)=1,1,0),0)</f>
        <v>0</v>
      </c>
      <c r="U3180" s="17" t="str">
        <f t="shared" si="252"/>
        <v/>
      </c>
      <c r="V3180" s="17" t="str">
        <f t="shared" si="253"/>
        <v/>
      </c>
    </row>
    <row r="3181" s="9" customFormat="1" hidden="1" customHeight="1" spans="1:22">
      <c r="A3181" s="21"/>
      <c r="B3181" s="54"/>
      <c r="C3181" s="55"/>
      <c r="D3181" s="54"/>
      <c r="E3181" s="57"/>
      <c r="F3181" s="58"/>
      <c r="G3181" s="59"/>
      <c r="H3181" s="57"/>
      <c r="I3181" s="57"/>
      <c r="J3181" s="62" t="str">
        <f t="shared" si="249"/>
        <v/>
      </c>
      <c r="K3181" s="61"/>
      <c r="L3181" s="57"/>
      <c r="M3181" s="57" t="str">
        <f t="shared" si="250"/>
        <v/>
      </c>
      <c r="N3181" s="57"/>
      <c r="O3181" s="57"/>
      <c r="P3181" s="57"/>
      <c r="Q3181" s="65" t="str">
        <f t="shared" si="251"/>
        <v/>
      </c>
      <c r="R3181" s="55"/>
      <c r="S3181" s="67"/>
      <c r="T3181" s="17">
        <f>IF(AND(D3181&lt;&gt;"",RIGHT(D3181,3)&lt;&gt;""),IF(COUNTIF($D$6:D3181,D3181)=1,1,0),0)</f>
        <v>0</v>
      </c>
      <c r="U3181" s="17" t="str">
        <f t="shared" si="252"/>
        <v/>
      </c>
      <c r="V3181" s="17" t="str">
        <f t="shared" si="253"/>
        <v/>
      </c>
    </row>
    <row r="3182" s="9" customFormat="1" hidden="1" customHeight="1" spans="1:22">
      <c r="A3182" s="21"/>
      <c r="B3182" s="54"/>
      <c r="C3182" s="55"/>
      <c r="D3182" s="54"/>
      <c r="E3182" s="57"/>
      <c r="F3182" s="58"/>
      <c r="G3182" s="59"/>
      <c r="H3182" s="57"/>
      <c r="I3182" s="57"/>
      <c r="J3182" s="62" t="str">
        <f t="shared" si="249"/>
        <v/>
      </c>
      <c r="K3182" s="61"/>
      <c r="L3182" s="57"/>
      <c r="M3182" s="57" t="str">
        <f t="shared" si="250"/>
        <v/>
      </c>
      <c r="N3182" s="57"/>
      <c r="O3182" s="57"/>
      <c r="P3182" s="57"/>
      <c r="Q3182" s="65" t="str">
        <f t="shared" si="251"/>
        <v/>
      </c>
      <c r="R3182" s="55"/>
      <c r="S3182" s="67"/>
      <c r="T3182" s="17">
        <f>IF(AND(D3182&lt;&gt;"",RIGHT(D3182,3)&lt;&gt;""),IF(COUNTIF($D$6:D3182,D3182)=1,1,0),0)</f>
        <v>0</v>
      </c>
      <c r="U3182" s="17" t="str">
        <f t="shared" si="252"/>
        <v/>
      </c>
      <c r="V3182" s="17" t="str">
        <f t="shared" si="253"/>
        <v/>
      </c>
    </row>
    <row r="3183" s="9" customFormat="1" hidden="1" customHeight="1" spans="1:22">
      <c r="A3183" s="21"/>
      <c r="B3183" s="54"/>
      <c r="C3183" s="55"/>
      <c r="D3183" s="54"/>
      <c r="E3183" s="57"/>
      <c r="F3183" s="58"/>
      <c r="G3183" s="59"/>
      <c r="H3183" s="57"/>
      <c r="I3183" s="57"/>
      <c r="J3183" s="62" t="str">
        <f t="shared" si="249"/>
        <v/>
      </c>
      <c r="K3183" s="61"/>
      <c r="L3183" s="57"/>
      <c r="M3183" s="57" t="str">
        <f t="shared" si="250"/>
        <v/>
      </c>
      <c r="N3183" s="57"/>
      <c r="O3183" s="57"/>
      <c r="P3183" s="57"/>
      <c r="Q3183" s="65" t="str">
        <f t="shared" si="251"/>
        <v/>
      </c>
      <c r="R3183" s="55"/>
      <c r="S3183" s="67"/>
      <c r="T3183" s="17">
        <f>IF(AND(D3183&lt;&gt;"",RIGHT(D3183,3)&lt;&gt;""),IF(COUNTIF($D$6:D3183,D3183)=1,1,0),0)</f>
        <v>0</v>
      </c>
      <c r="U3183" s="17" t="str">
        <f t="shared" si="252"/>
        <v/>
      </c>
      <c r="V3183" s="17" t="str">
        <f t="shared" si="253"/>
        <v/>
      </c>
    </row>
    <row r="3184" s="9" customFormat="1" hidden="1" customHeight="1" spans="1:22">
      <c r="A3184" s="21"/>
      <c r="B3184" s="54"/>
      <c r="C3184" s="55"/>
      <c r="D3184" s="54"/>
      <c r="E3184" s="57"/>
      <c r="F3184" s="58"/>
      <c r="G3184" s="59"/>
      <c r="H3184" s="57"/>
      <c r="I3184" s="57"/>
      <c r="J3184" s="62" t="str">
        <f t="shared" si="249"/>
        <v/>
      </c>
      <c r="K3184" s="61"/>
      <c r="L3184" s="57"/>
      <c r="M3184" s="57" t="str">
        <f t="shared" si="250"/>
        <v/>
      </c>
      <c r="N3184" s="57"/>
      <c r="O3184" s="57"/>
      <c r="P3184" s="57"/>
      <c r="Q3184" s="65" t="str">
        <f t="shared" si="251"/>
        <v/>
      </c>
      <c r="R3184" s="55"/>
      <c r="S3184" s="67"/>
      <c r="T3184" s="17">
        <f>IF(AND(D3184&lt;&gt;"",RIGHT(D3184,3)&lt;&gt;""),IF(COUNTIF($D$6:D3184,D3184)=1,1,0),0)</f>
        <v>0</v>
      </c>
      <c r="U3184" s="17" t="str">
        <f t="shared" si="252"/>
        <v/>
      </c>
      <c r="V3184" s="17" t="str">
        <f t="shared" si="253"/>
        <v/>
      </c>
    </row>
    <row r="3185" s="9" customFormat="1" hidden="1" customHeight="1" spans="1:22">
      <c r="A3185" s="21"/>
      <c r="B3185" s="54"/>
      <c r="C3185" s="55"/>
      <c r="D3185" s="54"/>
      <c r="E3185" s="57"/>
      <c r="F3185" s="58"/>
      <c r="G3185" s="59"/>
      <c r="H3185" s="57"/>
      <c r="I3185" s="57"/>
      <c r="J3185" s="62" t="str">
        <f t="shared" si="249"/>
        <v/>
      </c>
      <c r="K3185" s="61"/>
      <c r="L3185" s="57"/>
      <c r="M3185" s="57" t="str">
        <f t="shared" si="250"/>
        <v/>
      </c>
      <c r="N3185" s="57"/>
      <c r="O3185" s="57"/>
      <c r="P3185" s="57"/>
      <c r="Q3185" s="65" t="str">
        <f t="shared" si="251"/>
        <v/>
      </c>
      <c r="R3185" s="55"/>
      <c r="S3185" s="67"/>
      <c r="T3185" s="17">
        <f>IF(AND(D3185&lt;&gt;"",RIGHT(D3185,3)&lt;&gt;""),IF(COUNTIF($D$6:D3185,D3185)=1,1,0),0)</f>
        <v>0</v>
      </c>
      <c r="U3185" s="17" t="str">
        <f t="shared" si="252"/>
        <v/>
      </c>
      <c r="V3185" s="17" t="str">
        <f t="shared" si="253"/>
        <v/>
      </c>
    </row>
    <row r="3186" s="9" customFormat="1" hidden="1" customHeight="1" spans="1:22">
      <c r="A3186" s="21"/>
      <c r="B3186" s="54"/>
      <c r="C3186" s="55"/>
      <c r="D3186" s="54"/>
      <c r="E3186" s="57"/>
      <c r="F3186" s="58"/>
      <c r="G3186" s="59"/>
      <c r="H3186" s="57"/>
      <c r="I3186" s="57"/>
      <c r="J3186" s="62" t="str">
        <f t="shared" si="249"/>
        <v/>
      </c>
      <c r="K3186" s="61"/>
      <c r="L3186" s="57"/>
      <c r="M3186" s="57" t="str">
        <f t="shared" si="250"/>
        <v/>
      </c>
      <c r="N3186" s="57"/>
      <c r="O3186" s="57"/>
      <c r="P3186" s="57"/>
      <c r="Q3186" s="65" t="str">
        <f t="shared" si="251"/>
        <v/>
      </c>
      <c r="R3186" s="55"/>
      <c r="S3186" s="67"/>
      <c r="T3186" s="17">
        <f>IF(AND(D3186&lt;&gt;"",RIGHT(D3186,3)&lt;&gt;""),IF(COUNTIF($D$6:D3186,D3186)=1,1,0),0)</f>
        <v>0</v>
      </c>
      <c r="U3186" s="17" t="str">
        <f t="shared" si="252"/>
        <v/>
      </c>
      <c r="V3186" s="17" t="str">
        <f t="shared" si="253"/>
        <v/>
      </c>
    </row>
    <row r="3187" s="9" customFormat="1" hidden="1" customHeight="1" spans="1:22">
      <c r="A3187" s="21"/>
      <c r="B3187" s="54"/>
      <c r="C3187" s="55"/>
      <c r="D3187" s="54"/>
      <c r="E3187" s="57"/>
      <c r="F3187" s="58"/>
      <c r="G3187" s="59"/>
      <c r="H3187" s="57"/>
      <c r="I3187" s="57"/>
      <c r="J3187" s="62" t="str">
        <f t="shared" si="249"/>
        <v/>
      </c>
      <c r="K3187" s="61"/>
      <c r="L3187" s="57"/>
      <c r="M3187" s="57" t="str">
        <f t="shared" si="250"/>
        <v/>
      </c>
      <c r="N3187" s="57"/>
      <c r="O3187" s="57"/>
      <c r="P3187" s="57"/>
      <c r="Q3187" s="65" t="str">
        <f t="shared" si="251"/>
        <v/>
      </c>
      <c r="R3187" s="55"/>
      <c r="S3187" s="67"/>
      <c r="T3187" s="17">
        <f>IF(AND(D3187&lt;&gt;"",RIGHT(D3187,3)&lt;&gt;""),IF(COUNTIF($D$6:D3187,D3187)=1,1,0),0)</f>
        <v>0</v>
      </c>
      <c r="U3187" s="17" t="str">
        <f t="shared" si="252"/>
        <v/>
      </c>
      <c r="V3187" s="17" t="str">
        <f t="shared" si="253"/>
        <v/>
      </c>
    </row>
    <row r="3188" s="9" customFormat="1" hidden="1" customHeight="1" spans="1:22">
      <c r="A3188" s="21"/>
      <c r="B3188" s="54"/>
      <c r="C3188" s="55"/>
      <c r="D3188" s="54"/>
      <c r="E3188" s="57"/>
      <c r="F3188" s="58"/>
      <c r="G3188" s="59"/>
      <c r="H3188" s="57"/>
      <c r="I3188" s="57"/>
      <c r="J3188" s="62" t="str">
        <f t="shared" si="249"/>
        <v/>
      </c>
      <c r="K3188" s="61"/>
      <c r="L3188" s="57"/>
      <c r="M3188" s="57" t="str">
        <f t="shared" si="250"/>
        <v/>
      </c>
      <c r="N3188" s="57"/>
      <c r="O3188" s="57"/>
      <c r="P3188" s="57"/>
      <c r="Q3188" s="65" t="str">
        <f t="shared" si="251"/>
        <v/>
      </c>
      <c r="R3188" s="55"/>
      <c r="S3188" s="67"/>
      <c r="T3188" s="17">
        <f>IF(AND(D3188&lt;&gt;"",RIGHT(D3188,3)&lt;&gt;""),IF(COUNTIF($D$6:D3188,D3188)=1,1,0),0)</f>
        <v>0</v>
      </c>
      <c r="U3188" s="17" t="str">
        <f t="shared" si="252"/>
        <v/>
      </c>
      <c r="V3188" s="17" t="str">
        <f t="shared" si="253"/>
        <v/>
      </c>
    </row>
    <row r="3189" s="9" customFormat="1" hidden="1" customHeight="1" spans="1:22">
      <c r="A3189" s="21"/>
      <c r="B3189" s="54"/>
      <c r="C3189" s="55"/>
      <c r="D3189" s="54"/>
      <c r="E3189" s="57"/>
      <c r="F3189" s="58"/>
      <c r="G3189" s="59"/>
      <c r="H3189" s="57"/>
      <c r="I3189" s="57"/>
      <c r="J3189" s="62" t="str">
        <f t="shared" si="249"/>
        <v/>
      </c>
      <c r="K3189" s="61"/>
      <c r="L3189" s="57"/>
      <c r="M3189" s="57" t="str">
        <f t="shared" si="250"/>
        <v/>
      </c>
      <c r="N3189" s="57"/>
      <c r="O3189" s="57"/>
      <c r="P3189" s="57"/>
      <c r="Q3189" s="65" t="str">
        <f t="shared" si="251"/>
        <v/>
      </c>
      <c r="R3189" s="55"/>
      <c r="S3189" s="67"/>
      <c r="T3189" s="17">
        <f>IF(AND(D3189&lt;&gt;"",RIGHT(D3189,3)&lt;&gt;""),IF(COUNTIF($D$6:D3189,D3189)=1,1,0),0)</f>
        <v>0</v>
      </c>
      <c r="U3189" s="17" t="str">
        <f t="shared" si="252"/>
        <v/>
      </c>
      <c r="V3189" s="17" t="str">
        <f t="shared" si="253"/>
        <v/>
      </c>
    </row>
    <row r="3190" s="9" customFormat="1" hidden="1" customHeight="1" spans="1:22">
      <c r="A3190" s="21"/>
      <c r="B3190" s="54"/>
      <c r="C3190" s="55"/>
      <c r="D3190" s="54"/>
      <c r="E3190" s="57"/>
      <c r="F3190" s="58"/>
      <c r="G3190" s="59"/>
      <c r="H3190" s="57"/>
      <c r="I3190" s="57"/>
      <c r="J3190" s="62" t="str">
        <f t="shared" si="249"/>
        <v/>
      </c>
      <c r="K3190" s="61"/>
      <c r="L3190" s="57"/>
      <c r="M3190" s="57" t="str">
        <f t="shared" si="250"/>
        <v/>
      </c>
      <c r="N3190" s="57"/>
      <c r="O3190" s="57"/>
      <c r="P3190" s="57"/>
      <c r="Q3190" s="65" t="str">
        <f t="shared" si="251"/>
        <v/>
      </c>
      <c r="R3190" s="55"/>
      <c r="S3190" s="67"/>
      <c r="T3190" s="17">
        <f>IF(AND(D3190&lt;&gt;"",RIGHT(D3190,3)&lt;&gt;""),IF(COUNTIF($D$6:D3190,D3190)=1,1,0),0)</f>
        <v>0</v>
      </c>
      <c r="U3190" s="17" t="str">
        <f t="shared" si="252"/>
        <v/>
      </c>
      <c r="V3190" s="17" t="str">
        <f t="shared" si="253"/>
        <v/>
      </c>
    </row>
    <row r="3191" s="9" customFormat="1" hidden="1" customHeight="1" spans="1:22">
      <c r="A3191" s="21"/>
      <c r="B3191" s="54"/>
      <c r="C3191" s="55"/>
      <c r="D3191" s="54"/>
      <c r="E3191" s="57"/>
      <c r="F3191" s="58"/>
      <c r="G3191" s="59"/>
      <c r="H3191" s="57"/>
      <c r="I3191" s="57"/>
      <c r="J3191" s="62" t="str">
        <f t="shared" si="249"/>
        <v/>
      </c>
      <c r="K3191" s="61"/>
      <c r="L3191" s="57"/>
      <c r="M3191" s="57" t="str">
        <f t="shared" si="250"/>
        <v/>
      </c>
      <c r="N3191" s="57"/>
      <c r="O3191" s="57"/>
      <c r="P3191" s="57"/>
      <c r="Q3191" s="65" t="str">
        <f t="shared" si="251"/>
        <v/>
      </c>
      <c r="R3191" s="55"/>
      <c r="S3191" s="67"/>
      <c r="T3191" s="17">
        <f>IF(AND(D3191&lt;&gt;"",RIGHT(D3191,3)&lt;&gt;""),IF(COUNTIF($D$6:D3191,D3191)=1,1,0),0)</f>
        <v>0</v>
      </c>
      <c r="U3191" s="17" t="str">
        <f t="shared" si="252"/>
        <v/>
      </c>
      <c r="V3191" s="17" t="str">
        <f t="shared" si="253"/>
        <v/>
      </c>
    </row>
    <row r="3192" s="9" customFormat="1" hidden="1" customHeight="1" spans="1:22">
      <c r="A3192" s="21"/>
      <c r="B3192" s="54"/>
      <c r="C3192" s="55"/>
      <c r="D3192" s="54"/>
      <c r="E3192" s="57"/>
      <c r="F3192" s="58"/>
      <c r="G3192" s="59"/>
      <c r="H3192" s="57"/>
      <c r="I3192" s="57"/>
      <c r="J3192" s="62" t="str">
        <f t="shared" si="249"/>
        <v/>
      </c>
      <c r="K3192" s="61"/>
      <c r="L3192" s="57"/>
      <c r="M3192" s="57" t="str">
        <f t="shared" si="250"/>
        <v/>
      </c>
      <c r="N3192" s="57"/>
      <c r="O3192" s="57"/>
      <c r="P3192" s="57"/>
      <c r="Q3192" s="65" t="str">
        <f t="shared" si="251"/>
        <v/>
      </c>
      <c r="R3192" s="55"/>
      <c r="S3192" s="67"/>
      <c r="T3192" s="17">
        <f>IF(AND(D3192&lt;&gt;"",RIGHT(D3192,3)&lt;&gt;""),IF(COUNTIF($D$6:D3192,D3192)=1,1,0),0)</f>
        <v>0</v>
      </c>
      <c r="U3192" s="17" t="str">
        <f t="shared" si="252"/>
        <v/>
      </c>
      <c r="V3192" s="17" t="str">
        <f t="shared" si="253"/>
        <v/>
      </c>
    </row>
    <row r="3193" s="9" customFormat="1" hidden="1" customHeight="1" spans="1:22">
      <c r="A3193" s="21"/>
      <c r="B3193" s="54"/>
      <c r="C3193" s="55"/>
      <c r="D3193" s="54"/>
      <c r="E3193" s="57"/>
      <c r="F3193" s="58"/>
      <c r="G3193" s="59"/>
      <c r="H3193" s="57"/>
      <c r="I3193" s="57"/>
      <c r="J3193" s="62" t="str">
        <f t="shared" si="249"/>
        <v/>
      </c>
      <c r="K3193" s="61"/>
      <c r="L3193" s="57"/>
      <c r="M3193" s="57" t="str">
        <f t="shared" si="250"/>
        <v/>
      </c>
      <c r="N3193" s="57"/>
      <c r="O3193" s="57"/>
      <c r="P3193" s="57"/>
      <c r="Q3193" s="65" t="str">
        <f t="shared" si="251"/>
        <v/>
      </c>
      <c r="R3193" s="55"/>
      <c r="S3193" s="67"/>
      <c r="T3193" s="17">
        <f>IF(AND(D3193&lt;&gt;"",RIGHT(D3193,3)&lt;&gt;""),IF(COUNTIF($D$6:D3193,D3193)=1,1,0),0)</f>
        <v>0</v>
      </c>
      <c r="U3193" s="17" t="str">
        <f t="shared" si="252"/>
        <v/>
      </c>
      <c r="V3193" s="17" t="str">
        <f t="shared" si="253"/>
        <v/>
      </c>
    </row>
    <row r="3194" s="9" customFormat="1" hidden="1" customHeight="1" spans="1:22">
      <c r="A3194" s="21"/>
      <c r="B3194" s="54"/>
      <c r="C3194" s="55"/>
      <c r="D3194" s="54"/>
      <c r="E3194" s="57"/>
      <c r="F3194" s="58"/>
      <c r="G3194" s="59"/>
      <c r="H3194" s="57"/>
      <c r="I3194" s="57"/>
      <c r="J3194" s="62" t="str">
        <f t="shared" si="249"/>
        <v/>
      </c>
      <c r="K3194" s="61"/>
      <c r="L3194" s="57"/>
      <c r="M3194" s="57" t="str">
        <f t="shared" si="250"/>
        <v/>
      </c>
      <c r="N3194" s="57"/>
      <c r="O3194" s="57"/>
      <c r="P3194" s="57"/>
      <c r="Q3194" s="65" t="str">
        <f t="shared" si="251"/>
        <v/>
      </c>
      <c r="R3194" s="55"/>
      <c r="S3194" s="67"/>
      <c r="T3194" s="17">
        <f>IF(AND(D3194&lt;&gt;"",RIGHT(D3194,3)&lt;&gt;""),IF(COUNTIF($D$6:D3194,D3194)=1,1,0),0)</f>
        <v>0</v>
      </c>
      <c r="U3194" s="17" t="str">
        <f t="shared" si="252"/>
        <v/>
      </c>
      <c r="V3194" s="17" t="str">
        <f t="shared" si="253"/>
        <v/>
      </c>
    </row>
    <row r="3195" s="9" customFormat="1" hidden="1" customHeight="1" spans="1:22">
      <c r="A3195" s="21"/>
      <c r="B3195" s="54"/>
      <c r="C3195" s="55"/>
      <c r="D3195" s="54"/>
      <c r="E3195" s="57"/>
      <c r="F3195" s="58"/>
      <c r="G3195" s="59"/>
      <c r="H3195" s="57"/>
      <c r="I3195" s="57"/>
      <c r="J3195" s="62" t="str">
        <f t="shared" si="249"/>
        <v/>
      </c>
      <c r="K3195" s="61"/>
      <c r="L3195" s="57"/>
      <c r="M3195" s="57" t="str">
        <f t="shared" si="250"/>
        <v/>
      </c>
      <c r="N3195" s="57"/>
      <c r="O3195" s="57"/>
      <c r="P3195" s="57"/>
      <c r="Q3195" s="65" t="str">
        <f t="shared" si="251"/>
        <v/>
      </c>
      <c r="R3195" s="55"/>
      <c r="S3195" s="67"/>
      <c r="T3195" s="17">
        <f>IF(AND(D3195&lt;&gt;"",RIGHT(D3195,3)&lt;&gt;""),IF(COUNTIF($D$6:D3195,D3195)=1,1,0),0)</f>
        <v>0</v>
      </c>
      <c r="U3195" s="17" t="str">
        <f t="shared" si="252"/>
        <v/>
      </c>
      <c r="V3195" s="17" t="str">
        <f t="shared" si="253"/>
        <v/>
      </c>
    </row>
    <row r="3196" s="9" customFormat="1" hidden="1" customHeight="1" spans="1:22">
      <c r="A3196" s="21"/>
      <c r="B3196" s="54"/>
      <c r="C3196" s="55"/>
      <c r="D3196" s="54"/>
      <c r="E3196" s="57"/>
      <c r="F3196" s="58"/>
      <c r="G3196" s="59"/>
      <c r="H3196" s="57"/>
      <c r="I3196" s="57"/>
      <c r="J3196" s="62" t="str">
        <f t="shared" si="249"/>
        <v/>
      </c>
      <c r="K3196" s="61"/>
      <c r="L3196" s="57"/>
      <c r="M3196" s="57" t="str">
        <f t="shared" si="250"/>
        <v/>
      </c>
      <c r="N3196" s="57"/>
      <c r="O3196" s="57"/>
      <c r="P3196" s="57"/>
      <c r="Q3196" s="65" t="str">
        <f t="shared" si="251"/>
        <v/>
      </c>
      <c r="R3196" s="55"/>
      <c r="S3196" s="67"/>
      <c r="T3196" s="17">
        <f>IF(AND(D3196&lt;&gt;"",RIGHT(D3196,3)&lt;&gt;""),IF(COUNTIF($D$6:D3196,D3196)=1,1,0),0)</f>
        <v>0</v>
      </c>
      <c r="U3196" s="17" t="str">
        <f t="shared" si="252"/>
        <v/>
      </c>
      <c r="V3196" s="17" t="str">
        <f t="shared" si="253"/>
        <v/>
      </c>
    </row>
    <row r="3197" s="9" customFormat="1" hidden="1" customHeight="1" spans="1:22">
      <c r="A3197" s="21"/>
      <c r="B3197" s="54"/>
      <c r="C3197" s="55"/>
      <c r="D3197" s="54"/>
      <c r="E3197" s="57"/>
      <c r="F3197" s="58"/>
      <c r="G3197" s="59"/>
      <c r="H3197" s="57"/>
      <c r="I3197" s="57"/>
      <c r="J3197" s="62" t="str">
        <f t="shared" si="249"/>
        <v/>
      </c>
      <c r="K3197" s="61"/>
      <c r="L3197" s="57"/>
      <c r="M3197" s="57" t="str">
        <f t="shared" si="250"/>
        <v/>
      </c>
      <c r="N3197" s="57"/>
      <c r="O3197" s="57"/>
      <c r="P3197" s="57"/>
      <c r="Q3197" s="65" t="str">
        <f t="shared" si="251"/>
        <v/>
      </c>
      <c r="R3197" s="55"/>
      <c r="S3197" s="67"/>
      <c r="T3197" s="17">
        <f>IF(AND(D3197&lt;&gt;"",RIGHT(D3197,3)&lt;&gt;""),IF(COUNTIF($D$6:D3197,D3197)=1,1,0),0)</f>
        <v>0</v>
      </c>
      <c r="U3197" s="17" t="str">
        <f t="shared" si="252"/>
        <v/>
      </c>
      <c r="V3197" s="17" t="str">
        <f t="shared" si="253"/>
        <v/>
      </c>
    </row>
    <row r="3198" s="9" customFormat="1" hidden="1" customHeight="1" spans="1:22">
      <c r="A3198" s="21"/>
      <c r="B3198" s="54"/>
      <c r="C3198" s="55"/>
      <c r="D3198" s="54"/>
      <c r="E3198" s="57"/>
      <c r="F3198" s="58"/>
      <c r="G3198" s="59"/>
      <c r="H3198" s="57"/>
      <c r="I3198" s="57"/>
      <c r="J3198" s="62" t="str">
        <f t="shared" si="249"/>
        <v/>
      </c>
      <c r="K3198" s="61"/>
      <c r="L3198" s="57"/>
      <c r="M3198" s="57" t="str">
        <f t="shared" si="250"/>
        <v/>
      </c>
      <c r="N3198" s="57"/>
      <c r="O3198" s="57"/>
      <c r="P3198" s="57"/>
      <c r="Q3198" s="65" t="str">
        <f t="shared" si="251"/>
        <v/>
      </c>
      <c r="R3198" s="55"/>
      <c r="S3198" s="67"/>
      <c r="T3198" s="17">
        <f>IF(AND(D3198&lt;&gt;"",RIGHT(D3198,3)&lt;&gt;""),IF(COUNTIF($D$6:D3198,D3198)=1,1,0),0)</f>
        <v>0</v>
      </c>
      <c r="U3198" s="17" t="str">
        <f t="shared" si="252"/>
        <v/>
      </c>
      <c r="V3198" s="17" t="str">
        <f t="shared" si="253"/>
        <v/>
      </c>
    </row>
    <row r="3199" s="9" customFormat="1" hidden="1" customHeight="1" spans="1:22">
      <c r="A3199" s="21"/>
      <c r="B3199" s="54"/>
      <c r="C3199" s="55"/>
      <c r="D3199" s="54"/>
      <c r="E3199" s="57"/>
      <c r="F3199" s="58"/>
      <c r="G3199" s="59"/>
      <c r="H3199" s="57"/>
      <c r="I3199" s="57"/>
      <c r="J3199" s="62" t="str">
        <f t="shared" si="249"/>
        <v/>
      </c>
      <c r="K3199" s="61"/>
      <c r="L3199" s="57"/>
      <c r="M3199" s="57" t="str">
        <f t="shared" si="250"/>
        <v/>
      </c>
      <c r="N3199" s="57"/>
      <c r="O3199" s="57"/>
      <c r="P3199" s="57"/>
      <c r="Q3199" s="65" t="str">
        <f t="shared" si="251"/>
        <v/>
      </c>
      <c r="R3199" s="55"/>
      <c r="S3199" s="67"/>
      <c r="T3199" s="17">
        <f>IF(AND(D3199&lt;&gt;"",RIGHT(D3199,3)&lt;&gt;""),IF(COUNTIF($D$6:D3199,D3199)=1,1,0),0)</f>
        <v>0</v>
      </c>
      <c r="U3199" s="17" t="str">
        <f t="shared" si="252"/>
        <v/>
      </c>
      <c r="V3199" s="17" t="str">
        <f t="shared" si="253"/>
        <v/>
      </c>
    </row>
    <row r="3200" s="9" customFormat="1" hidden="1" customHeight="1" spans="1:22">
      <c r="A3200" s="21"/>
      <c r="B3200" s="54"/>
      <c r="C3200" s="55"/>
      <c r="D3200" s="54"/>
      <c r="E3200" s="57"/>
      <c r="F3200" s="58"/>
      <c r="G3200" s="59"/>
      <c r="H3200" s="57"/>
      <c r="I3200" s="57"/>
      <c r="J3200" s="62" t="str">
        <f t="shared" si="249"/>
        <v/>
      </c>
      <c r="K3200" s="61"/>
      <c r="L3200" s="57"/>
      <c r="M3200" s="57" t="str">
        <f t="shared" si="250"/>
        <v/>
      </c>
      <c r="N3200" s="57"/>
      <c r="O3200" s="57"/>
      <c r="P3200" s="57"/>
      <c r="Q3200" s="65" t="str">
        <f t="shared" si="251"/>
        <v/>
      </c>
      <c r="R3200" s="55"/>
      <c r="S3200" s="67"/>
      <c r="T3200" s="17">
        <f>IF(AND(D3200&lt;&gt;"",RIGHT(D3200,3)&lt;&gt;""),IF(COUNTIF($D$6:D3200,D3200)=1,1,0),0)</f>
        <v>0</v>
      </c>
      <c r="U3200" s="17" t="str">
        <f t="shared" si="252"/>
        <v/>
      </c>
      <c r="V3200" s="17" t="str">
        <f t="shared" si="253"/>
        <v/>
      </c>
    </row>
    <row r="3201" s="9" customFormat="1" hidden="1" customHeight="1" spans="1:22">
      <c r="A3201" s="21"/>
      <c r="B3201" s="54"/>
      <c r="C3201" s="55"/>
      <c r="D3201" s="54"/>
      <c r="E3201" s="57"/>
      <c r="F3201" s="58"/>
      <c r="G3201" s="59"/>
      <c r="H3201" s="57"/>
      <c r="I3201" s="57"/>
      <c r="J3201" s="62" t="str">
        <f t="shared" si="249"/>
        <v/>
      </c>
      <c r="K3201" s="61"/>
      <c r="L3201" s="57"/>
      <c r="M3201" s="57" t="str">
        <f t="shared" si="250"/>
        <v/>
      </c>
      <c r="N3201" s="57"/>
      <c r="O3201" s="57"/>
      <c r="P3201" s="57"/>
      <c r="Q3201" s="65" t="str">
        <f t="shared" si="251"/>
        <v/>
      </c>
      <c r="R3201" s="55"/>
      <c r="S3201" s="67"/>
      <c r="T3201" s="17">
        <f>IF(AND(D3201&lt;&gt;"",RIGHT(D3201,3)&lt;&gt;""),IF(COUNTIF($D$6:D3201,D3201)=1,1,0),0)</f>
        <v>0</v>
      </c>
      <c r="U3201" s="17" t="str">
        <f t="shared" si="252"/>
        <v/>
      </c>
      <c r="V3201" s="17" t="str">
        <f t="shared" si="253"/>
        <v/>
      </c>
    </row>
    <row r="3202" s="9" customFormat="1" hidden="1" customHeight="1" spans="1:22">
      <c r="A3202" s="21"/>
      <c r="B3202" s="54"/>
      <c r="C3202" s="55"/>
      <c r="D3202" s="54"/>
      <c r="E3202" s="57"/>
      <c r="F3202" s="58"/>
      <c r="G3202" s="59"/>
      <c r="H3202" s="57"/>
      <c r="I3202" s="57"/>
      <c r="J3202" s="62" t="str">
        <f t="shared" si="249"/>
        <v/>
      </c>
      <c r="K3202" s="61"/>
      <c r="L3202" s="57"/>
      <c r="M3202" s="57" t="str">
        <f t="shared" si="250"/>
        <v/>
      </c>
      <c r="N3202" s="57"/>
      <c r="O3202" s="57"/>
      <c r="P3202" s="57"/>
      <c r="Q3202" s="65" t="str">
        <f t="shared" si="251"/>
        <v/>
      </c>
      <c r="R3202" s="55"/>
      <c r="S3202" s="67"/>
      <c r="T3202" s="17">
        <f>IF(AND(D3202&lt;&gt;"",RIGHT(D3202,3)&lt;&gt;""),IF(COUNTIF($D$6:D3202,D3202)=1,1,0),0)</f>
        <v>0</v>
      </c>
      <c r="U3202" s="17" t="str">
        <f t="shared" si="252"/>
        <v/>
      </c>
      <c r="V3202" s="17" t="str">
        <f t="shared" si="253"/>
        <v/>
      </c>
    </row>
    <row r="3203" s="9" customFormat="1" hidden="1" customHeight="1" spans="1:22">
      <c r="A3203" s="21"/>
      <c r="B3203" s="54"/>
      <c r="C3203" s="55"/>
      <c r="D3203" s="54"/>
      <c r="E3203" s="57"/>
      <c r="F3203" s="58"/>
      <c r="G3203" s="59"/>
      <c r="H3203" s="57"/>
      <c r="I3203" s="57"/>
      <c r="J3203" s="62" t="str">
        <f t="shared" si="249"/>
        <v/>
      </c>
      <c r="K3203" s="61"/>
      <c r="L3203" s="57"/>
      <c r="M3203" s="57" t="str">
        <f t="shared" si="250"/>
        <v/>
      </c>
      <c r="N3203" s="57"/>
      <c r="O3203" s="57"/>
      <c r="P3203" s="57"/>
      <c r="Q3203" s="65" t="str">
        <f t="shared" si="251"/>
        <v/>
      </c>
      <c r="R3203" s="55"/>
      <c r="S3203" s="67"/>
      <c r="T3203" s="17">
        <f>IF(AND(D3203&lt;&gt;"",RIGHT(D3203,3)&lt;&gt;""),IF(COUNTIF($D$6:D3203,D3203)=1,1,0),0)</f>
        <v>0</v>
      </c>
      <c r="U3203" s="17" t="str">
        <f t="shared" si="252"/>
        <v/>
      </c>
      <c r="V3203" s="17" t="str">
        <f t="shared" si="253"/>
        <v/>
      </c>
    </row>
    <row r="3204" s="9" customFormat="1" hidden="1" customHeight="1" spans="1:22">
      <c r="A3204" s="21"/>
      <c r="B3204" s="54"/>
      <c r="C3204" s="55"/>
      <c r="D3204" s="54"/>
      <c r="E3204" s="57"/>
      <c r="F3204" s="58"/>
      <c r="G3204" s="59"/>
      <c r="H3204" s="57"/>
      <c r="I3204" s="57"/>
      <c r="J3204" s="62" t="str">
        <f t="shared" si="249"/>
        <v/>
      </c>
      <c r="K3204" s="61"/>
      <c r="L3204" s="57"/>
      <c r="M3204" s="57" t="str">
        <f t="shared" si="250"/>
        <v/>
      </c>
      <c r="N3204" s="57"/>
      <c r="O3204" s="57"/>
      <c r="P3204" s="57"/>
      <c r="Q3204" s="65" t="str">
        <f t="shared" si="251"/>
        <v/>
      </c>
      <c r="R3204" s="55"/>
      <c r="S3204" s="67"/>
      <c r="T3204" s="17">
        <f>IF(AND(D3204&lt;&gt;"",RIGHT(D3204,3)&lt;&gt;""),IF(COUNTIF($D$6:D3204,D3204)=1,1,0),0)</f>
        <v>0</v>
      </c>
      <c r="U3204" s="17" t="str">
        <f t="shared" si="252"/>
        <v/>
      </c>
      <c r="V3204" s="17" t="str">
        <f t="shared" si="253"/>
        <v/>
      </c>
    </row>
    <row r="3205" s="9" customFormat="1" hidden="1" customHeight="1" spans="1:22">
      <c r="A3205" s="21"/>
      <c r="B3205" s="54"/>
      <c r="C3205" s="55"/>
      <c r="D3205" s="54"/>
      <c r="E3205" s="57"/>
      <c r="F3205" s="58"/>
      <c r="G3205" s="59"/>
      <c r="H3205" s="57"/>
      <c r="I3205" s="57"/>
      <c r="J3205" s="62" t="str">
        <f t="shared" si="249"/>
        <v/>
      </c>
      <c r="K3205" s="61"/>
      <c r="L3205" s="57"/>
      <c r="M3205" s="57" t="str">
        <f t="shared" si="250"/>
        <v/>
      </c>
      <c r="N3205" s="57"/>
      <c r="O3205" s="57"/>
      <c r="P3205" s="57"/>
      <c r="Q3205" s="65" t="str">
        <f t="shared" si="251"/>
        <v/>
      </c>
      <c r="R3205" s="55"/>
      <c r="S3205" s="67"/>
      <c r="T3205" s="17">
        <f>IF(AND(D3205&lt;&gt;"",RIGHT(D3205,3)&lt;&gt;""),IF(COUNTIF($D$6:D3205,D3205)=1,1,0),0)</f>
        <v>0</v>
      </c>
      <c r="U3205" s="17" t="str">
        <f t="shared" si="252"/>
        <v/>
      </c>
      <c r="V3205" s="17" t="str">
        <f t="shared" si="253"/>
        <v/>
      </c>
    </row>
    <row r="3206" s="9" customFormat="1" hidden="1" customHeight="1" spans="1:22">
      <c r="A3206" s="21"/>
      <c r="B3206" s="54"/>
      <c r="C3206" s="55"/>
      <c r="D3206" s="54"/>
      <c r="E3206" s="57"/>
      <c r="F3206" s="58"/>
      <c r="G3206" s="59"/>
      <c r="H3206" s="57"/>
      <c r="I3206" s="57"/>
      <c r="J3206" s="62" t="str">
        <f t="shared" ref="J3206:J3269" si="254">IF(H3206&lt;&gt;"",HYPERLINK(_xlfn.CONCAT($H$4,H3206,I3206),"Open File"),"")</f>
        <v/>
      </c>
      <c r="K3206" s="61"/>
      <c r="L3206" s="57"/>
      <c r="M3206" s="57" t="str">
        <f t="shared" ref="M3206:M3269" si="255">IF(AND(N3206&lt;&gt;"",Q3206&lt;&gt;"",R3206&lt;&gt;""),"COMPLETED",IF(N3206&lt;&gt;"","ON-GOING",IF(L3206&lt;&gt;"","REQUESTED","")))</f>
        <v/>
      </c>
      <c r="N3206" s="57"/>
      <c r="O3206" s="57"/>
      <c r="P3206" s="57"/>
      <c r="Q3206" s="65" t="str">
        <f t="shared" ref="Q3206:Q3269" si="256">IF(O3206&lt;&gt;"",HYPERLINK(_xlfn.CONCAT($O$4,O3206,P3206),"Open File"),"")</f>
        <v/>
      </c>
      <c r="R3206" s="55"/>
      <c r="S3206" s="67"/>
      <c r="T3206" s="17">
        <f>IF(AND(D3206&lt;&gt;"",RIGHT(D3206,3)&lt;&gt;""),IF(COUNTIF($D$6:D3206,D3206)=1,1,0),0)</f>
        <v>0</v>
      </c>
      <c r="U3206" s="17" t="str">
        <f t="shared" ref="U3206:U3269" si="257">IF(AND(D3206&lt;&gt;"",E3206&lt;&gt;""),_xlfn.CONCAT(SUBSTITUTE(D3206,"/","."),"_",E3206,"_Before"),"")</f>
        <v/>
      </c>
      <c r="V3206" s="17" t="str">
        <f t="shared" ref="V3206:V3269" si="258">IF(AND(D3206&lt;&gt;"",E3206&lt;&gt;""),_xlfn.CONCAT(SUBSTITUTE(D3206,"/","."),"_",E3206,"_After"),"")</f>
        <v/>
      </c>
    </row>
    <row r="3207" s="9" customFormat="1" hidden="1" customHeight="1" spans="1:22">
      <c r="A3207" s="21"/>
      <c r="B3207" s="54"/>
      <c r="C3207" s="55"/>
      <c r="D3207" s="54"/>
      <c r="E3207" s="57"/>
      <c r="F3207" s="58"/>
      <c r="G3207" s="59"/>
      <c r="H3207" s="57"/>
      <c r="I3207" s="57"/>
      <c r="J3207" s="62" t="str">
        <f t="shared" si="254"/>
        <v/>
      </c>
      <c r="K3207" s="61"/>
      <c r="L3207" s="57"/>
      <c r="M3207" s="57" t="str">
        <f t="shared" si="255"/>
        <v/>
      </c>
      <c r="N3207" s="57"/>
      <c r="O3207" s="57"/>
      <c r="P3207" s="57"/>
      <c r="Q3207" s="65" t="str">
        <f t="shared" si="256"/>
        <v/>
      </c>
      <c r="R3207" s="55"/>
      <c r="S3207" s="67"/>
      <c r="T3207" s="17">
        <f>IF(AND(D3207&lt;&gt;"",RIGHT(D3207,3)&lt;&gt;""),IF(COUNTIF($D$6:D3207,D3207)=1,1,0),0)</f>
        <v>0</v>
      </c>
      <c r="U3207" s="17" t="str">
        <f t="shared" si="257"/>
        <v/>
      </c>
      <c r="V3207" s="17" t="str">
        <f t="shared" si="258"/>
        <v/>
      </c>
    </row>
    <row r="3208" s="9" customFormat="1" hidden="1" customHeight="1" spans="1:22">
      <c r="A3208" s="21"/>
      <c r="B3208" s="54"/>
      <c r="C3208" s="55"/>
      <c r="D3208" s="54"/>
      <c r="E3208" s="57"/>
      <c r="F3208" s="58"/>
      <c r="G3208" s="59"/>
      <c r="H3208" s="57"/>
      <c r="I3208" s="57"/>
      <c r="J3208" s="62" t="str">
        <f t="shared" si="254"/>
        <v/>
      </c>
      <c r="K3208" s="61"/>
      <c r="L3208" s="57"/>
      <c r="M3208" s="57" t="str">
        <f t="shared" si="255"/>
        <v/>
      </c>
      <c r="N3208" s="57"/>
      <c r="O3208" s="57"/>
      <c r="P3208" s="57"/>
      <c r="Q3208" s="65" t="str">
        <f t="shared" si="256"/>
        <v/>
      </c>
      <c r="R3208" s="55"/>
      <c r="S3208" s="67"/>
      <c r="T3208" s="17">
        <f>IF(AND(D3208&lt;&gt;"",RIGHT(D3208,3)&lt;&gt;""),IF(COUNTIF($D$6:D3208,D3208)=1,1,0),0)</f>
        <v>0</v>
      </c>
      <c r="U3208" s="17" t="str">
        <f t="shared" si="257"/>
        <v/>
      </c>
      <c r="V3208" s="17" t="str">
        <f t="shared" si="258"/>
        <v/>
      </c>
    </row>
    <row r="3209" s="9" customFormat="1" hidden="1" customHeight="1" spans="1:22">
      <c r="A3209" s="21"/>
      <c r="B3209" s="54"/>
      <c r="C3209" s="55"/>
      <c r="D3209" s="54"/>
      <c r="E3209" s="57"/>
      <c r="F3209" s="58"/>
      <c r="G3209" s="59"/>
      <c r="H3209" s="57"/>
      <c r="I3209" s="57"/>
      <c r="J3209" s="62" t="str">
        <f t="shared" si="254"/>
        <v/>
      </c>
      <c r="K3209" s="61"/>
      <c r="L3209" s="57"/>
      <c r="M3209" s="57" t="str">
        <f t="shared" si="255"/>
        <v/>
      </c>
      <c r="N3209" s="57"/>
      <c r="O3209" s="57"/>
      <c r="P3209" s="57"/>
      <c r="Q3209" s="65" t="str">
        <f t="shared" si="256"/>
        <v/>
      </c>
      <c r="R3209" s="55"/>
      <c r="S3209" s="67"/>
      <c r="T3209" s="17">
        <f>IF(AND(D3209&lt;&gt;"",RIGHT(D3209,3)&lt;&gt;""),IF(COUNTIF($D$6:D3209,D3209)=1,1,0),0)</f>
        <v>0</v>
      </c>
      <c r="U3209" s="17" t="str">
        <f t="shared" si="257"/>
        <v/>
      </c>
      <c r="V3209" s="17" t="str">
        <f t="shared" si="258"/>
        <v/>
      </c>
    </row>
    <row r="3210" s="9" customFormat="1" hidden="1" customHeight="1" spans="1:22">
      <c r="A3210" s="21"/>
      <c r="B3210" s="54"/>
      <c r="C3210" s="55"/>
      <c r="D3210" s="54"/>
      <c r="E3210" s="57"/>
      <c r="F3210" s="58"/>
      <c r="G3210" s="59"/>
      <c r="H3210" s="57"/>
      <c r="I3210" s="57"/>
      <c r="J3210" s="62" t="str">
        <f t="shared" si="254"/>
        <v/>
      </c>
      <c r="K3210" s="61"/>
      <c r="L3210" s="57"/>
      <c r="M3210" s="57" t="str">
        <f t="shared" si="255"/>
        <v/>
      </c>
      <c r="N3210" s="57"/>
      <c r="O3210" s="57"/>
      <c r="P3210" s="57"/>
      <c r="Q3210" s="65" t="str">
        <f t="shared" si="256"/>
        <v/>
      </c>
      <c r="R3210" s="55"/>
      <c r="S3210" s="67"/>
      <c r="T3210" s="17">
        <f>IF(AND(D3210&lt;&gt;"",RIGHT(D3210,3)&lt;&gt;""),IF(COUNTIF($D$6:D3210,D3210)=1,1,0),0)</f>
        <v>0</v>
      </c>
      <c r="U3210" s="17" t="str">
        <f t="shared" si="257"/>
        <v/>
      </c>
      <c r="V3210" s="17" t="str">
        <f t="shared" si="258"/>
        <v/>
      </c>
    </row>
    <row r="3211" s="9" customFormat="1" hidden="1" customHeight="1" spans="1:22">
      <c r="A3211" s="21"/>
      <c r="B3211" s="54"/>
      <c r="C3211" s="55"/>
      <c r="D3211" s="54"/>
      <c r="E3211" s="57"/>
      <c r="F3211" s="58"/>
      <c r="G3211" s="59"/>
      <c r="H3211" s="57"/>
      <c r="I3211" s="57"/>
      <c r="J3211" s="62" t="str">
        <f t="shared" si="254"/>
        <v/>
      </c>
      <c r="K3211" s="61"/>
      <c r="L3211" s="57"/>
      <c r="M3211" s="57" t="str">
        <f t="shared" si="255"/>
        <v/>
      </c>
      <c r="N3211" s="57"/>
      <c r="O3211" s="57"/>
      <c r="P3211" s="57"/>
      <c r="Q3211" s="65" t="str">
        <f t="shared" si="256"/>
        <v/>
      </c>
      <c r="R3211" s="55"/>
      <c r="S3211" s="67"/>
      <c r="T3211" s="17">
        <f>IF(AND(D3211&lt;&gt;"",RIGHT(D3211,3)&lt;&gt;""),IF(COUNTIF($D$6:D3211,D3211)=1,1,0),0)</f>
        <v>0</v>
      </c>
      <c r="U3211" s="17" t="str">
        <f t="shared" si="257"/>
        <v/>
      </c>
      <c r="V3211" s="17" t="str">
        <f t="shared" si="258"/>
        <v/>
      </c>
    </row>
    <row r="3212" s="9" customFormat="1" hidden="1" customHeight="1" spans="1:22">
      <c r="A3212" s="21"/>
      <c r="B3212" s="54"/>
      <c r="C3212" s="55"/>
      <c r="D3212" s="54"/>
      <c r="E3212" s="57"/>
      <c r="F3212" s="58"/>
      <c r="G3212" s="59"/>
      <c r="H3212" s="57"/>
      <c r="I3212" s="57"/>
      <c r="J3212" s="62" t="str">
        <f t="shared" si="254"/>
        <v/>
      </c>
      <c r="K3212" s="61"/>
      <c r="L3212" s="57"/>
      <c r="M3212" s="57" t="str">
        <f t="shared" si="255"/>
        <v/>
      </c>
      <c r="N3212" s="57"/>
      <c r="O3212" s="57"/>
      <c r="P3212" s="57"/>
      <c r="Q3212" s="65" t="str">
        <f t="shared" si="256"/>
        <v/>
      </c>
      <c r="R3212" s="55"/>
      <c r="S3212" s="67"/>
      <c r="T3212" s="17">
        <f>IF(AND(D3212&lt;&gt;"",RIGHT(D3212,3)&lt;&gt;""),IF(COUNTIF($D$6:D3212,D3212)=1,1,0),0)</f>
        <v>0</v>
      </c>
      <c r="U3212" s="17" t="str">
        <f t="shared" si="257"/>
        <v/>
      </c>
      <c r="V3212" s="17" t="str">
        <f t="shared" si="258"/>
        <v/>
      </c>
    </row>
    <row r="3213" s="9" customFormat="1" hidden="1" customHeight="1" spans="1:22">
      <c r="A3213" s="21"/>
      <c r="B3213" s="54"/>
      <c r="C3213" s="55"/>
      <c r="D3213" s="54"/>
      <c r="E3213" s="57"/>
      <c r="F3213" s="58"/>
      <c r="G3213" s="59"/>
      <c r="H3213" s="57"/>
      <c r="I3213" s="57"/>
      <c r="J3213" s="62" t="str">
        <f t="shared" si="254"/>
        <v/>
      </c>
      <c r="K3213" s="61"/>
      <c r="L3213" s="57"/>
      <c r="M3213" s="57" t="str">
        <f t="shared" si="255"/>
        <v/>
      </c>
      <c r="N3213" s="57"/>
      <c r="O3213" s="57"/>
      <c r="P3213" s="57"/>
      <c r="Q3213" s="65" t="str">
        <f t="shared" si="256"/>
        <v/>
      </c>
      <c r="R3213" s="55"/>
      <c r="S3213" s="67"/>
      <c r="T3213" s="17">
        <f>IF(AND(D3213&lt;&gt;"",RIGHT(D3213,3)&lt;&gt;""),IF(COUNTIF($D$6:D3213,D3213)=1,1,0),0)</f>
        <v>0</v>
      </c>
      <c r="U3213" s="17" t="str">
        <f t="shared" si="257"/>
        <v/>
      </c>
      <c r="V3213" s="17" t="str">
        <f t="shared" si="258"/>
        <v/>
      </c>
    </row>
    <row r="3214" s="9" customFormat="1" hidden="1" customHeight="1" spans="1:22">
      <c r="A3214" s="21"/>
      <c r="B3214" s="54"/>
      <c r="C3214" s="55"/>
      <c r="D3214" s="54"/>
      <c r="E3214" s="57"/>
      <c r="F3214" s="58"/>
      <c r="G3214" s="59"/>
      <c r="H3214" s="57"/>
      <c r="I3214" s="57"/>
      <c r="J3214" s="62" t="str">
        <f t="shared" si="254"/>
        <v/>
      </c>
      <c r="K3214" s="61"/>
      <c r="L3214" s="57"/>
      <c r="M3214" s="57" t="str">
        <f t="shared" si="255"/>
        <v/>
      </c>
      <c r="N3214" s="57"/>
      <c r="O3214" s="57"/>
      <c r="P3214" s="57"/>
      <c r="Q3214" s="65" t="str">
        <f t="shared" si="256"/>
        <v/>
      </c>
      <c r="R3214" s="55"/>
      <c r="S3214" s="67"/>
      <c r="T3214" s="17">
        <f>IF(AND(D3214&lt;&gt;"",RIGHT(D3214,3)&lt;&gt;""),IF(COUNTIF($D$6:D3214,D3214)=1,1,0),0)</f>
        <v>0</v>
      </c>
      <c r="U3214" s="17" t="str">
        <f t="shared" si="257"/>
        <v/>
      </c>
      <c r="V3214" s="17" t="str">
        <f t="shared" si="258"/>
        <v/>
      </c>
    </row>
    <row r="3215" s="9" customFormat="1" hidden="1" customHeight="1" spans="1:22">
      <c r="A3215" s="21"/>
      <c r="B3215" s="54"/>
      <c r="C3215" s="55"/>
      <c r="D3215" s="54"/>
      <c r="E3215" s="57"/>
      <c r="F3215" s="58"/>
      <c r="G3215" s="59"/>
      <c r="H3215" s="57"/>
      <c r="I3215" s="57"/>
      <c r="J3215" s="62" t="str">
        <f t="shared" si="254"/>
        <v/>
      </c>
      <c r="K3215" s="61"/>
      <c r="L3215" s="57"/>
      <c r="M3215" s="57" t="str">
        <f t="shared" si="255"/>
        <v/>
      </c>
      <c r="N3215" s="57"/>
      <c r="O3215" s="57"/>
      <c r="P3215" s="57"/>
      <c r="Q3215" s="65" t="str">
        <f t="shared" si="256"/>
        <v/>
      </c>
      <c r="R3215" s="55"/>
      <c r="S3215" s="67"/>
      <c r="T3215" s="17">
        <f>IF(AND(D3215&lt;&gt;"",RIGHT(D3215,3)&lt;&gt;""),IF(COUNTIF($D$6:D3215,D3215)=1,1,0),0)</f>
        <v>0</v>
      </c>
      <c r="U3215" s="17" t="str">
        <f t="shared" si="257"/>
        <v/>
      </c>
      <c r="V3215" s="17" t="str">
        <f t="shared" si="258"/>
        <v/>
      </c>
    </row>
    <row r="3216" s="9" customFormat="1" hidden="1" customHeight="1" spans="1:22">
      <c r="A3216" s="21"/>
      <c r="B3216" s="54"/>
      <c r="C3216" s="55"/>
      <c r="D3216" s="54"/>
      <c r="E3216" s="57"/>
      <c r="F3216" s="58"/>
      <c r="G3216" s="59"/>
      <c r="H3216" s="57"/>
      <c r="I3216" s="57"/>
      <c r="J3216" s="62" t="str">
        <f t="shared" si="254"/>
        <v/>
      </c>
      <c r="K3216" s="61"/>
      <c r="L3216" s="57"/>
      <c r="M3216" s="57" t="str">
        <f t="shared" si="255"/>
        <v/>
      </c>
      <c r="N3216" s="57"/>
      <c r="O3216" s="57"/>
      <c r="P3216" s="57"/>
      <c r="Q3216" s="65" t="str">
        <f t="shared" si="256"/>
        <v/>
      </c>
      <c r="R3216" s="55"/>
      <c r="S3216" s="67"/>
      <c r="T3216" s="17">
        <f>IF(AND(D3216&lt;&gt;"",RIGHT(D3216,3)&lt;&gt;""),IF(COUNTIF($D$6:D3216,D3216)=1,1,0),0)</f>
        <v>0</v>
      </c>
      <c r="U3216" s="17" t="str">
        <f t="shared" si="257"/>
        <v/>
      </c>
      <c r="V3216" s="17" t="str">
        <f t="shared" si="258"/>
        <v/>
      </c>
    </row>
    <row r="3217" s="9" customFormat="1" hidden="1" customHeight="1" spans="1:22">
      <c r="A3217" s="21"/>
      <c r="B3217" s="54"/>
      <c r="C3217" s="55"/>
      <c r="D3217" s="54"/>
      <c r="E3217" s="57"/>
      <c r="F3217" s="58"/>
      <c r="G3217" s="59"/>
      <c r="H3217" s="57"/>
      <c r="I3217" s="57"/>
      <c r="J3217" s="62" t="str">
        <f t="shared" si="254"/>
        <v/>
      </c>
      <c r="K3217" s="61"/>
      <c r="L3217" s="57"/>
      <c r="M3217" s="57" t="str">
        <f t="shared" si="255"/>
        <v/>
      </c>
      <c r="N3217" s="57"/>
      <c r="O3217" s="57"/>
      <c r="P3217" s="57"/>
      <c r="Q3217" s="65" t="str">
        <f t="shared" si="256"/>
        <v/>
      </c>
      <c r="R3217" s="55"/>
      <c r="S3217" s="67"/>
      <c r="T3217" s="17">
        <f>IF(AND(D3217&lt;&gt;"",RIGHT(D3217,3)&lt;&gt;""),IF(COUNTIF($D$6:D3217,D3217)=1,1,0),0)</f>
        <v>0</v>
      </c>
      <c r="U3217" s="17" t="str">
        <f t="shared" si="257"/>
        <v/>
      </c>
      <c r="V3217" s="17" t="str">
        <f t="shared" si="258"/>
        <v/>
      </c>
    </row>
    <row r="3218" s="9" customFormat="1" hidden="1" customHeight="1" spans="1:22">
      <c r="A3218" s="21"/>
      <c r="B3218" s="54"/>
      <c r="C3218" s="55"/>
      <c r="D3218" s="54"/>
      <c r="E3218" s="57"/>
      <c r="F3218" s="58"/>
      <c r="G3218" s="59"/>
      <c r="H3218" s="57"/>
      <c r="I3218" s="57"/>
      <c r="J3218" s="62" t="str">
        <f t="shared" si="254"/>
        <v/>
      </c>
      <c r="K3218" s="61"/>
      <c r="L3218" s="57"/>
      <c r="M3218" s="57" t="str">
        <f t="shared" si="255"/>
        <v/>
      </c>
      <c r="N3218" s="57"/>
      <c r="O3218" s="57"/>
      <c r="P3218" s="57"/>
      <c r="Q3218" s="65" t="str">
        <f t="shared" si="256"/>
        <v/>
      </c>
      <c r="R3218" s="55"/>
      <c r="S3218" s="67"/>
      <c r="T3218" s="17">
        <f>IF(AND(D3218&lt;&gt;"",RIGHT(D3218,3)&lt;&gt;""),IF(COUNTIF($D$6:D3218,D3218)=1,1,0),0)</f>
        <v>0</v>
      </c>
      <c r="U3218" s="17" t="str">
        <f t="shared" si="257"/>
        <v/>
      </c>
      <c r="V3218" s="17" t="str">
        <f t="shared" si="258"/>
        <v/>
      </c>
    </row>
    <row r="3219" s="9" customFormat="1" hidden="1" customHeight="1" spans="1:22">
      <c r="A3219" s="21"/>
      <c r="B3219" s="54"/>
      <c r="C3219" s="55"/>
      <c r="D3219" s="54"/>
      <c r="E3219" s="57"/>
      <c r="F3219" s="58"/>
      <c r="G3219" s="59"/>
      <c r="H3219" s="57"/>
      <c r="I3219" s="57"/>
      <c r="J3219" s="62" t="str">
        <f t="shared" si="254"/>
        <v/>
      </c>
      <c r="K3219" s="61"/>
      <c r="L3219" s="57"/>
      <c r="M3219" s="57" t="str">
        <f t="shared" si="255"/>
        <v/>
      </c>
      <c r="N3219" s="57"/>
      <c r="O3219" s="57"/>
      <c r="P3219" s="57"/>
      <c r="Q3219" s="65" t="str">
        <f t="shared" si="256"/>
        <v/>
      </c>
      <c r="R3219" s="55"/>
      <c r="S3219" s="67"/>
      <c r="T3219" s="17">
        <f>IF(AND(D3219&lt;&gt;"",RIGHT(D3219,3)&lt;&gt;""),IF(COUNTIF($D$6:D3219,D3219)=1,1,0),0)</f>
        <v>0</v>
      </c>
      <c r="U3219" s="17" t="str">
        <f t="shared" si="257"/>
        <v/>
      </c>
      <c r="V3219" s="17" t="str">
        <f t="shared" si="258"/>
        <v/>
      </c>
    </row>
    <row r="3220" s="9" customFormat="1" hidden="1" customHeight="1" spans="1:22">
      <c r="A3220" s="21"/>
      <c r="B3220" s="54"/>
      <c r="C3220" s="55"/>
      <c r="D3220" s="54"/>
      <c r="E3220" s="57"/>
      <c r="F3220" s="58"/>
      <c r="G3220" s="59"/>
      <c r="H3220" s="57"/>
      <c r="I3220" s="57"/>
      <c r="J3220" s="62" t="str">
        <f t="shared" si="254"/>
        <v/>
      </c>
      <c r="K3220" s="61"/>
      <c r="L3220" s="57"/>
      <c r="M3220" s="57" t="str">
        <f t="shared" si="255"/>
        <v/>
      </c>
      <c r="N3220" s="57"/>
      <c r="O3220" s="57"/>
      <c r="P3220" s="57"/>
      <c r="Q3220" s="65" t="str">
        <f t="shared" si="256"/>
        <v/>
      </c>
      <c r="R3220" s="55"/>
      <c r="S3220" s="67"/>
      <c r="T3220" s="17">
        <f>IF(AND(D3220&lt;&gt;"",RIGHT(D3220,3)&lt;&gt;""),IF(COUNTIF($D$6:D3220,D3220)=1,1,0),0)</f>
        <v>0</v>
      </c>
      <c r="U3220" s="17" t="str">
        <f t="shared" si="257"/>
        <v/>
      </c>
      <c r="V3220" s="17" t="str">
        <f t="shared" si="258"/>
        <v/>
      </c>
    </row>
    <row r="3221" s="9" customFormat="1" hidden="1" customHeight="1" spans="1:22">
      <c r="A3221" s="21"/>
      <c r="B3221" s="54"/>
      <c r="C3221" s="55"/>
      <c r="D3221" s="54"/>
      <c r="E3221" s="57"/>
      <c r="F3221" s="58"/>
      <c r="G3221" s="59"/>
      <c r="H3221" s="57"/>
      <c r="I3221" s="57"/>
      <c r="J3221" s="62" t="str">
        <f t="shared" si="254"/>
        <v/>
      </c>
      <c r="K3221" s="61"/>
      <c r="L3221" s="57"/>
      <c r="M3221" s="57" t="str">
        <f t="shared" si="255"/>
        <v/>
      </c>
      <c r="N3221" s="57"/>
      <c r="O3221" s="57"/>
      <c r="P3221" s="57"/>
      <c r="Q3221" s="65" t="str">
        <f t="shared" si="256"/>
        <v/>
      </c>
      <c r="R3221" s="55"/>
      <c r="S3221" s="67"/>
      <c r="T3221" s="17">
        <f>IF(AND(D3221&lt;&gt;"",RIGHT(D3221,3)&lt;&gt;""),IF(COUNTIF($D$6:D3221,D3221)=1,1,0),0)</f>
        <v>0</v>
      </c>
      <c r="U3221" s="17" t="str">
        <f t="shared" si="257"/>
        <v/>
      </c>
      <c r="V3221" s="17" t="str">
        <f t="shared" si="258"/>
        <v/>
      </c>
    </row>
    <row r="3222" s="9" customFormat="1" hidden="1" customHeight="1" spans="1:22">
      <c r="A3222" s="21"/>
      <c r="B3222" s="54"/>
      <c r="C3222" s="55"/>
      <c r="D3222" s="54"/>
      <c r="E3222" s="57"/>
      <c r="F3222" s="58"/>
      <c r="G3222" s="59"/>
      <c r="H3222" s="57"/>
      <c r="I3222" s="57"/>
      <c r="J3222" s="62" t="str">
        <f t="shared" si="254"/>
        <v/>
      </c>
      <c r="K3222" s="61"/>
      <c r="L3222" s="57"/>
      <c r="M3222" s="57" t="str">
        <f t="shared" si="255"/>
        <v/>
      </c>
      <c r="N3222" s="57"/>
      <c r="O3222" s="57"/>
      <c r="P3222" s="57"/>
      <c r="Q3222" s="65" t="str">
        <f t="shared" si="256"/>
        <v/>
      </c>
      <c r="R3222" s="55"/>
      <c r="S3222" s="67"/>
      <c r="T3222" s="17">
        <f>IF(AND(D3222&lt;&gt;"",RIGHT(D3222,3)&lt;&gt;""),IF(COUNTIF($D$6:D3222,D3222)=1,1,0),0)</f>
        <v>0</v>
      </c>
      <c r="U3222" s="17" t="str">
        <f t="shared" si="257"/>
        <v/>
      </c>
      <c r="V3222" s="17" t="str">
        <f t="shared" si="258"/>
        <v/>
      </c>
    </row>
    <row r="3223" s="9" customFormat="1" hidden="1" customHeight="1" spans="1:22">
      <c r="A3223" s="21"/>
      <c r="B3223" s="54"/>
      <c r="C3223" s="55"/>
      <c r="D3223" s="54"/>
      <c r="E3223" s="57"/>
      <c r="F3223" s="58"/>
      <c r="G3223" s="59"/>
      <c r="H3223" s="57"/>
      <c r="I3223" s="57"/>
      <c r="J3223" s="62" t="str">
        <f t="shared" si="254"/>
        <v/>
      </c>
      <c r="K3223" s="61"/>
      <c r="L3223" s="57"/>
      <c r="M3223" s="57" t="str">
        <f t="shared" si="255"/>
        <v/>
      </c>
      <c r="N3223" s="57"/>
      <c r="O3223" s="57"/>
      <c r="P3223" s="57"/>
      <c r="Q3223" s="65" t="str">
        <f t="shared" si="256"/>
        <v/>
      </c>
      <c r="R3223" s="55"/>
      <c r="S3223" s="67"/>
      <c r="T3223" s="17">
        <f>IF(AND(D3223&lt;&gt;"",RIGHT(D3223,3)&lt;&gt;""),IF(COUNTIF($D$6:D3223,D3223)=1,1,0),0)</f>
        <v>0</v>
      </c>
      <c r="U3223" s="17" t="str">
        <f t="shared" si="257"/>
        <v/>
      </c>
      <c r="V3223" s="17" t="str">
        <f t="shared" si="258"/>
        <v/>
      </c>
    </row>
    <row r="3224" s="9" customFormat="1" hidden="1" customHeight="1" spans="1:22">
      <c r="A3224" s="21"/>
      <c r="B3224" s="54"/>
      <c r="C3224" s="55"/>
      <c r="D3224" s="54"/>
      <c r="E3224" s="57"/>
      <c r="F3224" s="58"/>
      <c r="G3224" s="59"/>
      <c r="H3224" s="57"/>
      <c r="I3224" s="57"/>
      <c r="J3224" s="62" t="str">
        <f t="shared" si="254"/>
        <v/>
      </c>
      <c r="K3224" s="61"/>
      <c r="L3224" s="57"/>
      <c r="M3224" s="57" t="str">
        <f t="shared" si="255"/>
        <v/>
      </c>
      <c r="N3224" s="57"/>
      <c r="O3224" s="57"/>
      <c r="P3224" s="57"/>
      <c r="Q3224" s="65" t="str">
        <f t="shared" si="256"/>
        <v/>
      </c>
      <c r="R3224" s="55"/>
      <c r="S3224" s="67"/>
      <c r="T3224" s="17">
        <f>IF(AND(D3224&lt;&gt;"",RIGHT(D3224,3)&lt;&gt;""),IF(COUNTIF($D$6:D3224,D3224)=1,1,0),0)</f>
        <v>0</v>
      </c>
      <c r="U3224" s="17" t="str">
        <f t="shared" si="257"/>
        <v/>
      </c>
      <c r="V3224" s="17" t="str">
        <f t="shared" si="258"/>
        <v/>
      </c>
    </row>
    <row r="3225" s="9" customFormat="1" hidden="1" customHeight="1" spans="1:22">
      <c r="A3225" s="21"/>
      <c r="B3225" s="54"/>
      <c r="C3225" s="55"/>
      <c r="D3225" s="54"/>
      <c r="E3225" s="57"/>
      <c r="F3225" s="58"/>
      <c r="G3225" s="59"/>
      <c r="H3225" s="57"/>
      <c r="I3225" s="57"/>
      <c r="J3225" s="62" t="str">
        <f t="shared" si="254"/>
        <v/>
      </c>
      <c r="K3225" s="61"/>
      <c r="L3225" s="57"/>
      <c r="M3225" s="57" t="str">
        <f t="shared" si="255"/>
        <v/>
      </c>
      <c r="N3225" s="57"/>
      <c r="O3225" s="57"/>
      <c r="P3225" s="57"/>
      <c r="Q3225" s="65" t="str">
        <f t="shared" si="256"/>
        <v/>
      </c>
      <c r="R3225" s="55"/>
      <c r="S3225" s="67"/>
      <c r="T3225" s="17">
        <f>IF(AND(D3225&lt;&gt;"",RIGHT(D3225,3)&lt;&gt;""),IF(COUNTIF($D$6:D3225,D3225)=1,1,0),0)</f>
        <v>0</v>
      </c>
      <c r="U3225" s="17" t="str">
        <f t="shared" si="257"/>
        <v/>
      </c>
      <c r="V3225" s="17" t="str">
        <f t="shared" si="258"/>
        <v/>
      </c>
    </row>
    <row r="3226" s="9" customFormat="1" hidden="1" customHeight="1" spans="1:22">
      <c r="A3226" s="21"/>
      <c r="B3226" s="54"/>
      <c r="C3226" s="55"/>
      <c r="D3226" s="54"/>
      <c r="E3226" s="57"/>
      <c r="F3226" s="58"/>
      <c r="G3226" s="59"/>
      <c r="H3226" s="57"/>
      <c r="I3226" s="57"/>
      <c r="J3226" s="62" t="str">
        <f t="shared" si="254"/>
        <v/>
      </c>
      <c r="K3226" s="61"/>
      <c r="L3226" s="57"/>
      <c r="M3226" s="57" t="str">
        <f t="shared" si="255"/>
        <v/>
      </c>
      <c r="N3226" s="57"/>
      <c r="O3226" s="57"/>
      <c r="P3226" s="57"/>
      <c r="Q3226" s="65" t="str">
        <f t="shared" si="256"/>
        <v/>
      </c>
      <c r="R3226" s="55"/>
      <c r="S3226" s="67"/>
      <c r="T3226" s="17">
        <f>IF(AND(D3226&lt;&gt;"",RIGHT(D3226,3)&lt;&gt;""),IF(COUNTIF($D$6:D3226,D3226)=1,1,0),0)</f>
        <v>0</v>
      </c>
      <c r="U3226" s="17" t="str">
        <f t="shared" si="257"/>
        <v/>
      </c>
      <c r="V3226" s="17" t="str">
        <f t="shared" si="258"/>
        <v/>
      </c>
    </row>
    <row r="3227" s="9" customFormat="1" hidden="1" customHeight="1" spans="1:22">
      <c r="A3227" s="21"/>
      <c r="B3227" s="54"/>
      <c r="C3227" s="55"/>
      <c r="D3227" s="54"/>
      <c r="E3227" s="57"/>
      <c r="F3227" s="58"/>
      <c r="G3227" s="59"/>
      <c r="H3227" s="57"/>
      <c r="I3227" s="57"/>
      <c r="J3227" s="62" t="str">
        <f t="shared" si="254"/>
        <v/>
      </c>
      <c r="K3227" s="61"/>
      <c r="L3227" s="57"/>
      <c r="M3227" s="57" t="str">
        <f t="shared" si="255"/>
        <v/>
      </c>
      <c r="N3227" s="57"/>
      <c r="O3227" s="57"/>
      <c r="P3227" s="57"/>
      <c r="Q3227" s="65" t="str">
        <f t="shared" si="256"/>
        <v/>
      </c>
      <c r="R3227" s="55"/>
      <c r="S3227" s="67"/>
      <c r="T3227" s="17">
        <f>IF(AND(D3227&lt;&gt;"",RIGHT(D3227,3)&lt;&gt;""),IF(COUNTIF($D$6:D3227,D3227)=1,1,0),0)</f>
        <v>0</v>
      </c>
      <c r="U3227" s="17" t="str">
        <f t="shared" si="257"/>
        <v/>
      </c>
      <c r="V3227" s="17" t="str">
        <f t="shared" si="258"/>
        <v/>
      </c>
    </row>
    <row r="3228" s="9" customFormat="1" hidden="1" customHeight="1" spans="1:22">
      <c r="A3228" s="21"/>
      <c r="B3228" s="54"/>
      <c r="C3228" s="55"/>
      <c r="D3228" s="54"/>
      <c r="E3228" s="57"/>
      <c r="F3228" s="58"/>
      <c r="G3228" s="59"/>
      <c r="H3228" s="57"/>
      <c r="I3228" s="57"/>
      <c r="J3228" s="62" t="str">
        <f t="shared" si="254"/>
        <v/>
      </c>
      <c r="K3228" s="61"/>
      <c r="L3228" s="57"/>
      <c r="M3228" s="57" t="str">
        <f t="shared" si="255"/>
        <v/>
      </c>
      <c r="N3228" s="57"/>
      <c r="O3228" s="57"/>
      <c r="P3228" s="57"/>
      <c r="Q3228" s="65" t="str">
        <f t="shared" si="256"/>
        <v/>
      </c>
      <c r="R3228" s="55"/>
      <c r="S3228" s="67"/>
      <c r="T3228" s="17">
        <f>IF(AND(D3228&lt;&gt;"",RIGHT(D3228,3)&lt;&gt;""),IF(COUNTIF($D$6:D3228,D3228)=1,1,0),0)</f>
        <v>0</v>
      </c>
      <c r="U3228" s="17" t="str">
        <f t="shared" si="257"/>
        <v/>
      </c>
      <c r="V3228" s="17" t="str">
        <f t="shared" si="258"/>
        <v/>
      </c>
    </row>
    <row r="3229" s="9" customFormat="1" hidden="1" customHeight="1" spans="1:22">
      <c r="A3229" s="21"/>
      <c r="B3229" s="54"/>
      <c r="C3229" s="55"/>
      <c r="D3229" s="54"/>
      <c r="E3229" s="57"/>
      <c r="F3229" s="58"/>
      <c r="G3229" s="59"/>
      <c r="H3229" s="57"/>
      <c r="I3229" s="57"/>
      <c r="J3229" s="62" t="str">
        <f t="shared" si="254"/>
        <v/>
      </c>
      <c r="K3229" s="61"/>
      <c r="L3229" s="57"/>
      <c r="M3229" s="57" t="str">
        <f t="shared" si="255"/>
        <v/>
      </c>
      <c r="N3229" s="57"/>
      <c r="O3229" s="57"/>
      <c r="P3229" s="57"/>
      <c r="Q3229" s="65" t="str">
        <f t="shared" si="256"/>
        <v/>
      </c>
      <c r="R3229" s="55"/>
      <c r="S3229" s="67"/>
      <c r="T3229" s="17">
        <f>IF(AND(D3229&lt;&gt;"",RIGHT(D3229,3)&lt;&gt;""),IF(COUNTIF($D$6:D3229,D3229)=1,1,0),0)</f>
        <v>0</v>
      </c>
      <c r="U3229" s="17" t="str">
        <f t="shared" si="257"/>
        <v/>
      </c>
      <c r="V3229" s="17" t="str">
        <f t="shared" si="258"/>
        <v/>
      </c>
    </row>
    <row r="3230" s="9" customFormat="1" hidden="1" customHeight="1" spans="1:22">
      <c r="A3230" s="21"/>
      <c r="B3230" s="54"/>
      <c r="C3230" s="55"/>
      <c r="D3230" s="54"/>
      <c r="E3230" s="57"/>
      <c r="F3230" s="58"/>
      <c r="G3230" s="59"/>
      <c r="H3230" s="57"/>
      <c r="I3230" s="57"/>
      <c r="J3230" s="62" t="str">
        <f t="shared" si="254"/>
        <v/>
      </c>
      <c r="K3230" s="61"/>
      <c r="L3230" s="57"/>
      <c r="M3230" s="57" t="str">
        <f t="shared" si="255"/>
        <v/>
      </c>
      <c r="N3230" s="57"/>
      <c r="O3230" s="57"/>
      <c r="P3230" s="57"/>
      <c r="Q3230" s="65" t="str">
        <f t="shared" si="256"/>
        <v/>
      </c>
      <c r="R3230" s="55"/>
      <c r="S3230" s="67"/>
      <c r="T3230" s="17">
        <f>IF(AND(D3230&lt;&gt;"",RIGHT(D3230,3)&lt;&gt;""),IF(COUNTIF($D$6:D3230,D3230)=1,1,0),0)</f>
        <v>0</v>
      </c>
      <c r="U3230" s="17" t="str">
        <f t="shared" si="257"/>
        <v/>
      </c>
      <c r="V3230" s="17" t="str">
        <f t="shared" si="258"/>
        <v/>
      </c>
    </row>
    <row r="3231" s="9" customFormat="1" hidden="1" customHeight="1" spans="1:22">
      <c r="A3231" s="21"/>
      <c r="B3231" s="54"/>
      <c r="C3231" s="55"/>
      <c r="D3231" s="54"/>
      <c r="E3231" s="57"/>
      <c r="F3231" s="58"/>
      <c r="G3231" s="59"/>
      <c r="H3231" s="57"/>
      <c r="I3231" s="57"/>
      <c r="J3231" s="62" t="str">
        <f t="shared" si="254"/>
        <v/>
      </c>
      <c r="K3231" s="61"/>
      <c r="L3231" s="57"/>
      <c r="M3231" s="57" t="str">
        <f t="shared" si="255"/>
        <v/>
      </c>
      <c r="N3231" s="57"/>
      <c r="O3231" s="57"/>
      <c r="P3231" s="57"/>
      <c r="Q3231" s="65" t="str">
        <f t="shared" si="256"/>
        <v/>
      </c>
      <c r="R3231" s="55"/>
      <c r="S3231" s="67"/>
      <c r="T3231" s="17">
        <f>IF(AND(D3231&lt;&gt;"",RIGHT(D3231,3)&lt;&gt;""),IF(COUNTIF($D$6:D3231,D3231)=1,1,0),0)</f>
        <v>0</v>
      </c>
      <c r="U3231" s="17" t="str">
        <f t="shared" si="257"/>
        <v/>
      </c>
      <c r="V3231" s="17" t="str">
        <f t="shared" si="258"/>
        <v/>
      </c>
    </row>
    <row r="3232" s="9" customFormat="1" hidden="1" customHeight="1" spans="1:22">
      <c r="A3232" s="21"/>
      <c r="B3232" s="54"/>
      <c r="C3232" s="55"/>
      <c r="D3232" s="54"/>
      <c r="E3232" s="57"/>
      <c r="F3232" s="58"/>
      <c r="G3232" s="59"/>
      <c r="H3232" s="57"/>
      <c r="I3232" s="57"/>
      <c r="J3232" s="62" t="str">
        <f t="shared" si="254"/>
        <v/>
      </c>
      <c r="K3232" s="61"/>
      <c r="L3232" s="57"/>
      <c r="M3232" s="57" t="str">
        <f t="shared" si="255"/>
        <v/>
      </c>
      <c r="N3232" s="57"/>
      <c r="O3232" s="57"/>
      <c r="P3232" s="57"/>
      <c r="Q3232" s="65" t="str">
        <f t="shared" si="256"/>
        <v/>
      </c>
      <c r="R3232" s="55"/>
      <c r="S3232" s="67"/>
      <c r="T3232" s="17">
        <f>IF(AND(D3232&lt;&gt;"",RIGHT(D3232,3)&lt;&gt;""),IF(COUNTIF($D$6:D3232,D3232)=1,1,0),0)</f>
        <v>0</v>
      </c>
      <c r="U3232" s="17" t="str">
        <f t="shared" si="257"/>
        <v/>
      </c>
      <c r="V3232" s="17" t="str">
        <f t="shared" si="258"/>
        <v/>
      </c>
    </row>
    <row r="3233" s="9" customFormat="1" hidden="1" customHeight="1" spans="1:22">
      <c r="A3233" s="21"/>
      <c r="B3233" s="54"/>
      <c r="C3233" s="55"/>
      <c r="D3233" s="54"/>
      <c r="E3233" s="57"/>
      <c r="F3233" s="58"/>
      <c r="G3233" s="59"/>
      <c r="H3233" s="57"/>
      <c r="I3233" s="57"/>
      <c r="J3233" s="62" t="str">
        <f t="shared" si="254"/>
        <v/>
      </c>
      <c r="K3233" s="61"/>
      <c r="L3233" s="57"/>
      <c r="M3233" s="57" t="str">
        <f t="shared" si="255"/>
        <v/>
      </c>
      <c r="N3233" s="57"/>
      <c r="O3233" s="57"/>
      <c r="P3233" s="57"/>
      <c r="Q3233" s="65" t="str">
        <f t="shared" si="256"/>
        <v/>
      </c>
      <c r="R3233" s="55"/>
      <c r="S3233" s="67"/>
      <c r="T3233" s="17">
        <f>IF(AND(D3233&lt;&gt;"",RIGHT(D3233,3)&lt;&gt;""),IF(COUNTIF($D$6:D3233,D3233)=1,1,0),0)</f>
        <v>0</v>
      </c>
      <c r="U3233" s="17" t="str">
        <f t="shared" si="257"/>
        <v/>
      </c>
      <c r="V3233" s="17" t="str">
        <f t="shared" si="258"/>
        <v/>
      </c>
    </row>
    <row r="3234" s="9" customFormat="1" hidden="1" customHeight="1" spans="1:22">
      <c r="A3234" s="21"/>
      <c r="B3234" s="54"/>
      <c r="C3234" s="55"/>
      <c r="D3234" s="54"/>
      <c r="E3234" s="57"/>
      <c r="F3234" s="58"/>
      <c r="G3234" s="59"/>
      <c r="H3234" s="57"/>
      <c r="I3234" s="57"/>
      <c r="J3234" s="62" t="str">
        <f t="shared" si="254"/>
        <v/>
      </c>
      <c r="K3234" s="61"/>
      <c r="L3234" s="57"/>
      <c r="M3234" s="57" t="str">
        <f t="shared" si="255"/>
        <v/>
      </c>
      <c r="N3234" s="57"/>
      <c r="O3234" s="57"/>
      <c r="P3234" s="57"/>
      <c r="Q3234" s="65" t="str">
        <f t="shared" si="256"/>
        <v/>
      </c>
      <c r="R3234" s="55"/>
      <c r="S3234" s="67"/>
      <c r="T3234" s="17">
        <f>IF(AND(D3234&lt;&gt;"",RIGHT(D3234,3)&lt;&gt;""),IF(COUNTIF($D$6:D3234,D3234)=1,1,0),0)</f>
        <v>0</v>
      </c>
      <c r="U3234" s="17" t="str">
        <f t="shared" si="257"/>
        <v/>
      </c>
      <c r="V3234" s="17" t="str">
        <f t="shared" si="258"/>
        <v/>
      </c>
    </row>
    <row r="3235" s="9" customFormat="1" hidden="1" customHeight="1" spans="1:22">
      <c r="A3235" s="21"/>
      <c r="B3235" s="54"/>
      <c r="C3235" s="55"/>
      <c r="D3235" s="54"/>
      <c r="E3235" s="57"/>
      <c r="F3235" s="58"/>
      <c r="G3235" s="59"/>
      <c r="H3235" s="57"/>
      <c r="I3235" s="57"/>
      <c r="J3235" s="62" t="str">
        <f t="shared" si="254"/>
        <v/>
      </c>
      <c r="K3235" s="61"/>
      <c r="L3235" s="57"/>
      <c r="M3235" s="57" t="str">
        <f t="shared" si="255"/>
        <v/>
      </c>
      <c r="N3235" s="57"/>
      <c r="O3235" s="57"/>
      <c r="P3235" s="57"/>
      <c r="Q3235" s="65" t="str">
        <f t="shared" si="256"/>
        <v/>
      </c>
      <c r="R3235" s="55"/>
      <c r="S3235" s="67"/>
      <c r="T3235" s="17">
        <f>IF(AND(D3235&lt;&gt;"",RIGHT(D3235,3)&lt;&gt;""),IF(COUNTIF($D$6:D3235,D3235)=1,1,0),0)</f>
        <v>0</v>
      </c>
      <c r="U3235" s="17" t="str">
        <f t="shared" si="257"/>
        <v/>
      </c>
      <c r="V3235" s="17" t="str">
        <f t="shared" si="258"/>
        <v/>
      </c>
    </row>
    <row r="3236" s="9" customFormat="1" hidden="1" customHeight="1" spans="1:22">
      <c r="A3236" s="21"/>
      <c r="B3236" s="54"/>
      <c r="C3236" s="55"/>
      <c r="D3236" s="54"/>
      <c r="E3236" s="57"/>
      <c r="F3236" s="58"/>
      <c r="G3236" s="59"/>
      <c r="H3236" s="57"/>
      <c r="I3236" s="57"/>
      <c r="J3236" s="62" t="str">
        <f t="shared" si="254"/>
        <v/>
      </c>
      <c r="K3236" s="61"/>
      <c r="L3236" s="57"/>
      <c r="M3236" s="57" t="str">
        <f t="shared" si="255"/>
        <v/>
      </c>
      <c r="N3236" s="57"/>
      <c r="O3236" s="57"/>
      <c r="P3236" s="57"/>
      <c r="Q3236" s="65" t="str">
        <f t="shared" si="256"/>
        <v/>
      </c>
      <c r="R3236" s="55"/>
      <c r="S3236" s="67"/>
      <c r="T3236" s="17">
        <f>IF(AND(D3236&lt;&gt;"",RIGHT(D3236,3)&lt;&gt;""),IF(COUNTIF($D$6:D3236,D3236)=1,1,0),0)</f>
        <v>0</v>
      </c>
      <c r="U3236" s="17" t="str">
        <f t="shared" si="257"/>
        <v/>
      </c>
      <c r="V3236" s="17" t="str">
        <f t="shared" si="258"/>
        <v/>
      </c>
    </row>
    <row r="3237" s="9" customFormat="1" hidden="1" customHeight="1" spans="1:22">
      <c r="A3237" s="21"/>
      <c r="B3237" s="54"/>
      <c r="C3237" s="55"/>
      <c r="D3237" s="54"/>
      <c r="E3237" s="57"/>
      <c r="F3237" s="58"/>
      <c r="G3237" s="59"/>
      <c r="H3237" s="57"/>
      <c r="I3237" s="57"/>
      <c r="J3237" s="62" t="str">
        <f t="shared" si="254"/>
        <v/>
      </c>
      <c r="K3237" s="61"/>
      <c r="L3237" s="57"/>
      <c r="M3237" s="57" t="str">
        <f t="shared" si="255"/>
        <v/>
      </c>
      <c r="N3237" s="57"/>
      <c r="O3237" s="57"/>
      <c r="P3237" s="57"/>
      <c r="Q3237" s="65" t="str">
        <f t="shared" si="256"/>
        <v/>
      </c>
      <c r="R3237" s="55"/>
      <c r="S3237" s="67"/>
      <c r="T3237" s="17">
        <f>IF(AND(D3237&lt;&gt;"",RIGHT(D3237,3)&lt;&gt;""),IF(COUNTIF($D$6:D3237,D3237)=1,1,0),0)</f>
        <v>0</v>
      </c>
      <c r="U3237" s="17" t="str">
        <f t="shared" si="257"/>
        <v/>
      </c>
      <c r="V3237" s="17" t="str">
        <f t="shared" si="258"/>
        <v/>
      </c>
    </row>
    <row r="3238" s="9" customFormat="1" hidden="1" customHeight="1" spans="1:22">
      <c r="A3238" s="21"/>
      <c r="B3238" s="54"/>
      <c r="C3238" s="55"/>
      <c r="D3238" s="54"/>
      <c r="E3238" s="57"/>
      <c r="F3238" s="58"/>
      <c r="G3238" s="59"/>
      <c r="H3238" s="57"/>
      <c r="I3238" s="57"/>
      <c r="J3238" s="62" t="str">
        <f t="shared" si="254"/>
        <v/>
      </c>
      <c r="K3238" s="61"/>
      <c r="L3238" s="57"/>
      <c r="M3238" s="57" t="str">
        <f t="shared" si="255"/>
        <v/>
      </c>
      <c r="N3238" s="57"/>
      <c r="O3238" s="57"/>
      <c r="P3238" s="57"/>
      <c r="Q3238" s="65" t="str">
        <f t="shared" si="256"/>
        <v/>
      </c>
      <c r="R3238" s="55"/>
      <c r="S3238" s="67"/>
      <c r="T3238" s="17">
        <f>IF(AND(D3238&lt;&gt;"",RIGHT(D3238,3)&lt;&gt;""),IF(COUNTIF($D$6:D3238,D3238)=1,1,0),0)</f>
        <v>0</v>
      </c>
      <c r="U3238" s="17" t="str">
        <f t="shared" si="257"/>
        <v/>
      </c>
      <c r="V3238" s="17" t="str">
        <f t="shared" si="258"/>
        <v/>
      </c>
    </row>
    <row r="3239" s="9" customFormat="1" hidden="1" customHeight="1" spans="1:22">
      <c r="A3239" s="21"/>
      <c r="B3239" s="54"/>
      <c r="C3239" s="55"/>
      <c r="D3239" s="54"/>
      <c r="E3239" s="57"/>
      <c r="F3239" s="58"/>
      <c r="G3239" s="59"/>
      <c r="H3239" s="57"/>
      <c r="I3239" s="57"/>
      <c r="J3239" s="62" t="str">
        <f t="shared" si="254"/>
        <v/>
      </c>
      <c r="K3239" s="61"/>
      <c r="L3239" s="57"/>
      <c r="M3239" s="57" t="str">
        <f t="shared" si="255"/>
        <v/>
      </c>
      <c r="N3239" s="57"/>
      <c r="O3239" s="57"/>
      <c r="P3239" s="57"/>
      <c r="Q3239" s="65" t="str">
        <f t="shared" si="256"/>
        <v/>
      </c>
      <c r="R3239" s="55"/>
      <c r="S3239" s="67"/>
      <c r="T3239" s="17">
        <f>IF(AND(D3239&lt;&gt;"",RIGHT(D3239,3)&lt;&gt;""),IF(COUNTIF($D$6:D3239,D3239)=1,1,0),0)</f>
        <v>0</v>
      </c>
      <c r="U3239" s="17" t="str">
        <f t="shared" si="257"/>
        <v/>
      </c>
      <c r="V3239" s="17" t="str">
        <f t="shared" si="258"/>
        <v/>
      </c>
    </row>
    <row r="3240" s="9" customFormat="1" hidden="1" customHeight="1" spans="1:22">
      <c r="A3240" s="21"/>
      <c r="B3240" s="54"/>
      <c r="C3240" s="55"/>
      <c r="D3240" s="54"/>
      <c r="E3240" s="57"/>
      <c r="F3240" s="58"/>
      <c r="G3240" s="59"/>
      <c r="H3240" s="57"/>
      <c r="I3240" s="57"/>
      <c r="J3240" s="62" t="str">
        <f t="shared" si="254"/>
        <v/>
      </c>
      <c r="K3240" s="61"/>
      <c r="L3240" s="57"/>
      <c r="M3240" s="57" t="str">
        <f t="shared" si="255"/>
        <v/>
      </c>
      <c r="N3240" s="57"/>
      <c r="O3240" s="57"/>
      <c r="P3240" s="57"/>
      <c r="Q3240" s="65" t="str">
        <f t="shared" si="256"/>
        <v/>
      </c>
      <c r="R3240" s="55"/>
      <c r="S3240" s="67"/>
      <c r="T3240" s="17">
        <f>IF(AND(D3240&lt;&gt;"",RIGHT(D3240,3)&lt;&gt;""),IF(COUNTIF($D$6:D3240,D3240)=1,1,0),0)</f>
        <v>0</v>
      </c>
      <c r="U3240" s="17" t="str">
        <f t="shared" si="257"/>
        <v/>
      </c>
      <c r="V3240" s="17" t="str">
        <f t="shared" si="258"/>
        <v/>
      </c>
    </row>
    <row r="3241" s="9" customFormat="1" hidden="1" customHeight="1" spans="1:22">
      <c r="A3241" s="21"/>
      <c r="B3241" s="54"/>
      <c r="C3241" s="55"/>
      <c r="D3241" s="54"/>
      <c r="E3241" s="57"/>
      <c r="F3241" s="58"/>
      <c r="G3241" s="59"/>
      <c r="H3241" s="57"/>
      <c r="I3241" s="57"/>
      <c r="J3241" s="62" t="str">
        <f t="shared" si="254"/>
        <v/>
      </c>
      <c r="K3241" s="61"/>
      <c r="L3241" s="57"/>
      <c r="M3241" s="57" t="str">
        <f t="shared" si="255"/>
        <v/>
      </c>
      <c r="N3241" s="57"/>
      <c r="O3241" s="57"/>
      <c r="P3241" s="57"/>
      <c r="Q3241" s="65" t="str">
        <f t="shared" si="256"/>
        <v/>
      </c>
      <c r="R3241" s="55"/>
      <c r="S3241" s="67"/>
      <c r="T3241" s="17">
        <f>IF(AND(D3241&lt;&gt;"",RIGHT(D3241,3)&lt;&gt;""),IF(COUNTIF($D$6:D3241,D3241)=1,1,0),0)</f>
        <v>0</v>
      </c>
      <c r="U3241" s="17" t="str">
        <f t="shared" si="257"/>
        <v/>
      </c>
      <c r="V3241" s="17" t="str">
        <f t="shared" si="258"/>
        <v/>
      </c>
    </row>
    <row r="3242" s="9" customFormat="1" hidden="1" customHeight="1" spans="1:22">
      <c r="A3242" s="21"/>
      <c r="B3242" s="54"/>
      <c r="C3242" s="55"/>
      <c r="D3242" s="54"/>
      <c r="E3242" s="57"/>
      <c r="F3242" s="58"/>
      <c r="G3242" s="59"/>
      <c r="H3242" s="57"/>
      <c r="I3242" s="57"/>
      <c r="J3242" s="62" t="str">
        <f t="shared" si="254"/>
        <v/>
      </c>
      <c r="K3242" s="61"/>
      <c r="L3242" s="57"/>
      <c r="M3242" s="57" t="str">
        <f t="shared" si="255"/>
        <v/>
      </c>
      <c r="N3242" s="57"/>
      <c r="O3242" s="57"/>
      <c r="P3242" s="57"/>
      <c r="Q3242" s="65" t="str">
        <f t="shared" si="256"/>
        <v/>
      </c>
      <c r="R3242" s="55"/>
      <c r="S3242" s="67"/>
      <c r="T3242" s="17">
        <f>IF(AND(D3242&lt;&gt;"",RIGHT(D3242,3)&lt;&gt;""),IF(COUNTIF($D$6:D3242,D3242)=1,1,0),0)</f>
        <v>0</v>
      </c>
      <c r="U3242" s="17" t="str">
        <f t="shared" si="257"/>
        <v/>
      </c>
      <c r="V3242" s="17" t="str">
        <f t="shared" si="258"/>
        <v/>
      </c>
    </row>
    <row r="3243" s="9" customFormat="1" hidden="1" customHeight="1" spans="1:22">
      <c r="A3243" s="21"/>
      <c r="B3243" s="54"/>
      <c r="C3243" s="55"/>
      <c r="D3243" s="54"/>
      <c r="E3243" s="57"/>
      <c r="F3243" s="58"/>
      <c r="G3243" s="59"/>
      <c r="H3243" s="57"/>
      <c r="I3243" s="57"/>
      <c r="J3243" s="62" t="str">
        <f t="shared" si="254"/>
        <v/>
      </c>
      <c r="K3243" s="61"/>
      <c r="L3243" s="57"/>
      <c r="M3243" s="57" t="str">
        <f t="shared" si="255"/>
        <v/>
      </c>
      <c r="N3243" s="57"/>
      <c r="O3243" s="57"/>
      <c r="P3243" s="57"/>
      <c r="Q3243" s="65" t="str">
        <f t="shared" si="256"/>
        <v/>
      </c>
      <c r="R3243" s="55"/>
      <c r="S3243" s="67"/>
      <c r="T3243" s="17">
        <f>IF(AND(D3243&lt;&gt;"",RIGHT(D3243,3)&lt;&gt;""),IF(COUNTIF($D$6:D3243,D3243)=1,1,0),0)</f>
        <v>0</v>
      </c>
      <c r="U3243" s="17" t="str">
        <f t="shared" si="257"/>
        <v/>
      </c>
      <c r="V3243" s="17" t="str">
        <f t="shared" si="258"/>
        <v/>
      </c>
    </row>
    <row r="3244" s="9" customFormat="1" hidden="1" customHeight="1" spans="1:22">
      <c r="A3244" s="21"/>
      <c r="B3244" s="54"/>
      <c r="C3244" s="55"/>
      <c r="D3244" s="54"/>
      <c r="E3244" s="57"/>
      <c r="F3244" s="58"/>
      <c r="G3244" s="59"/>
      <c r="H3244" s="57"/>
      <c r="I3244" s="57"/>
      <c r="J3244" s="62" t="str">
        <f t="shared" si="254"/>
        <v/>
      </c>
      <c r="K3244" s="61"/>
      <c r="L3244" s="57"/>
      <c r="M3244" s="57" t="str">
        <f t="shared" si="255"/>
        <v/>
      </c>
      <c r="N3244" s="57"/>
      <c r="O3244" s="57"/>
      <c r="P3244" s="57"/>
      <c r="Q3244" s="65" t="str">
        <f t="shared" si="256"/>
        <v/>
      </c>
      <c r="R3244" s="55"/>
      <c r="S3244" s="67"/>
      <c r="T3244" s="17">
        <f>IF(AND(D3244&lt;&gt;"",RIGHT(D3244,3)&lt;&gt;""),IF(COUNTIF($D$6:D3244,D3244)=1,1,0),0)</f>
        <v>0</v>
      </c>
      <c r="U3244" s="17" t="str">
        <f t="shared" si="257"/>
        <v/>
      </c>
      <c r="V3244" s="17" t="str">
        <f t="shared" si="258"/>
        <v/>
      </c>
    </row>
    <row r="3245" s="9" customFormat="1" hidden="1" customHeight="1" spans="1:22">
      <c r="A3245" s="21"/>
      <c r="B3245" s="54"/>
      <c r="C3245" s="55"/>
      <c r="D3245" s="54"/>
      <c r="E3245" s="57"/>
      <c r="F3245" s="58"/>
      <c r="G3245" s="59"/>
      <c r="H3245" s="57"/>
      <c r="I3245" s="57"/>
      <c r="J3245" s="62" t="str">
        <f t="shared" si="254"/>
        <v/>
      </c>
      <c r="K3245" s="61"/>
      <c r="L3245" s="57"/>
      <c r="M3245" s="57" t="str">
        <f t="shared" si="255"/>
        <v/>
      </c>
      <c r="N3245" s="57"/>
      <c r="O3245" s="57"/>
      <c r="P3245" s="57"/>
      <c r="Q3245" s="65" t="str">
        <f t="shared" si="256"/>
        <v/>
      </c>
      <c r="R3245" s="55"/>
      <c r="S3245" s="67"/>
      <c r="T3245" s="17">
        <f>IF(AND(D3245&lt;&gt;"",RIGHT(D3245,3)&lt;&gt;""),IF(COUNTIF($D$6:D3245,D3245)=1,1,0),0)</f>
        <v>0</v>
      </c>
      <c r="U3245" s="17" t="str">
        <f t="shared" si="257"/>
        <v/>
      </c>
      <c r="V3245" s="17" t="str">
        <f t="shared" si="258"/>
        <v/>
      </c>
    </row>
    <row r="3246" s="9" customFormat="1" hidden="1" customHeight="1" spans="1:22">
      <c r="A3246" s="21"/>
      <c r="B3246" s="54"/>
      <c r="C3246" s="55"/>
      <c r="D3246" s="54"/>
      <c r="E3246" s="57"/>
      <c r="F3246" s="58"/>
      <c r="G3246" s="59"/>
      <c r="H3246" s="57"/>
      <c r="I3246" s="57"/>
      <c r="J3246" s="62" t="str">
        <f t="shared" si="254"/>
        <v/>
      </c>
      <c r="K3246" s="61"/>
      <c r="L3246" s="57"/>
      <c r="M3246" s="57" t="str">
        <f t="shared" si="255"/>
        <v/>
      </c>
      <c r="N3246" s="57"/>
      <c r="O3246" s="57"/>
      <c r="P3246" s="57"/>
      <c r="Q3246" s="65" t="str">
        <f t="shared" si="256"/>
        <v/>
      </c>
      <c r="R3246" s="55"/>
      <c r="S3246" s="67"/>
      <c r="T3246" s="17">
        <f>IF(AND(D3246&lt;&gt;"",RIGHT(D3246,3)&lt;&gt;""),IF(COUNTIF($D$6:D3246,D3246)=1,1,0),0)</f>
        <v>0</v>
      </c>
      <c r="U3246" s="17" t="str">
        <f t="shared" si="257"/>
        <v/>
      </c>
      <c r="V3246" s="17" t="str">
        <f t="shared" si="258"/>
        <v/>
      </c>
    </row>
    <row r="3247" s="9" customFormat="1" hidden="1" customHeight="1" spans="1:22">
      <c r="A3247" s="21"/>
      <c r="B3247" s="54"/>
      <c r="C3247" s="55"/>
      <c r="D3247" s="54"/>
      <c r="E3247" s="57"/>
      <c r="F3247" s="58"/>
      <c r="G3247" s="59"/>
      <c r="H3247" s="57"/>
      <c r="I3247" s="57"/>
      <c r="J3247" s="62" t="str">
        <f t="shared" si="254"/>
        <v/>
      </c>
      <c r="K3247" s="61"/>
      <c r="L3247" s="57"/>
      <c r="M3247" s="57" t="str">
        <f t="shared" si="255"/>
        <v/>
      </c>
      <c r="N3247" s="57"/>
      <c r="O3247" s="57"/>
      <c r="P3247" s="57"/>
      <c r="Q3247" s="65" t="str">
        <f t="shared" si="256"/>
        <v/>
      </c>
      <c r="R3247" s="55"/>
      <c r="S3247" s="67"/>
      <c r="T3247" s="17">
        <f>IF(AND(D3247&lt;&gt;"",RIGHT(D3247,3)&lt;&gt;""),IF(COUNTIF($D$6:D3247,D3247)=1,1,0),0)</f>
        <v>0</v>
      </c>
      <c r="U3247" s="17" t="str">
        <f t="shared" si="257"/>
        <v/>
      </c>
      <c r="V3247" s="17" t="str">
        <f t="shared" si="258"/>
        <v/>
      </c>
    </row>
    <row r="3248" s="9" customFormat="1" hidden="1" customHeight="1" spans="1:22">
      <c r="A3248" s="21"/>
      <c r="B3248" s="54"/>
      <c r="C3248" s="55"/>
      <c r="D3248" s="54"/>
      <c r="E3248" s="57"/>
      <c r="F3248" s="58"/>
      <c r="G3248" s="59"/>
      <c r="H3248" s="57"/>
      <c r="I3248" s="57"/>
      <c r="J3248" s="62" t="str">
        <f t="shared" si="254"/>
        <v/>
      </c>
      <c r="K3248" s="61"/>
      <c r="L3248" s="57"/>
      <c r="M3248" s="57" t="str">
        <f t="shared" si="255"/>
        <v/>
      </c>
      <c r="N3248" s="57"/>
      <c r="O3248" s="57"/>
      <c r="P3248" s="57"/>
      <c r="Q3248" s="65" t="str">
        <f t="shared" si="256"/>
        <v/>
      </c>
      <c r="R3248" s="55"/>
      <c r="S3248" s="67"/>
      <c r="T3248" s="17">
        <f>IF(AND(D3248&lt;&gt;"",RIGHT(D3248,3)&lt;&gt;""),IF(COUNTIF($D$6:D3248,D3248)=1,1,0),0)</f>
        <v>0</v>
      </c>
      <c r="U3248" s="17" t="str">
        <f t="shared" si="257"/>
        <v/>
      </c>
      <c r="V3248" s="17" t="str">
        <f t="shared" si="258"/>
        <v/>
      </c>
    </row>
    <row r="3249" s="9" customFormat="1" hidden="1" customHeight="1" spans="1:22">
      <c r="A3249" s="21"/>
      <c r="B3249" s="54"/>
      <c r="C3249" s="55"/>
      <c r="D3249" s="54"/>
      <c r="E3249" s="57"/>
      <c r="F3249" s="58"/>
      <c r="G3249" s="59"/>
      <c r="H3249" s="57"/>
      <c r="I3249" s="57"/>
      <c r="J3249" s="62" t="str">
        <f t="shared" si="254"/>
        <v/>
      </c>
      <c r="K3249" s="61"/>
      <c r="L3249" s="57"/>
      <c r="M3249" s="57" t="str">
        <f t="shared" si="255"/>
        <v/>
      </c>
      <c r="N3249" s="57"/>
      <c r="O3249" s="57"/>
      <c r="P3249" s="57"/>
      <c r="Q3249" s="65" t="str">
        <f t="shared" si="256"/>
        <v/>
      </c>
      <c r="R3249" s="55"/>
      <c r="S3249" s="67"/>
      <c r="T3249" s="17">
        <f>IF(AND(D3249&lt;&gt;"",RIGHT(D3249,3)&lt;&gt;""),IF(COUNTIF($D$6:D3249,D3249)=1,1,0),0)</f>
        <v>0</v>
      </c>
      <c r="U3249" s="17" t="str">
        <f t="shared" si="257"/>
        <v/>
      </c>
      <c r="V3249" s="17" t="str">
        <f t="shared" si="258"/>
        <v/>
      </c>
    </row>
    <row r="3250" s="9" customFormat="1" hidden="1" customHeight="1" spans="1:22">
      <c r="A3250" s="21"/>
      <c r="B3250" s="54"/>
      <c r="C3250" s="55"/>
      <c r="D3250" s="54"/>
      <c r="E3250" s="57"/>
      <c r="F3250" s="58"/>
      <c r="G3250" s="59"/>
      <c r="H3250" s="57"/>
      <c r="I3250" s="57"/>
      <c r="J3250" s="62" t="str">
        <f t="shared" si="254"/>
        <v/>
      </c>
      <c r="K3250" s="61"/>
      <c r="L3250" s="57"/>
      <c r="M3250" s="57" t="str">
        <f t="shared" si="255"/>
        <v/>
      </c>
      <c r="N3250" s="57"/>
      <c r="O3250" s="57"/>
      <c r="P3250" s="57"/>
      <c r="Q3250" s="65" t="str">
        <f t="shared" si="256"/>
        <v/>
      </c>
      <c r="R3250" s="55"/>
      <c r="S3250" s="67"/>
      <c r="T3250" s="17">
        <f>IF(AND(D3250&lt;&gt;"",RIGHT(D3250,3)&lt;&gt;""),IF(COUNTIF($D$6:D3250,D3250)=1,1,0),0)</f>
        <v>0</v>
      </c>
      <c r="U3250" s="17" t="str">
        <f t="shared" si="257"/>
        <v/>
      </c>
      <c r="V3250" s="17" t="str">
        <f t="shared" si="258"/>
        <v/>
      </c>
    </row>
    <row r="3251" s="9" customFormat="1" hidden="1" customHeight="1" spans="1:22">
      <c r="A3251" s="21"/>
      <c r="B3251" s="54"/>
      <c r="C3251" s="55"/>
      <c r="D3251" s="54"/>
      <c r="E3251" s="57"/>
      <c r="F3251" s="58"/>
      <c r="G3251" s="59"/>
      <c r="H3251" s="57"/>
      <c r="I3251" s="57"/>
      <c r="J3251" s="62" t="str">
        <f t="shared" si="254"/>
        <v/>
      </c>
      <c r="K3251" s="61"/>
      <c r="L3251" s="57"/>
      <c r="M3251" s="57" t="str">
        <f t="shared" si="255"/>
        <v/>
      </c>
      <c r="N3251" s="57"/>
      <c r="O3251" s="57"/>
      <c r="P3251" s="57"/>
      <c r="Q3251" s="65" t="str">
        <f t="shared" si="256"/>
        <v/>
      </c>
      <c r="R3251" s="55"/>
      <c r="S3251" s="67"/>
      <c r="T3251" s="17">
        <f>IF(AND(D3251&lt;&gt;"",RIGHT(D3251,3)&lt;&gt;""),IF(COUNTIF($D$6:D3251,D3251)=1,1,0),0)</f>
        <v>0</v>
      </c>
      <c r="U3251" s="17" t="str">
        <f t="shared" si="257"/>
        <v/>
      </c>
      <c r="V3251" s="17" t="str">
        <f t="shared" si="258"/>
        <v/>
      </c>
    </row>
    <row r="3252" s="9" customFormat="1" hidden="1" customHeight="1" spans="1:22">
      <c r="A3252" s="21"/>
      <c r="B3252" s="54"/>
      <c r="C3252" s="55"/>
      <c r="D3252" s="54"/>
      <c r="E3252" s="57"/>
      <c r="F3252" s="58"/>
      <c r="G3252" s="59"/>
      <c r="H3252" s="57"/>
      <c r="I3252" s="57"/>
      <c r="J3252" s="62" t="str">
        <f t="shared" si="254"/>
        <v/>
      </c>
      <c r="K3252" s="61"/>
      <c r="L3252" s="57"/>
      <c r="M3252" s="57" t="str">
        <f t="shared" si="255"/>
        <v/>
      </c>
      <c r="N3252" s="57"/>
      <c r="O3252" s="57"/>
      <c r="P3252" s="57"/>
      <c r="Q3252" s="65" t="str">
        <f t="shared" si="256"/>
        <v/>
      </c>
      <c r="R3252" s="55"/>
      <c r="S3252" s="67"/>
      <c r="T3252" s="17">
        <f>IF(AND(D3252&lt;&gt;"",RIGHT(D3252,3)&lt;&gt;""),IF(COUNTIF($D$6:D3252,D3252)=1,1,0),0)</f>
        <v>0</v>
      </c>
      <c r="U3252" s="17" t="str">
        <f t="shared" si="257"/>
        <v/>
      </c>
      <c r="V3252" s="17" t="str">
        <f t="shared" si="258"/>
        <v/>
      </c>
    </row>
    <row r="3253" s="9" customFormat="1" hidden="1" customHeight="1" spans="1:22">
      <c r="A3253" s="21"/>
      <c r="B3253" s="54"/>
      <c r="C3253" s="55"/>
      <c r="D3253" s="54"/>
      <c r="E3253" s="57"/>
      <c r="F3253" s="58"/>
      <c r="G3253" s="59"/>
      <c r="H3253" s="57"/>
      <c r="I3253" s="57"/>
      <c r="J3253" s="62" t="str">
        <f t="shared" si="254"/>
        <v/>
      </c>
      <c r="K3253" s="61"/>
      <c r="L3253" s="57"/>
      <c r="M3253" s="57" t="str">
        <f t="shared" si="255"/>
        <v/>
      </c>
      <c r="N3253" s="57"/>
      <c r="O3253" s="57"/>
      <c r="P3253" s="57"/>
      <c r="Q3253" s="65" t="str">
        <f t="shared" si="256"/>
        <v/>
      </c>
      <c r="R3253" s="55"/>
      <c r="S3253" s="67"/>
      <c r="T3253" s="17">
        <f>IF(AND(D3253&lt;&gt;"",RIGHT(D3253,3)&lt;&gt;""),IF(COUNTIF($D$6:D3253,D3253)=1,1,0),0)</f>
        <v>0</v>
      </c>
      <c r="U3253" s="17" t="str">
        <f t="shared" si="257"/>
        <v/>
      </c>
      <c r="V3253" s="17" t="str">
        <f t="shared" si="258"/>
        <v/>
      </c>
    </row>
    <row r="3254" s="9" customFormat="1" hidden="1" customHeight="1" spans="1:22">
      <c r="A3254" s="21"/>
      <c r="B3254" s="54"/>
      <c r="C3254" s="55"/>
      <c r="D3254" s="54"/>
      <c r="E3254" s="57"/>
      <c r="F3254" s="58"/>
      <c r="G3254" s="59"/>
      <c r="H3254" s="57"/>
      <c r="I3254" s="57"/>
      <c r="J3254" s="62" t="str">
        <f t="shared" si="254"/>
        <v/>
      </c>
      <c r="K3254" s="61"/>
      <c r="L3254" s="57"/>
      <c r="M3254" s="57" t="str">
        <f t="shared" si="255"/>
        <v/>
      </c>
      <c r="N3254" s="57"/>
      <c r="O3254" s="57"/>
      <c r="P3254" s="57"/>
      <c r="Q3254" s="65" t="str">
        <f t="shared" si="256"/>
        <v/>
      </c>
      <c r="R3254" s="55"/>
      <c r="S3254" s="67"/>
      <c r="T3254" s="17">
        <f>IF(AND(D3254&lt;&gt;"",RIGHT(D3254,3)&lt;&gt;""),IF(COUNTIF($D$6:D3254,D3254)=1,1,0),0)</f>
        <v>0</v>
      </c>
      <c r="U3254" s="17" t="str">
        <f t="shared" si="257"/>
        <v/>
      </c>
      <c r="V3254" s="17" t="str">
        <f t="shared" si="258"/>
        <v/>
      </c>
    </row>
    <row r="3255" s="9" customFormat="1" hidden="1" customHeight="1" spans="1:22">
      <c r="A3255" s="21"/>
      <c r="B3255" s="54"/>
      <c r="C3255" s="55"/>
      <c r="D3255" s="54"/>
      <c r="E3255" s="57"/>
      <c r="F3255" s="58"/>
      <c r="G3255" s="59"/>
      <c r="H3255" s="57"/>
      <c r="I3255" s="57"/>
      <c r="J3255" s="62" t="str">
        <f t="shared" si="254"/>
        <v/>
      </c>
      <c r="K3255" s="61"/>
      <c r="L3255" s="57"/>
      <c r="M3255" s="57" t="str">
        <f t="shared" si="255"/>
        <v/>
      </c>
      <c r="N3255" s="57"/>
      <c r="O3255" s="57"/>
      <c r="P3255" s="57"/>
      <c r="Q3255" s="65" t="str">
        <f t="shared" si="256"/>
        <v/>
      </c>
      <c r="R3255" s="55"/>
      <c r="S3255" s="67"/>
      <c r="T3255" s="17">
        <f>IF(AND(D3255&lt;&gt;"",RIGHT(D3255,3)&lt;&gt;""),IF(COUNTIF($D$6:D3255,D3255)=1,1,0),0)</f>
        <v>0</v>
      </c>
      <c r="U3255" s="17" t="str">
        <f t="shared" si="257"/>
        <v/>
      </c>
      <c r="V3255" s="17" t="str">
        <f t="shared" si="258"/>
        <v/>
      </c>
    </row>
    <row r="3256" s="9" customFormat="1" hidden="1" customHeight="1" spans="1:22">
      <c r="A3256" s="21"/>
      <c r="B3256" s="54"/>
      <c r="C3256" s="55"/>
      <c r="D3256" s="54"/>
      <c r="E3256" s="57"/>
      <c r="F3256" s="58"/>
      <c r="G3256" s="59"/>
      <c r="H3256" s="57"/>
      <c r="I3256" s="57"/>
      <c r="J3256" s="62" t="str">
        <f t="shared" si="254"/>
        <v/>
      </c>
      <c r="K3256" s="61"/>
      <c r="L3256" s="57"/>
      <c r="M3256" s="57" t="str">
        <f t="shared" si="255"/>
        <v/>
      </c>
      <c r="N3256" s="57"/>
      <c r="O3256" s="57"/>
      <c r="P3256" s="57"/>
      <c r="Q3256" s="65" t="str">
        <f t="shared" si="256"/>
        <v/>
      </c>
      <c r="R3256" s="55"/>
      <c r="S3256" s="67"/>
      <c r="T3256" s="17">
        <f>IF(AND(D3256&lt;&gt;"",RIGHT(D3256,3)&lt;&gt;""),IF(COUNTIF($D$6:D3256,D3256)=1,1,0),0)</f>
        <v>0</v>
      </c>
      <c r="U3256" s="17" t="str">
        <f t="shared" si="257"/>
        <v/>
      </c>
      <c r="V3256" s="17" t="str">
        <f t="shared" si="258"/>
        <v/>
      </c>
    </row>
    <row r="3257" s="9" customFormat="1" hidden="1" customHeight="1" spans="1:22">
      <c r="A3257" s="21"/>
      <c r="B3257" s="54"/>
      <c r="C3257" s="55"/>
      <c r="D3257" s="54"/>
      <c r="E3257" s="57"/>
      <c r="F3257" s="58"/>
      <c r="G3257" s="59"/>
      <c r="H3257" s="57"/>
      <c r="I3257" s="57"/>
      <c r="J3257" s="62" t="str">
        <f t="shared" si="254"/>
        <v/>
      </c>
      <c r="K3257" s="61"/>
      <c r="L3257" s="57"/>
      <c r="M3257" s="57" t="str">
        <f t="shared" si="255"/>
        <v/>
      </c>
      <c r="N3257" s="57"/>
      <c r="O3257" s="57"/>
      <c r="P3257" s="57"/>
      <c r="Q3257" s="65" t="str">
        <f t="shared" si="256"/>
        <v/>
      </c>
      <c r="R3257" s="55"/>
      <c r="S3257" s="67"/>
      <c r="T3257" s="17">
        <f>IF(AND(D3257&lt;&gt;"",RIGHT(D3257,3)&lt;&gt;""),IF(COUNTIF($D$6:D3257,D3257)=1,1,0),0)</f>
        <v>0</v>
      </c>
      <c r="U3257" s="17" t="str">
        <f t="shared" si="257"/>
        <v/>
      </c>
      <c r="V3257" s="17" t="str">
        <f t="shared" si="258"/>
        <v/>
      </c>
    </row>
    <row r="3258" s="9" customFormat="1" hidden="1" customHeight="1" spans="1:22">
      <c r="A3258" s="21"/>
      <c r="B3258" s="54"/>
      <c r="C3258" s="55"/>
      <c r="D3258" s="54"/>
      <c r="E3258" s="57"/>
      <c r="F3258" s="58"/>
      <c r="G3258" s="59"/>
      <c r="H3258" s="57"/>
      <c r="I3258" s="57"/>
      <c r="J3258" s="62" t="str">
        <f t="shared" si="254"/>
        <v/>
      </c>
      <c r="K3258" s="61"/>
      <c r="L3258" s="57"/>
      <c r="M3258" s="57" t="str">
        <f t="shared" si="255"/>
        <v/>
      </c>
      <c r="N3258" s="57"/>
      <c r="O3258" s="57"/>
      <c r="P3258" s="57"/>
      <c r="Q3258" s="65" t="str">
        <f t="shared" si="256"/>
        <v/>
      </c>
      <c r="R3258" s="55"/>
      <c r="S3258" s="67"/>
      <c r="T3258" s="17">
        <f>IF(AND(D3258&lt;&gt;"",RIGHT(D3258,3)&lt;&gt;""),IF(COUNTIF($D$6:D3258,D3258)=1,1,0),0)</f>
        <v>0</v>
      </c>
      <c r="U3258" s="17" t="str">
        <f t="shared" si="257"/>
        <v/>
      </c>
      <c r="V3258" s="17" t="str">
        <f t="shared" si="258"/>
        <v/>
      </c>
    </row>
    <row r="3259" s="9" customFormat="1" hidden="1" customHeight="1" spans="1:22">
      <c r="A3259" s="21"/>
      <c r="B3259" s="54"/>
      <c r="C3259" s="55"/>
      <c r="D3259" s="54"/>
      <c r="E3259" s="57"/>
      <c r="F3259" s="58"/>
      <c r="G3259" s="59"/>
      <c r="H3259" s="57"/>
      <c r="I3259" s="57"/>
      <c r="J3259" s="62" t="str">
        <f t="shared" si="254"/>
        <v/>
      </c>
      <c r="K3259" s="61"/>
      <c r="L3259" s="57"/>
      <c r="M3259" s="57" t="str">
        <f t="shared" si="255"/>
        <v/>
      </c>
      <c r="N3259" s="57"/>
      <c r="O3259" s="57"/>
      <c r="P3259" s="57"/>
      <c r="Q3259" s="65" t="str">
        <f t="shared" si="256"/>
        <v/>
      </c>
      <c r="R3259" s="55"/>
      <c r="S3259" s="67"/>
      <c r="T3259" s="17">
        <f>IF(AND(D3259&lt;&gt;"",RIGHT(D3259,3)&lt;&gt;""),IF(COUNTIF($D$6:D3259,D3259)=1,1,0),0)</f>
        <v>0</v>
      </c>
      <c r="U3259" s="17" t="str">
        <f t="shared" si="257"/>
        <v/>
      </c>
      <c r="V3259" s="17" t="str">
        <f t="shared" si="258"/>
        <v/>
      </c>
    </row>
    <row r="3260" s="9" customFormat="1" hidden="1" customHeight="1" spans="1:22">
      <c r="A3260" s="21"/>
      <c r="B3260" s="54"/>
      <c r="C3260" s="55"/>
      <c r="D3260" s="54"/>
      <c r="E3260" s="57"/>
      <c r="F3260" s="58"/>
      <c r="G3260" s="59"/>
      <c r="H3260" s="57"/>
      <c r="I3260" s="57"/>
      <c r="J3260" s="62" t="str">
        <f t="shared" si="254"/>
        <v/>
      </c>
      <c r="K3260" s="61"/>
      <c r="L3260" s="57"/>
      <c r="M3260" s="57" t="str">
        <f t="shared" si="255"/>
        <v/>
      </c>
      <c r="N3260" s="57"/>
      <c r="O3260" s="57"/>
      <c r="P3260" s="57"/>
      <c r="Q3260" s="65" t="str">
        <f t="shared" si="256"/>
        <v/>
      </c>
      <c r="R3260" s="55"/>
      <c r="S3260" s="67"/>
      <c r="T3260" s="17">
        <f>IF(AND(D3260&lt;&gt;"",RIGHT(D3260,3)&lt;&gt;""),IF(COUNTIF($D$6:D3260,D3260)=1,1,0),0)</f>
        <v>0</v>
      </c>
      <c r="U3260" s="17" t="str">
        <f t="shared" si="257"/>
        <v/>
      </c>
      <c r="V3260" s="17" t="str">
        <f t="shared" si="258"/>
        <v/>
      </c>
    </row>
    <row r="3261" s="9" customFormat="1" hidden="1" customHeight="1" spans="1:22">
      <c r="A3261" s="21"/>
      <c r="B3261" s="54"/>
      <c r="C3261" s="55"/>
      <c r="D3261" s="54"/>
      <c r="E3261" s="57"/>
      <c r="F3261" s="58"/>
      <c r="G3261" s="59"/>
      <c r="H3261" s="57"/>
      <c r="I3261" s="57"/>
      <c r="J3261" s="62" t="str">
        <f t="shared" si="254"/>
        <v/>
      </c>
      <c r="K3261" s="61"/>
      <c r="L3261" s="57"/>
      <c r="M3261" s="57" t="str">
        <f t="shared" si="255"/>
        <v/>
      </c>
      <c r="N3261" s="57"/>
      <c r="O3261" s="57"/>
      <c r="P3261" s="57"/>
      <c r="Q3261" s="65" t="str">
        <f t="shared" si="256"/>
        <v/>
      </c>
      <c r="R3261" s="55"/>
      <c r="S3261" s="67"/>
      <c r="T3261" s="17">
        <f>IF(AND(D3261&lt;&gt;"",RIGHT(D3261,3)&lt;&gt;""),IF(COUNTIF($D$6:D3261,D3261)=1,1,0),0)</f>
        <v>0</v>
      </c>
      <c r="U3261" s="17" t="str">
        <f t="shared" si="257"/>
        <v/>
      </c>
      <c r="V3261" s="17" t="str">
        <f t="shared" si="258"/>
        <v/>
      </c>
    </row>
    <row r="3262" s="9" customFormat="1" hidden="1" customHeight="1" spans="1:22">
      <c r="A3262" s="21"/>
      <c r="B3262" s="54"/>
      <c r="C3262" s="55"/>
      <c r="D3262" s="54"/>
      <c r="E3262" s="57"/>
      <c r="F3262" s="58"/>
      <c r="G3262" s="59"/>
      <c r="H3262" s="57"/>
      <c r="I3262" s="57"/>
      <c r="J3262" s="62" t="str">
        <f t="shared" si="254"/>
        <v/>
      </c>
      <c r="K3262" s="61"/>
      <c r="L3262" s="57"/>
      <c r="M3262" s="57" t="str">
        <f t="shared" si="255"/>
        <v/>
      </c>
      <c r="N3262" s="57"/>
      <c r="O3262" s="57"/>
      <c r="P3262" s="57"/>
      <c r="Q3262" s="65" t="str">
        <f t="shared" si="256"/>
        <v/>
      </c>
      <c r="R3262" s="55"/>
      <c r="S3262" s="67"/>
      <c r="T3262" s="17">
        <f>IF(AND(D3262&lt;&gt;"",RIGHT(D3262,3)&lt;&gt;""),IF(COUNTIF($D$6:D3262,D3262)=1,1,0),0)</f>
        <v>0</v>
      </c>
      <c r="U3262" s="17" t="str">
        <f t="shared" si="257"/>
        <v/>
      </c>
      <c r="V3262" s="17" t="str">
        <f t="shared" si="258"/>
        <v/>
      </c>
    </row>
    <row r="3263" s="9" customFormat="1" hidden="1" customHeight="1" spans="1:22">
      <c r="A3263" s="21"/>
      <c r="B3263" s="54"/>
      <c r="C3263" s="55"/>
      <c r="D3263" s="54"/>
      <c r="E3263" s="57"/>
      <c r="F3263" s="58"/>
      <c r="G3263" s="59"/>
      <c r="H3263" s="57"/>
      <c r="I3263" s="57"/>
      <c r="J3263" s="62" t="str">
        <f t="shared" si="254"/>
        <v/>
      </c>
      <c r="K3263" s="61"/>
      <c r="L3263" s="57"/>
      <c r="M3263" s="57" t="str">
        <f t="shared" si="255"/>
        <v/>
      </c>
      <c r="N3263" s="57"/>
      <c r="O3263" s="57"/>
      <c r="P3263" s="57"/>
      <c r="Q3263" s="65" t="str">
        <f t="shared" si="256"/>
        <v/>
      </c>
      <c r="R3263" s="55"/>
      <c r="S3263" s="67"/>
      <c r="T3263" s="17">
        <f>IF(AND(D3263&lt;&gt;"",RIGHT(D3263,3)&lt;&gt;""),IF(COUNTIF($D$6:D3263,D3263)=1,1,0),0)</f>
        <v>0</v>
      </c>
      <c r="U3263" s="17" t="str">
        <f t="shared" si="257"/>
        <v/>
      </c>
      <c r="V3263" s="17" t="str">
        <f t="shared" si="258"/>
        <v/>
      </c>
    </row>
    <row r="3264" s="9" customFormat="1" hidden="1" customHeight="1" spans="1:22">
      <c r="A3264" s="21"/>
      <c r="B3264" s="54"/>
      <c r="C3264" s="55"/>
      <c r="D3264" s="54"/>
      <c r="E3264" s="57"/>
      <c r="F3264" s="58"/>
      <c r="G3264" s="59"/>
      <c r="H3264" s="57"/>
      <c r="I3264" s="57"/>
      <c r="J3264" s="62" t="str">
        <f t="shared" si="254"/>
        <v/>
      </c>
      <c r="K3264" s="61"/>
      <c r="L3264" s="57"/>
      <c r="M3264" s="57" t="str">
        <f t="shared" si="255"/>
        <v/>
      </c>
      <c r="N3264" s="57"/>
      <c r="O3264" s="57"/>
      <c r="P3264" s="57"/>
      <c r="Q3264" s="65" t="str">
        <f t="shared" si="256"/>
        <v/>
      </c>
      <c r="R3264" s="55"/>
      <c r="S3264" s="67"/>
      <c r="T3264" s="17">
        <f>IF(AND(D3264&lt;&gt;"",RIGHT(D3264,3)&lt;&gt;""),IF(COUNTIF($D$6:D3264,D3264)=1,1,0),0)</f>
        <v>0</v>
      </c>
      <c r="U3264" s="17" t="str">
        <f t="shared" si="257"/>
        <v/>
      </c>
      <c r="V3264" s="17" t="str">
        <f t="shared" si="258"/>
        <v/>
      </c>
    </row>
    <row r="3265" s="9" customFormat="1" hidden="1" customHeight="1" spans="1:22">
      <c r="A3265" s="21"/>
      <c r="B3265" s="54"/>
      <c r="C3265" s="55"/>
      <c r="D3265" s="54"/>
      <c r="E3265" s="57"/>
      <c r="F3265" s="58"/>
      <c r="G3265" s="59"/>
      <c r="H3265" s="57"/>
      <c r="I3265" s="57"/>
      <c r="J3265" s="62" t="str">
        <f t="shared" si="254"/>
        <v/>
      </c>
      <c r="K3265" s="61"/>
      <c r="L3265" s="57"/>
      <c r="M3265" s="57" t="str">
        <f t="shared" si="255"/>
        <v/>
      </c>
      <c r="N3265" s="57"/>
      <c r="O3265" s="57"/>
      <c r="P3265" s="57"/>
      <c r="Q3265" s="65" t="str">
        <f t="shared" si="256"/>
        <v/>
      </c>
      <c r="R3265" s="55"/>
      <c r="S3265" s="67"/>
      <c r="T3265" s="17">
        <f>IF(AND(D3265&lt;&gt;"",RIGHT(D3265,3)&lt;&gt;""),IF(COUNTIF($D$6:D3265,D3265)=1,1,0),0)</f>
        <v>0</v>
      </c>
      <c r="U3265" s="17" t="str">
        <f t="shared" si="257"/>
        <v/>
      </c>
      <c r="V3265" s="17" t="str">
        <f t="shared" si="258"/>
        <v/>
      </c>
    </row>
    <row r="3266" s="9" customFormat="1" hidden="1" customHeight="1" spans="1:22">
      <c r="A3266" s="21"/>
      <c r="B3266" s="54"/>
      <c r="C3266" s="55"/>
      <c r="D3266" s="54"/>
      <c r="E3266" s="57"/>
      <c r="F3266" s="58"/>
      <c r="G3266" s="59"/>
      <c r="H3266" s="57"/>
      <c r="I3266" s="57"/>
      <c r="J3266" s="62" t="str">
        <f t="shared" si="254"/>
        <v/>
      </c>
      <c r="K3266" s="61"/>
      <c r="L3266" s="57"/>
      <c r="M3266" s="57" t="str">
        <f t="shared" si="255"/>
        <v/>
      </c>
      <c r="N3266" s="57"/>
      <c r="O3266" s="57"/>
      <c r="P3266" s="57"/>
      <c r="Q3266" s="65" t="str">
        <f t="shared" si="256"/>
        <v/>
      </c>
      <c r="R3266" s="55"/>
      <c r="S3266" s="67"/>
      <c r="T3266" s="17">
        <f>IF(AND(D3266&lt;&gt;"",RIGHT(D3266,3)&lt;&gt;""),IF(COUNTIF($D$6:D3266,D3266)=1,1,0),0)</f>
        <v>0</v>
      </c>
      <c r="U3266" s="17" t="str">
        <f t="shared" si="257"/>
        <v/>
      </c>
      <c r="V3266" s="17" t="str">
        <f t="shared" si="258"/>
        <v/>
      </c>
    </row>
    <row r="3267" s="9" customFormat="1" hidden="1" customHeight="1" spans="1:22">
      <c r="A3267" s="21"/>
      <c r="B3267" s="54"/>
      <c r="C3267" s="55"/>
      <c r="D3267" s="54"/>
      <c r="E3267" s="57"/>
      <c r="F3267" s="58"/>
      <c r="G3267" s="59"/>
      <c r="H3267" s="57"/>
      <c r="I3267" s="57"/>
      <c r="J3267" s="62" t="str">
        <f t="shared" si="254"/>
        <v/>
      </c>
      <c r="K3267" s="61"/>
      <c r="L3267" s="57"/>
      <c r="M3267" s="57" t="str">
        <f t="shared" si="255"/>
        <v/>
      </c>
      <c r="N3267" s="57"/>
      <c r="O3267" s="57"/>
      <c r="P3267" s="57"/>
      <c r="Q3267" s="65" t="str">
        <f t="shared" si="256"/>
        <v/>
      </c>
      <c r="R3267" s="55"/>
      <c r="S3267" s="67"/>
      <c r="T3267" s="17">
        <f>IF(AND(D3267&lt;&gt;"",RIGHT(D3267,3)&lt;&gt;""),IF(COUNTIF($D$6:D3267,D3267)=1,1,0),0)</f>
        <v>0</v>
      </c>
      <c r="U3267" s="17" t="str">
        <f t="shared" si="257"/>
        <v/>
      </c>
      <c r="V3267" s="17" t="str">
        <f t="shared" si="258"/>
        <v/>
      </c>
    </row>
    <row r="3268" s="9" customFormat="1" hidden="1" customHeight="1" spans="1:22">
      <c r="A3268" s="21"/>
      <c r="B3268" s="54"/>
      <c r="C3268" s="55"/>
      <c r="D3268" s="54"/>
      <c r="E3268" s="57"/>
      <c r="F3268" s="58"/>
      <c r="G3268" s="59"/>
      <c r="H3268" s="57"/>
      <c r="I3268" s="57"/>
      <c r="J3268" s="62" t="str">
        <f t="shared" si="254"/>
        <v/>
      </c>
      <c r="K3268" s="61"/>
      <c r="L3268" s="57"/>
      <c r="M3268" s="57" t="str">
        <f t="shared" si="255"/>
        <v/>
      </c>
      <c r="N3268" s="57"/>
      <c r="O3268" s="57"/>
      <c r="P3268" s="57"/>
      <c r="Q3268" s="65" t="str">
        <f t="shared" si="256"/>
        <v/>
      </c>
      <c r="R3268" s="55"/>
      <c r="S3268" s="67"/>
      <c r="T3268" s="17">
        <f>IF(AND(D3268&lt;&gt;"",RIGHT(D3268,3)&lt;&gt;""),IF(COUNTIF($D$6:D3268,D3268)=1,1,0),0)</f>
        <v>0</v>
      </c>
      <c r="U3268" s="17" t="str">
        <f t="shared" si="257"/>
        <v/>
      </c>
      <c r="V3268" s="17" t="str">
        <f t="shared" si="258"/>
        <v/>
      </c>
    </row>
    <row r="3269" s="9" customFormat="1" hidden="1" customHeight="1" spans="1:22">
      <c r="A3269" s="21"/>
      <c r="B3269" s="54"/>
      <c r="C3269" s="55"/>
      <c r="D3269" s="54"/>
      <c r="E3269" s="57"/>
      <c r="F3269" s="58"/>
      <c r="G3269" s="59"/>
      <c r="H3269" s="57"/>
      <c r="I3269" s="57"/>
      <c r="J3269" s="62" t="str">
        <f t="shared" si="254"/>
        <v/>
      </c>
      <c r="K3269" s="61"/>
      <c r="L3269" s="57"/>
      <c r="M3269" s="57" t="str">
        <f t="shared" si="255"/>
        <v/>
      </c>
      <c r="N3269" s="57"/>
      <c r="O3269" s="57"/>
      <c r="P3269" s="57"/>
      <c r="Q3269" s="65" t="str">
        <f t="shared" si="256"/>
        <v/>
      </c>
      <c r="R3269" s="55"/>
      <c r="S3269" s="67"/>
      <c r="T3269" s="17">
        <f>IF(AND(D3269&lt;&gt;"",RIGHT(D3269,3)&lt;&gt;""),IF(COUNTIF($D$6:D3269,D3269)=1,1,0),0)</f>
        <v>0</v>
      </c>
      <c r="U3269" s="17" t="str">
        <f t="shared" si="257"/>
        <v/>
      </c>
      <c r="V3269" s="17" t="str">
        <f t="shared" si="258"/>
        <v/>
      </c>
    </row>
    <row r="3270" s="9" customFormat="1" hidden="1" customHeight="1" spans="1:22">
      <c r="A3270" s="21"/>
      <c r="B3270" s="54"/>
      <c r="C3270" s="55"/>
      <c r="D3270" s="54"/>
      <c r="E3270" s="57"/>
      <c r="F3270" s="58"/>
      <c r="G3270" s="59"/>
      <c r="H3270" s="57"/>
      <c r="I3270" s="57"/>
      <c r="J3270" s="62" t="str">
        <f t="shared" ref="J3270:J3333" si="259">IF(H3270&lt;&gt;"",HYPERLINK(_xlfn.CONCAT($H$4,H3270,I3270),"Open File"),"")</f>
        <v/>
      </c>
      <c r="K3270" s="61"/>
      <c r="L3270" s="57"/>
      <c r="M3270" s="57" t="str">
        <f t="shared" ref="M3270:M3333" si="260">IF(AND(N3270&lt;&gt;"",Q3270&lt;&gt;"",R3270&lt;&gt;""),"COMPLETED",IF(N3270&lt;&gt;"","ON-GOING",IF(L3270&lt;&gt;"","REQUESTED","")))</f>
        <v/>
      </c>
      <c r="N3270" s="57"/>
      <c r="O3270" s="57"/>
      <c r="P3270" s="57"/>
      <c r="Q3270" s="65" t="str">
        <f t="shared" ref="Q3270:Q3333" si="261">IF(O3270&lt;&gt;"",HYPERLINK(_xlfn.CONCAT($O$4,O3270,P3270),"Open File"),"")</f>
        <v/>
      </c>
      <c r="R3270" s="55"/>
      <c r="S3270" s="67"/>
      <c r="T3270" s="17">
        <f>IF(AND(D3270&lt;&gt;"",RIGHT(D3270,3)&lt;&gt;""),IF(COUNTIF($D$6:D3270,D3270)=1,1,0),0)</f>
        <v>0</v>
      </c>
      <c r="U3270" s="17" t="str">
        <f t="shared" ref="U3270:U3333" si="262">IF(AND(D3270&lt;&gt;"",E3270&lt;&gt;""),_xlfn.CONCAT(SUBSTITUTE(D3270,"/","."),"_",E3270,"_Before"),"")</f>
        <v/>
      </c>
      <c r="V3270" s="17" t="str">
        <f t="shared" ref="V3270:V3333" si="263">IF(AND(D3270&lt;&gt;"",E3270&lt;&gt;""),_xlfn.CONCAT(SUBSTITUTE(D3270,"/","."),"_",E3270,"_After"),"")</f>
        <v/>
      </c>
    </row>
    <row r="3271" s="9" customFormat="1" hidden="1" customHeight="1" spans="1:22">
      <c r="A3271" s="21"/>
      <c r="B3271" s="54"/>
      <c r="C3271" s="55"/>
      <c r="D3271" s="54"/>
      <c r="E3271" s="57"/>
      <c r="F3271" s="58"/>
      <c r="G3271" s="59"/>
      <c r="H3271" s="57"/>
      <c r="I3271" s="57"/>
      <c r="J3271" s="62" t="str">
        <f t="shared" si="259"/>
        <v/>
      </c>
      <c r="K3271" s="61"/>
      <c r="L3271" s="57"/>
      <c r="M3271" s="57" t="str">
        <f t="shared" si="260"/>
        <v/>
      </c>
      <c r="N3271" s="57"/>
      <c r="O3271" s="57"/>
      <c r="P3271" s="57"/>
      <c r="Q3271" s="65" t="str">
        <f t="shared" si="261"/>
        <v/>
      </c>
      <c r="R3271" s="55"/>
      <c r="S3271" s="67"/>
      <c r="T3271" s="17">
        <f>IF(AND(D3271&lt;&gt;"",RIGHT(D3271,3)&lt;&gt;""),IF(COUNTIF($D$6:D3271,D3271)=1,1,0),0)</f>
        <v>0</v>
      </c>
      <c r="U3271" s="17" t="str">
        <f t="shared" si="262"/>
        <v/>
      </c>
      <c r="V3271" s="17" t="str">
        <f t="shared" si="263"/>
        <v/>
      </c>
    </row>
    <row r="3272" s="9" customFormat="1" hidden="1" customHeight="1" spans="1:22">
      <c r="A3272" s="21"/>
      <c r="B3272" s="54"/>
      <c r="C3272" s="55"/>
      <c r="D3272" s="54"/>
      <c r="E3272" s="57"/>
      <c r="F3272" s="58"/>
      <c r="G3272" s="59"/>
      <c r="H3272" s="57"/>
      <c r="I3272" s="57"/>
      <c r="J3272" s="62" t="str">
        <f t="shared" si="259"/>
        <v/>
      </c>
      <c r="K3272" s="61"/>
      <c r="L3272" s="57"/>
      <c r="M3272" s="57" t="str">
        <f t="shared" si="260"/>
        <v/>
      </c>
      <c r="N3272" s="57"/>
      <c r="O3272" s="57"/>
      <c r="P3272" s="57"/>
      <c r="Q3272" s="65" t="str">
        <f t="shared" si="261"/>
        <v/>
      </c>
      <c r="R3272" s="55"/>
      <c r="S3272" s="67"/>
      <c r="T3272" s="17">
        <f>IF(AND(D3272&lt;&gt;"",RIGHT(D3272,3)&lt;&gt;""),IF(COUNTIF($D$6:D3272,D3272)=1,1,0),0)</f>
        <v>0</v>
      </c>
      <c r="U3272" s="17" t="str">
        <f t="shared" si="262"/>
        <v/>
      </c>
      <c r="V3272" s="17" t="str">
        <f t="shared" si="263"/>
        <v/>
      </c>
    </row>
    <row r="3273" s="9" customFormat="1" hidden="1" customHeight="1" spans="1:22">
      <c r="A3273" s="21"/>
      <c r="B3273" s="54"/>
      <c r="C3273" s="55"/>
      <c r="D3273" s="54"/>
      <c r="E3273" s="57"/>
      <c r="F3273" s="58"/>
      <c r="G3273" s="59"/>
      <c r="H3273" s="57"/>
      <c r="I3273" s="57"/>
      <c r="J3273" s="62" t="str">
        <f t="shared" si="259"/>
        <v/>
      </c>
      <c r="K3273" s="61"/>
      <c r="L3273" s="57"/>
      <c r="M3273" s="57" t="str">
        <f t="shared" si="260"/>
        <v/>
      </c>
      <c r="N3273" s="57"/>
      <c r="O3273" s="57"/>
      <c r="P3273" s="57"/>
      <c r="Q3273" s="65" t="str">
        <f t="shared" si="261"/>
        <v/>
      </c>
      <c r="R3273" s="55"/>
      <c r="S3273" s="67"/>
      <c r="T3273" s="17">
        <f>IF(AND(D3273&lt;&gt;"",RIGHT(D3273,3)&lt;&gt;""),IF(COUNTIF($D$6:D3273,D3273)=1,1,0),0)</f>
        <v>0</v>
      </c>
      <c r="U3273" s="17" t="str">
        <f t="shared" si="262"/>
        <v/>
      </c>
      <c r="V3273" s="17" t="str">
        <f t="shared" si="263"/>
        <v/>
      </c>
    </row>
    <row r="3274" s="9" customFormat="1" hidden="1" customHeight="1" spans="1:22">
      <c r="A3274" s="21"/>
      <c r="B3274" s="54"/>
      <c r="C3274" s="55"/>
      <c r="D3274" s="54"/>
      <c r="E3274" s="57"/>
      <c r="F3274" s="58"/>
      <c r="G3274" s="59"/>
      <c r="H3274" s="57"/>
      <c r="I3274" s="57"/>
      <c r="J3274" s="62" t="str">
        <f t="shared" si="259"/>
        <v/>
      </c>
      <c r="K3274" s="61"/>
      <c r="L3274" s="57"/>
      <c r="M3274" s="57" t="str">
        <f t="shared" si="260"/>
        <v/>
      </c>
      <c r="N3274" s="57"/>
      <c r="O3274" s="57"/>
      <c r="P3274" s="57"/>
      <c r="Q3274" s="65" t="str">
        <f t="shared" si="261"/>
        <v/>
      </c>
      <c r="R3274" s="55"/>
      <c r="S3274" s="67"/>
      <c r="T3274" s="17">
        <f>IF(AND(D3274&lt;&gt;"",RIGHT(D3274,3)&lt;&gt;""),IF(COUNTIF($D$6:D3274,D3274)=1,1,0),0)</f>
        <v>0</v>
      </c>
      <c r="U3274" s="17" t="str">
        <f t="shared" si="262"/>
        <v/>
      </c>
      <c r="V3274" s="17" t="str">
        <f t="shared" si="263"/>
        <v/>
      </c>
    </row>
    <row r="3275" s="9" customFormat="1" hidden="1" customHeight="1" spans="1:22">
      <c r="A3275" s="21"/>
      <c r="B3275" s="54"/>
      <c r="C3275" s="55"/>
      <c r="D3275" s="54"/>
      <c r="E3275" s="57"/>
      <c r="F3275" s="58"/>
      <c r="G3275" s="59"/>
      <c r="H3275" s="57"/>
      <c r="I3275" s="57"/>
      <c r="J3275" s="62" t="str">
        <f t="shared" si="259"/>
        <v/>
      </c>
      <c r="K3275" s="61"/>
      <c r="L3275" s="57"/>
      <c r="M3275" s="57" t="str">
        <f t="shared" si="260"/>
        <v/>
      </c>
      <c r="N3275" s="57"/>
      <c r="O3275" s="57"/>
      <c r="P3275" s="57"/>
      <c r="Q3275" s="65" t="str">
        <f t="shared" si="261"/>
        <v/>
      </c>
      <c r="R3275" s="55"/>
      <c r="S3275" s="67"/>
      <c r="T3275" s="17">
        <f>IF(AND(D3275&lt;&gt;"",RIGHT(D3275,3)&lt;&gt;""),IF(COUNTIF($D$6:D3275,D3275)=1,1,0),0)</f>
        <v>0</v>
      </c>
      <c r="U3275" s="17" t="str">
        <f t="shared" si="262"/>
        <v/>
      </c>
      <c r="V3275" s="17" t="str">
        <f t="shared" si="263"/>
        <v/>
      </c>
    </row>
    <row r="3276" s="9" customFormat="1" hidden="1" customHeight="1" spans="1:22">
      <c r="A3276" s="21"/>
      <c r="B3276" s="54"/>
      <c r="C3276" s="55"/>
      <c r="D3276" s="54"/>
      <c r="E3276" s="57"/>
      <c r="F3276" s="58"/>
      <c r="G3276" s="59"/>
      <c r="H3276" s="57"/>
      <c r="I3276" s="57"/>
      <c r="J3276" s="62" t="str">
        <f t="shared" si="259"/>
        <v/>
      </c>
      <c r="K3276" s="61"/>
      <c r="L3276" s="57"/>
      <c r="M3276" s="57" t="str">
        <f t="shared" si="260"/>
        <v/>
      </c>
      <c r="N3276" s="57"/>
      <c r="O3276" s="57"/>
      <c r="P3276" s="57"/>
      <c r="Q3276" s="65" t="str">
        <f t="shared" si="261"/>
        <v/>
      </c>
      <c r="R3276" s="55"/>
      <c r="S3276" s="67"/>
      <c r="T3276" s="17">
        <f>IF(AND(D3276&lt;&gt;"",RIGHT(D3276,3)&lt;&gt;""),IF(COUNTIF($D$6:D3276,D3276)=1,1,0),0)</f>
        <v>0</v>
      </c>
      <c r="U3276" s="17" t="str">
        <f t="shared" si="262"/>
        <v/>
      </c>
      <c r="V3276" s="17" t="str">
        <f t="shared" si="263"/>
        <v/>
      </c>
    </row>
    <row r="3277" s="9" customFormat="1" hidden="1" customHeight="1" spans="1:22">
      <c r="A3277" s="21"/>
      <c r="B3277" s="54"/>
      <c r="C3277" s="55"/>
      <c r="D3277" s="54"/>
      <c r="E3277" s="57"/>
      <c r="F3277" s="58"/>
      <c r="G3277" s="59"/>
      <c r="H3277" s="57"/>
      <c r="I3277" s="57"/>
      <c r="J3277" s="62" t="str">
        <f t="shared" si="259"/>
        <v/>
      </c>
      <c r="K3277" s="61"/>
      <c r="L3277" s="57"/>
      <c r="M3277" s="57" t="str">
        <f t="shared" si="260"/>
        <v/>
      </c>
      <c r="N3277" s="57"/>
      <c r="O3277" s="57"/>
      <c r="P3277" s="57"/>
      <c r="Q3277" s="65" t="str">
        <f t="shared" si="261"/>
        <v/>
      </c>
      <c r="R3277" s="55"/>
      <c r="S3277" s="67"/>
      <c r="T3277" s="17">
        <f>IF(AND(D3277&lt;&gt;"",RIGHT(D3277,3)&lt;&gt;""),IF(COUNTIF($D$6:D3277,D3277)=1,1,0),0)</f>
        <v>0</v>
      </c>
      <c r="U3277" s="17" t="str">
        <f t="shared" si="262"/>
        <v/>
      </c>
      <c r="V3277" s="17" t="str">
        <f t="shared" si="263"/>
        <v/>
      </c>
    </row>
    <row r="3278" s="9" customFormat="1" hidden="1" customHeight="1" spans="1:22">
      <c r="A3278" s="21"/>
      <c r="B3278" s="54"/>
      <c r="C3278" s="55"/>
      <c r="D3278" s="54"/>
      <c r="E3278" s="57"/>
      <c r="F3278" s="58"/>
      <c r="G3278" s="59"/>
      <c r="H3278" s="57"/>
      <c r="I3278" s="57"/>
      <c r="J3278" s="62" t="str">
        <f t="shared" si="259"/>
        <v/>
      </c>
      <c r="K3278" s="61"/>
      <c r="L3278" s="57"/>
      <c r="M3278" s="57" t="str">
        <f t="shared" si="260"/>
        <v/>
      </c>
      <c r="N3278" s="57"/>
      <c r="O3278" s="57"/>
      <c r="P3278" s="57"/>
      <c r="Q3278" s="65" t="str">
        <f t="shared" si="261"/>
        <v/>
      </c>
      <c r="R3278" s="55"/>
      <c r="S3278" s="67"/>
      <c r="T3278" s="17">
        <f>IF(AND(D3278&lt;&gt;"",RIGHT(D3278,3)&lt;&gt;""),IF(COUNTIF($D$6:D3278,D3278)=1,1,0),0)</f>
        <v>0</v>
      </c>
      <c r="U3278" s="17" t="str">
        <f t="shared" si="262"/>
        <v/>
      </c>
      <c r="V3278" s="17" t="str">
        <f t="shared" si="263"/>
        <v/>
      </c>
    </row>
    <row r="3279" s="9" customFormat="1" hidden="1" customHeight="1" spans="1:22">
      <c r="A3279" s="21"/>
      <c r="B3279" s="54"/>
      <c r="C3279" s="55"/>
      <c r="D3279" s="54"/>
      <c r="E3279" s="57"/>
      <c r="F3279" s="58"/>
      <c r="G3279" s="59"/>
      <c r="H3279" s="57"/>
      <c r="I3279" s="57"/>
      <c r="J3279" s="62" t="str">
        <f t="shared" si="259"/>
        <v/>
      </c>
      <c r="K3279" s="61"/>
      <c r="L3279" s="57"/>
      <c r="M3279" s="57" t="str">
        <f t="shared" si="260"/>
        <v/>
      </c>
      <c r="N3279" s="57"/>
      <c r="O3279" s="57"/>
      <c r="P3279" s="57"/>
      <c r="Q3279" s="65" t="str">
        <f t="shared" si="261"/>
        <v/>
      </c>
      <c r="R3279" s="55"/>
      <c r="S3279" s="67"/>
      <c r="T3279" s="17">
        <f>IF(AND(D3279&lt;&gt;"",RIGHT(D3279,3)&lt;&gt;""),IF(COUNTIF($D$6:D3279,D3279)=1,1,0),0)</f>
        <v>0</v>
      </c>
      <c r="U3279" s="17" t="str">
        <f t="shared" si="262"/>
        <v/>
      </c>
      <c r="V3279" s="17" t="str">
        <f t="shared" si="263"/>
        <v/>
      </c>
    </row>
    <row r="3280" s="9" customFormat="1" hidden="1" customHeight="1" spans="1:22">
      <c r="A3280" s="21"/>
      <c r="B3280" s="54"/>
      <c r="C3280" s="55"/>
      <c r="D3280" s="54"/>
      <c r="E3280" s="57"/>
      <c r="F3280" s="58"/>
      <c r="G3280" s="59"/>
      <c r="H3280" s="57"/>
      <c r="I3280" s="57"/>
      <c r="J3280" s="62" t="str">
        <f t="shared" si="259"/>
        <v/>
      </c>
      <c r="K3280" s="61"/>
      <c r="L3280" s="57"/>
      <c r="M3280" s="57" t="str">
        <f t="shared" si="260"/>
        <v/>
      </c>
      <c r="N3280" s="57"/>
      <c r="O3280" s="57"/>
      <c r="P3280" s="57"/>
      <c r="Q3280" s="65" t="str">
        <f t="shared" si="261"/>
        <v/>
      </c>
      <c r="R3280" s="55"/>
      <c r="S3280" s="67"/>
      <c r="T3280" s="17">
        <f>IF(AND(D3280&lt;&gt;"",RIGHT(D3280,3)&lt;&gt;""),IF(COUNTIF($D$6:D3280,D3280)=1,1,0),0)</f>
        <v>0</v>
      </c>
      <c r="U3280" s="17" t="str">
        <f t="shared" si="262"/>
        <v/>
      </c>
      <c r="V3280" s="17" t="str">
        <f t="shared" si="263"/>
        <v/>
      </c>
    </row>
    <row r="3281" s="9" customFormat="1" hidden="1" customHeight="1" spans="1:22">
      <c r="A3281" s="21"/>
      <c r="B3281" s="54"/>
      <c r="C3281" s="55"/>
      <c r="D3281" s="54"/>
      <c r="E3281" s="57"/>
      <c r="F3281" s="58"/>
      <c r="G3281" s="59"/>
      <c r="H3281" s="57"/>
      <c r="I3281" s="57"/>
      <c r="J3281" s="62" t="str">
        <f t="shared" si="259"/>
        <v/>
      </c>
      <c r="K3281" s="61"/>
      <c r="L3281" s="57"/>
      <c r="M3281" s="57" t="str">
        <f t="shared" si="260"/>
        <v/>
      </c>
      <c r="N3281" s="57"/>
      <c r="O3281" s="57"/>
      <c r="P3281" s="57"/>
      <c r="Q3281" s="65" t="str">
        <f t="shared" si="261"/>
        <v/>
      </c>
      <c r="R3281" s="55"/>
      <c r="S3281" s="67"/>
      <c r="T3281" s="17">
        <f>IF(AND(D3281&lt;&gt;"",RIGHT(D3281,3)&lt;&gt;""),IF(COUNTIF($D$6:D3281,D3281)=1,1,0),0)</f>
        <v>0</v>
      </c>
      <c r="U3281" s="17" t="str">
        <f t="shared" si="262"/>
        <v/>
      </c>
      <c r="V3281" s="17" t="str">
        <f t="shared" si="263"/>
        <v/>
      </c>
    </row>
    <row r="3282" s="9" customFormat="1" hidden="1" customHeight="1" spans="1:22">
      <c r="A3282" s="21"/>
      <c r="B3282" s="54"/>
      <c r="C3282" s="55"/>
      <c r="D3282" s="54"/>
      <c r="E3282" s="57"/>
      <c r="F3282" s="58"/>
      <c r="G3282" s="59"/>
      <c r="H3282" s="57"/>
      <c r="I3282" s="57"/>
      <c r="J3282" s="62" t="str">
        <f t="shared" si="259"/>
        <v/>
      </c>
      <c r="K3282" s="61"/>
      <c r="L3282" s="57"/>
      <c r="M3282" s="57" t="str">
        <f t="shared" si="260"/>
        <v/>
      </c>
      <c r="N3282" s="57"/>
      <c r="O3282" s="57"/>
      <c r="P3282" s="57"/>
      <c r="Q3282" s="65" t="str">
        <f t="shared" si="261"/>
        <v/>
      </c>
      <c r="R3282" s="55"/>
      <c r="S3282" s="67"/>
      <c r="T3282" s="17">
        <f>IF(AND(D3282&lt;&gt;"",RIGHT(D3282,3)&lt;&gt;""),IF(COUNTIF($D$6:D3282,D3282)=1,1,0),0)</f>
        <v>0</v>
      </c>
      <c r="U3282" s="17" t="str">
        <f t="shared" si="262"/>
        <v/>
      </c>
      <c r="V3282" s="17" t="str">
        <f t="shared" si="263"/>
        <v/>
      </c>
    </row>
    <row r="3283" s="9" customFormat="1" hidden="1" customHeight="1" spans="1:22">
      <c r="A3283" s="21"/>
      <c r="B3283" s="54"/>
      <c r="C3283" s="55"/>
      <c r="D3283" s="54"/>
      <c r="E3283" s="57"/>
      <c r="F3283" s="58"/>
      <c r="G3283" s="59"/>
      <c r="H3283" s="57"/>
      <c r="I3283" s="57"/>
      <c r="J3283" s="62" t="str">
        <f t="shared" si="259"/>
        <v/>
      </c>
      <c r="K3283" s="61"/>
      <c r="L3283" s="57"/>
      <c r="M3283" s="57" t="str">
        <f t="shared" si="260"/>
        <v/>
      </c>
      <c r="N3283" s="57"/>
      <c r="O3283" s="57"/>
      <c r="P3283" s="57"/>
      <c r="Q3283" s="65" t="str">
        <f t="shared" si="261"/>
        <v/>
      </c>
      <c r="R3283" s="55"/>
      <c r="S3283" s="67"/>
      <c r="T3283" s="17">
        <f>IF(AND(D3283&lt;&gt;"",RIGHT(D3283,3)&lt;&gt;""),IF(COUNTIF($D$6:D3283,D3283)=1,1,0),0)</f>
        <v>0</v>
      </c>
      <c r="U3283" s="17" t="str">
        <f t="shared" si="262"/>
        <v/>
      </c>
      <c r="V3283" s="17" t="str">
        <f t="shared" si="263"/>
        <v/>
      </c>
    </row>
    <row r="3284" s="9" customFormat="1" hidden="1" customHeight="1" spans="1:22">
      <c r="A3284" s="21"/>
      <c r="B3284" s="54"/>
      <c r="C3284" s="55"/>
      <c r="D3284" s="54"/>
      <c r="E3284" s="57"/>
      <c r="F3284" s="58"/>
      <c r="G3284" s="59"/>
      <c r="H3284" s="57"/>
      <c r="I3284" s="57"/>
      <c r="J3284" s="62" t="str">
        <f t="shared" si="259"/>
        <v/>
      </c>
      <c r="K3284" s="61"/>
      <c r="L3284" s="57"/>
      <c r="M3284" s="57" t="str">
        <f t="shared" si="260"/>
        <v/>
      </c>
      <c r="N3284" s="57"/>
      <c r="O3284" s="57"/>
      <c r="P3284" s="57"/>
      <c r="Q3284" s="65" t="str">
        <f t="shared" si="261"/>
        <v/>
      </c>
      <c r="R3284" s="55"/>
      <c r="S3284" s="67"/>
      <c r="T3284" s="17">
        <f>IF(AND(D3284&lt;&gt;"",RIGHT(D3284,3)&lt;&gt;""),IF(COUNTIF($D$6:D3284,D3284)=1,1,0),0)</f>
        <v>0</v>
      </c>
      <c r="U3284" s="17" t="str">
        <f t="shared" si="262"/>
        <v/>
      </c>
      <c r="V3284" s="17" t="str">
        <f t="shared" si="263"/>
        <v/>
      </c>
    </row>
    <row r="3285" s="9" customFormat="1" hidden="1" customHeight="1" spans="1:22">
      <c r="A3285" s="21"/>
      <c r="B3285" s="54"/>
      <c r="C3285" s="55"/>
      <c r="D3285" s="54"/>
      <c r="E3285" s="57"/>
      <c r="F3285" s="58"/>
      <c r="G3285" s="59"/>
      <c r="H3285" s="57"/>
      <c r="I3285" s="57"/>
      <c r="J3285" s="62" t="str">
        <f t="shared" si="259"/>
        <v/>
      </c>
      <c r="K3285" s="61"/>
      <c r="L3285" s="57"/>
      <c r="M3285" s="57" t="str">
        <f t="shared" si="260"/>
        <v/>
      </c>
      <c r="N3285" s="57"/>
      <c r="O3285" s="57"/>
      <c r="P3285" s="57"/>
      <c r="Q3285" s="65" t="str">
        <f t="shared" si="261"/>
        <v/>
      </c>
      <c r="R3285" s="55"/>
      <c r="S3285" s="67"/>
      <c r="T3285" s="17">
        <f>IF(AND(D3285&lt;&gt;"",RIGHT(D3285,3)&lt;&gt;""),IF(COUNTIF($D$6:D3285,D3285)=1,1,0),0)</f>
        <v>0</v>
      </c>
      <c r="U3285" s="17" t="str">
        <f t="shared" si="262"/>
        <v/>
      </c>
      <c r="V3285" s="17" t="str">
        <f t="shared" si="263"/>
        <v/>
      </c>
    </row>
    <row r="3286" s="9" customFormat="1" hidden="1" customHeight="1" spans="1:22">
      <c r="A3286" s="21"/>
      <c r="B3286" s="54"/>
      <c r="C3286" s="55"/>
      <c r="D3286" s="54"/>
      <c r="E3286" s="57"/>
      <c r="F3286" s="58"/>
      <c r="G3286" s="59"/>
      <c r="H3286" s="57"/>
      <c r="I3286" s="57"/>
      <c r="J3286" s="62" t="str">
        <f t="shared" si="259"/>
        <v/>
      </c>
      <c r="K3286" s="61"/>
      <c r="L3286" s="57"/>
      <c r="M3286" s="57" t="str">
        <f t="shared" si="260"/>
        <v/>
      </c>
      <c r="N3286" s="57"/>
      <c r="O3286" s="57"/>
      <c r="P3286" s="57"/>
      <c r="Q3286" s="65" t="str">
        <f t="shared" si="261"/>
        <v/>
      </c>
      <c r="R3286" s="55"/>
      <c r="S3286" s="67"/>
      <c r="T3286" s="17">
        <f>IF(AND(D3286&lt;&gt;"",RIGHT(D3286,3)&lt;&gt;""),IF(COUNTIF($D$6:D3286,D3286)=1,1,0),0)</f>
        <v>0</v>
      </c>
      <c r="U3286" s="17" t="str">
        <f t="shared" si="262"/>
        <v/>
      </c>
      <c r="V3286" s="17" t="str">
        <f t="shared" si="263"/>
        <v/>
      </c>
    </row>
    <row r="3287" s="9" customFormat="1" hidden="1" customHeight="1" spans="1:22">
      <c r="A3287" s="21"/>
      <c r="B3287" s="54"/>
      <c r="C3287" s="55"/>
      <c r="D3287" s="54"/>
      <c r="E3287" s="57"/>
      <c r="F3287" s="58"/>
      <c r="G3287" s="59"/>
      <c r="H3287" s="57"/>
      <c r="I3287" s="57"/>
      <c r="J3287" s="62" t="str">
        <f t="shared" si="259"/>
        <v/>
      </c>
      <c r="K3287" s="61"/>
      <c r="L3287" s="57"/>
      <c r="M3287" s="57" t="str">
        <f t="shared" si="260"/>
        <v/>
      </c>
      <c r="N3287" s="57"/>
      <c r="O3287" s="57"/>
      <c r="P3287" s="57"/>
      <c r="Q3287" s="65" t="str">
        <f t="shared" si="261"/>
        <v/>
      </c>
      <c r="R3287" s="55"/>
      <c r="S3287" s="67"/>
      <c r="T3287" s="17">
        <f>IF(AND(D3287&lt;&gt;"",RIGHT(D3287,3)&lt;&gt;""),IF(COUNTIF($D$6:D3287,D3287)=1,1,0),0)</f>
        <v>0</v>
      </c>
      <c r="U3287" s="17" t="str">
        <f t="shared" si="262"/>
        <v/>
      </c>
      <c r="V3287" s="17" t="str">
        <f t="shared" si="263"/>
        <v/>
      </c>
    </row>
    <row r="3288" s="9" customFormat="1" hidden="1" customHeight="1" spans="1:22">
      <c r="A3288" s="21"/>
      <c r="B3288" s="54"/>
      <c r="C3288" s="55"/>
      <c r="D3288" s="54"/>
      <c r="E3288" s="57"/>
      <c r="F3288" s="58"/>
      <c r="G3288" s="59"/>
      <c r="H3288" s="57"/>
      <c r="I3288" s="57"/>
      <c r="J3288" s="62" t="str">
        <f t="shared" si="259"/>
        <v/>
      </c>
      <c r="K3288" s="61"/>
      <c r="L3288" s="57"/>
      <c r="M3288" s="57" t="str">
        <f t="shared" si="260"/>
        <v/>
      </c>
      <c r="N3288" s="57"/>
      <c r="O3288" s="57"/>
      <c r="P3288" s="57"/>
      <c r="Q3288" s="65" t="str">
        <f t="shared" si="261"/>
        <v/>
      </c>
      <c r="R3288" s="55"/>
      <c r="S3288" s="67"/>
      <c r="T3288" s="17">
        <f>IF(AND(D3288&lt;&gt;"",RIGHT(D3288,3)&lt;&gt;""),IF(COUNTIF($D$6:D3288,D3288)=1,1,0),0)</f>
        <v>0</v>
      </c>
      <c r="U3288" s="17" t="str">
        <f t="shared" si="262"/>
        <v/>
      </c>
      <c r="V3288" s="17" t="str">
        <f t="shared" si="263"/>
        <v/>
      </c>
    </row>
    <row r="3289" s="9" customFormat="1" hidden="1" customHeight="1" spans="1:22">
      <c r="A3289" s="21"/>
      <c r="B3289" s="54"/>
      <c r="C3289" s="55"/>
      <c r="D3289" s="54"/>
      <c r="E3289" s="57"/>
      <c r="F3289" s="58"/>
      <c r="G3289" s="59"/>
      <c r="H3289" s="57"/>
      <c r="I3289" s="57"/>
      <c r="J3289" s="62" t="str">
        <f t="shared" si="259"/>
        <v/>
      </c>
      <c r="K3289" s="61"/>
      <c r="L3289" s="57"/>
      <c r="M3289" s="57" t="str">
        <f t="shared" si="260"/>
        <v/>
      </c>
      <c r="N3289" s="57"/>
      <c r="O3289" s="57"/>
      <c r="P3289" s="57"/>
      <c r="Q3289" s="65" t="str">
        <f t="shared" si="261"/>
        <v/>
      </c>
      <c r="R3289" s="55"/>
      <c r="S3289" s="67"/>
      <c r="T3289" s="17">
        <f>IF(AND(D3289&lt;&gt;"",RIGHT(D3289,3)&lt;&gt;""),IF(COUNTIF($D$6:D3289,D3289)=1,1,0),0)</f>
        <v>0</v>
      </c>
      <c r="U3289" s="17" t="str">
        <f t="shared" si="262"/>
        <v/>
      </c>
      <c r="V3289" s="17" t="str">
        <f t="shared" si="263"/>
        <v/>
      </c>
    </row>
    <row r="3290" s="9" customFormat="1" hidden="1" customHeight="1" spans="1:22">
      <c r="A3290" s="21"/>
      <c r="B3290" s="54"/>
      <c r="C3290" s="55"/>
      <c r="D3290" s="54"/>
      <c r="E3290" s="57"/>
      <c r="F3290" s="58"/>
      <c r="G3290" s="59"/>
      <c r="H3290" s="57"/>
      <c r="I3290" s="57"/>
      <c r="J3290" s="62" t="str">
        <f t="shared" si="259"/>
        <v/>
      </c>
      <c r="K3290" s="61"/>
      <c r="L3290" s="57"/>
      <c r="M3290" s="57" t="str">
        <f t="shared" si="260"/>
        <v/>
      </c>
      <c r="N3290" s="57"/>
      <c r="O3290" s="57"/>
      <c r="P3290" s="57"/>
      <c r="Q3290" s="65" t="str">
        <f t="shared" si="261"/>
        <v/>
      </c>
      <c r="R3290" s="55"/>
      <c r="S3290" s="67"/>
      <c r="T3290" s="17">
        <f>IF(AND(D3290&lt;&gt;"",RIGHT(D3290,3)&lt;&gt;""),IF(COUNTIF($D$6:D3290,D3290)=1,1,0),0)</f>
        <v>0</v>
      </c>
      <c r="U3290" s="17" t="str">
        <f t="shared" si="262"/>
        <v/>
      </c>
      <c r="V3290" s="17" t="str">
        <f t="shared" si="263"/>
        <v/>
      </c>
    </row>
    <row r="3291" s="9" customFormat="1" hidden="1" customHeight="1" spans="1:22">
      <c r="A3291" s="21"/>
      <c r="B3291" s="54"/>
      <c r="C3291" s="55"/>
      <c r="D3291" s="54"/>
      <c r="E3291" s="57"/>
      <c r="F3291" s="58"/>
      <c r="G3291" s="59"/>
      <c r="H3291" s="57"/>
      <c r="I3291" s="57"/>
      <c r="J3291" s="62" t="str">
        <f t="shared" si="259"/>
        <v/>
      </c>
      <c r="K3291" s="61"/>
      <c r="L3291" s="57"/>
      <c r="M3291" s="57" t="str">
        <f t="shared" si="260"/>
        <v/>
      </c>
      <c r="N3291" s="57"/>
      <c r="O3291" s="57"/>
      <c r="P3291" s="57"/>
      <c r="Q3291" s="65" t="str">
        <f t="shared" si="261"/>
        <v/>
      </c>
      <c r="R3291" s="55"/>
      <c r="S3291" s="67"/>
      <c r="T3291" s="17">
        <f>IF(AND(D3291&lt;&gt;"",RIGHT(D3291,3)&lt;&gt;""),IF(COUNTIF($D$6:D3291,D3291)=1,1,0),0)</f>
        <v>0</v>
      </c>
      <c r="U3291" s="17" t="str">
        <f t="shared" si="262"/>
        <v/>
      </c>
      <c r="V3291" s="17" t="str">
        <f t="shared" si="263"/>
        <v/>
      </c>
    </row>
    <row r="3292" s="9" customFormat="1" hidden="1" customHeight="1" spans="1:22">
      <c r="A3292" s="21"/>
      <c r="B3292" s="54"/>
      <c r="C3292" s="55"/>
      <c r="D3292" s="54"/>
      <c r="E3292" s="57"/>
      <c r="F3292" s="58"/>
      <c r="G3292" s="59"/>
      <c r="H3292" s="57"/>
      <c r="I3292" s="57"/>
      <c r="J3292" s="62" t="str">
        <f t="shared" si="259"/>
        <v/>
      </c>
      <c r="K3292" s="61"/>
      <c r="L3292" s="57"/>
      <c r="M3292" s="57" t="str">
        <f t="shared" si="260"/>
        <v/>
      </c>
      <c r="N3292" s="57"/>
      <c r="O3292" s="57"/>
      <c r="P3292" s="57"/>
      <c r="Q3292" s="65" t="str">
        <f t="shared" si="261"/>
        <v/>
      </c>
      <c r="R3292" s="55"/>
      <c r="S3292" s="67"/>
      <c r="T3292" s="17">
        <f>IF(AND(D3292&lt;&gt;"",RIGHT(D3292,3)&lt;&gt;""),IF(COUNTIF($D$6:D3292,D3292)=1,1,0),0)</f>
        <v>0</v>
      </c>
      <c r="U3292" s="17" t="str">
        <f t="shared" si="262"/>
        <v/>
      </c>
      <c r="V3292" s="17" t="str">
        <f t="shared" si="263"/>
        <v/>
      </c>
    </row>
    <row r="3293" s="9" customFormat="1" hidden="1" customHeight="1" spans="1:22">
      <c r="A3293" s="21"/>
      <c r="B3293" s="54"/>
      <c r="C3293" s="55"/>
      <c r="D3293" s="54"/>
      <c r="E3293" s="57"/>
      <c r="F3293" s="58"/>
      <c r="G3293" s="59"/>
      <c r="H3293" s="57"/>
      <c r="I3293" s="57"/>
      <c r="J3293" s="62" t="str">
        <f t="shared" si="259"/>
        <v/>
      </c>
      <c r="K3293" s="61"/>
      <c r="L3293" s="57"/>
      <c r="M3293" s="57" t="str">
        <f t="shared" si="260"/>
        <v/>
      </c>
      <c r="N3293" s="57"/>
      <c r="O3293" s="57"/>
      <c r="P3293" s="57"/>
      <c r="Q3293" s="65" t="str">
        <f t="shared" si="261"/>
        <v/>
      </c>
      <c r="R3293" s="55"/>
      <c r="S3293" s="67"/>
      <c r="T3293" s="17">
        <f>IF(AND(D3293&lt;&gt;"",RIGHT(D3293,3)&lt;&gt;""),IF(COUNTIF($D$6:D3293,D3293)=1,1,0),0)</f>
        <v>0</v>
      </c>
      <c r="U3293" s="17" t="str">
        <f t="shared" si="262"/>
        <v/>
      </c>
      <c r="V3293" s="17" t="str">
        <f t="shared" si="263"/>
        <v/>
      </c>
    </row>
    <row r="3294" s="9" customFormat="1" hidden="1" customHeight="1" spans="1:22">
      <c r="A3294" s="21"/>
      <c r="B3294" s="54"/>
      <c r="C3294" s="55"/>
      <c r="D3294" s="54"/>
      <c r="E3294" s="57"/>
      <c r="F3294" s="58"/>
      <c r="G3294" s="59"/>
      <c r="H3294" s="57"/>
      <c r="I3294" s="57"/>
      <c r="J3294" s="62" t="str">
        <f t="shared" si="259"/>
        <v/>
      </c>
      <c r="K3294" s="61"/>
      <c r="L3294" s="57"/>
      <c r="M3294" s="57" t="str">
        <f t="shared" si="260"/>
        <v/>
      </c>
      <c r="N3294" s="57"/>
      <c r="O3294" s="57"/>
      <c r="P3294" s="57"/>
      <c r="Q3294" s="65" t="str">
        <f t="shared" si="261"/>
        <v/>
      </c>
      <c r="R3294" s="55"/>
      <c r="S3294" s="67"/>
      <c r="T3294" s="17">
        <f>IF(AND(D3294&lt;&gt;"",RIGHT(D3294,3)&lt;&gt;""),IF(COUNTIF($D$6:D3294,D3294)=1,1,0),0)</f>
        <v>0</v>
      </c>
      <c r="U3294" s="17" t="str">
        <f t="shared" si="262"/>
        <v/>
      </c>
      <c r="V3294" s="17" t="str">
        <f t="shared" si="263"/>
        <v/>
      </c>
    </row>
    <row r="3295" s="9" customFormat="1" hidden="1" customHeight="1" spans="1:22">
      <c r="A3295" s="21"/>
      <c r="B3295" s="54"/>
      <c r="C3295" s="55"/>
      <c r="D3295" s="54"/>
      <c r="E3295" s="57"/>
      <c r="F3295" s="58"/>
      <c r="G3295" s="59"/>
      <c r="H3295" s="57"/>
      <c r="I3295" s="57"/>
      <c r="J3295" s="62" t="str">
        <f t="shared" si="259"/>
        <v/>
      </c>
      <c r="K3295" s="61"/>
      <c r="L3295" s="57"/>
      <c r="M3295" s="57" t="str">
        <f t="shared" si="260"/>
        <v/>
      </c>
      <c r="N3295" s="57"/>
      <c r="O3295" s="57"/>
      <c r="P3295" s="57"/>
      <c r="Q3295" s="65" t="str">
        <f t="shared" si="261"/>
        <v/>
      </c>
      <c r="R3295" s="55"/>
      <c r="S3295" s="67"/>
      <c r="T3295" s="17">
        <f>IF(AND(D3295&lt;&gt;"",RIGHT(D3295,3)&lt;&gt;""),IF(COUNTIF($D$6:D3295,D3295)=1,1,0),0)</f>
        <v>0</v>
      </c>
      <c r="U3295" s="17" t="str">
        <f t="shared" si="262"/>
        <v/>
      </c>
      <c r="V3295" s="17" t="str">
        <f t="shared" si="263"/>
        <v/>
      </c>
    </row>
    <row r="3296" s="9" customFormat="1" hidden="1" customHeight="1" spans="1:22">
      <c r="A3296" s="21"/>
      <c r="B3296" s="54"/>
      <c r="C3296" s="55"/>
      <c r="D3296" s="54"/>
      <c r="E3296" s="57"/>
      <c r="F3296" s="58"/>
      <c r="G3296" s="59"/>
      <c r="H3296" s="57"/>
      <c r="I3296" s="57"/>
      <c r="J3296" s="62" t="str">
        <f t="shared" si="259"/>
        <v/>
      </c>
      <c r="K3296" s="61"/>
      <c r="L3296" s="57"/>
      <c r="M3296" s="57" t="str">
        <f t="shared" si="260"/>
        <v/>
      </c>
      <c r="N3296" s="57"/>
      <c r="O3296" s="57"/>
      <c r="P3296" s="57"/>
      <c r="Q3296" s="65" t="str">
        <f t="shared" si="261"/>
        <v/>
      </c>
      <c r="R3296" s="55"/>
      <c r="S3296" s="67"/>
      <c r="T3296" s="17">
        <f>IF(AND(D3296&lt;&gt;"",RIGHT(D3296,3)&lt;&gt;""),IF(COUNTIF($D$6:D3296,D3296)=1,1,0),0)</f>
        <v>0</v>
      </c>
      <c r="U3296" s="17" t="str">
        <f t="shared" si="262"/>
        <v/>
      </c>
      <c r="V3296" s="17" t="str">
        <f t="shared" si="263"/>
        <v/>
      </c>
    </row>
    <row r="3297" s="9" customFormat="1" hidden="1" customHeight="1" spans="1:22">
      <c r="A3297" s="21"/>
      <c r="B3297" s="54"/>
      <c r="C3297" s="55"/>
      <c r="D3297" s="54"/>
      <c r="E3297" s="57"/>
      <c r="F3297" s="58"/>
      <c r="G3297" s="59"/>
      <c r="H3297" s="57"/>
      <c r="I3297" s="57"/>
      <c r="J3297" s="62" t="str">
        <f t="shared" si="259"/>
        <v/>
      </c>
      <c r="K3297" s="61"/>
      <c r="L3297" s="57"/>
      <c r="M3297" s="57" t="str">
        <f t="shared" si="260"/>
        <v/>
      </c>
      <c r="N3297" s="57"/>
      <c r="O3297" s="57"/>
      <c r="P3297" s="57"/>
      <c r="Q3297" s="65" t="str">
        <f t="shared" si="261"/>
        <v/>
      </c>
      <c r="R3297" s="55"/>
      <c r="S3297" s="67"/>
      <c r="T3297" s="17">
        <f>IF(AND(D3297&lt;&gt;"",RIGHT(D3297,3)&lt;&gt;""),IF(COUNTIF($D$6:D3297,D3297)=1,1,0),0)</f>
        <v>0</v>
      </c>
      <c r="U3297" s="17" t="str">
        <f t="shared" si="262"/>
        <v/>
      </c>
      <c r="V3297" s="17" t="str">
        <f t="shared" si="263"/>
        <v/>
      </c>
    </row>
    <row r="3298" s="9" customFormat="1" hidden="1" customHeight="1" spans="1:22">
      <c r="A3298" s="21"/>
      <c r="B3298" s="54"/>
      <c r="C3298" s="55"/>
      <c r="D3298" s="54"/>
      <c r="E3298" s="57"/>
      <c r="F3298" s="58"/>
      <c r="G3298" s="59"/>
      <c r="H3298" s="57"/>
      <c r="I3298" s="57"/>
      <c r="J3298" s="62" t="str">
        <f t="shared" si="259"/>
        <v/>
      </c>
      <c r="K3298" s="61"/>
      <c r="L3298" s="57"/>
      <c r="M3298" s="57" t="str">
        <f t="shared" si="260"/>
        <v/>
      </c>
      <c r="N3298" s="57"/>
      <c r="O3298" s="57"/>
      <c r="P3298" s="57"/>
      <c r="Q3298" s="65" t="str">
        <f t="shared" si="261"/>
        <v/>
      </c>
      <c r="R3298" s="55"/>
      <c r="S3298" s="67"/>
      <c r="T3298" s="17">
        <f>IF(AND(D3298&lt;&gt;"",RIGHT(D3298,3)&lt;&gt;""),IF(COUNTIF($D$6:D3298,D3298)=1,1,0),0)</f>
        <v>0</v>
      </c>
      <c r="U3298" s="17" t="str">
        <f t="shared" si="262"/>
        <v/>
      </c>
      <c r="V3298" s="17" t="str">
        <f t="shared" si="263"/>
        <v/>
      </c>
    </row>
    <row r="3299" s="9" customFormat="1" hidden="1" customHeight="1" spans="1:22">
      <c r="A3299" s="21"/>
      <c r="B3299" s="54"/>
      <c r="C3299" s="55"/>
      <c r="D3299" s="54"/>
      <c r="E3299" s="57"/>
      <c r="F3299" s="58"/>
      <c r="G3299" s="59"/>
      <c r="H3299" s="57"/>
      <c r="I3299" s="57"/>
      <c r="J3299" s="62" t="str">
        <f t="shared" si="259"/>
        <v/>
      </c>
      <c r="K3299" s="61"/>
      <c r="L3299" s="57"/>
      <c r="M3299" s="57" t="str">
        <f t="shared" si="260"/>
        <v/>
      </c>
      <c r="N3299" s="57"/>
      <c r="O3299" s="57"/>
      <c r="P3299" s="57"/>
      <c r="Q3299" s="65" t="str">
        <f t="shared" si="261"/>
        <v/>
      </c>
      <c r="R3299" s="55"/>
      <c r="S3299" s="67"/>
      <c r="T3299" s="17">
        <f>IF(AND(D3299&lt;&gt;"",RIGHT(D3299,3)&lt;&gt;""),IF(COUNTIF($D$6:D3299,D3299)=1,1,0),0)</f>
        <v>0</v>
      </c>
      <c r="U3299" s="17" t="str">
        <f t="shared" si="262"/>
        <v/>
      </c>
      <c r="V3299" s="17" t="str">
        <f t="shared" si="263"/>
        <v/>
      </c>
    </row>
    <row r="3300" s="9" customFormat="1" hidden="1" customHeight="1" spans="1:22">
      <c r="A3300" s="21"/>
      <c r="B3300" s="54"/>
      <c r="C3300" s="55"/>
      <c r="D3300" s="54"/>
      <c r="E3300" s="57"/>
      <c r="F3300" s="58"/>
      <c r="G3300" s="59"/>
      <c r="H3300" s="57"/>
      <c r="I3300" s="57"/>
      <c r="J3300" s="62" t="str">
        <f t="shared" si="259"/>
        <v/>
      </c>
      <c r="K3300" s="61"/>
      <c r="L3300" s="57"/>
      <c r="M3300" s="57" t="str">
        <f t="shared" si="260"/>
        <v/>
      </c>
      <c r="N3300" s="57"/>
      <c r="O3300" s="57"/>
      <c r="P3300" s="57"/>
      <c r="Q3300" s="65" t="str">
        <f t="shared" si="261"/>
        <v/>
      </c>
      <c r="R3300" s="55"/>
      <c r="S3300" s="67"/>
      <c r="T3300" s="17">
        <f>IF(AND(D3300&lt;&gt;"",RIGHT(D3300,3)&lt;&gt;""),IF(COUNTIF($D$6:D3300,D3300)=1,1,0),0)</f>
        <v>0</v>
      </c>
      <c r="U3300" s="17" t="str">
        <f t="shared" si="262"/>
        <v/>
      </c>
      <c r="V3300" s="17" t="str">
        <f t="shared" si="263"/>
        <v/>
      </c>
    </row>
    <row r="3301" s="9" customFormat="1" hidden="1" customHeight="1" spans="1:22">
      <c r="A3301" s="21"/>
      <c r="B3301" s="54"/>
      <c r="C3301" s="55"/>
      <c r="D3301" s="54"/>
      <c r="E3301" s="57"/>
      <c r="F3301" s="58"/>
      <c r="G3301" s="59"/>
      <c r="H3301" s="57"/>
      <c r="I3301" s="57"/>
      <c r="J3301" s="62" t="str">
        <f t="shared" si="259"/>
        <v/>
      </c>
      <c r="K3301" s="61"/>
      <c r="L3301" s="57"/>
      <c r="M3301" s="57" t="str">
        <f t="shared" si="260"/>
        <v/>
      </c>
      <c r="N3301" s="57"/>
      <c r="O3301" s="57"/>
      <c r="P3301" s="57"/>
      <c r="Q3301" s="65" t="str">
        <f t="shared" si="261"/>
        <v/>
      </c>
      <c r="R3301" s="55"/>
      <c r="S3301" s="67"/>
      <c r="T3301" s="17">
        <f>IF(AND(D3301&lt;&gt;"",RIGHT(D3301,3)&lt;&gt;""),IF(COUNTIF($D$6:D3301,D3301)=1,1,0),0)</f>
        <v>0</v>
      </c>
      <c r="U3301" s="17" t="str">
        <f t="shared" si="262"/>
        <v/>
      </c>
      <c r="V3301" s="17" t="str">
        <f t="shared" si="263"/>
        <v/>
      </c>
    </row>
    <row r="3302" s="9" customFormat="1" hidden="1" customHeight="1" spans="1:22">
      <c r="A3302" s="21"/>
      <c r="B3302" s="54"/>
      <c r="C3302" s="55"/>
      <c r="D3302" s="54"/>
      <c r="E3302" s="57"/>
      <c r="F3302" s="58"/>
      <c r="G3302" s="59"/>
      <c r="H3302" s="57"/>
      <c r="I3302" s="57"/>
      <c r="J3302" s="62" t="str">
        <f t="shared" si="259"/>
        <v/>
      </c>
      <c r="K3302" s="61"/>
      <c r="L3302" s="57"/>
      <c r="M3302" s="57" t="str">
        <f t="shared" si="260"/>
        <v/>
      </c>
      <c r="N3302" s="57"/>
      <c r="O3302" s="57"/>
      <c r="P3302" s="57"/>
      <c r="Q3302" s="65" t="str">
        <f t="shared" si="261"/>
        <v/>
      </c>
      <c r="R3302" s="55"/>
      <c r="S3302" s="67"/>
      <c r="T3302" s="17">
        <f>IF(AND(D3302&lt;&gt;"",RIGHT(D3302,3)&lt;&gt;""),IF(COUNTIF($D$6:D3302,D3302)=1,1,0),0)</f>
        <v>0</v>
      </c>
      <c r="U3302" s="17" t="str">
        <f t="shared" si="262"/>
        <v/>
      </c>
      <c r="V3302" s="17" t="str">
        <f t="shared" si="263"/>
        <v/>
      </c>
    </row>
    <row r="3303" s="9" customFormat="1" hidden="1" customHeight="1" spans="1:22">
      <c r="A3303" s="21"/>
      <c r="B3303" s="54"/>
      <c r="C3303" s="55"/>
      <c r="D3303" s="54"/>
      <c r="E3303" s="57"/>
      <c r="F3303" s="58"/>
      <c r="G3303" s="59"/>
      <c r="H3303" s="57"/>
      <c r="I3303" s="57"/>
      <c r="J3303" s="62" t="str">
        <f t="shared" si="259"/>
        <v/>
      </c>
      <c r="K3303" s="61"/>
      <c r="L3303" s="57"/>
      <c r="M3303" s="57" t="str">
        <f t="shared" si="260"/>
        <v/>
      </c>
      <c r="N3303" s="57"/>
      <c r="O3303" s="57"/>
      <c r="P3303" s="57"/>
      <c r="Q3303" s="65" t="str">
        <f t="shared" si="261"/>
        <v/>
      </c>
      <c r="R3303" s="55"/>
      <c r="S3303" s="67"/>
      <c r="T3303" s="17">
        <f>IF(AND(D3303&lt;&gt;"",RIGHT(D3303,3)&lt;&gt;""),IF(COUNTIF($D$6:D3303,D3303)=1,1,0),0)</f>
        <v>0</v>
      </c>
      <c r="U3303" s="17" t="str">
        <f t="shared" si="262"/>
        <v/>
      </c>
      <c r="V3303" s="17" t="str">
        <f t="shared" si="263"/>
        <v/>
      </c>
    </row>
    <row r="3304" s="9" customFormat="1" hidden="1" customHeight="1" spans="1:22">
      <c r="A3304" s="21"/>
      <c r="B3304" s="54"/>
      <c r="C3304" s="55"/>
      <c r="D3304" s="54"/>
      <c r="E3304" s="57"/>
      <c r="F3304" s="58"/>
      <c r="G3304" s="59"/>
      <c r="H3304" s="57"/>
      <c r="I3304" s="57"/>
      <c r="J3304" s="62" t="str">
        <f t="shared" si="259"/>
        <v/>
      </c>
      <c r="K3304" s="61"/>
      <c r="L3304" s="57"/>
      <c r="M3304" s="57" t="str">
        <f t="shared" si="260"/>
        <v/>
      </c>
      <c r="N3304" s="57"/>
      <c r="O3304" s="57"/>
      <c r="P3304" s="57"/>
      <c r="Q3304" s="65" t="str">
        <f t="shared" si="261"/>
        <v/>
      </c>
      <c r="R3304" s="55"/>
      <c r="S3304" s="67"/>
      <c r="T3304" s="17">
        <f>IF(AND(D3304&lt;&gt;"",RIGHT(D3304,3)&lt;&gt;""),IF(COUNTIF($D$6:D3304,D3304)=1,1,0),0)</f>
        <v>0</v>
      </c>
      <c r="U3304" s="17" t="str">
        <f t="shared" si="262"/>
        <v/>
      </c>
      <c r="V3304" s="17" t="str">
        <f t="shared" si="263"/>
        <v/>
      </c>
    </row>
    <row r="3305" s="9" customFormat="1" hidden="1" customHeight="1" spans="1:22">
      <c r="A3305" s="21"/>
      <c r="B3305" s="54"/>
      <c r="C3305" s="55"/>
      <c r="D3305" s="54"/>
      <c r="E3305" s="57"/>
      <c r="F3305" s="58"/>
      <c r="G3305" s="59"/>
      <c r="H3305" s="57"/>
      <c r="I3305" s="57"/>
      <c r="J3305" s="62" t="str">
        <f t="shared" si="259"/>
        <v/>
      </c>
      <c r="K3305" s="61"/>
      <c r="L3305" s="57"/>
      <c r="M3305" s="57" t="str">
        <f t="shared" si="260"/>
        <v/>
      </c>
      <c r="N3305" s="57"/>
      <c r="O3305" s="57"/>
      <c r="P3305" s="57"/>
      <c r="Q3305" s="65" t="str">
        <f t="shared" si="261"/>
        <v/>
      </c>
      <c r="R3305" s="55"/>
      <c r="S3305" s="67"/>
      <c r="T3305" s="17">
        <f>IF(AND(D3305&lt;&gt;"",RIGHT(D3305,3)&lt;&gt;""),IF(COUNTIF($D$6:D3305,D3305)=1,1,0),0)</f>
        <v>0</v>
      </c>
      <c r="U3305" s="17" t="str">
        <f t="shared" si="262"/>
        <v/>
      </c>
      <c r="V3305" s="17" t="str">
        <f t="shared" si="263"/>
        <v/>
      </c>
    </row>
    <row r="3306" s="9" customFormat="1" hidden="1" customHeight="1" spans="1:22">
      <c r="A3306" s="21"/>
      <c r="B3306" s="54"/>
      <c r="C3306" s="55"/>
      <c r="D3306" s="54"/>
      <c r="E3306" s="57"/>
      <c r="F3306" s="58"/>
      <c r="G3306" s="59"/>
      <c r="H3306" s="57"/>
      <c r="I3306" s="57"/>
      <c r="J3306" s="62" t="str">
        <f t="shared" si="259"/>
        <v/>
      </c>
      <c r="K3306" s="61"/>
      <c r="L3306" s="57"/>
      <c r="M3306" s="57" t="str">
        <f t="shared" si="260"/>
        <v/>
      </c>
      <c r="N3306" s="57"/>
      <c r="O3306" s="57"/>
      <c r="P3306" s="57"/>
      <c r="Q3306" s="65" t="str">
        <f t="shared" si="261"/>
        <v/>
      </c>
      <c r="R3306" s="55"/>
      <c r="S3306" s="67"/>
      <c r="T3306" s="17">
        <f>IF(AND(D3306&lt;&gt;"",RIGHT(D3306,3)&lt;&gt;""),IF(COUNTIF($D$6:D3306,D3306)=1,1,0),0)</f>
        <v>0</v>
      </c>
      <c r="U3306" s="17" t="str">
        <f t="shared" si="262"/>
        <v/>
      </c>
      <c r="V3306" s="17" t="str">
        <f t="shared" si="263"/>
        <v/>
      </c>
    </row>
    <row r="3307" s="9" customFormat="1" hidden="1" customHeight="1" spans="1:22">
      <c r="A3307" s="21"/>
      <c r="B3307" s="54"/>
      <c r="C3307" s="55"/>
      <c r="D3307" s="54"/>
      <c r="E3307" s="57"/>
      <c r="F3307" s="58"/>
      <c r="G3307" s="59"/>
      <c r="H3307" s="57"/>
      <c r="I3307" s="57"/>
      <c r="J3307" s="62" t="str">
        <f t="shared" si="259"/>
        <v/>
      </c>
      <c r="K3307" s="61"/>
      <c r="L3307" s="57"/>
      <c r="M3307" s="57" t="str">
        <f t="shared" si="260"/>
        <v/>
      </c>
      <c r="N3307" s="57"/>
      <c r="O3307" s="57"/>
      <c r="P3307" s="57"/>
      <c r="Q3307" s="65" t="str">
        <f t="shared" si="261"/>
        <v/>
      </c>
      <c r="R3307" s="55"/>
      <c r="S3307" s="67"/>
      <c r="T3307" s="17">
        <f>IF(AND(D3307&lt;&gt;"",RIGHT(D3307,3)&lt;&gt;""),IF(COUNTIF($D$6:D3307,D3307)=1,1,0),0)</f>
        <v>0</v>
      </c>
      <c r="U3307" s="17" t="str">
        <f t="shared" si="262"/>
        <v/>
      </c>
      <c r="V3307" s="17" t="str">
        <f t="shared" si="263"/>
        <v/>
      </c>
    </row>
    <row r="3308" s="9" customFormat="1" hidden="1" customHeight="1" spans="1:22">
      <c r="A3308" s="21"/>
      <c r="B3308" s="54"/>
      <c r="C3308" s="55"/>
      <c r="D3308" s="54"/>
      <c r="E3308" s="57"/>
      <c r="F3308" s="58"/>
      <c r="G3308" s="59"/>
      <c r="H3308" s="57"/>
      <c r="I3308" s="57"/>
      <c r="J3308" s="62" t="str">
        <f t="shared" si="259"/>
        <v/>
      </c>
      <c r="K3308" s="61"/>
      <c r="L3308" s="57"/>
      <c r="M3308" s="57" t="str">
        <f t="shared" si="260"/>
        <v/>
      </c>
      <c r="N3308" s="57"/>
      <c r="O3308" s="57"/>
      <c r="P3308" s="57"/>
      <c r="Q3308" s="65" t="str">
        <f t="shared" si="261"/>
        <v/>
      </c>
      <c r="R3308" s="55"/>
      <c r="S3308" s="67"/>
      <c r="T3308" s="17">
        <f>IF(AND(D3308&lt;&gt;"",RIGHT(D3308,3)&lt;&gt;""),IF(COUNTIF($D$6:D3308,D3308)=1,1,0),0)</f>
        <v>0</v>
      </c>
      <c r="U3308" s="17" t="str">
        <f t="shared" si="262"/>
        <v/>
      </c>
      <c r="V3308" s="17" t="str">
        <f t="shared" si="263"/>
        <v/>
      </c>
    </row>
    <row r="3309" s="9" customFormat="1" hidden="1" customHeight="1" spans="1:22">
      <c r="A3309" s="21"/>
      <c r="B3309" s="54"/>
      <c r="C3309" s="55"/>
      <c r="D3309" s="54"/>
      <c r="E3309" s="57"/>
      <c r="F3309" s="58"/>
      <c r="G3309" s="59"/>
      <c r="H3309" s="57"/>
      <c r="I3309" s="57"/>
      <c r="J3309" s="62" t="str">
        <f t="shared" si="259"/>
        <v/>
      </c>
      <c r="K3309" s="61"/>
      <c r="L3309" s="57"/>
      <c r="M3309" s="57" t="str">
        <f t="shared" si="260"/>
        <v/>
      </c>
      <c r="N3309" s="57"/>
      <c r="O3309" s="57"/>
      <c r="P3309" s="57"/>
      <c r="Q3309" s="65" t="str">
        <f t="shared" si="261"/>
        <v/>
      </c>
      <c r="R3309" s="55"/>
      <c r="S3309" s="67"/>
      <c r="T3309" s="17">
        <f>IF(AND(D3309&lt;&gt;"",RIGHT(D3309,3)&lt;&gt;""),IF(COUNTIF($D$6:D3309,D3309)=1,1,0),0)</f>
        <v>0</v>
      </c>
      <c r="U3309" s="17" t="str">
        <f t="shared" si="262"/>
        <v/>
      </c>
      <c r="V3309" s="17" t="str">
        <f t="shared" si="263"/>
        <v/>
      </c>
    </row>
    <row r="3310" s="9" customFormat="1" hidden="1" customHeight="1" spans="1:22">
      <c r="A3310" s="21"/>
      <c r="B3310" s="54"/>
      <c r="C3310" s="55"/>
      <c r="D3310" s="54"/>
      <c r="E3310" s="57"/>
      <c r="F3310" s="58"/>
      <c r="G3310" s="59"/>
      <c r="H3310" s="57"/>
      <c r="I3310" s="57"/>
      <c r="J3310" s="62" t="str">
        <f t="shared" si="259"/>
        <v/>
      </c>
      <c r="K3310" s="61"/>
      <c r="L3310" s="57"/>
      <c r="M3310" s="57" t="str">
        <f t="shared" si="260"/>
        <v/>
      </c>
      <c r="N3310" s="57"/>
      <c r="O3310" s="57"/>
      <c r="P3310" s="57"/>
      <c r="Q3310" s="65" t="str">
        <f t="shared" si="261"/>
        <v/>
      </c>
      <c r="R3310" s="55"/>
      <c r="S3310" s="67"/>
      <c r="T3310" s="17">
        <f>IF(AND(D3310&lt;&gt;"",RIGHT(D3310,3)&lt;&gt;""),IF(COUNTIF($D$6:D3310,D3310)=1,1,0),0)</f>
        <v>0</v>
      </c>
      <c r="U3310" s="17" t="str">
        <f t="shared" si="262"/>
        <v/>
      </c>
      <c r="V3310" s="17" t="str">
        <f t="shared" si="263"/>
        <v/>
      </c>
    </row>
    <row r="3311" s="9" customFormat="1" hidden="1" customHeight="1" spans="1:22">
      <c r="A3311" s="21"/>
      <c r="B3311" s="54"/>
      <c r="C3311" s="55"/>
      <c r="D3311" s="54"/>
      <c r="E3311" s="57"/>
      <c r="F3311" s="58"/>
      <c r="G3311" s="59"/>
      <c r="H3311" s="57"/>
      <c r="I3311" s="57"/>
      <c r="J3311" s="62" t="str">
        <f t="shared" si="259"/>
        <v/>
      </c>
      <c r="K3311" s="61"/>
      <c r="L3311" s="57"/>
      <c r="M3311" s="57" t="str">
        <f t="shared" si="260"/>
        <v/>
      </c>
      <c r="N3311" s="57"/>
      <c r="O3311" s="57"/>
      <c r="P3311" s="57"/>
      <c r="Q3311" s="65" t="str">
        <f t="shared" si="261"/>
        <v/>
      </c>
      <c r="R3311" s="55"/>
      <c r="S3311" s="67"/>
      <c r="T3311" s="17">
        <f>IF(AND(D3311&lt;&gt;"",RIGHT(D3311,3)&lt;&gt;""),IF(COUNTIF($D$6:D3311,D3311)=1,1,0),0)</f>
        <v>0</v>
      </c>
      <c r="U3311" s="17" t="str">
        <f t="shared" si="262"/>
        <v/>
      </c>
      <c r="V3311" s="17" t="str">
        <f t="shared" si="263"/>
        <v/>
      </c>
    </row>
    <row r="3312" s="9" customFormat="1" hidden="1" customHeight="1" spans="1:22">
      <c r="A3312" s="21"/>
      <c r="B3312" s="54"/>
      <c r="C3312" s="55"/>
      <c r="D3312" s="54"/>
      <c r="E3312" s="57"/>
      <c r="F3312" s="58"/>
      <c r="G3312" s="59"/>
      <c r="H3312" s="57"/>
      <c r="I3312" s="57"/>
      <c r="J3312" s="62" t="str">
        <f t="shared" si="259"/>
        <v/>
      </c>
      <c r="K3312" s="61"/>
      <c r="L3312" s="57"/>
      <c r="M3312" s="57" t="str">
        <f t="shared" si="260"/>
        <v/>
      </c>
      <c r="N3312" s="57"/>
      <c r="O3312" s="57"/>
      <c r="P3312" s="57"/>
      <c r="Q3312" s="65" t="str">
        <f t="shared" si="261"/>
        <v/>
      </c>
      <c r="R3312" s="55"/>
      <c r="S3312" s="67"/>
      <c r="T3312" s="17">
        <f>IF(AND(D3312&lt;&gt;"",RIGHT(D3312,3)&lt;&gt;""),IF(COUNTIF($D$6:D3312,D3312)=1,1,0),0)</f>
        <v>0</v>
      </c>
      <c r="U3312" s="17" t="str">
        <f t="shared" si="262"/>
        <v/>
      </c>
      <c r="V3312" s="17" t="str">
        <f t="shared" si="263"/>
        <v/>
      </c>
    </row>
    <row r="3313" s="9" customFormat="1" hidden="1" customHeight="1" spans="1:22">
      <c r="A3313" s="21"/>
      <c r="B3313" s="54"/>
      <c r="C3313" s="55"/>
      <c r="D3313" s="54"/>
      <c r="E3313" s="57"/>
      <c r="F3313" s="58"/>
      <c r="G3313" s="59"/>
      <c r="H3313" s="57"/>
      <c r="I3313" s="57"/>
      <c r="J3313" s="62" t="str">
        <f t="shared" si="259"/>
        <v/>
      </c>
      <c r="K3313" s="61"/>
      <c r="L3313" s="57"/>
      <c r="M3313" s="57" t="str">
        <f t="shared" si="260"/>
        <v/>
      </c>
      <c r="N3313" s="57"/>
      <c r="O3313" s="57"/>
      <c r="P3313" s="57"/>
      <c r="Q3313" s="65" t="str">
        <f t="shared" si="261"/>
        <v/>
      </c>
      <c r="R3313" s="55"/>
      <c r="S3313" s="67"/>
      <c r="T3313" s="17">
        <f>IF(AND(D3313&lt;&gt;"",RIGHT(D3313,3)&lt;&gt;""),IF(COUNTIF($D$6:D3313,D3313)=1,1,0),0)</f>
        <v>0</v>
      </c>
      <c r="U3313" s="17" t="str">
        <f t="shared" si="262"/>
        <v/>
      </c>
      <c r="V3313" s="17" t="str">
        <f t="shared" si="263"/>
        <v/>
      </c>
    </row>
    <row r="3314" s="9" customFormat="1" hidden="1" customHeight="1" spans="1:22">
      <c r="A3314" s="21"/>
      <c r="B3314" s="54"/>
      <c r="C3314" s="55"/>
      <c r="D3314" s="54"/>
      <c r="E3314" s="57"/>
      <c r="F3314" s="58"/>
      <c r="G3314" s="59"/>
      <c r="H3314" s="57"/>
      <c r="I3314" s="57"/>
      <c r="J3314" s="62" t="str">
        <f t="shared" si="259"/>
        <v/>
      </c>
      <c r="K3314" s="61"/>
      <c r="L3314" s="57"/>
      <c r="M3314" s="57" t="str">
        <f t="shared" si="260"/>
        <v/>
      </c>
      <c r="N3314" s="57"/>
      <c r="O3314" s="57"/>
      <c r="P3314" s="57"/>
      <c r="Q3314" s="65" t="str">
        <f t="shared" si="261"/>
        <v/>
      </c>
      <c r="R3314" s="55"/>
      <c r="S3314" s="67"/>
      <c r="T3314" s="17">
        <f>IF(AND(D3314&lt;&gt;"",RIGHT(D3314,3)&lt;&gt;""),IF(COUNTIF($D$6:D3314,D3314)=1,1,0),0)</f>
        <v>0</v>
      </c>
      <c r="U3314" s="17" t="str">
        <f t="shared" si="262"/>
        <v/>
      </c>
      <c r="V3314" s="17" t="str">
        <f t="shared" si="263"/>
        <v/>
      </c>
    </row>
    <row r="3315" s="9" customFormat="1" hidden="1" customHeight="1" spans="1:22">
      <c r="A3315" s="21"/>
      <c r="B3315" s="54"/>
      <c r="C3315" s="55"/>
      <c r="D3315" s="54"/>
      <c r="E3315" s="57"/>
      <c r="F3315" s="58"/>
      <c r="G3315" s="59"/>
      <c r="H3315" s="57"/>
      <c r="I3315" s="57"/>
      <c r="J3315" s="62" t="str">
        <f t="shared" si="259"/>
        <v/>
      </c>
      <c r="K3315" s="61"/>
      <c r="L3315" s="57"/>
      <c r="M3315" s="57" t="str">
        <f t="shared" si="260"/>
        <v/>
      </c>
      <c r="N3315" s="57"/>
      <c r="O3315" s="57"/>
      <c r="P3315" s="57"/>
      <c r="Q3315" s="65" t="str">
        <f t="shared" si="261"/>
        <v/>
      </c>
      <c r="R3315" s="55"/>
      <c r="S3315" s="67"/>
      <c r="T3315" s="17">
        <f>IF(AND(D3315&lt;&gt;"",RIGHT(D3315,3)&lt;&gt;""),IF(COUNTIF($D$6:D3315,D3315)=1,1,0),0)</f>
        <v>0</v>
      </c>
      <c r="U3315" s="17" t="str">
        <f t="shared" si="262"/>
        <v/>
      </c>
      <c r="V3315" s="17" t="str">
        <f t="shared" si="263"/>
        <v/>
      </c>
    </row>
    <row r="3316" s="9" customFormat="1" hidden="1" customHeight="1" spans="1:22">
      <c r="A3316" s="21"/>
      <c r="B3316" s="54"/>
      <c r="C3316" s="55"/>
      <c r="D3316" s="54"/>
      <c r="E3316" s="57"/>
      <c r="F3316" s="58"/>
      <c r="G3316" s="59"/>
      <c r="H3316" s="57"/>
      <c r="I3316" s="57"/>
      <c r="J3316" s="62" t="str">
        <f t="shared" si="259"/>
        <v/>
      </c>
      <c r="K3316" s="61"/>
      <c r="L3316" s="57"/>
      <c r="M3316" s="57" t="str">
        <f t="shared" si="260"/>
        <v/>
      </c>
      <c r="N3316" s="57"/>
      <c r="O3316" s="57"/>
      <c r="P3316" s="57"/>
      <c r="Q3316" s="65" t="str">
        <f t="shared" si="261"/>
        <v/>
      </c>
      <c r="R3316" s="55"/>
      <c r="S3316" s="67"/>
      <c r="T3316" s="17">
        <f>IF(AND(D3316&lt;&gt;"",RIGHT(D3316,3)&lt;&gt;""),IF(COUNTIF($D$6:D3316,D3316)=1,1,0),0)</f>
        <v>0</v>
      </c>
      <c r="U3316" s="17" t="str">
        <f t="shared" si="262"/>
        <v/>
      </c>
      <c r="V3316" s="17" t="str">
        <f t="shared" si="263"/>
        <v/>
      </c>
    </row>
    <row r="3317" s="9" customFormat="1" hidden="1" customHeight="1" spans="1:22">
      <c r="A3317" s="21"/>
      <c r="B3317" s="54"/>
      <c r="C3317" s="55"/>
      <c r="D3317" s="54"/>
      <c r="E3317" s="57"/>
      <c r="F3317" s="58"/>
      <c r="G3317" s="59"/>
      <c r="H3317" s="57"/>
      <c r="I3317" s="57"/>
      <c r="J3317" s="62" t="str">
        <f t="shared" si="259"/>
        <v/>
      </c>
      <c r="K3317" s="61"/>
      <c r="L3317" s="57"/>
      <c r="M3317" s="57" t="str">
        <f t="shared" si="260"/>
        <v/>
      </c>
      <c r="N3317" s="57"/>
      <c r="O3317" s="57"/>
      <c r="P3317" s="57"/>
      <c r="Q3317" s="65" t="str">
        <f t="shared" si="261"/>
        <v/>
      </c>
      <c r="R3317" s="55"/>
      <c r="S3317" s="67"/>
      <c r="T3317" s="17">
        <f>IF(AND(D3317&lt;&gt;"",RIGHT(D3317,3)&lt;&gt;""),IF(COUNTIF($D$6:D3317,D3317)=1,1,0),0)</f>
        <v>0</v>
      </c>
      <c r="U3317" s="17" t="str">
        <f t="shared" si="262"/>
        <v/>
      </c>
      <c r="V3317" s="17" t="str">
        <f t="shared" si="263"/>
        <v/>
      </c>
    </row>
    <row r="3318" s="9" customFormat="1" hidden="1" customHeight="1" spans="1:22">
      <c r="A3318" s="21"/>
      <c r="B3318" s="54"/>
      <c r="C3318" s="55"/>
      <c r="D3318" s="54"/>
      <c r="E3318" s="57"/>
      <c r="F3318" s="58"/>
      <c r="G3318" s="59"/>
      <c r="H3318" s="57"/>
      <c r="I3318" s="57"/>
      <c r="J3318" s="62" t="str">
        <f t="shared" si="259"/>
        <v/>
      </c>
      <c r="K3318" s="61"/>
      <c r="L3318" s="57"/>
      <c r="M3318" s="57" t="str">
        <f t="shared" si="260"/>
        <v/>
      </c>
      <c r="N3318" s="57"/>
      <c r="O3318" s="57"/>
      <c r="P3318" s="57"/>
      <c r="Q3318" s="65" t="str">
        <f t="shared" si="261"/>
        <v/>
      </c>
      <c r="R3318" s="55"/>
      <c r="S3318" s="67"/>
      <c r="T3318" s="17">
        <f>IF(AND(D3318&lt;&gt;"",RIGHT(D3318,3)&lt;&gt;""),IF(COUNTIF($D$6:D3318,D3318)=1,1,0),0)</f>
        <v>0</v>
      </c>
      <c r="U3318" s="17" t="str">
        <f t="shared" si="262"/>
        <v/>
      </c>
      <c r="V3318" s="17" t="str">
        <f t="shared" si="263"/>
        <v/>
      </c>
    </row>
    <row r="3319" s="9" customFormat="1" hidden="1" customHeight="1" spans="1:22">
      <c r="A3319" s="21"/>
      <c r="B3319" s="54"/>
      <c r="C3319" s="55"/>
      <c r="D3319" s="54"/>
      <c r="E3319" s="57"/>
      <c r="F3319" s="58"/>
      <c r="G3319" s="59"/>
      <c r="H3319" s="57"/>
      <c r="I3319" s="57"/>
      <c r="J3319" s="62" t="str">
        <f t="shared" si="259"/>
        <v/>
      </c>
      <c r="K3319" s="61"/>
      <c r="L3319" s="57"/>
      <c r="M3319" s="57" t="str">
        <f t="shared" si="260"/>
        <v/>
      </c>
      <c r="N3319" s="57"/>
      <c r="O3319" s="57"/>
      <c r="P3319" s="57"/>
      <c r="Q3319" s="65" t="str">
        <f t="shared" si="261"/>
        <v/>
      </c>
      <c r="R3319" s="55"/>
      <c r="S3319" s="67"/>
      <c r="T3319" s="17">
        <f>IF(AND(D3319&lt;&gt;"",RIGHT(D3319,3)&lt;&gt;""),IF(COUNTIF($D$6:D3319,D3319)=1,1,0),0)</f>
        <v>0</v>
      </c>
      <c r="U3319" s="17" t="str">
        <f t="shared" si="262"/>
        <v/>
      </c>
      <c r="V3319" s="17" t="str">
        <f t="shared" si="263"/>
        <v/>
      </c>
    </row>
    <row r="3320" s="9" customFormat="1" hidden="1" customHeight="1" spans="1:22">
      <c r="A3320" s="21"/>
      <c r="B3320" s="54"/>
      <c r="C3320" s="55"/>
      <c r="D3320" s="54"/>
      <c r="E3320" s="57"/>
      <c r="F3320" s="58"/>
      <c r="G3320" s="59"/>
      <c r="H3320" s="57"/>
      <c r="I3320" s="57"/>
      <c r="J3320" s="62" t="str">
        <f t="shared" si="259"/>
        <v/>
      </c>
      <c r="K3320" s="61"/>
      <c r="L3320" s="57"/>
      <c r="M3320" s="57" t="str">
        <f t="shared" si="260"/>
        <v/>
      </c>
      <c r="N3320" s="57"/>
      <c r="O3320" s="57"/>
      <c r="P3320" s="57"/>
      <c r="Q3320" s="65" t="str">
        <f t="shared" si="261"/>
        <v/>
      </c>
      <c r="R3320" s="55"/>
      <c r="S3320" s="67"/>
      <c r="T3320" s="17">
        <f>IF(AND(D3320&lt;&gt;"",RIGHT(D3320,3)&lt;&gt;""),IF(COUNTIF($D$6:D3320,D3320)=1,1,0),0)</f>
        <v>0</v>
      </c>
      <c r="U3320" s="17" t="str">
        <f t="shared" si="262"/>
        <v/>
      </c>
      <c r="V3320" s="17" t="str">
        <f t="shared" si="263"/>
        <v/>
      </c>
    </row>
    <row r="3321" s="9" customFormat="1" hidden="1" customHeight="1" spans="1:22">
      <c r="A3321" s="21"/>
      <c r="B3321" s="54"/>
      <c r="C3321" s="55"/>
      <c r="D3321" s="54"/>
      <c r="E3321" s="57"/>
      <c r="F3321" s="58"/>
      <c r="G3321" s="59"/>
      <c r="H3321" s="57"/>
      <c r="I3321" s="57"/>
      <c r="J3321" s="62" t="str">
        <f t="shared" si="259"/>
        <v/>
      </c>
      <c r="K3321" s="61"/>
      <c r="L3321" s="57"/>
      <c r="M3321" s="57" t="str">
        <f t="shared" si="260"/>
        <v/>
      </c>
      <c r="N3321" s="57"/>
      <c r="O3321" s="57"/>
      <c r="P3321" s="57"/>
      <c r="Q3321" s="65" t="str">
        <f t="shared" si="261"/>
        <v/>
      </c>
      <c r="R3321" s="55"/>
      <c r="S3321" s="67"/>
      <c r="T3321" s="17">
        <f>IF(AND(D3321&lt;&gt;"",RIGHT(D3321,3)&lt;&gt;""),IF(COUNTIF($D$6:D3321,D3321)=1,1,0),0)</f>
        <v>0</v>
      </c>
      <c r="U3321" s="17" t="str">
        <f t="shared" si="262"/>
        <v/>
      </c>
      <c r="V3321" s="17" t="str">
        <f t="shared" si="263"/>
        <v/>
      </c>
    </row>
    <row r="3322" s="9" customFormat="1" hidden="1" customHeight="1" spans="1:22">
      <c r="A3322" s="21"/>
      <c r="B3322" s="54"/>
      <c r="C3322" s="55"/>
      <c r="D3322" s="54"/>
      <c r="E3322" s="57"/>
      <c r="F3322" s="58"/>
      <c r="G3322" s="59"/>
      <c r="H3322" s="57"/>
      <c r="I3322" s="57"/>
      <c r="J3322" s="62" t="str">
        <f t="shared" si="259"/>
        <v/>
      </c>
      <c r="K3322" s="61"/>
      <c r="L3322" s="57"/>
      <c r="M3322" s="57" t="str">
        <f t="shared" si="260"/>
        <v/>
      </c>
      <c r="N3322" s="57"/>
      <c r="O3322" s="57"/>
      <c r="P3322" s="57"/>
      <c r="Q3322" s="65" t="str">
        <f t="shared" si="261"/>
        <v/>
      </c>
      <c r="R3322" s="55"/>
      <c r="S3322" s="67"/>
      <c r="T3322" s="17">
        <f>IF(AND(D3322&lt;&gt;"",RIGHT(D3322,3)&lt;&gt;""),IF(COUNTIF($D$6:D3322,D3322)=1,1,0),0)</f>
        <v>0</v>
      </c>
      <c r="U3322" s="17" t="str">
        <f t="shared" si="262"/>
        <v/>
      </c>
      <c r="V3322" s="17" t="str">
        <f t="shared" si="263"/>
        <v/>
      </c>
    </row>
    <row r="3323" s="9" customFormat="1" hidden="1" customHeight="1" spans="1:22">
      <c r="A3323" s="21"/>
      <c r="B3323" s="54"/>
      <c r="C3323" s="55"/>
      <c r="D3323" s="54"/>
      <c r="E3323" s="57"/>
      <c r="F3323" s="58"/>
      <c r="G3323" s="59"/>
      <c r="H3323" s="57"/>
      <c r="I3323" s="57"/>
      <c r="J3323" s="62" t="str">
        <f t="shared" si="259"/>
        <v/>
      </c>
      <c r="K3323" s="61"/>
      <c r="L3323" s="57"/>
      <c r="M3323" s="57" t="str">
        <f t="shared" si="260"/>
        <v/>
      </c>
      <c r="N3323" s="57"/>
      <c r="O3323" s="57"/>
      <c r="P3323" s="57"/>
      <c r="Q3323" s="65" t="str">
        <f t="shared" si="261"/>
        <v/>
      </c>
      <c r="R3323" s="55"/>
      <c r="S3323" s="67"/>
      <c r="T3323" s="17">
        <f>IF(AND(D3323&lt;&gt;"",RIGHT(D3323,3)&lt;&gt;""),IF(COUNTIF($D$6:D3323,D3323)=1,1,0),0)</f>
        <v>0</v>
      </c>
      <c r="U3323" s="17" t="str">
        <f t="shared" si="262"/>
        <v/>
      </c>
      <c r="V3323" s="17" t="str">
        <f t="shared" si="263"/>
        <v/>
      </c>
    </row>
    <row r="3324" s="9" customFormat="1" hidden="1" customHeight="1" spans="1:22">
      <c r="A3324" s="21"/>
      <c r="B3324" s="54"/>
      <c r="C3324" s="55"/>
      <c r="D3324" s="54"/>
      <c r="E3324" s="57"/>
      <c r="F3324" s="58"/>
      <c r="G3324" s="59"/>
      <c r="H3324" s="57"/>
      <c r="I3324" s="57"/>
      <c r="J3324" s="62" t="str">
        <f t="shared" si="259"/>
        <v/>
      </c>
      <c r="K3324" s="61"/>
      <c r="L3324" s="57"/>
      <c r="M3324" s="57" t="str">
        <f t="shared" si="260"/>
        <v/>
      </c>
      <c r="N3324" s="57"/>
      <c r="O3324" s="57"/>
      <c r="P3324" s="57"/>
      <c r="Q3324" s="65" t="str">
        <f t="shared" si="261"/>
        <v/>
      </c>
      <c r="R3324" s="55"/>
      <c r="S3324" s="67"/>
      <c r="T3324" s="17">
        <f>IF(AND(D3324&lt;&gt;"",RIGHT(D3324,3)&lt;&gt;""),IF(COUNTIF($D$6:D3324,D3324)=1,1,0),0)</f>
        <v>0</v>
      </c>
      <c r="U3324" s="17" t="str">
        <f t="shared" si="262"/>
        <v/>
      </c>
      <c r="V3324" s="17" t="str">
        <f t="shared" si="263"/>
        <v/>
      </c>
    </row>
    <row r="3325" s="9" customFormat="1" hidden="1" customHeight="1" spans="1:22">
      <c r="A3325" s="21"/>
      <c r="B3325" s="54"/>
      <c r="C3325" s="55"/>
      <c r="D3325" s="54"/>
      <c r="E3325" s="57"/>
      <c r="F3325" s="58"/>
      <c r="G3325" s="59"/>
      <c r="H3325" s="57"/>
      <c r="I3325" s="57"/>
      <c r="J3325" s="62" t="str">
        <f t="shared" si="259"/>
        <v/>
      </c>
      <c r="K3325" s="61"/>
      <c r="L3325" s="57"/>
      <c r="M3325" s="57" t="str">
        <f t="shared" si="260"/>
        <v/>
      </c>
      <c r="N3325" s="57"/>
      <c r="O3325" s="57"/>
      <c r="P3325" s="57"/>
      <c r="Q3325" s="65" t="str">
        <f t="shared" si="261"/>
        <v/>
      </c>
      <c r="R3325" s="55"/>
      <c r="S3325" s="67"/>
      <c r="T3325" s="17">
        <f>IF(AND(D3325&lt;&gt;"",RIGHT(D3325,3)&lt;&gt;""),IF(COUNTIF($D$6:D3325,D3325)=1,1,0),0)</f>
        <v>0</v>
      </c>
      <c r="U3325" s="17" t="str">
        <f t="shared" si="262"/>
        <v/>
      </c>
      <c r="V3325" s="17" t="str">
        <f t="shared" si="263"/>
        <v/>
      </c>
    </row>
    <row r="3326" s="9" customFormat="1" hidden="1" customHeight="1" spans="1:22">
      <c r="A3326" s="21"/>
      <c r="B3326" s="54"/>
      <c r="C3326" s="55"/>
      <c r="D3326" s="54"/>
      <c r="E3326" s="57"/>
      <c r="F3326" s="58"/>
      <c r="G3326" s="59"/>
      <c r="H3326" s="57"/>
      <c r="I3326" s="57"/>
      <c r="J3326" s="62" t="str">
        <f t="shared" si="259"/>
        <v/>
      </c>
      <c r="K3326" s="61"/>
      <c r="L3326" s="57"/>
      <c r="M3326" s="57" t="str">
        <f t="shared" si="260"/>
        <v/>
      </c>
      <c r="N3326" s="57"/>
      <c r="O3326" s="57"/>
      <c r="P3326" s="57"/>
      <c r="Q3326" s="65" t="str">
        <f t="shared" si="261"/>
        <v/>
      </c>
      <c r="R3326" s="55"/>
      <c r="S3326" s="67"/>
      <c r="T3326" s="17">
        <f>IF(AND(D3326&lt;&gt;"",RIGHT(D3326,3)&lt;&gt;""),IF(COUNTIF($D$6:D3326,D3326)=1,1,0),0)</f>
        <v>0</v>
      </c>
      <c r="U3326" s="17" t="str">
        <f t="shared" si="262"/>
        <v/>
      </c>
      <c r="V3326" s="17" t="str">
        <f t="shared" si="263"/>
        <v/>
      </c>
    </row>
    <row r="3327" s="9" customFormat="1" hidden="1" customHeight="1" spans="1:22">
      <c r="A3327" s="21"/>
      <c r="B3327" s="54"/>
      <c r="C3327" s="55"/>
      <c r="D3327" s="54"/>
      <c r="E3327" s="57"/>
      <c r="F3327" s="58"/>
      <c r="G3327" s="59"/>
      <c r="H3327" s="57"/>
      <c r="I3327" s="57"/>
      <c r="J3327" s="62" t="str">
        <f t="shared" si="259"/>
        <v/>
      </c>
      <c r="K3327" s="61"/>
      <c r="L3327" s="57"/>
      <c r="M3327" s="57" t="str">
        <f t="shared" si="260"/>
        <v/>
      </c>
      <c r="N3327" s="57"/>
      <c r="O3327" s="57"/>
      <c r="P3327" s="57"/>
      <c r="Q3327" s="65" t="str">
        <f t="shared" si="261"/>
        <v/>
      </c>
      <c r="R3327" s="55"/>
      <c r="S3327" s="67"/>
      <c r="T3327" s="17">
        <f>IF(AND(D3327&lt;&gt;"",RIGHT(D3327,3)&lt;&gt;""),IF(COUNTIF($D$6:D3327,D3327)=1,1,0),0)</f>
        <v>0</v>
      </c>
      <c r="U3327" s="17" t="str">
        <f t="shared" si="262"/>
        <v/>
      </c>
      <c r="V3327" s="17" t="str">
        <f t="shared" si="263"/>
        <v/>
      </c>
    </row>
    <row r="3328" s="9" customFormat="1" hidden="1" customHeight="1" spans="1:22">
      <c r="A3328" s="21"/>
      <c r="B3328" s="54"/>
      <c r="C3328" s="55"/>
      <c r="D3328" s="54"/>
      <c r="E3328" s="57"/>
      <c r="F3328" s="58"/>
      <c r="G3328" s="59"/>
      <c r="H3328" s="57"/>
      <c r="I3328" s="57"/>
      <c r="J3328" s="62" t="str">
        <f t="shared" si="259"/>
        <v/>
      </c>
      <c r="K3328" s="61"/>
      <c r="L3328" s="57"/>
      <c r="M3328" s="57" t="str">
        <f t="shared" si="260"/>
        <v/>
      </c>
      <c r="N3328" s="57"/>
      <c r="O3328" s="57"/>
      <c r="P3328" s="57"/>
      <c r="Q3328" s="65" t="str">
        <f t="shared" si="261"/>
        <v/>
      </c>
      <c r="R3328" s="55"/>
      <c r="S3328" s="67"/>
      <c r="T3328" s="17">
        <f>IF(AND(D3328&lt;&gt;"",RIGHT(D3328,3)&lt;&gt;""),IF(COUNTIF($D$6:D3328,D3328)=1,1,0),0)</f>
        <v>0</v>
      </c>
      <c r="U3328" s="17" t="str">
        <f t="shared" si="262"/>
        <v/>
      </c>
      <c r="V3328" s="17" t="str">
        <f t="shared" si="263"/>
        <v/>
      </c>
    </row>
    <row r="3329" s="9" customFormat="1" hidden="1" customHeight="1" spans="1:22">
      <c r="A3329" s="21"/>
      <c r="B3329" s="54"/>
      <c r="C3329" s="55"/>
      <c r="D3329" s="54"/>
      <c r="E3329" s="57"/>
      <c r="F3329" s="58"/>
      <c r="G3329" s="59"/>
      <c r="H3329" s="57"/>
      <c r="I3329" s="57"/>
      <c r="J3329" s="62" t="str">
        <f t="shared" si="259"/>
        <v/>
      </c>
      <c r="K3329" s="61"/>
      <c r="L3329" s="57"/>
      <c r="M3329" s="57" t="str">
        <f t="shared" si="260"/>
        <v/>
      </c>
      <c r="N3329" s="57"/>
      <c r="O3329" s="57"/>
      <c r="P3329" s="57"/>
      <c r="Q3329" s="65" t="str">
        <f t="shared" si="261"/>
        <v/>
      </c>
      <c r="R3329" s="55"/>
      <c r="S3329" s="67"/>
      <c r="T3329" s="17">
        <f>IF(AND(D3329&lt;&gt;"",RIGHT(D3329,3)&lt;&gt;""),IF(COUNTIF($D$6:D3329,D3329)=1,1,0),0)</f>
        <v>0</v>
      </c>
      <c r="U3329" s="17" t="str">
        <f t="shared" si="262"/>
        <v/>
      </c>
      <c r="V3329" s="17" t="str">
        <f t="shared" si="263"/>
        <v/>
      </c>
    </row>
    <row r="3330" s="9" customFormat="1" hidden="1" customHeight="1" spans="1:22">
      <c r="A3330" s="21"/>
      <c r="B3330" s="54"/>
      <c r="C3330" s="55"/>
      <c r="D3330" s="54"/>
      <c r="E3330" s="57"/>
      <c r="F3330" s="58"/>
      <c r="G3330" s="59"/>
      <c r="H3330" s="57"/>
      <c r="I3330" s="57"/>
      <c r="J3330" s="62" t="str">
        <f t="shared" si="259"/>
        <v/>
      </c>
      <c r="K3330" s="61"/>
      <c r="L3330" s="57"/>
      <c r="M3330" s="57" t="str">
        <f t="shared" si="260"/>
        <v/>
      </c>
      <c r="N3330" s="57"/>
      <c r="O3330" s="57"/>
      <c r="P3330" s="57"/>
      <c r="Q3330" s="65" t="str">
        <f t="shared" si="261"/>
        <v/>
      </c>
      <c r="R3330" s="55"/>
      <c r="S3330" s="67"/>
      <c r="T3330" s="17">
        <f>IF(AND(D3330&lt;&gt;"",RIGHT(D3330,3)&lt;&gt;""),IF(COUNTIF($D$6:D3330,D3330)=1,1,0),0)</f>
        <v>0</v>
      </c>
      <c r="U3330" s="17" t="str">
        <f t="shared" si="262"/>
        <v/>
      </c>
      <c r="V3330" s="17" t="str">
        <f t="shared" si="263"/>
        <v/>
      </c>
    </row>
    <row r="3331" s="9" customFormat="1" hidden="1" customHeight="1" spans="1:22">
      <c r="A3331" s="21"/>
      <c r="B3331" s="54"/>
      <c r="C3331" s="55"/>
      <c r="D3331" s="54"/>
      <c r="E3331" s="57"/>
      <c r="F3331" s="58"/>
      <c r="G3331" s="59"/>
      <c r="H3331" s="57"/>
      <c r="I3331" s="57"/>
      <c r="J3331" s="62" t="str">
        <f t="shared" si="259"/>
        <v/>
      </c>
      <c r="K3331" s="61"/>
      <c r="L3331" s="57"/>
      <c r="M3331" s="57" t="str">
        <f t="shared" si="260"/>
        <v/>
      </c>
      <c r="N3331" s="57"/>
      <c r="O3331" s="57"/>
      <c r="P3331" s="57"/>
      <c r="Q3331" s="65" t="str">
        <f t="shared" si="261"/>
        <v/>
      </c>
      <c r="R3331" s="55"/>
      <c r="S3331" s="67"/>
      <c r="T3331" s="17">
        <f>IF(AND(D3331&lt;&gt;"",RIGHT(D3331,3)&lt;&gt;""),IF(COUNTIF($D$6:D3331,D3331)=1,1,0),0)</f>
        <v>0</v>
      </c>
      <c r="U3331" s="17" t="str">
        <f t="shared" si="262"/>
        <v/>
      </c>
      <c r="V3331" s="17" t="str">
        <f t="shared" si="263"/>
        <v/>
      </c>
    </row>
    <row r="3332" s="9" customFormat="1" hidden="1" customHeight="1" spans="1:22">
      <c r="A3332" s="21"/>
      <c r="B3332" s="54"/>
      <c r="C3332" s="55"/>
      <c r="D3332" s="54"/>
      <c r="E3332" s="57"/>
      <c r="F3332" s="58"/>
      <c r="G3332" s="59"/>
      <c r="H3332" s="57"/>
      <c r="I3332" s="57"/>
      <c r="J3332" s="62" t="str">
        <f t="shared" si="259"/>
        <v/>
      </c>
      <c r="K3332" s="61"/>
      <c r="L3332" s="57"/>
      <c r="M3332" s="57" t="str">
        <f t="shared" si="260"/>
        <v/>
      </c>
      <c r="N3332" s="57"/>
      <c r="O3332" s="57"/>
      <c r="P3332" s="57"/>
      <c r="Q3332" s="65" t="str">
        <f t="shared" si="261"/>
        <v/>
      </c>
      <c r="R3332" s="55"/>
      <c r="S3332" s="67"/>
      <c r="T3332" s="17">
        <f>IF(AND(D3332&lt;&gt;"",RIGHT(D3332,3)&lt;&gt;""),IF(COUNTIF($D$6:D3332,D3332)=1,1,0),0)</f>
        <v>0</v>
      </c>
      <c r="U3332" s="17" t="str">
        <f t="shared" si="262"/>
        <v/>
      </c>
      <c r="V3332" s="17" t="str">
        <f t="shared" si="263"/>
        <v/>
      </c>
    </row>
    <row r="3333" s="9" customFormat="1" hidden="1" customHeight="1" spans="1:22">
      <c r="A3333" s="21"/>
      <c r="B3333" s="54"/>
      <c r="C3333" s="55"/>
      <c r="D3333" s="54"/>
      <c r="E3333" s="57"/>
      <c r="F3333" s="58"/>
      <c r="G3333" s="59"/>
      <c r="H3333" s="57"/>
      <c r="I3333" s="57"/>
      <c r="J3333" s="62" t="str">
        <f t="shared" si="259"/>
        <v/>
      </c>
      <c r="K3333" s="61"/>
      <c r="L3333" s="57"/>
      <c r="M3333" s="57" t="str">
        <f t="shared" si="260"/>
        <v/>
      </c>
      <c r="N3333" s="57"/>
      <c r="O3333" s="57"/>
      <c r="P3333" s="57"/>
      <c r="Q3333" s="65" t="str">
        <f t="shared" si="261"/>
        <v/>
      </c>
      <c r="R3333" s="55"/>
      <c r="S3333" s="67"/>
      <c r="T3333" s="17">
        <f>IF(AND(D3333&lt;&gt;"",RIGHT(D3333,3)&lt;&gt;""),IF(COUNTIF($D$6:D3333,D3333)=1,1,0),0)</f>
        <v>0</v>
      </c>
      <c r="U3333" s="17" t="str">
        <f t="shared" si="262"/>
        <v/>
      </c>
      <c r="V3333" s="17" t="str">
        <f t="shared" si="263"/>
        <v/>
      </c>
    </row>
    <row r="3334" s="9" customFormat="1" hidden="1" customHeight="1" spans="1:22">
      <c r="A3334" s="21"/>
      <c r="B3334" s="54"/>
      <c r="C3334" s="55"/>
      <c r="D3334" s="54"/>
      <c r="E3334" s="57"/>
      <c r="F3334" s="58"/>
      <c r="G3334" s="59"/>
      <c r="H3334" s="57"/>
      <c r="I3334" s="57"/>
      <c r="J3334" s="62" t="str">
        <f t="shared" ref="J3334:J3397" si="264">IF(H3334&lt;&gt;"",HYPERLINK(_xlfn.CONCAT($H$4,H3334,I3334),"Open File"),"")</f>
        <v/>
      </c>
      <c r="K3334" s="61"/>
      <c r="L3334" s="57"/>
      <c r="M3334" s="57" t="str">
        <f t="shared" ref="M3334:M3397" si="265">IF(AND(N3334&lt;&gt;"",Q3334&lt;&gt;"",R3334&lt;&gt;""),"COMPLETED",IF(N3334&lt;&gt;"","ON-GOING",IF(L3334&lt;&gt;"","REQUESTED","")))</f>
        <v/>
      </c>
      <c r="N3334" s="57"/>
      <c r="O3334" s="57"/>
      <c r="P3334" s="57"/>
      <c r="Q3334" s="65" t="str">
        <f t="shared" ref="Q3334:Q3397" si="266">IF(O3334&lt;&gt;"",HYPERLINK(_xlfn.CONCAT($O$4,O3334,P3334),"Open File"),"")</f>
        <v/>
      </c>
      <c r="R3334" s="55"/>
      <c r="S3334" s="67"/>
      <c r="T3334" s="17">
        <f>IF(AND(D3334&lt;&gt;"",RIGHT(D3334,3)&lt;&gt;""),IF(COUNTIF($D$6:D3334,D3334)=1,1,0),0)</f>
        <v>0</v>
      </c>
      <c r="U3334" s="17" t="str">
        <f t="shared" ref="U3334:U3397" si="267">IF(AND(D3334&lt;&gt;"",E3334&lt;&gt;""),_xlfn.CONCAT(SUBSTITUTE(D3334,"/","."),"_",E3334,"_Before"),"")</f>
        <v/>
      </c>
      <c r="V3334" s="17" t="str">
        <f t="shared" ref="V3334:V3397" si="268">IF(AND(D3334&lt;&gt;"",E3334&lt;&gt;""),_xlfn.CONCAT(SUBSTITUTE(D3334,"/","."),"_",E3334,"_After"),"")</f>
        <v/>
      </c>
    </row>
    <row r="3335" s="9" customFormat="1" hidden="1" customHeight="1" spans="1:22">
      <c r="A3335" s="21"/>
      <c r="B3335" s="54"/>
      <c r="C3335" s="55"/>
      <c r="D3335" s="54"/>
      <c r="E3335" s="57"/>
      <c r="F3335" s="58"/>
      <c r="G3335" s="59"/>
      <c r="H3335" s="57"/>
      <c r="I3335" s="57"/>
      <c r="J3335" s="62" t="str">
        <f t="shared" si="264"/>
        <v/>
      </c>
      <c r="K3335" s="61"/>
      <c r="L3335" s="57"/>
      <c r="M3335" s="57" t="str">
        <f t="shared" si="265"/>
        <v/>
      </c>
      <c r="N3335" s="57"/>
      <c r="O3335" s="57"/>
      <c r="P3335" s="57"/>
      <c r="Q3335" s="65" t="str">
        <f t="shared" si="266"/>
        <v/>
      </c>
      <c r="R3335" s="55"/>
      <c r="S3335" s="67"/>
      <c r="T3335" s="17">
        <f>IF(AND(D3335&lt;&gt;"",RIGHT(D3335,3)&lt;&gt;""),IF(COUNTIF($D$6:D3335,D3335)=1,1,0),0)</f>
        <v>0</v>
      </c>
      <c r="U3335" s="17" t="str">
        <f t="shared" si="267"/>
        <v/>
      </c>
      <c r="V3335" s="17" t="str">
        <f t="shared" si="268"/>
        <v/>
      </c>
    </row>
    <row r="3336" s="9" customFormat="1" hidden="1" customHeight="1" spans="1:22">
      <c r="A3336" s="21"/>
      <c r="B3336" s="54"/>
      <c r="C3336" s="55"/>
      <c r="D3336" s="54"/>
      <c r="E3336" s="57"/>
      <c r="F3336" s="58"/>
      <c r="G3336" s="59"/>
      <c r="H3336" s="57"/>
      <c r="I3336" s="57"/>
      <c r="J3336" s="62" t="str">
        <f t="shared" si="264"/>
        <v/>
      </c>
      <c r="K3336" s="61"/>
      <c r="L3336" s="57"/>
      <c r="M3336" s="57" t="str">
        <f t="shared" si="265"/>
        <v/>
      </c>
      <c r="N3336" s="57"/>
      <c r="O3336" s="57"/>
      <c r="P3336" s="57"/>
      <c r="Q3336" s="65" t="str">
        <f t="shared" si="266"/>
        <v/>
      </c>
      <c r="R3336" s="55"/>
      <c r="S3336" s="67"/>
      <c r="T3336" s="17">
        <f>IF(AND(D3336&lt;&gt;"",RIGHT(D3336,3)&lt;&gt;""),IF(COUNTIF($D$6:D3336,D3336)=1,1,0),0)</f>
        <v>0</v>
      </c>
      <c r="U3336" s="17" t="str">
        <f t="shared" si="267"/>
        <v/>
      </c>
      <c r="V3336" s="17" t="str">
        <f t="shared" si="268"/>
        <v/>
      </c>
    </row>
    <row r="3337" s="9" customFormat="1" hidden="1" customHeight="1" spans="1:22">
      <c r="A3337" s="21"/>
      <c r="B3337" s="54"/>
      <c r="C3337" s="55"/>
      <c r="D3337" s="54"/>
      <c r="E3337" s="57"/>
      <c r="F3337" s="58"/>
      <c r="G3337" s="59"/>
      <c r="H3337" s="57"/>
      <c r="I3337" s="57"/>
      <c r="J3337" s="62" t="str">
        <f t="shared" si="264"/>
        <v/>
      </c>
      <c r="K3337" s="61"/>
      <c r="L3337" s="57"/>
      <c r="M3337" s="57" t="str">
        <f t="shared" si="265"/>
        <v/>
      </c>
      <c r="N3337" s="57"/>
      <c r="O3337" s="57"/>
      <c r="P3337" s="57"/>
      <c r="Q3337" s="65" t="str">
        <f t="shared" si="266"/>
        <v/>
      </c>
      <c r="R3337" s="55"/>
      <c r="S3337" s="67"/>
      <c r="T3337" s="17">
        <f>IF(AND(D3337&lt;&gt;"",RIGHT(D3337,3)&lt;&gt;""),IF(COUNTIF($D$6:D3337,D3337)=1,1,0),0)</f>
        <v>0</v>
      </c>
      <c r="U3337" s="17" t="str">
        <f t="shared" si="267"/>
        <v/>
      </c>
      <c r="V3337" s="17" t="str">
        <f t="shared" si="268"/>
        <v/>
      </c>
    </row>
    <row r="3338" s="9" customFormat="1" hidden="1" customHeight="1" spans="1:22">
      <c r="A3338" s="21"/>
      <c r="B3338" s="54"/>
      <c r="C3338" s="55"/>
      <c r="D3338" s="54"/>
      <c r="E3338" s="57"/>
      <c r="F3338" s="58"/>
      <c r="G3338" s="59"/>
      <c r="H3338" s="57"/>
      <c r="I3338" s="57"/>
      <c r="J3338" s="62" t="str">
        <f t="shared" si="264"/>
        <v/>
      </c>
      <c r="K3338" s="61"/>
      <c r="L3338" s="57"/>
      <c r="M3338" s="57" t="str">
        <f t="shared" si="265"/>
        <v/>
      </c>
      <c r="N3338" s="57"/>
      <c r="O3338" s="57"/>
      <c r="P3338" s="57"/>
      <c r="Q3338" s="65" t="str">
        <f t="shared" si="266"/>
        <v/>
      </c>
      <c r="R3338" s="55"/>
      <c r="S3338" s="67"/>
      <c r="T3338" s="17">
        <f>IF(AND(D3338&lt;&gt;"",RIGHT(D3338,3)&lt;&gt;""),IF(COUNTIF($D$6:D3338,D3338)=1,1,0),0)</f>
        <v>0</v>
      </c>
      <c r="U3338" s="17" t="str">
        <f t="shared" si="267"/>
        <v/>
      </c>
      <c r="V3338" s="17" t="str">
        <f t="shared" si="268"/>
        <v/>
      </c>
    </row>
    <row r="3339" s="9" customFormat="1" hidden="1" customHeight="1" spans="1:22">
      <c r="A3339" s="21"/>
      <c r="B3339" s="54"/>
      <c r="C3339" s="55"/>
      <c r="D3339" s="54"/>
      <c r="E3339" s="57"/>
      <c r="F3339" s="58"/>
      <c r="G3339" s="59"/>
      <c r="H3339" s="57"/>
      <c r="I3339" s="57"/>
      <c r="J3339" s="62" t="str">
        <f t="shared" si="264"/>
        <v/>
      </c>
      <c r="K3339" s="61"/>
      <c r="L3339" s="57"/>
      <c r="M3339" s="57" t="str">
        <f t="shared" si="265"/>
        <v/>
      </c>
      <c r="N3339" s="57"/>
      <c r="O3339" s="57"/>
      <c r="P3339" s="57"/>
      <c r="Q3339" s="65" t="str">
        <f t="shared" si="266"/>
        <v/>
      </c>
      <c r="R3339" s="55"/>
      <c r="S3339" s="67"/>
      <c r="T3339" s="17">
        <f>IF(AND(D3339&lt;&gt;"",RIGHT(D3339,3)&lt;&gt;""),IF(COUNTIF($D$6:D3339,D3339)=1,1,0),0)</f>
        <v>0</v>
      </c>
      <c r="U3339" s="17" t="str">
        <f t="shared" si="267"/>
        <v/>
      </c>
      <c r="V3339" s="17" t="str">
        <f t="shared" si="268"/>
        <v/>
      </c>
    </row>
    <row r="3340" s="9" customFormat="1" hidden="1" customHeight="1" spans="1:22">
      <c r="A3340" s="21"/>
      <c r="B3340" s="54"/>
      <c r="C3340" s="55"/>
      <c r="D3340" s="54"/>
      <c r="E3340" s="57"/>
      <c r="F3340" s="58"/>
      <c r="G3340" s="59"/>
      <c r="H3340" s="57"/>
      <c r="I3340" s="57"/>
      <c r="J3340" s="62" t="str">
        <f t="shared" si="264"/>
        <v/>
      </c>
      <c r="K3340" s="61"/>
      <c r="L3340" s="57"/>
      <c r="M3340" s="57" t="str">
        <f t="shared" si="265"/>
        <v/>
      </c>
      <c r="N3340" s="57"/>
      <c r="O3340" s="57"/>
      <c r="P3340" s="57"/>
      <c r="Q3340" s="65" t="str">
        <f t="shared" si="266"/>
        <v/>
      </c>
      <c r="R3340" s="55"/>
      <c r="S3340" s="67"/>
      <c r="T3340" s="17">
        <f>IF(AND(D3340&lt;&gt;"",RIGHT(D3340,3)&lt;&gt;""),IF(COUNTIF($D$6:D3340,D3340)=1,1,0),0)</f>
        <v>0</v>
      </c>
      <c r="U3340" s="17" t="str">
        <f t="shared" si="267"/>
        <v/>
      </c>
      <c r="V3340" s="17" t="str">
        <f t="shared" si="268"/>
        <v/>
      </c>
    </row>
    <row r="3341" s="9" customFormat="1" hidden="1" customHeight="1" spans="1:22">
      <c r="A3341" s="21"/>
      <c r="B3341" s="54"/>
      <c r="C3341" s="55"/>
      <c r="D3341" s="54"/>
      <c r="E3341" s="57"/>
      <c r="F3341" s="58"/>
      <c r="G3341" s="59"/>
      <c r="H3341" s="57"/>
      <c r="I3341" s="57"/>
      <c r="J3341" s="62" t="str">
        <f t="shared" si="264"/>
        <v/>
      </c>
      <c r="K3341" s="61"/>
      <c r="L3341" s="57"/>
      <c r="M3341" s="57" t="str">
        <f t="shared" si="265"/>
        <v/>
      </c>
      <c r="N3341" s="57"/>
      <c r="O3341" s="57"/>
      <c r="P3341" s="57"/>
      <c r="Q3341" s="65" t="str">
        <f t="shared" si="266"/>
        <v/>
      </c>
      <c r="R3341" s="55"/>
      <c r="S3341" s="67"/>
      <c r="T3341" s="17">
        <f>IF(AND(D3341&lt;&gt;"",RIGHT(D3341,3)&lt;&gt;""),IF(COUNTIF($D$6:D3341,D3341)=1,1,0),0)</f>
        <v>0</v>
      </c>
      <c r="U3341" s="17" t="str">
        <f t="shared" si="267"/>
        <v/>
      </c>
      <c r="V3341" s="17" t="str">
        <f t="shared" si="268"/>
        <v/>
      </c>
    </row>
    <row r="3342" s="9" customFormat="1" hidden="1" customHeight="1" spans="1:22">
      <c r="A3342" s="21"/>
      <c r="B3342" s="54"/>
      <c r="C3342" s="55"/>
      <c r="D3342" s="54"/>
      <c r="E3342" s="57"/>
      <c r="F3342" s="58"/>
      <c r="G3342" s="59"/>
      <c r="H3342" s="57"/>
      <c r="I3342" s="57"/>
      <c r="J3342" s="62" t="str">
        <f t="shared" si="264"/>
        <v/>
      </c>
      <c r="K3342" s="61"/>
      <c r="L3342" s="57"/>
      <c r="M3342" s="57" t="str">
        <f t="shared" si="265"/>
        <v/>
      </c>
      <c r="N3342" s="57"/>
      <c r="O3342" s="57"/>
      <c r="P3342" s="57"/>
      <c r="Q3342" s="65" t="str">
        <f t="shared" si="266"/>
        <v/>
      </c>
      <c r="R3342" s="55"/>
      <c r="S3342" s="67"/>
      <c r="T3342" s="17">
        <f>IF(AND(D3342&lt;&gt;"",RIGHT(D3342,3)&lt;&gt;""),IF(COUNTIF($D$6:D3342,D3342)=1,1,0),0)</f>
        <v>0</v>
      </c>
      <c r="U3342" s="17" t="str">
        <f t="shared" si="267"/>
        <v/>
      </c>
      <c r="V3342" s="17" t="str">
        <f t="shared" si="268"/>
        <v/>
      </c>
    </row>
    <row r="3343" s="9" customFormat="1" hidden="1" customHeight="1" spans="1:22">
      <c r="A3343" s="21"/>
      <c r="B3343" s="54"/>
      <c r="C3343" s="55"/>
      <c r="D3343" s="54"/>
      <c r="E3343" s="57"/>
      <c r="F3343" s="58"/>
      <c r="G3343" s="59"/>
      <c r="H3343" s="57"/>
      <c r="I3343" s="57"/>
      <c r="J3343" s="62" t="str">
        <f t="shared" si="264"/>
        <v/>
      </c>
      <c r="K3343" s="61"/>
      <c r="L3343" s="57"/>
      <c r="M3343" s="57" t="str">
        <f t="shared" si="265"/>
        <v/>
      </c>
      <c r="N3343" s="57"/>
      <c r="O3343" s="57"/>
      <c r="P3343" s="57"/>
      <c r="Q3343" s="65" t="str">
        <f t="shared" si="266"/>
        <v/>
      </c>
      <c r="R3343" s="55"/>
      <c r="S3343" s="67"/>
      <c r="T3343" s="17">
        <f>IF(AND(D3343&lt;&gt;"",RIGHT(D3343,3)&lt;&gt;""),IF(COUNTIF($D$6:D3343,D3343)=1,1,0),0)</f>
        <v>0</v>
      </c>
      <c r="U3343" s="17" t="str">
        <f t="shared" si="267"/>
        <v/>
      </c>
      <c r="V3343" s="17" t="str">
        <f t="shared" si="268"/>
        <v/>
      </c>
    </row>
    <row r="3344" s="9" customFormat="1" hidden="1" customHeight="1" spans="1:22">
      <c r="A3344" s="21"/>
      <c r="B3344" s="54"/>
      <c r="C3344" s="55"/>
      <c r="D3344" s="54"/>
      <c r="E3344" s="57"/>
      <c r="F3344" s="58"/>
      <c r="G3344" s="59"/>
      <c r="H3344" s="57"/>
      <c r="I3344" s="57"/>
      <c r="J3344" s="62" t="str">
        <f t="shared" si="264"/>
        <v/>
      </c>
      <c r="K3344" s="61"/>
      <c r="L3344" s="57"/>
      <c r="M3344" s="57" t="str">
        <f t="shared" si="265"/>
        <v/>
      </c>
      <c r="N3344" s="57"/>
      <c r="O3344" s="57"/>
      <c r="P3344" s="57"/>
      <c r="Q3344" s="65" t="str">
        <f t="shared" si="266"/>
        <v/>
      </c>
      <c r="R3344" s="55"/>
      <c r="S3344" s="67"/>
      <c r="T3344" s="17">
        <f>IF(AND(D3344&lt;&gt;"",RIGHT(D3344,3)&lt;&gt;""),IF(COUNTIF($D$6:D3344,D3344)=1,1,0),0)</f>
        <v>0</v>
      </c>
      <c r="U3344" s="17" t="str">
        <f t="shared" si="267"/>
        <v/>
      </c>
      <c r="V3344" s="17" t="str">
        <f t="shared" si="268"/>
        <v/>
      </c>
    </row>
    <row r="3345" s="9" customFormat="1" hidden="1" customHeight="1" spans="1:22">
      <c r="A3345" s="21"/>
      <c r="B3345" s="54"/>
      <c r="C3345" s="55"/>
      <c r="D3345" s="54"/>
      <c r="E3345" s="57"/>
      <c r="F3345" s="58"/>
      <c r="G3345" s="59"/>
      <c r="H3345" s="57"/>
      <c r="I3345" s="57"/>
      <c r="J3345" s="62" t="str">
        <f t="shared" si="264"/>
        <v/>
      </c>
      <c r="K3345" s="61"/>
      <c r="L3345" s="57"/>
      <c r="M3345" s="57" t="str">
        <f t="shared" si="265"/>
        <v/>
      </c>
      <c r="N3345" s="57"/>
      <c r="O3345" s="57"/>
      <c r="P3345" s="57"/>
      <c r="Q3345" s="65" t="str">
        <f t="shared" si="266"/>
        <v/>
      </c>
      <c r="R3345" s="55"/>
      <c r="S3345" s="67"/>
      <c r="T3345" s="17">
        <f>IF(AND(D3345&lt;&gt;"",RIGHT(D3345,3)&lt;&gt;""),IF(COUNTIF($D$6:D3345,D3345)=1,1,0),0)</f>
        <v>0</v>
      </c>
      <c r="U3345" s="17" t="str">
        <f t="shared" si="267"/>
        <v/>
      </c>
      <c r="V3345" s="17" t="str">
        <f t="shared" si="268"/>
        <v/>
      </c>
    </row>
    <row r="3346" s="9" customFormat="1" hidden="1" customHeight="1" spans="1:22">
      <c r="A3346" s="21"/>
      <c r="B3346" s="54"/>
      <c r="C3346" s="55"/>
      <c r="D3346" s="54"/>
      <c r="E3346" s="57"/>
      <c r="F3346" s="58"/>
      <c r="G3346" s="59"/>
      <c r="H3346" s="57"/>
      <c r="I3346" s="57"/>
      <c r="J3346" s="62" t="str">
        <f t="shared" si="264"/>
        <v/>
      </c>
      <c r="K3346" s="61"/>
      <c r="L3346" s="57"/>
      <c r="M3346" s="57" t="str">
        <f t="shared" si="265"/>
        <v/>
      </c>
      <c r="N3346" s="57"/>
      <c r="O3346" s="57"/>
      <c r="P3346" s="57"/>
      <c r="Q3346" s="65" t="str">
        <f t="shared" si="266"/>
        <v/>
      </c>
      <c r="R3346" s="55"/>
      <c r="S3346" s="67"/>
      <c r="T3346" s="17">
        <f>IF(AND(D3346&lt;&gt;"",RIGHT(D3346,3)&lt;&gt;""),IF(COUNTIF($D$6:D3346,D3346)=1,1,0),0)</f>
        <v>0</v>
      </c>
      <c r="U3346" s="17" t="str">
        <f t="shared" si="267"/>
        <v/>
      </c>
      <c r="V3346" s="17" t="str">
        <f t="shared" si="268"/>
        <v/>
      </c>
    </row>
    <row r="3347" s="9" customFormat="1" hidden="1" customHeight="1" spans="1:22">
      <c r="A3347" s="21"/>
      <c r="B3347" s="54"/>
      <c r="C3347" s="55"/>
      <c r="D3347" s="54"/>
      <c r="E3347" s="57"/>
      <c r="F3347" s="58"/>
      <c r="G3347" s="59"/>
      <c r="H3347" s="57"/>
      <c r="I3347" s="57"/>
      <c r="J3347" s="62" t="str">
        <f t="shared" si="264"/>
        <v/>
      </c>
      <c r="K3347" s="61"/>
      <c r="L3347" s="57"/>
      <c r="M3347" s="57" t="str">
        <f t="shared" si="265"/>
        <v/>
      </c>
      <c r="N3347" s="57"/>
      <c r="O3347" s="57"/>
      <c r="P3347" s="57"/>
      <c r="Q3347" s="65" t="str">
        <f t="shared" si="266"/>
        <v/>
      </c>
      <c r="R3347" s="55"/>
      <c r="S3347" s="67"/>
      <c r="T3347" s="17">
        <f>IF(AND(D3347&lt;&gt;"",RIGHT(D3347,3)&lt;&gt;""),IF(COUNTIF($D$6:D3347,D3347)=1,1,0),0)</f>
        <v>0</v>
      </c>
      <c r="U3347" s="17" t="str">
        <f t="shared" si="267"/>
        <v/>
      </c>
      <c r="V3347" s="17" t="str">
        <f t="shared" si="268"/>
        <v/>
      </c>
    </row>
    <row r="3348" s="9" customFormat="1" hidden="1" customHeight="1" spans="1:22">
      <c r="A3348" s="21"/>
      <c r="B3348" s="54"/>
      <c r="C3348" s="55"/>
      <c r="D3348" s="54"/>
      <c r="E3348" s="57"/>
      <c r="F3348" s="58"/>
      <c r="G3348" s="59"/>
      <c r="H3348" s="57"/>
      <c r="I3348" s="57"/>
      <c r="J3348" s="62" t="str">
        <f t="shared" si="264"/>
        <v/>
      </c>
      <c r="K3348" s="61"/>
      <c r="L3348" s="57"/>
      <c r="M3348" s="57" t="str">
        <f t="shared" si="265"/>
        <v/>
      </c>
      <c r="N3348" s="57"/>
      <c r="O3348" s="57"/>
      <c r="P3348" s="57"/>
      <c r="Q3348" s="65" t="str">
        <f t="shared" si="266"/>
        <v/>
      </c>
      <c r="R3348" s="55"/>
      <c r="S3348" s="67"/>
      <c r="T3348" s="17">
        <f>IF(AND(D3348&lt;&gt;"",RIGHT(D3348,3)&lt;&gt;""),IF(COUNTIF($D$6:D3348,D3348)=1,1,0),0)</f>
        <v>0</v>
      </c>
      <c r="U3348" s="17" t="str">
        <f t="shared" si="267"/>
        <v/>
      </c>
      <c r="V3348" s="17" t="str">
        <f t="shared" si="268"/>
        <v/>
      </c>
    </row>
    <row r="3349" s="9" customFormat="1" hidden="1" customHeight="1" spans="1:22">
      <c r="A3349" s="21"/>
      <c r="B3349" s="54"/>
      <c r="C3349" s="55"/>
      <c r="D3349" s="54"/>
      <c r="E3349" s="57"/>
      <c r="F3349" s="58"/>
      <c r="G3349" s="59"/>
      <c r="H3349" s="57"/>
      <c r="I3349" s="57"/>
      <c r="J3349" s="62" t="str">
        <f t="shared" si="264"/>
        <v/>
      </c>
      <c r="K3349" s="61"/>
      <c r="L3349" s="57"/>
      <c r="M3349" s="57" t="str">
        <f t="shared" si="265"/>
        <v/>
      </c>
      <c r="N3349" s="57"/>
      <c r="O3349" s="57"/>
      <c r="P3349" s="57"/>
      <c r="Q3349" s="65" t="str">
        <f t="shared" si="266"/>
        <v/>
      </c>
      <c r="R3349" s="55"/>
      <c r="S3349" s="67"/>
      <c r="T3349" s="17">
        <f>IF(AND(D3349&lt;&gt;"",RIGHT(D3349,3)&lt;&gt;""),IF(COUNTIF($D$6:D3349,D3349)=1,1,0),0)</f>
        <v>0</v>
      </c>
      <c r="U3349" s="17" t="str">
        <f t="shared" si="267"/>
        <v/>
      </c>
      <c r="V3349" s="17" t="str">
        <f t="shared" si="268"/>
        <v/>
      </c>
    </row>
    <row r="3350" s="9" customFormat="1" hidden="1" customHeight="1" spans="1:22">
      <c r="A3350" s="21"/>
      <c r="B3350" s="54"/>
      <c r="C3350" s="55"/>
      <c r="D3350" s="54"/>
      <c r="E3350" s="57"/>
      <c r="F3350" s="58"/>
      <c r="G3350" s="59"/>
      <c r="H3350" s="57"/>
      <c r="I3350" s="57"/>
      <c r="J3350" s="62" t="str">
        <f t="shared" si="264"/>
        <v/>
      </c>
      <c r="K3350" s="61"/>
      <c r="L3350" s="57"/>
      <c r="M3350" s="57" t="str">
        <f t="shared" si="265"/>
        <v/>
      </c>
      <c r="N3350" s="57"/>
      <c r="O3350" s="57"/>
      <c r="P3350" s="57"/>
      <c r="Q3350" s="65" t="str">
        <f t="shared" si="266"/>
        <v/>
      </c>
      <c r="R3350" s="55"/>
      <c r="S3350" s="67"/>
      <c r="T3350" s="17">
        <f>IF(AND(D3350&lt;&gt;"",RIGHT(D3350,3)&lt;&gt;""),IF(COUNTIF($D$6:D3350,D3350)=1,1,0),0)</f>
        <v>0</v>
      </c>
      <c r="U3350" s="17" t="str">
        <f t="shared" si="267"/>
        <v/>
      </c>
      <c r="V3350" s="17" t="str">
        <f t="shared" si="268"/>
        <v/>
      </c>
    </row>
    <row r="3351" s="9" customFormat="1" hidden="1" customHeight="1" spans="1:22">
      <c r="A3351" s="21"/>
      <c r="B3351" s="54"/>
      <c r="C3351" s="55"/>
      <c r="D3351" s="54"/>
      <c r="E3351" s="57"/>
      <c r="F3351" s="58"/>
      <c r="G3351" s="59"/>
      <c r="H3351" s="57"/>
      <c r="I3351" s="57"/>
      <c r="J3351" s="62" t="str">
        <f t="shared" si="264"/>
        <v/>
      </c>
      <c r="K3351" s="61"/>
      <c r="L3351" s="57"/>
      <c r="M3351" s="57" t="str">
        <f t="shared" si="265"/>
        <v/>
      </c>
      <c r="N3351" s="57"/>
      <c r="O3351" s="57"/>
      <c r="P3351" s="57"/>
      <c r="Q3351" s="65" t="str">
        <f t="shared" si="266"/>
        <v/>
      </c>
      <c r="R3351" s="55"/>
      <c r="S3351" s="67"/>
      <c r="T3351" s="17">
        <f>IF(AND(D3351&lt;&gt;"",RIGHT(D3351,3)&lt;&gt;""),IF(COUNTIF($D$6:D3351,D3351)=1,1,0),0)</f>
        <v>0</v>
      </c>
      <c r="U3351" s="17" t="str">
        <f t="shared" si="267"/>
        <v/>
      </c>
      <c r="V3351" s="17" t="str">
        <f t="shared" si="268"/>
        <v/>
      </c>
    </row>
    <row r="3352" s="9" customFormat="1" hidden="1" customHeight="1" spans="1:22">
      <c r="A3352" s="21"/>
      <c r="B3352" s="54"/>
      <c r="C3352" s="55"/>
      <c r="D3352" s="54"/>
      <c r="E3352" s="57"/>
      <c r="F3352" s="58"/>
      <c r="G3352" s="59"/>
      <c r="H3352" s="57"/>
      <c r="I3352" s="57"/>
      <c r="J3352" s="62" t="str">
        <f t="shared" si="264"/>
        <v/>
      </c>
      <c r="K3352" s="61"/>
      <c r="L3352" s="57"/>
      <c r="M3352" s="57" t="str">
        <f t="shared" si="265"/>
        <v/>
      </c>
      <c r="N3352" s="57"/>
      <c r="O3352" s="57"/>
      <c r="P3352" s="57"/>
      <c r="Q3352" s="65" t="str">
        <f t="shared" si="266"/>
        <v/>
      </c>
      <c r="R3352" s="55"/>
      <c r="S3352" s="67"/>
      <c r="T3352" s="17">
        <f>IF(AND(D3352&lt;&gt;"",RIGHT(D3352,3)&lt;&gt;""),IF(COUNTIF($D$6:D3352,D3352)=1,1,0),0)</f>
        <v>0</v>
      </c>
      <c r="U3352" s="17" t="str">
        <f t="shared" si="267"/>
        <v/>
      </c>
      <c r="V3352" s="17" t="str">
        <f t="shared" si="268"/>
        <v/>
      </c>
    </row>
    <row r="3353" s="9" customFormat="1" hidden="1" customHeight="1" spans="1:22">
      <c r="A3353" s="21"/>
      <c r="B3353" s="54"/>
      <c r="C3353" s="55"/>
      <c r="D3353" s="54"/>
      <c r="E3353" s="57"/>
      <c r="F3353" s="58"/>
      <c r="G3353" s="59"/>
      <c r="H3353" s="57"/>
      <c r="I3353" s="57"/>
      <c r="J3353" s="62" t="str">
        <f t="shared" si="264"/>
        <v/>
      </c>
      <c r="K3353" s="61"/>
      <c r="L3353" s="57"/>
      <c r="M3353" s="57" t="str">
        <f t="shared" si="265"/>
        <v/>
      </c>
      <c r="N3353" s="57"/>
      <c r="O3353" s="57"/>
      <c r="P3353" s="57"/>
      <c r="Q3353" s="65" t="str">
        <f t="shared" si="266"/>
        <v/>
      </c>
      <c r="R3353" s="55"/>
      <c r="S3353" s="67"/>
      <c r="T3353" s="17">
        <f>IF(AND(D3353&lt;&gt;"",RIGHT(D3353,3)&lt;&gt;""),IF(COUNTIF($D$6:D3353,D3353)=1,1,0),0)</f>
        <v>0</v>
      </c>
      <c r="U3353" s="17" t="str">
        <f t="shared" si="267"/>
        <v/>
      </c>
      <c r="V3353" s="17" t="str">
        <f t="shared" si="268"/>
        <v/>
      </c>
    </row>
    <row r="3354" s="9" customFormat="1" hidden="1" customHeight="1" spans="1:22">
      <c r="A3354" s="21"/>
      <c r="B3354" s="54"/>
      <c r="C3354" s="55"/>
      <c r="D3354" s="54"/>
      <c r="E3354" s="57"/>
      <c r="F3354" s="58"/>
      <c r="G3354" s="59"/>
      <c r="H3354" s="57"/>
      <c r="I3354" s="57"/>
      <c r="J3354" s="62" t="str">
        <f t="shared" si="264"/>
        <v/>
      </c>
      <c r="K3354" s="61"/>
      <c r="L3354" s="57"/>
      <c r="M3354" s="57" t="str">
        <f t="shared" si="265"/>
        <v/>
      </c>
      <c r="N3354" s="57"/>
      <c r="O3354" s="57"/>
      <c r="P3354" s="57"/>
      <c r="Q3354" s="65" t="str">
        <f t="shared" si="266"/>
        <v/>
      </c>
      <c r="R3354" s="55"/>
      <c r="S3354" s="67"/>
      <c r="T3354" s="17">
        <f>IF(AND(D3354&lt;&gt;"",RIGHT(D3354,3)&lt;&gt;""),IF(COUNTIF($D$6:D3354,D3354)=1,1,0),0)</f>
        <v>0</v>
      </c>
      <c r="U3354" s="17" t="str">
        <f t="shared" si="267"/>
        <v/>
      </c>
      <c r="V3354" s="17" t="str">
        <f t="shared" si="268"/>
        <v/>
      </c>
    </row>
    <row r="3355" s="9" customFormat="1" hidden="1" customHeight="1" spans="1:22">
      <c r="A3355" s="21"/>
      <c r="B3355" s="54"/>
      <c r="C3355" s="55"/>
      <c r="D3355" s="54"/>
      <c r="E3355" s="57"/>
      <c r="F3355" s="58"/>
      <c r="G3355" s="59"/>
      <c r="H3355" s="57"/>
      <c r="I3355" s="57"/>
      <c r="J3355" s="62" t="str">
        <f t="shared" si="264"/>
        <v/>
      </c>
      <c r="K3355" s="61"/>
      <c r="L3355" s="57"/>
      <c r="M3355" s="57" t="str">
        <f t="shared" si="265"/>
        <v/>
      </c>
      <c r="N3355" s="57"/>
      <c r="O3355" s="57"/>
      <c r="P3355" s="57"/>
      <c r="Q3355" s="65" t="str">
        <f t="shared" si="266"/>
        <v/>
      </c>
      <c r="R3355" s="55"/>
      <c r="S3355" s="67"/>
      <c r="T3355" s="17">
        <f>IF(AND(D3355&lt;&gt;"",RIGHT(D3355,3)&lt;&gt;""),IF(COUNTIF($D$6:D3355,D3355)=1,1,0),0)</f>
        <v>0</v>
      </c>
      <c r="U3355" s="17" t="str">
        <f t="shared" si="267"/>
        <v/>
      </c>
      <c r="V3355" s="17" t="str">
        <f t="shared" si="268"/>
        <v/>
      </c>
    </row>
    <row r="3356" s="9" customFormat="1" hidden="1" customHeight="1" spans="1:22">
      <c r="A3356" s="21"/>
      <c r="B3356" s="54"/>
      <c r="C3356" s="55"/>
      <c r="D3356" s="54"/>
      <c r="E3356" s="57"/>
      <c r="F3356" s="58"/>
      <c r="G3356" s="59"/>
      <c r="H3356" s="57"/>
      <c r="I3356" s="57"/>
      <c r="J3356" s="62" t="str">
        <f t="shared" si="264"/>
        <v/>
      </c>
      <c r="K3356" s="61"/>
      <c r="L3356" s="57"/>
      <c r="M3356" s="57" t="str">
        <f t="shared" si="265"/>
        <v/>
      </c>
      <c r="N3356" s="57"/>
      <c r="O3356" s="57"/>
      <c r="P3356" s="57"/>
      <c r="Q3356" s="65" t="str">
        <f t="shared" si="266"/>
        <v/>
      </c>
      <c r="R3356" s="55"/>
      <c r="S3356" s="67"/>
      <c r="T3356" s="17">
        <f>IF(AND(D3356&lt;&gt;"",RIGHT(D3356,3)&lt;&gt;""),IF(COUNTIF($D$6:D3356,D3356)=1,1,0),0)</f>
        <v>0</v>
      </c>
      <c r="U3356" s="17" t="str">
        <f t="shared" si="267"/>
        <v/>
      </c>
      <c r="V3356" s="17" t="str">
        <f t="shared" si="268"/>
        <v/>
      </c>
    </row>
    <row r="3357" s="9" customFormat="1" hidden="1" customHeight="1" spans="1:22">
      <c r="A3357" s="21"/>
      <c r="B3357" s="54"/>
      <c r="C3357" s="55"/>
      <c r="D3357" s="54"/>
      <c r="E3357" s="57"/>
      <c r="F3357" s="58"/>
      <c r="G3357" s="59"/>
      <c r="H3357" s="57"/>
      <c r="I3357" s="57"/>
      <c r="J3357" s="62" t="str">
        <f t="shared" si="264"/>
        <v/>
      </c>
      <c r="K3357" s="61"/>
      <c r="L3357" s="57"/>
      <c r="M3357" s="57" t="str">
        <f t="shared" si="265"/>
        <v/>
      </c>
      <c r="N3357" s="57"/>
      <c r="O3357" s="57"/>
      <c r="P3357" s="57"/>
      <c r="Q3357" s="65" t="str">
        <f t="shared" si="266"/>
        <v/>
      </c>
      <c r="R3357" s="55"/>
      <c r="S3357" s="67"/>
      <c r="T3357" s="17">
        <f>IF(AND(D3357&lt;&gt;"",RIGHT(D3357,3)&lt;&gt;""),IF(COUNTIF($D$6:D3357,D3357)=1,1,0),0)</f>
        <v>0</v>
      </c>
      <c r="U3357" s="17" t="str">
        <f t="shared" si="267"/>
        <v/>
      </c>
      <c r="V3357" s="17" t="str">
        <f t="shared" si="268"/>
        <v/>
      </c>
    </row>
    <row r="3358" s="9" customFormat="1" hidden="1" customHeight="1" spans="1:22">
      <c r="A3358" s="21"/>
      <c r="B3358" s="54"/>
      <c r="C3358" s="55"/>
      <c r="D3358" s="54"/>
      <c r="E3358" s="57"/>
      <c r="F3358" s="58"/>
      <c r="G3358" s="59"/>
      <c r="H3358" s="57"/>
      <c r="I3358" s="57"/>
      <c r="J3358" s="62" t="str">
        <f t="shared" si="264"/>
        <v/>
      </c>
      <c r="K3358" s="61"/>
      <c r="L3358" s="57"/>
      <c r="M3358" s="57" t="str">
        <f t="shared" si="265"/>
        <v/>
      </c>
      <c r="N3358" s="57"/>
      <c r="O3358" s="57"/>
      <c r="P3358" s="57"/>
      <c r="Q3358" s="65" t="str">
        <f t="shared" si="266"/>
        <v/>
      </c>
      <c r="R3358" s="55"/>
      <c r="S3358" s="67"/>
      <c r="T3358" s="17">
        <f>IF(AND(D3358&lt;&gt;"",RIGHT(D3358,3)&lt;&gt;""),IF(COUNTIF($D$6:D3358,D3358)=1,1,0),0)</f>
        <v>0</v>
      </c>
      <c r="U3358" s="17" t="str">
        <f t="shared" si="267"/>
        <v/>
      </c>
      <c r="V3358" s="17" t="str">
        <f t="shared" si="268"/>
        <v/>
      </c>
    </row>
    <row r="3359" s="9" customFormat="1" hidden="1" customHeight="1" spans="1:22">
      <c r="A3359" s="21"/>
      <c r="B3359" s="54"/>
      <c r="C3359" s="55"/>
      <c r="D3359" s="54"/>
      <c r="E3359" s="57"/>
      <c r="F3359" s="58"/>
      <c r="G3359" s="59"/>
      <c r="H3359" s="57"/>
      <c r="I3359" s="57"/>
      <c r="J3359" s="62" t="str">
        <f t="shared" si="264"/>
        <v/>
      </c>
      <c r="K3359" s="61"/>
      <c r="L3359" s="57"/>
      <c r="M3359" s="57" t="str">
        <f t="shared" si="265"/>
        <v/>
      </c>
      <c r="N3359" s="57"/>
      <c r="O3359" s="57"/>
      <c r="P3359" s="57"/>
      <c r="Q3359" s="65" t="str">
        <f t="shared" si="266"/>
        <v/>
      </c>
      <c r="R3359" s="55"/>
      <c r="S3359" s="67"/>
      <c r="T3359" s="17">
        <f>IF(AND(D3359&lt;&gt;"",RIGHT(D3359,3)&lt;&gt;""),IF(COUNTIF($D$6:D3359,D3359)=1,1,0),0)</f>
        <v>0</v>
      </c>
      <c r="U3359" s="17" t="str">
        <f t="shared" si="267"/>
        <v/>
      </c>
      <c r="V3359" s="17" t="str">
        <f t="shared" si="268"/>
        <v/>
      </c>
    </row>
    <row r="3360" s="9" customFormat="1" hidden="1" customHeight="1" spans="1:22">
      <c r="A3360" s="21"/>
      <c r="B3360" s="54"/>
      <c r="C3360" s="55"/>
      <c r="D3360" s="54"/>
      <c r="E3360" s="57"/>
      <c r="F3360" s="58"/>
      <c r="G3360" s="59"/>
      <c r="H3360" s="57"/>
      <c r="I3360" s="57"/>
      <c r="J3360" s="62" t="str">
        <f t="shared" si="264"/>
        <v/>
      </c>
      <c r="K3360" s="61"/>
      <c r="L3360" s="57"/>
      <c r="M3360" s="57" t="str">
        <f t="shared" si="265"/>
        <v/>
      </c>
      <c r="N3360" s="57"/>
      <c r="O3360" s="57"/>
      <c r="P3360" s="57"/>
      <c r="Q3360" s="65" t="str">
        <f t="shared" si="266"/>
        <v/>
      </c>
      <c r="R3360" s="55"/>
      <c r="S3360" s="67"/>
      <c r="T3360" s="17">
        <f>IF(AND(D3360&lt;&gt;"",RIGHT(D3360,3)&lt;&gt;""),IF(COUNTIF($D$6:D3360,D3360)=1,1,0),0)</f>
        <v>0</v>
      </c>
      <c r="U3360" s="17" t="str">
        <f t="shared" si="267"/>
        <v/>
      </c>
      <c r="V3360" s="17" t="str">
        <f t="shared" si="268"/>
        <v/>
      </c>
    </row>
    <row r="3361" s="9" customFormat="1" hidden="1" customHeight="1" spans="1:22">
      <c r="A3361" s="21"/>
      <c r="B3361" s="54"/>
      <c r="C3361" s="55"/>
      <c r="D3361" s="54"/>
      <c r="E3361" s="57"/>
      <c r="F3361" s="58"/>
      <c r="G3361" s="59"/>
      <c r="H3361" s="57"/>
      <c r="I3361" s="57"/>
      <c r="J3361" s="62" t="str">
        <f t="shared" si="264"/>
        <v/>
      </c>
      <c r="K3361" s="61"/>
      <c r="L3361" s="57"/>
      <c r="M3361" s="57" t="str">
        <f t="shared" si="265"/>
        <v/>
      </c>
      <c r="N3361" s="57"/>
      <c r="O3361" s="57"/>
      <c r="P3361" s="57"/>
      <c r="Q3361" s="65" t="str">
        <f t="shared" si="266"/>
        <v/>
      </c>
      <c r="R3361" s="55"/>
      <c r="S3361" s="67"/>
      <c r="T3361" s="17">
        <f>IF(AND(D3361&lt;&gt;"",RIGHT(D3361,3)&lt;&gt;""),IF(COUNTIF($D$6:D3361,D3361)=1,1,0),0)</f>
        <v>0</v>
      </c>
      <c r="U3361" s="17" t="str">
        <f t="shared" si="267"/>
        <v/>
      </c>
      <c r="V3361" s="17" t="str">
        <f t="shared" si="268"/>
        <v/>
      </c>
    </row>
    <row r="3362" s="9" customFormat="1" hidden="1" customHeight="1" spans="1:22">
      <c r="A3362" s="21"/>
      <c r="B3362" s="54"/>
      <c r="C3362" s="55"/>
      <c r="D3362" s="54"/>
      <c r="E3362" s="57"/>
      <c r="F3362" s="58"/>
      <c r="G3362" s="59"/>
      <c r="H3362" s="57"/>
      <c r="I3362" s="57"/>
      <c r="J3362" s="62" t="str">
        <f t="shared" si="264"/>
        <v/>
      </c>
      <c r="K3362" s="61"/>
      <c r="L3362" s="57"/>
      <c r="M3362" s="57" t="str">
        <f t="shared" si="265"/>
        <v/>
      </c>
      <c r="N3362" s="57"/>
      <c r="O3362" s="57"/>
      <c r="P3362" s="57"/>
      <c r="Q3362" s="65" t="str">
        <f t="shared" si="266"/>
        <v/>
      </c>
      <c r="R3362" s="55"/>
      <c r="S3362" s="67"/>
      <c r="T3362" s="17">
        <f>IF(AND(D3362&lt;&gt;"",RIGHT(D3362,3)&lt;&gt;""),IF(COUNTIF($D$6:D3362,D3362)=1,1,0),0)</f>
        <v>0</v>
      </c>
      <c r="U3362" s="17" t="str">
        <f t="shared" si="267"/>
        <v/>
      </c>
      <c r="V3362" s="17" t="str">
        <f t="shared" si="268"/>
        <v/>
      </c>
    </row>
    <row r="3363" s="9" customFormat="1" hidden="1" customHeight="1" spans="1:22">
      <c r="A3363" s="21"/>
      <c r="B3363" s="54"/>
      <c r="C3363" s="55"/>
      <c r="D3363" s="54"/>
      <c r="E3363" s="57"/>
      <c r="F3363" s="58"/>
      <c r="G3363" s="59"/>
      <c r="H3363" s="57"/>
      <c r="I3363" s="57"/>
      <c r="J3363" s="62" t="str">
        <f t="shared" si="264"/>
        <v/>
      </c>
      <c r="K3363" s="61"/>
      <c r="L3363" s="57"/>
      <c r="M3363" s="57" t="str">
        <f t="shared" si="265"/>
        <v/>
      </c>
      <c r="N3363" s="57"/>
      <c r="O3363" s="57"/>
      <c r="P3363" s="57"/>
      <c r="Q3363" s="65" t="str">
        <f t="shared" si="266"/>
        <v/>
      </c>
      <c r="R3363" s="55"/>
      <c r="S3363" s="67"/>
      <c r="T3363" s="17">
        <f>IF(AND(D3363&lt;&gt;"",RIGHT(D3363,3)&lt;&gt;""),IF(COUNTIF($D$6:D3363,D3363)=1,1,0),0)</f>
        <v>0</v>
      </c>
      <c r="U3363" s="17" t="str">
        <f t="shared" si="267"/>
        <v/>
      </c>
      <c r="V3363" s="17" t="str">
        <f t="shared" si="268"/>
        <v/>
      </c>
    </row>
    <row r="3364" s="9" customFormat="1" hidden="1" customHeight="1" spans="1:22">
      <c r="A3364" s="21"/>
      <c r="B3364" s="54"/>
      <c r="C3364" s="55"/>
      <c r="D3364" s="54"/>
      <c r="E3364" s="57"/>
      <c r="F3364" s="58"/>
      <c r="G3364" s="59"/>
      <c r="H3364" s="57"/>
      <c r="I3364" s="57"/>
      <c r="J3364" s="62" t="str">
        <f t="shared" si="264"/>
        <v/>
      </c>
      <c r="K3364" s="61"/>
      <c r="L3364" s="57"/>
      <c r="M3364" s="57" t="str">
        <f t="shared" si="265"/>
        <v/>
      </c>
      <c r="N3364" s="57"/>
      <c r="O3364" s="57"/>
      <c r="P3364" s="57"/>
      <c r="Q3364" s="65" t="str">
        <f t="shared" si="266"/>
        <v/>
      </c>
      <c r="R3364" s="55"/>
      <c r="S3364" s="67"/>
      <c r="T3364" s="17">
        <f>IF(AND(D3364&lt;&gt;"",RIGHT(D3364,3)&lt;&gt;""),IF(COUNTIF($D$6:D3364,D3364)=1,1,0),0)</f>
        <v>0</v>
      </c>
      <c r="U3364" s="17" t="str">
        <f t="shared" si="267"/>
        <v/>
      </c>
      <c r="V3364" s="17" t="str">
        <f t="shared" si="268"/>
        <v/>
      </c>
    </row>
    <row r="3365" s="9" customFormat="1" hidden="1" customHeight="1" spans="1:22">
      <c r="A3365" s="21"/>
      <c r="B3365" s="54"/>
      <c r="C3365" s="55"/>
      <c r="D3365" s="54"/>
      <c r="E3365" s="57"/>
      <c r="F3365" s="58"/>
      <c r="G3365" s="59"/>
      <c r="H3365" s="57"/>
      <c r="I3365" s="57"/>
      <c r="J3365" s="62" t="str">
        <f t="shared" si="264"/>
        <v/>
      </c>
      <c r="K3365" s="61"/>
      <c r="L3365" s="57"/>
      <c r="M3365" s="57" t="str">
        <f t="shared" si="265"/>
        <v/>
      </c>
      <c r="N3365" s="57"/>
      <c r="O3365" s="57"/>
      <c r="P3365" s="57"/>
      <c r="Q3365" s="65" t="str">
        <f t="shared" si="266"/>
        <v/>
      </c>
      <c r="R3365" s="55"/>
      <c r="S3365" s="67"/>
      <c r="T3365" s="17">
        <f>IF(AND(D3365&lt;&gt;"",RIGHT(D3365,3)&lt;&gt;""),IF(COUNTIF($D$6:D3365,D3365)=1,1,0),0)</f>
        <v>0</v>
      </c>
      <c r="U3365" s="17" t="str">
        <f t="shared" si="267"/>
        <v/>
      </c>
      <c r="V3365" s="17" t="str">
        <f t="shared" si="268"/>
        <v/>
      </c>
    </row>
    <row r="3366" s="9" customFormat="1" hidden="1" customHeight="1" spans="1:22">
      <c r="A3366" s="21"/>
      <c r="B3366" s="54"/>
      <c r="C3366" s="55"/>
      <c r="D3366" s="54"/>
      <c r="E3366" s="57"/>
      <c r="F3366" s="58"/>
      <c r="G3366" s="59"/>
      <c r="H3366" s="57"/>
      <c r="I3366" s="57"/>
      <c r="J3366" s="62" t="str">
        <f t="shared" si="264"/>
        <v/>
      </c>
      <c r="K3366" s="61"/>
      <c r="L3366" s="57"/>
      <c r="M3366" s="57" t="str">
        <f t="shared" si="265"/>
        <v/>
      </c>
      <c r="N3366" s="57"/>
      <c r="O3366" s="57"/>
      <c r="P3366" s="57"/>
      <c r="Q3366" s="65" t="str">
        <f t="shared" si="266"/>
        <v/>
      </c>
      <c r="R3366" s="55"/>
      <c r="S3366" s="67"/>
      <c r="T3366" s="17">
        <f>IF(AND(D3366&lt;&gt;"",RIGHT(D3366,3)&lt;&gt;""),IF(COUNTIF($D$6:D3366,D3366)=1,1,0),0)</f>
        <v>0</v>
      </c>
      <c r="U3366" s="17" t="str">
        <f t="shared" si="267"/>
        <v/>
      </c>
      <c r="V3366" s="17" t="str">
        <f t="shared" si="268"/>
        <v/>
      </c>
    </row>
    <row r="3367" s="9" customFormat="1" hidden="1" customHeight="1" spans="1:22">
      <c r="A3367" s="21"/>
      <c r="B3367" s="54"/>
      <c r="C3367" s="55"/>
      <c r="D3367" s="54"/>
      <c r="E3367" s="57"/>
      <c r="F3367" s="58"/>
      <c r="G3367" s="59"/>
      <c r="H3367" s="57"/>
      <c r="I3367" s="57"/>
      <c r="J3367" s="62" t="str">
        <f t="shared" si="264"/>
        <v/>
      </c>
      <c r="K3367" s="61"/>
      <c r="L3367" s="57"/>
      <c r="M3367" s="57" t="str">
        <f t="shared" si="265"/>
        <v/>
      </c>
      <c r="N3367" s="57"/>
      <c r="O3367" s="57"/>
      <c r="P3367" s="57"/>
      <c r="Q3367" s="65" t="str">
        <f t="shared" si="266"/>
        <v/>
      </c>
      <c r="R3367" s="55"/>
      <c r="S3367" s="67"/>
      <c r="T3367" s="17">
        <f>IF(AND(D3367&lt;&gt;"",RIGHT(D3367,3)&lt;&gt;""),IF(COUNTIF($D$6:D3367,D3367)=1,1,0),0)</f>
        <v>0</v>
      </c>
      <c r="U3367" s="17" t="str">
        <f t="shared" si="267"/>
        <v/>
      </c>
      <c r="V3367" s="17" t="str">
        <f t="shared" si="268"/>
        <v/>
      </c>
    </row>
    <row r="3368" s="9" customFormat="1" hidden="1" customHeight="1" spans="1:22">
      <c r="A3368" s="21"/>
      <c r="B3368" s="54"/>
      <c r="C3368" s="55"/>
      <c r="D3368" s="54"/>
      <c r="E3368" s="57"/>
      <c r="F3368" s="58"/>
      <c r="G3368" s="59"/>
      <c r="H3368" s="57"/>
      <c r="I3368" s="57"/>
      <c r="J3368" s="62" t="str">
        <f t="shared" si="264"/>
        <v/>
      </c>
      <c r="K3368" s="61"/>
      <c r="L3368" s="57"/>
      <c r="M3368" s="57" t="str">
        <f t="shared" si="265"/>
        <v/>
      </c>
      <c r="N3368" s="57"/>
      <c r="O3368" s="57"/>
      <c r="P3368" s="57"/>
      <c r="Q3368" s="65" t="str">
        <f t="shared" si="266"/>
        <v/>
      </c>
      <c r="R3368" s="55"/>
      <c r="S3368" s="67"/>
      <c r="T3368" s="17">
        <f>IF(AND(D3368&lt;&gt;"",RIGHT(D3368,3)&lt;&gt;""),IF(COUNTIF($D$6:D3368,D3368)=1,1,0),0)</f>
        <v>0</v>
      </c>
      <c r="U3368" s="17" t="str">
        <f t="shared" si="267"/>
        <v/>
      </c>
      <c r="V3368" s="17" t="str">
        <f t="shared" si="268"/>
        <v/>
      </c>
    </row>
    <row r="3369" s="9" customFormat="1" hidden="1" customHeight="1" spans="1:22">
      <c r="A3369" s="21"/>
      <c r="B3369" s="54"/>
      <c r="C3369" s="55"/>
      <c r="D3369" s="54"/>
      <c r="E3369" s="57"/>
      <c r="F3369" s="58"/>
      <c r="G3369" s="59"/>
      <c r="H3369" s="57"/>
      <c r="I3369" s="57"/>
      <c r="J3369" s="62" t="str">
        <f t="shared" si="264"/>
        <v/>
      </c>
      <c r="K3369" s="61"/>
      <c r="L3369" s="57"/>
      <c r="M3369" s="57" t="str">
        <f t="shared" si="265"/>
        <v/>
      </c>
      <c r="N3369" s="57"/>
      <c r="O3369" s="57"/>
      <c r="P3369" s="57"/>
      <c r="Q3369" s="65" t="str">
        <f t="shared" si="266"/>
        <v/>
      </c>
      <c r="R3369" s="55"/>
      <c r="S3369" s="67"/>
      <c r="T3369" s="17">
        <f>IF(AND(D3369&lt;&gt;"",RIGHT(D3369,3)&lt;&gt;""),IF(COUNTIF($D$6:D3369,D3369)=1,1,0),0)</f>
        <v>0</v>
      </c>
      <c r="U3369" s="17" t="str">
        <f t="shared" si="267"/>
        <v/>
      </c>
      <c r="V3369" s="17" t="str">
        <f t="shared" si="268"/>
        <v/>
      </c>
    </row>
    <row r="3370" s="9" customFormat="1" hidden="1" customHeight="1" spans="1:22">
      <c r="A3370" s="21"/>
      <c r="B3370" s="54"/>
      <c r="C3370" s="55"/>
      <c r="D3370" s="54"/>
      <c r="E3370" s="57"/>
      <c r="F3370" s="58"/>
      <c r="G3370" s="59"/>
      <c r="H3370" s="57"/>
      <c r="I3370" s="57"/>
      <c r="J3370" s="62" t="str">
        <f t="shared" si="264"/>
        <v/>
      </c>
      <c r="K3370" s="61"/>
      <c r="L3370" s="57"/>
      <c r="M3370" s="57" t="str">
        <f t="shared" si="265"/>
        <v/>
      </c>
      <c r="N3370" s="57"/>
      <c r="O3370" s="57"/>
      <c r="P3370" s="57"/>
      <c r="Q3370" s="65" t="str">
        <f t="shared" si="266"/>
        <v/>
      </c>
      <c r="R3370" s="55"/>
      <c r="S3370" s="67"/>
      <c r="T3370" s="17">
        <f>IF(AND(D3370&lt;&gt;"",RIGHT(D3370,3)&lt;&gt;""),IF(COUNTIF($D$6:D3370,D3370)=1,1,0),0)</f>
        <v>0</v>
      </c>
      <c r="U3370" s="17" t="str">
        <f t="shared" si="267"/>
        <v/>
      </c>
      <c r="V3370" s="17" t="str">
        <f t="shared" si="268"/>
        <v/>
      </c>
    </row>
    <row r="3371" s="9" customFormat="1" hidden="1" customHeight="1" spans="1:22">
      <c r="A3371" s="21"/>
      <c r="B3371" s="54"/>
      <c r="C3371" s="55"/>
      <c r="D3371" s="54"/>
      <c r="E3371" s="57"/>
      <c r="F3371" s="58"/>
      <c r="G3371" s="59"/>
      <c r="H3371" s="57"/>
      <c r="I3371" s="57"/>
      <c r="J3371" s="62" t="str">
        <f t="shared" si="264"/>
        <v/>
      </c>
      <c r="K3371" s="61"/>
      <c r="L3371" s="57"/>
      <c r="M3371" s="57" t="str">
        <f t="shared" si="265"/>
        <v/>
      </c>
      <c r="N3371" s="57"/>
      <c r="O3371" s="57"/>
      <c r="P3371" s="57"/>
      <c r="Q3371" s="65" t="str">
        <f t="shared" si="266"/>
        <v/>
      </c>
      <c r="R3371" s="55"/>
      <c r="S3371" s="67"/>
      <c r="T3371" s="17">
        <f>IF(AND(D3371&lt;&gt;"",RIGHT(D3371,3)&lt;&gt;""),IF(COUNTIF($D$6:D3371,D3371)=1,1,0),0)</f>
        <v>0</v>
      </c>
      <c r="U3371" s="17" t="str">
        <f t="shared" si="267"/>
        <v/>
      </c>
      <c r="V3371" s="17" t="str">
        <f t="shared" si="268"/>
        <v/>
      </c>
    </row>
    <row r="3372" s="9" customFormat="1" hidden="1" customHeight="1" spans="1:22">
      <c r="A3372" s="21"/>
      <c r="B3372" s="54"/>
      <c r="C3372" s="55"/>
      <c r="D3372" s="54"/>
      <c r="E3372" s="57"/>
      <c r="F3372" s="58"/>
      <c r="G3372" s="59"/>
      <c r="H3372" s="57"/>
      <c r="I3372" s="57"/>
      <c r="J3372" s="62" t="str">
        <f t="shared" si="264"/>
        <v/>
      </c>
      <c r="K3372" s="61"/>
      <c r="L3372" s="57"/>
      <c r="M3372" s="57" t="str">
        <f t="shared" si="265"/>
        <v/>
      </c>
      <c r="N3372" s="57"/>
      <c r="O3372" s="57"/>
      <c r="P3372" s="57"/>
      <c r="Q3372" s="65" t="str">
        <f t="shared" si="266"/>
        <v/>
      </c>
      <c r="R3372" s="55"/>
      <c r="S3372" s="67"/>
      <c r="T3372" s="17">
        <f>IF(AND(D3372&lt;&gt;"",RIGHT(D3372,3)&lt;&gt;""),IF(COUNTIF($D$6:D3372,D3372)=1,1,0),0)</f>
        <v>0</v>
      </c>
      <c r="U3372" s="17" t="str">
        <f t="shared" si="267"/>
        <v/>
      </c>
      <c r="V3372" s="17" t="str">
        <f t="shared" si="268"/>
        <v/>
      </c>
    </row>
    <row r="3373" s="9" customFormat="1" hidden="1" customHeight="1" spans="1:22">
      <c r="A3373" s="21"/>
      <c r="B3373" s="54"/>
      <c r="C3373" s="55"/>
      <c r="D3373" s="54"/>
      <c r="E3373" s="57"/>
      <c r="F3373" s="58"/>
      <c r="G3373" s="59"/>
      <c r="H3373" s="57"/>
      <c r="I3373" s="57"/>
      <c r="J3373" s="62" t="str">
        <f t="shared" si="264"/>
        <v/>
      </c>
      <c r="K3373" s="61"/>
      <c r="L3373" s="57"/>
      <c r="M3373" s="57" t="str">
        <f t="shared" si="265"/>
        <v/>
      </c>
      <c r="N3373" s="57"/>
      <c r="O3373" s="57"/>
      <c r="P3373" s="57"/>
      <c r="Q3373" s="65" t="str">
        <f t="shared" si="266"/>
        <v/>
      </c>
      <c r="R3373" s="55"/>
      <c r="S3373" s="67"/>
      <c r="T3373" s="17">
        <f>IF(AND(D3373&lt;&gt;"",RIGHT(D3373,3)&lt;&gt;""),IF(COUNTIF($D$6:D3373,D3373)=1,1,0),0)</f>
        <v>0</v>
      </c>
      <c r="U3373" s="17" t="str">
        <f t="shared" si="267"/>
        <v/>
      </c>
      <c r="V3373" s="17" t="str">
        <f t="shared" si="268"/>
        <v/>
      </c>
    </row>
    <row r="3374" s="9" customFormat="1" hidden="1" customHeight="1" spans="1:22">
      <c r="A3374" s="21"/>
      <c r="B3374" s="54"/>
      <c r="C3374" s="55"/>
      <c r="D3374" s="54"/>
      <c r="E3374" s="57"/>
      <c r="F3374" s="58"/>
      <c r="G3374" s="59"/>
      <c r="H3374" s="57"/>
      <c r="I3374" s="57"/>
      <c r="J3374" s="62" t="str">
        <f t="shared" si="264"/>
        <v/>
      </c>
      <c r="K3374" s="61"/>
      <c r="L3374" s="57"/>
      <c r="M3374" s="57" t="str">
        <f t="shared" si="265"/>
        <v/>
      </c>
      <c r="N3374" s="57"/>
      <c r="O3374" s="57"/>
      <c r="P3374" s="57"/>
      <c r="Q3374" s="65" t="str">
        <f t="shared" si="266"/>
        <v/>
      </c>
      <c r="R3374" s="55"/>
      <c r="S3374" s="67"/>
      <c r="T3374" s="17">
        <f>IF(AND(D3374&lt;&gt;"",RIGHT(D3374,3)&lt;&gt;""),IF(COUNTIF($D$6:D3374,D3374)=1,1,0),0)</f>
        <v>0</v>
      </c>
      <c r="U3374" s="17" t="str">
        <f t="shared" si="267"/>
        <v/>
      </c>
      <c r="V3374" s="17" t="str">
        <f t="shared" si="268"/>
        <v/>
      </c>
    </row>
    <row r="3375" s="9" customFormat="1" hidden="1" customHeight="1" spans="1:22">
      <c r="A3375" s="21"/>
      <c r="B3375" s="54"/>
      <c r="C3375" s="55"/>
      <c r="D3375" s="54"/>
      <c r="E3375" s="57"/>
      <c r="F3375" s="58"/>
      <c r="G3375" s="59"/>
      <c r="H3375" s="57"/>
      <c r="I3375" s="57"/>
      <c r="J3375" s="62" t="str">
        <f t="shared" si="264"/>
        <v/>
      </c>
      <c r="K3375" s="61"/>
      <c r="L3375" s="57"/>
      <c r="M3375" s="57" t="str">
        <f t="shared" si="265"/>
        <v/>
      </c>
      <c r="N3375" s="57"/>
      <c r="O3375" s="57"/>
      <c r="P3375" s="57"/>
      <c r="Q3375" s="65" t="str">
        <f t="shared" si="266"/>
        <v/>
      </c>
      <c r="R3375" s="55"/>
      <c r="S3375" s="67"/>
      <c r="T3375" s="17">
        <f>IF(AND(D3375&lt;&gt;"",RIGHT(D3375,3)&lt;&gt;""),IF(COUNTIF($D$6:D3375,D3375)=1,1,0),0)</f>
        <v>0</v>
      </c>
      <c r="U3375" s="17" t="str">
        <f t="shared" si="267"/>
        <v/>
      </c>
      <c r="V3375" s="17" t="str">
        <f t="shared" si="268"/>
        <v/>
      </c>
    </row>
    <row r="3376" s="9" customFormat="1" hidden="1" customHeight="1" spans="1:22">
      <c r="A3376" s="21"/>
      <c r="B3376" s="54"/>
      <c r="C3376" s="55"/>
      <c r="D3376" s="54"/>
      <c r="E3376" s="57"/>
      <c r="F3376" s="58"/>
      <c r="G3376" s="59"/>
      <c r="H3376" s="57"/>
      <c r="I3376" s="57"/>
      <c r="J3376" s="62" t="str">
        <f t="shared" si="264"/>
        <v/>
      </c>
      <c r="K3376" s="61"/>
      <c r="L3376" s="57"/>
      <c r="M3376" s="57" t="str">
        <f t="shared" si="265"/>
        <v/>
      </c>
      <c r="N3376" s="57"/>
      <c r="O3376" s="57"/>
      <c r="P3376" s="57"/>
      <c r="Q3376" s="65" t="str">
        <f t="shared" si="266"/>
        <v/>
      </c>
      <c r="R3376" s="55"/>
      <c r="S3376" s="67"/>
      <c r="T3376" s="17">
        <f>IF(AND(D3376&lt;&gt;"",RIGHT(D3376,3)&lt;&gt;""),IF(COUNTIF($D$6:D3376,D3376)=1,1,0),0)</f>
        <v>0</v>
      </c>
      <c r="U3376" s="17" t="str">
        <f t="shared" si="267"/>
        <v/>
      </c>
      <c r="V3376" s="17" t="str">
        <f t="shared" si="268"/>
        <v/>
      </c>
    </row>
    <row r="3377" s="9" customFormat="1" hidden="1" customHeight="1" spans="1:22">
      <c r="A3377" s="21"/>
      <c r="B3377" s="54"/>
      <c r="C3377" s="55"/>
      <c r="D3377" s="54"/>
      <c r="E3377" s="57"/>
      <c r="F3377" s="58"/>
      <c r="G3377" s="59"/>
      <c r="H3377" s="57"/>
      <c r="I3377" s="57"/>
      <c r="J3377" s="62" t="str">
        <f t="shared" si="264"/>
        <v/>
      </c>
      <c r="K3377" s="61"/>
      <c r="L3377" s="57"/>
      <c r="M3377" s="57" t="str">
        <f t="shared" si="265"/>
        <v/>
      </c>
      <c r="N3377" s="57"/>
      <c r="O3377" s="57"/>
      <c r="P3377" s="57"/>
      <c r="Q3377" s="65" t="str">
        <f t="shared" si="266"/>
        <v/>
      </c>
      <c r="R3377" s="55"/>
      <c r="S3377" s="67"/>
      <c r="T3377" s="17">
        <f>IF(AND(D3377&lt;&gt;"",RIGHT(D3377,3)&lt;&gt;""),IF(COUNTIF($D$6:D3377,D3377)=1,1,0),0)</f>
        <v>0</v>
      </c>
      <c r="U3377" s="17" t="str">
        <f t="shared" si="267"/>
        <v/>
      </c>
      <c r="V3377" s="17" t="str">
        <f t="shared" si="268"/>
        <v/>
      </c>
    </row>
    <row r="3378" s="9" customFormat="1" hidden="1" customHeight="1" spans="1:22">
      <c r="A3378" s="21"/>
      <c r="B3378" s="54"/>
      <c r="C3378" s="55"/>
      <c r="D3378" s="54"/>
      <c r="E3378" s="57"/>
      <c r="F3378" s="58"/>
      <c r="G3378" s="59"/>
      <c r="H3378" s="57"/>
      <c r="I3378" s="57"/>
      <c r="J3378" s="62" t="str">
        <f t="shared" si="264"/>
        <v/>
      </c>
      <c r="K3378" s="61"/>
      <c r="L3378" s="57"/>
      <c r="M3378" s="57" t="str">
        <f t="shared" si="265"/>
        <v/>
      </c>
      <c r="N3378" s="57"/>
      <c r="O3378" s="57"/>
      <c r="P3378" s="57"/>
      <c r="Q3378" s="65" t="str">
        <f t="shared" si="266"/>
        <v/>
      </c>
      <c r="R3378" s="55"/>
      <c r="S3378" s="67"/>
      <c r="T3378" s="17">
        <f>IF(AND(D3378&lt;&gt;"",RIGHT(D3378,3)&lt;&gt;""),IF(COUNTIF($D$6:D3378,D3378)=1,1,0),0)</f>
        <v>0</v>
      </c>
      <c r="U3378" s="17" t="str">
        <f t="shared" si="267"/>
        <v/>
      </c>
      <c r="V3378" s="17" t="str">
        <f t="shared" si="268"/>
        <v/>
      </c>
    </row>
    <row r="3379" s="9" customFormat="1" hidden="1" customHeight="1" spans="1:22">
      <c r="A3379" s="21"/>
      <c r="B3379" s="54"/>
      <c r="C3379" s="55"/>
      <c r="D3379" s="54"/>
      <c r="E3379" s="57"/>
      <c r="F3379" s="58"/>
      <c r="G3379" s="59"/>
      <c r="H3379" s="57"/>
      <c r="I3379" s="57"/>
      <c r="J3379" s="62" t="str">
        <f t="shared" si="264"/>
        <v/>
      </c>
      <c r="K3379" s="61"/>
      <c r="L3379" s="57"/>
      <c r="M3379" s="57" t="str">
        <f t="shared" si="265"/>
        <v/>
      </c>
      <c r="N3379" s="57"/>
      <c r="O3379" s="57"/>
      <c r="P3379" s="57"/>
      <c r="Q3379" s="65" t="str">
        <f t="shared" si="266"/>
        <v/>
      </c>
      <c r="R3379" s="55"/>
      <c r="S3379" s="67"/>
      <c r="T3379" s="17">
        <f>IF(AND(D3379&lt;&gt;"",RIGHT(D3379,3)&lt;&gt;""),IF(COUNTIF($D$6:D3379,D3379)=1,1,0),0)</f>
        <v>0</v>
      </c>
      <c r="U3379" s="17" t="str">
        <f t="shared" si="267"/>
        <v/>
      </c>
      <c r="V3379" s="17" t="str">
        <f t="shared" si="268"/>
        <v/>
      </c>
    </row>
    <row r="3380" s="9" customFormat="1" hidden="1" customHeight="1" spans="1:22">
      <c r="A3380" s="21"/>
      <c r="B3380" s="54"/>
      <c r="C3380" s="55"/>
      <c r="D3380" s="54"/>
      <c r="E3380" s="57"/>
      <c r="F3380" s="58"/>
      <c r="G3380" s="59"/>
      <c r="H3380" s="57"/>
      <c r="I3380" s="57"/>
      <c r="J3380" s="62" t="str">
        <f t="shared" si="264"/>
        <v/>
      </c>
      <c r="K3380" s="61"/>
      <c r="L3380" s="57"/>
      <c r="M3380" s="57" t="str">
        <f t="shared" si="265"/>
        <v/>
      </c>
      <c r="N3380" s="57"/>
      <c r="O3380" s="57"/>
      <c r="P3380" s="57"/>
      <c r="Q3380" s="65" t="str">
        <f t="shared" si="266"/>
        <v/>
      </c>
      <c r="R3380" s="55"/>
      <c r="S3380" s="67"/>
      <c r="T3380" s="17">
        <f>IF(AND(D3380&lt;&gt;"",RIGHT(D3380,3)&lt;&gt;""),IF(COUNTIF($D$6:D3380,D3380)=1,1,0),0)</f>
        <v>0</v>
      </c>
      <c r="U3380" s="17" t="str">
        <f t="shared" si="267"/>
        <v/>
      </c>
      <c r="V3380" s="17" t="str">
        <f t="shared" si="268"/>
        <v/>
      </c>
    </row>
    <row r="3381" s="9" customFormat="1" hidden="1" customHeight="1" spans="1:22">
      <c r="A3381" s="21"/>
      <c r="B3381" s="54"/>
      <c r="C3381" s="55"/>
      <c r="D3381" s="54"/>
      <c r="E3381" s="57"/>
      <c r="F3381" s="58"/>
      <c r="G3381" s="59"/>
      <c r="H3381" s="57"/>
      <c r="I3381" s="57"/>
      <c r="J3381" s="62" t="str">
        <f t="shared" si="264"/>
        <v/>
      </c>
      <c r="K3381" s="61"/>
      <c r="L3381" s="57"/>
      <c r="M3381" s="57" t="str">
        <f t="shared" si="265"/>
        <v/>
      </c>
      <c r="N3381" s="57"/>
      <c r="O3381" s="57"/>
      <c r="P3381" s="57"/>
      <c r="Q3381" s="65" t="str">
        <f t="shared" si="266"/>
        <v/>
      </c>
      <c r="R3381" s="55"/>
      <c r="S3381" s="67"/>
      <c r="T3381" s="17">
        <f>IF(AND(D3381&lt;&gt;"",RIGHT(D3381,3)&lt;&gt;""),IF(COUNTIF($D$6:D3381,D3381)=1,1,0),0)</f>
        <v>0</v>
      </c>
      <c r="U3381" s="17" t="str">
        <f t="shared" si="267"/>
        <v/>
      </c>
      <c r="V3381" s="17" t="str">
        <f t="shared" si="268"/>
        <v/>
      </c>
    </row>
    <row r="3382" s="9" customFormat="1" hidden="1" customHeight="1" spans="1:22">
      <c r="A3382" s="21"/>
      <c r="B3382" s="54"/>
      <c r="C3382" s="55"/>
      <c r="D3382" s="54"/>
      <c r="E3382" s="57"/>
      <c r="F3382" s="58"/>
      <c r="G3382" s="59"/>
      <c r="H3382" s="57"/>
      <c r="I3382" s="57"/>
      <c r="J3382" s="62" t="str">
        <f t="shared" si="264"/>
        <v/>
      </c>
      <c r="K3382" s="61"/>
      <c r="L3382" s="57"/>
      <c r="M3382" s="57" t="str">
        <f t="shared" si="265"/>
        <v/>
      </c>
      <c r="N3382" s="57"/>
      <c r="O3382" s="57"/>
      <c r="P3382" s="57"/>
      <c r="Q3382" s="65" t="str">
        <f t="shared" si="266"/>
        <v/>
      </c>
      <c r="R3382" s="55"/>
      <c r="S3382" s="67"/>
      <c r="T3382" s="17">
        <f>IF(AND(D3382&lt;&gt;"",RIGHT(D3382,3)&lt;&gt;""),IF(COUNTIF($D$6:D3382,D3382)=1,1,0),0)</f>
        <v>0</v>
      </c>
      <c r="U3382" s="17" t="str">
        <f t="shared" si="267"/>
        <v/>
      </c>
      <c r="V3382" s="17" t="str">
        <f t="shared" si="268"/>
        <v/>
      </c>
    </row>
    <row r="3383" s="9" customFormat="1" hidden="1" customHeight="1" spans="1:22">
      <c r="A3383" s="21"/>
      <c r="B3383" s="54"/>
      <c r="C3383" s="55"/>
      <c r="D3383" s="54"/>
      <c r="E3383" s="57"/>
      <c r="F3383" s="58"/>
      <c r="G3383" s="59"/>
      <c r="H3383" s="57"/>
      <c r="I3383" s="57"/>
      <c r="J3383" s="62" t="str">
        <f t="shared" si="264"/>
        <v/>
      </c>
      <c r="K3383" s="61"/>
      <c r="L3383" s="57"/>
      <c r="M3383" s="57" t="str">
        <f t="shared" si="265"/>
        <v/>
      </c>
      <c r="N3383" s="57"/>
      <c r="O3383" s="57"/>
      <c r="P3383" s="57"/>
      <c r="Q3383" s="65" t="str">
        <f t="shared" si="266"/>
        <v/>
      </c>
      <c r="R3383" s="55"/>
      <c r="S3383" s="67"/>
      <c r="T3383" s="17">
        <f>IF(AND(D3383&lt;&gt;"",RIGHT(D3383,3)&lt;&gt;""),IF(COUNTIF($D$6:D3383,D3383)=1,1,0),0)</f>
        <v>0</v>
      </c>
      <c r="U3383" s="17" t="str">
        <f t="shared" si="267"/>
        <v/>
      </c>
      <c r="V3383" s="17" t="str">
        <f t="shared" si="268"/>
        <v/>
      </c>
    </row>
    <row r="3384" s="9" customFormat="1" hidden="1" customHeight="1" spans="1:22">
      <c r="A3384" s="21"/>
      <c r="B3384" s="54"/>
      <c r="C3384" s="55"/>
      <c r="D3384" s="54"/>
      <c r="E3384" s="57"/>
      <c r="F3384" s="58"/>
      <c r="G3384" s="59"/>
      <c r="H3384" s="57"/>
      <c r="I3384" s="57"/>
      <c r="J3384" s="62" t="str">
        <f t="shared" si="264"/>
        <v/>
      </c>
      <c r="K3384" s="61"/>
      <c r="L3384" s="57"/>
      <c r="M3384" s="57" t="str">
        <f t="shared" si="265"/>
        <v/>
      </c>
      <c r="N3384" s="57"/>
      <c r="O3384" s="57"/>
      <c r="P3384" s="57"/>
      <c r="Q3384" s="65" t="str">
        <f t="shared" si="266"/>
        <v/>
      </c>
      <c r="R3384" s="55"/>
      <c r="S3384" s="67"/>
      <c r="T3384" s="17">
        <f>IF(AND(D3384&lt;&gt;"",RIGHT(D3384,3)&lt;&gt;""),IF(COUNTIF($D$6:D3384,D3384)=1,1,0),0)</f>
        <v>0</v>
      </c>
      <c r="U3384" s="17" t="str">
        <f t="shared" si="267"/>
        <v/>
      </c>
      <c r="V3384" s="17" t="str">
        <f t="shared" si="268"/>
        <v/>
      </c>
    </row>
    <row r="3385" s="9" customFormat="1" hidden="1" customHeight="1" spans="1:22">
      <c r="A3385" s="21"/>
      <c r="B3385" s="54"/>
      <c r="C3385" s="55"/>
      <c r="D3385" s="54"/>
      <c r="E3385" s="57"/>
      <c r="F3385" s="58"/>
      <c r="G3385" s="59"/>
      <c r="H3385" s="57"/>
      <c r="I3385" s="57"/>
      <c r="J3385" s="62" t="str">
        <f t="shared" si="264"/>
        <v/>
      </c>
      <c r="K3385" s="61"/>
      <c r="L3385" s="57"/>
      <c r="M3385" s="57" t="str">
        <f t="shared" si="265"/>
        <v/>
      </c>
      <c r="N3385" s="57"/>
      <c r="O3385" s="57"/>
      <c r="P3385" s="57"/>
      <c r="Q3385" s="65" t="str">
        <f t="shared" si="266"/>
        <v/>
      </c>
      <c r="R3385" s="55"/>
      <c r="S3385" s="67"/>
      <c r="T3385" s="17">
        <f>IF(AND(D3385&lt;&gt;"",RIGHT(D3385,3)&lt;&gt;""),IF(COUNTIF($D$6:D3385,D3385)=1,1,0),0)</f>
        <v>0</v>
      </c>
      <c r="U3385" s="17" t="str">
        <f t="shared" si="267"/>
        <v/>
      </c>
      <c r="V3385" s="17" t="str">
        <f t="shared" si="268"/>
        <v/>
      </c>
    </row>
    <row r="3386" s="9" customFormat="1" hidden="1" customHeight="1" spans="1:22">
      <c r="A3386" s="21"/>
      <c r="B3386" s="54"/>
      <c r="C3386" s="55"/>
      <c r="D3386" s="54"/>
      <c r="E3386" s="57"/>
      <c r="F3386" s="58"/>
      <c r="G3386" s="59"/>
      <c r="H3386" s="57"/>
      <c r="I3386" s="57"/>
      <c r="J3386" s="62" t="str">
        <f t="shared" si="264"/>
        <v/>
      </c>
      <c r="K3386" s="61"/>
      <c r="L3386" s="57"/>
      <c r="M3386" s="57" t="str">
        <f t="shared" si="265"/>
        <v/>
      </c>
      <c r="N3386" s="57"/>
      <c r="O3386" s="57"/>
      <c r="P3386" s="57"/>
      <c r="Q3386" s="65" t="str">
        <f t="shared" si="266"/>
        <v/>
      </c>
      <c r="R3386" s="55"/>
      <c r="S3386" s="67"/>
      <c r="T3386" s="17">
        <f>IF(AND(D3386&lt;&gt;"",RIGHT(D3386,3)&lt;&gt;""),IF(COUNTIF($D$6:D3386,D3386)=1,1,0),0)</f>
        <v>0</v>
      </c>
      <c r="U3386" s="17" t="str">
        <f t="shared" si="267"/>
        <v/>
      </c>
      <c r="V3386" s="17" t="str">
        <f t="shared" si="268"/>
        <v/>
      </c>
    </row>
    <row r="3387" s="9" customFormat="1" hidden="1" customHeight="1" spans="1:22">
      <c r="A3387" s="21"/>
      <c r="B3387" s="54"/>
      <c r="C3387" s="55"/>
      <c r="D3387" s="54"/>
      <c r="E3387" s="57"/>
      <c r="F3387" s="58"/>
      <c r="G3387" s="59"/>
      <c r="H3387" s="57"/>
      <c r="I3387" s="57"/>
      <c r="J3387" s="62" t="str">
        <f t="shared" si="264"/>
        <v/>
      </c>
      <c r="K3387" s="61"/>
      <c r="L3387" s="57"/>
      <c r="M3387" s="57" t="str">
        <f t="shared" si="265"/>
        <v/>
      </c>
      <c r="N3387" s="57"/>
      <c r="O3387" s="57"/>
      <c r="P3387" s="57"/>
      <c r="Q3387" s="65" t="str">
        <f t="shared" si="266"/>
        <v/>
      </c>
      <c r="R3387" s="55"/>
      <c r="S3387" s="67"/>
      <c r="T3387" s="17">
        <f>IF(AND(D3387&lt;&gt;"",RIGHT(D3387,3)&lt;&gt;""),IF(COUNTIF($D$6:D3387,D3387)=1,1,0),0)</f>
        <v>0</v>
      </c>
      <c r="U3387" s="17" t="str">
        <f t="shared" si="267"/>
        <v/>
      </c>
      <c r="V3387" s="17" t="str">
        <f t="shared" si="268"/>
        <v/>
      </c>
    </row>
    <row r="3388" s="9" customFormat="1" hidden="1" customHeight="1" spans="1:22">
      <c r="A3388" s="21"/>
      <c r="B3388" s="54"/>
      <c r="C3388" s="55"/>
      <c r="D3388" s="54"/>
      <c r="E3388" s="57"/>
      <c r="F3388" s="58"/>
      <c r="G3388" s="59"/>
      <c r="H3388" s="57"/>
      <c r="I3388" s="57"/>
      <c r="J3388" s="62" t="str">
        <f t="shared" si="264"/>
        <v/>
      </c>
      <c r="K3388" s="61"/>
      <c r="L3388" s="57"/>
      <c r="M3388" s="57" t="str">
        <f t="shared" si="265"/>
        <v/>
      </c>
      <c r="N3388" s="57"/>
      <c r="O3388" s="57"/>
      <c r="P3388" s="57"/>
      <c r="Q3388" s="65" t="str">
        <f t="shared" si="266"/>
        <v/>
      </c>
      <c r="R3388" s="55"/>
      <c r="S3388" s="67"/>
      <c r="T3388" s="17">
        <f>IF(AND(D3388&lt;&gt;"",RIGHT(D3388,3)&lt;&gt;""),IF(COUNTIF($D$6:D3388,D3388)=1,1,0),0)</f>
        <v>0</v>
      </c>
      <c r="U3388" s="17" t="str">
        <f t="shared" si="267"/>
        <v/>
      </c>
      <c r="V3388" s="17" t="str">
        <f t="shared" si="268"/>
        <v/>
      </c>
    </row>
    <row r="3389" s="9" customFormat="1" hidden="1" customHeight="1" spans="1:22">
      <c r="A3389" s="21"/>
      <c r="B3389" s="54"/>
      <c r="C3389" s="55"/>
      <c r="D3389" s="54"/>
      <c r="E3389" s="57"/>
      <c r="F3389" s="58"/>
      <c r="G3389" s="59"/>
      <c r="H3389" s="57"/>
      <c r="I3389" s="57"/>
      <c r="J3389" s="62" t="str">
        <f t="shared" si="264"/>
        <v/>
      </c>
      <c r="K3389" s="61"/>
      <c r="L3389" s="57"/>
      <c r="M3389" s="57" t="str">
        <f t="shared" si="265"/>
        <v/>
      </c>
      <c r="N3389" s="57"/>
      <c r="O3389" s="57"/>
      <c r="P3389" s="57"/>
      <c r="Q3389" s="65" t="str">
        <f t="shared" si="266"/>
        <v/>
      </c>
      <c r="R3389" s="55"/>
      <c r="S3389" s="67"/>
      <c r="T3389" s="17">
        <f>IF(AND(D3389&lt;&gt;"",RIGHT(D3389,3)&lt;&gt;""),IF(COUNTIF($D$6:D3389,D3389)=1,1,0),0)</f>
        <v>0</v>
      </c>
      <c r="U3389" s="17" t="str">
        <f t="shared" si="267"/>
        <v/>
      </c>
      <c r="V3389" s="17" t="str">
        <f t="shared" si="268"/>
        <v/>
      </c>
    </row>
    <row r="3390" s="9" customFormat="1" hidden="1" customHeight="1" spans="1:22">
      <c r="A3390" s="21"/>
      <c r="B3390" s="54"/>
      <c r="C3390" s="55"/>
      <c r="D3390" s="54"/>
      <c r="E3390" s="57"/>
      <c r="F3390" s="58"/>
      <c r="G3390" s="59"/>
      <c r="H3390" s="57"/>
      <c r="I3390" s="57"/>
      <c r="J3390" s="62" t="str">
        <f t="shared" si="264"/>
        <v/>
      </c>
      <c r="K3390" s="61"/>
      <c r="L3390" s="57"/>
      <c r="M3390" s="57" t="str">
        <f t="shared" si="265"/>
        <v/>
      </c>
      <c r="N3390" s="57"/>
      <c r="O3390" s="57"/>
      <c r="P3390" s="57"/>
      <c r="Q3390" s="65" t="str">
        <f t="shared" si="266"/>
        <v/>
      </c>
      <c r="R3390" s="55"/>
      <c r="S3390" s="67"/>
      <c r="T3390" s="17">
        <f>IF(AND(D3390&lt;&gt;"",RIGHT(D3390,3)&lt;&gt;""),IF(COUNTIF($D$6:D3390,D3390)=1,1,0),0)</f>
        <v>0</v>
      </c>
      <c r="U3390" s="17" t="str">
        <f t="shared" si="267"/>
        <v/>
      </c>
      <c r="V3390" s="17" t="str">
        <f t="shared" si="268"/>
        <v/>
      </c>
    </row>
    <row r="3391" s="9" customFormat="1" hidden="1" customHeight="1" spans="1:22">
      <c r="A3391" s="21"/>
      <c r="B3391" s="54"/>
      <c r="C3391" s="55"/>
      <c r="D3391" s="54"/>
      <c r="E3391" s="57"/>
      <c r="F3391" s="58"/>
      <c r="G3391" s="59"/>
      <c r="H3391" s="57"/>
      <c r="I3391" s="57"/>
      <c r="J3391" s="62" t="str">
        <f t="shared" si="264"/>
        <v/>
      </c>
      <c r="K3391" s="61"/>
      <c r="L3391" s="57"/>
      <c r="M3391" s="57" t="str">
        <f t="shared" si="265"/>
        <v/>
      </c>
      <c r="N3391" s="57"/>
      <c r="O3391" s="57"/>
      <c r="P3391" s="57"/>
      <c r="Q3391" s="65" t="str">
        <f t="shared" si="266"/>
        <v/>
      </c>
      <c r="R3391" s="55"/>
      <c r="S3391" s="67"/>
      <c r="T3391" s="17">
        <f>IF(AND(D3391&lt;&gt;"",RIGHT(D3391,3)&lt;&gt;""),IF(COUNTIF($D$6:D3391,D3391)=1,1,0),0)</f>
        <v>0</v>
      </c>
      <c r="U3391" s="17" t="str">
        <f t="shared" si="267"/>
        <v/>
      </c>
      <c r="V3391" s="17" t="str">
        <f t="shared" si="268"/>
        <v/>
      </c>
    </row>
    <row r="3392" s="9" customFormat="1" hidden="1" customHeight="1" spans="1:22">
      <c r="A3392" s="21"/>
      <c r="B3392" s="54"/>
      <c r="C3392" s="55"/>
      <c r="D3392" s="54"/>
      <c r="E3392" s="57"/>
      <c r="F3392" s="58"/>
      <c r="G3392" s="59"/>
      <c r="H3392" s="57"/>
      <c r="I3392" s="57"/>
      <c r="J3392" s="62" t="str">
        <f t="shared" si="264"/>
        <v/>
      </c>
      <c r="K3392" s="61"/>
      <c r="L3392" s="57"/>
      <c r="M3392" s="57" t="str">
        <f t="shared" si="265"/>
        <v/>
      </c>
      <c r="N3392" s="57"/>
      <c r="O3392" s="57"/>
      <c r="P3392" s="57"/>
      <c r="Q3392" s="65" t="str">
        <f t="shared" si="266"/>
        <v/>
      </c>
      <c r="R3392" s="55"/>
      <c r="S3392" s="67"/>
      <c r="T3392" s="17">
        <f>IF(AND(D3392&lt;&gt;"",RIGHT(D3392,3)&lt;&gt;""),IF(COUNTIF($D$6:D3392,D3392)=1,1,0),0)</f>
        <v>0</v>
      </c>
      <c r="U3392" s="17" t="str">
        <f t="shared" si="267"/>
        <v/>
      </c>
      <c r="V3392" s="17" t="str">
        <f t="shared" si="268"/>
        <v/>
      </c>
    </row>
    <row r="3393" s="9" customFormat="1" hidden="1" customHeight="1" spans="1:22">
      <c r="A3393" s="21"/>
      <c r="B3393" s="54"/>
      <c r="C3393" s="55"/>
      <c r="D3393" s="54"/>
      <c r="E3393" s="57"/>
      <c r="F3393" s="58"/>
      <c r="G3393" s="59"/>
      <c r="H3393" s="57"/>
      <c r="I3393" s="57"/>
      <c r="J3393" s="62" t="str">
        <f t="shared" si="264"/>
        <v/>
      </c>
      <c r="K3393" s="61"/>
      <c r="L3393" s="57"/>
      <c r="M3393" s="57" t="str">
        <f t="shared" si="265"/>
        <v/>
      </c>
      <c r="N3393" s="57"/>
      <c r="O3393" s="57"/>
      <c r="P3393" s="57"/>
      <c r="Q3393" s="65" t="str">
        <f t="shared" si="266"/>
        <v/>
      </c>
      <c r="R3393" s="55"/>
      <c r="S3393" s="67"/>
      <c r="T3393" s="17">
        <f>IF(AND(D3393&lt;&gt;"",RIGHT(D3393,3)&lt;&gt;""),IF(COUNTIF($D$6:D3393,D3393)=1,1,0),0)</f>
        <v>0</v>
      </c>
      <c r="U3393" s="17" t="str">
        <f t="shared" si="267"/>
        <v/>
      </c>
      <c r="V3393" s="17" t="str">
        <f t="shared" si="268"/>
        <v/>
      </c>
    </row>
    <row r="3394" s="9" customFormat="1" hidden="1" customHeight="1" spans="1:22">
      <c r="A3394" s="21"/>
      <c r="B3394" s="54"/>
      <c r="C3394" s="55"/>
      <c r="D3394" s="54"/>
      <c r="E3394" s="57"/>
      <c r="F3394" s="58"/>
      <c r="G3394" s="59"/>
      <c r="H3394" s="57"/>
      <c r="I3394" s="57"/>
      <c r="J3394" s="62" t="str">
        <f t="shared" si="264"/>
        <v/>
      </c>
      <c r="K3394" s="61"/>
      <c r="L3394" s="57"/>
      <c r="M3394" s="57" t="str">
        <f t="shared" si="265"/>
        <v/>
      </c>
      <c r="N3394" s="57"/>
      <c r="O3394" s="57"/>
      <c r="P3394" s="57"/>
      <c r="Q3394" s="65" t="str">
        <f t="shared" si="266"/>
        <v/>
      </c>
      <c r="R3394" s="55"/>
      <c r="S3394" s="67"/>
      <c r="T3394" s="17">
        <f>IF(AND(D3394&lt;&gt;"",RIGHT(D3394,3)&lt;&gt;""),IF(COUNTIF($D$6:D3394,D3394)=1,1,0),0)</f>
        <v>0</v>
      </c>
      <c r="U3394" s="17" t="str">
        <f t="shared" si="267"/>
        <v/>
      </c>
      <c r="V3394" s="17" t="str">
        <f t="shared" si="268"/>
        <v/>
      </c>
    </row>
    <row r="3395" s="9" customFormat="1" hidden="1" customHeight="1" spans="1:22">
      <c r="A3395" s="21"/>
      <c r="B3395" s="54"/>
      <c r="C3395" s="55"/>
      <c r="D3395" s="54"/>
      <c r="E3395" s="57"/>
      <c r="F3395" s="58"/>
      <c r="G3395" s="59"/>
      <c r="H3395" s="57"/>
      <c r="I3395" s="57"/>
      <c r="J3395" s="62" t="str">
        <f t="shared" si="264"/>
        <v/>
      </c>
      <c r="K3395" s="61"/>
      <c r="L3395" s="57"/>
      <c r="M3395" s="57" t="str">
        <f t="shared" si="265"/>
        <v/>
      </c>
      <c r="N3395" s="57"/>
      <c r="O3395" s="57"/>
      <c r="P3395" s="57"/>
      <c r="Q3395" s="65" t="str">
        <f t="shared" si="266"/>
        <v/>
      </c>
      <c r="R3395" s="55"/>
      <c r="S3395" s="67"/>
      <c r="T3395" s="17">
        <f>IF(AND(D3395&lt;&gt;"",RIGHT(D3395,3)&lt;&gt;""),IF(COUNTIF($D$6:D3395,D3395)=1,1,0),0)</f>
        <v>0</v>
      </c>
      <c r="U3395" s="17" t="str">
        <f t="shared" si="267"/>
        <v/>
      </c>
      <c r="V3395" s="17" t="str">
        <f t="shared" si="268"/>
        <v/>
      </c>
    </row>
    <row r="3396" s="9" customFormat="1" hidden="1" customHeight="1" spans="1:22">
      <c r="A3396" s="21"/>
      <c r="B3396" s="54"/>
      <c r="C3396" s="55"/>
      <c r="D3396" s="54"/>
      <c r="E3396" s="57"/>
      <c r="F3396" s="58"/>
      <c r="G3396" s="59"/>
      <c r="H3396" s="57"/>
      <c r="I3396" s="57"/>
      <c r="J3396" s="62" t="str">
        <f t="shared" si="264"/>
        <v/>
      </c>
      <c r="K3396" s="61"/>
      <c r="L3396" s="57"/>
      <c r="M3396" s="57" t="str">
        <f t="shared" si="265"/>
        <v/>
      </c>
      <c r="N3396" s="57"/>
      <c r="O3396" s="57"/>
      <c r="P3396" s="57"/>
      <c r="Q3396" s="65" t="str">
        <f t="shared" si="266"/>
        <v/>
      </c>
      <c r="R3396" s="55"/>
      <c r="S3396" s="67"/>
      <c r="T3396" s="17">
        <f>IF(AND(D3396&lt;&gt;"",RIGHT(D3396,3)&lt;&gt;""),IF(COUNTIF($D$6:D3396,D3396)=1,1,0),0)</f>
        <v>0</v>
      </c>
      <c r="U3396" s="17" t="str">
        <f t="shared" si="267"/>
        <v/>
      </c>
      <c r="V3396" s="17" t="str">
        <f t="shared" si="268"/>
        <v/>
      </c>
    </row>
    <row r="3397" s="9" customFormat="1" hidden="1" customHeight="1" spans="1:22">
      <c r="A3397" s="21"/>
      <c r="B3397" s="54"/>
      <c r="C3397" s="55"/>
      <c r="D3397" s="54"/>
      <c r="E3397" s="57"/>
      <c r="F3397" s="58"/>
      <c r="G3397" s="59"/>
      <c r="H3397" s="57"/>
      <c r="I3397" s="57"/>
      <c r="J3397" s="62" t="str">
        <f t="shared" si="264"/>
        <v/>
      </c>
      <c r="K3397" s="61"/>
      <c r="L3397" s="57"/>
      <c r="M3397" s="57" t="str">
        <f t="shared" si="265"/>
        <v/>
      </c>
      <c r="N3397" s="57"/>
      <c r="O3397" s="57"/>
      <c r="P3397" s="57"/>
      <c r="Q3397" s="65" t="str">
        <f t="shared" si="266"/>
        <v/>
      </c>
      <c r="R3397" s="55"/>
      <c r="S3397" s="67"/>
      <c r="T3397" s="17">
        <f>IF(AND(D3397&lt;&gt;"",RIGHT(D3397,3)&lt;&gt;""),IF(COUNTIF($D$6:D3397,D3397)=1,1,0),0)</f>
        <v>0</v>
      </c>
      <c r="U3397" s="17" t="str">
        <f t="shared" si="267"/>
        <v/>
      </c>
      <c r="V3397" s="17" t="str">
        <f t="shared" si="268"/>
        <v/>
      </c>
    </row>
    <row r="3398" s="9" customFormat="1" hidden="1" customHeight="1" spans="1:22">
      <c r="A3398" s="21"/>
      <c r="B3398" s="54"/>
      <c r="C3398" s="55"/>
      <c r="D3398" s="54"/>
      <c r="E3398" s="57"/>
      <c r="F3398" s="58"/>
      <c r="G3398" s="59"/>
      <c r="H3398" s="57"/>
      <c r="I3398" s="57"/>
      <c r="J3398" s="62" t="str">
        <f t="shared" ref="J3398:J3461" si="269">IF(H3398&lt;&gt;"",HYPERLINK(_xlfn.CONCAT($H$4,H3398,I3398),"Open File"),"")</f>
        <v/>
      </c>
      <c r="K3398" s="61"/>
      <c r="L3398" s="57"/>
      <c r="M3398" s="57" t="str">
        <f t="shared" ref="M3398:M3461" si="270">IF(AND(N3398&lt;&gt;"",Q3398&lt;&gt;"",R3398&lt;&gt;""),"COMPLETED",IF(N3398&lt;&gt;"","ON-GOING",IF(L3398&lt;&gt;"","REQUESTED","")))</f>
        <v/>
      </c>
      <c r="N3398" s="57"/>
      <c r="O3398" s="57"/>
      <c r="P3398" s="57"/>
      <c r="Q3398" s="65" t="str">
        <f t="shared" ref="Q3398:Q3461" si="271">IF(O3398&lt;&gt;"",HYPERLINK(_xlfn.CONCAT($O$4,O3398,P3398),"Open File"),"")</f>
        <v/>
      </c>
      <c r="R3398" s="55"/>
      <c r="S3398" s="67"/>
      <c r="T3398" s="17">
        <f>IF(AND(D3398&lt;&gt;"",RIGHT(D3398,3)&lt;&gt;""),IF(COUNTIF($D$6:D3398,D3398)=1,1,0),0)</f>
        <v>0</v>
      </c>
      <c r="U3398" s="17" t="str">
        <f t="shared" ref="U3398:U3461" si="272">IF(AND(D3398&lt;&gt;"",E3398&lt;&gt;""),_xlfn.CONCAT(SUBSTITUTE(D3398,"/","."),"_",E3398,"_Before"),"")</f>
        <v/>
      </c>
      <c r="V3398" s="17" t="str">
        <f t="shared" ref="V3398:V3461" si="273">IF(AND(D3398&lt;&gt;"",E3398&lt;&gt;""),_xlfn.CONCAT(SUBSTITUTE(D3398,"/","."),"_",E3398,"_After"),"")</f>
        <v/>
      </c>
    </row>
    <row r="3399" s="9" customFormat="1" hidden="1" customHeight="1" spans="1:22">
      <c r="A3399" s="21"/>
      <c r="B3399" s="54"/>
      <c r="C3399" s="55"/>
      <c r="D3399" s="54"/>
      <c r="E3399" s="57"/>
      <c r="F3399" s="58"/>
      <c r="G3399" s="59"/>
      <c r="H3399" s="57"/>
      <c r="I3399" s="57"/>
      <c r="J3399" s="62" t="str">
        <f t="shared" si="269"/>
        <v/>
      </c>
      <c r="K3399" s="61"/>
      <c r="L3399" s="57"/>
      <c r="M3399" s="57" t="str">
        <f t="shared" si="270"/>
        <v/>
      </c>
      <c r="N3399" s="57"/>
      <c r="O3399" s="57"/>
      <c r="P3399" s="57"/>
      <c r="Q3399" s="65" t="str">
        <f t="shared" si="271"/>
        <v/>
      </c>
      <c r="R3399" s="55"/>
      <c r="S3399" s="67"/>
      <c r="T3399" s="17">
        <f>IF(AND(D3399&lt;&gt;"",RIGHT(D3399,3)&lt;&gt;""),IF(COUNTIF($D$6:D3399,D3399)=1,1,0),0)</f>
        <v>0</v>
      </c>
      <c r="U3399" s="17" t="str">
        <f t="shared" si="272"/>
        <v/>
      </c>
      <c r="V3399" s="17" t="str">
        <f t="shared" si="273"/>
        <v/>
      </c>
    </row>
    <row r="3400" s="9" customFormat="1" hidden="1" customHeight="1" spans="1:22">
      <c r="A3400" s="21"/>
      <c r="B3400" s="54"/>
      <c r="C3400" s="55"/>
      <c r="D3400" s="54"/>
      <c r="E3400" s="57"/>
      <c r="F3400" s="58"/>
      <c r="G3400" s="59"/>
      <c r="H3400" s="57"/>
      <c r="I3400" s="57"/>
      <c r="J3400" s="62" t="str">
        <f t="shared" si="269"/>
        <v/>
      </c>
      <c r="K3400" s="61"/>
      <c r="L3400" s="57"/>
      <c r="M3400" s="57" t="str">
        <f t="shared" si="270"/>
        <v/>
      </c>
      <c r="N3400" s="57"/>
      <c r="O3400" s="57"/>
      <c r="P3400" s="57"/>
      <c r="Q3400" s="65" t="str">
        <f t="shared" si="271"/>
        <v/>
      </c>
      <c r="R3400" s="55"/>
      <c r="S3400" s="67"/>
      <c r="T3400" s="17">
        <f>IF(AND(D3400&lt;&gt;"",RIGHT(D3400,3)&lt;&gt;""),IF(COUNTIF($D$6:D3400,D3400)=1,1,0),0)</f>
        <v>0</v>
      </c>
      <c r="U3400" s="17" t="str">
        <f t="shared" si="272"/>
        <v/>
      </c>
      <c r="V3400" s="17" t="str">
        <f t="shared" si="273"/>
        <v/>
      </c>
    </row>
    <row r="3401" s="9" customFormat="1" hidden="1" customHeight="1" spans="1:22">
      <c r="A3401" s="21"/>
      <c r="B3401" s="54"/>
      <c r="C3401" s="55"/>
      <c r="D3401" s="54"/>
      <c r="E3401" s="57"/>
      <c r="F3401" s="58"/>
      <c r="G3401" s="59"/>
      <c r="H3401" s="57"/>
      <c r="I3401" s="57"/>
      <c r="J3401" s="62" t="str">
        <f t="shared" si="269"/>
        <v/>
      </c>
      <c r="K3401" s="61"/>
      <c r="L3401" s="57"/>
      <c r="M3401" s="57" t="str">
        <f t="shared" si="270"/>
        <v/>
      </c>
      <c r="N3401" s="57"/>
      <c r="O3401" s="57"/>
      <c r="P3401" s="57"/>
      <c r="Q3401" s="65" t="str">
        <f t="shared" si="271"/>
        <v/>
      </c>
      <c r="R3401" s="55"/>
      <c r="S3401" s="67"/>
      <c r="T3401" s="17">
        <f>IF(AND(D3401&lt;&gt;"",RIGHT(D3401,3)&lt;&gt;""),IF(COUNTIF($D$6:D3401,D3401)=1,1,0),0)</f>
        <v>0</v>
      </c>
      <c r="U3401" s="17" t="str">
        <f t="shared" si="272"/>
        <v/>
      </c>
      <c r="V3401" s="17" t="str">
        <f t="shared" si="273"/>
        <v/>
      </c>
    </row>
    <row r="3402" s="9" customFormat="1" hidden="1" customHeight="1" spans="1:22">
      <c r="A3402" s="21"/>
      <c r="B3402" s="54"/>
      <c r="C3402" s="55"/>
      <c r="D3402" s="54"/>
      <c r="E3402" s="57"/>
      <c r="F3402" s="58"/>
      <c r="G3402" s="59"/>
      <c r="H3402" s="57"/>
      <c r="I3402" s="57"/>
      <c r="J3402" s="62" t="str">
        <f t="shared" si="269"/>
        <v/>
      </c>
      <c r="K3402" s="61"/>
      <c r="L3402" s="57"/>
      <c r="M3402" s="57" t="str">
        <f t="shared" si="270"/>
        <v/>
      </c>
      <c r="N3402" s="57"/>
      <c r="O3402" s="57"/>
      <c r="P3402" s="57"/>
      <c r="Q3402" s="65" t="str">
        <f t="shared" si="271"/>
        <v/>
      </c>
      <c r="R3402" s="55"/>
      <c r="S3402" s="67"/>
      <c r="T3402" s="17">
        <f>IF(AND(D3402&lt;&gt;"",RIGHT(D3402,3)&lt;&gt;""),IF(COUNTIF($D$6:D3402,D3402)=1,1,0),0)</f>
        <v>0</v>
      </c>
      <c r="U3402" s="17" t="str">
        <f t="shared" si="272"/>
        <v/>
      </c>
      <c r="V3402" s="17" t="str">
        <f t="shared" si="273"/>
        <v/>
      </c>
    </row>
    <row r="3403" s="9" customFormat="1" hidden="1" customHeight="1" spans="1:22">
      <c r="A3403" s="21"/>
      <c r="B3403" s="54"/>
      <c r="C3403" s="55"/>
      <c r="D3403" s="54"/>
      <c r="E3403" s="57"/>
      <c r="F3403" s="58"/>
      <c r="G3403" s="59"/>
      <c r="H3403" s="57"/>
      <c r="I3403" s="57"/>
      <c r="J3403" s="62" t="str">
        <f t="shared" si="269"/>
        <v/>
      </c>
      <c r="K3403" s="61"/>
      <c r="L3403" s="57"/>
      <c r="M3403" s="57" t="str">
        <f t="shared" si="270"/>
        <v/>
      </c>
      <c r="N3403" s="57"/>
      <c r="O3403" s="57"/>
      <c r="P3403" s="57"/>
      <c r="Q3403" s="65" t="str">
        <f t="shared" si="271"/>
        <v/>
      </c>
      <c r="R3403" s="55"/>
      <c r="S3403" s="67"/>
      <c r="T3403" s="17">
        <f>IF(AND(D3403&lt;&gt;"",RIGHT(D3403,3)&lt;&gt;""),IF(COUNTIF($D$6:D3403,D3403)=1,1,0),0)</f>
        <v>0</v>
      </c>
      <c r="U3403" s="17" t="str">
        <f t="shared" si="272"/>
        <v/>
      </c>
      <c r="V3403" s="17" t="str">
        <f t="shared" si="273"/>
        <v/>
      </c>
    </row>
    <row r="3404" s="9" customFormat="1" hidden="1" customHeight="1" spans="1:22">
      <c r="A3404" s="21"/>
      <c r="B3404" s="54"/>
      <c r="C3404" s="55"/>
      <c r="D3404" s="54"/>
      <c r="E3404" s="57"/>
      <c r="F3404" s="58"/>
      <c r="G3404" s="59"/>
      <c r="H3404" s="57"/>
      <c r="I3404" s="57"/>
      <c r="J3404" s="62" t="str">
        <f t="shared" si="269"/>
        <v/>
      </c>
      <c r="K3404" s="61"/>
      <c r="L3404" s="57"/>
      <c r="M3404" s="57" t="str">
        <f t="shared" si="270"/>
        <v/>
      </c>
      <c r="N3404" s="57"/>
      <c r="O3404" s="57"/>
      <c r="P3404" s="57"/>
      <c r="Q3404" s="65" t="str">
        <f t="shared" si="271"/>
        <v/>
      </c>
      <c r="R3404" s="55"/>
      <c r="S3404" s="67"/>
      <c r="T3404" s="17">
        <f>IF(AND(D3404&lt;&gt;"",RIGHT(D3404,3)&lt;&gt;""),IF(COUNTIF($D$6:D3404,D3404)=1,1,0),0)</f>
        <v>0</v>
      </c>
      <c r="U3404" s="17" t="str">
        <f t="shared" si="272"/>
        <v/>
      </c>
      <c r="V3404" s="17" t="str">
        <f t="shared" si="273"/>
        <v/>
      </c>
    </row>
    <row r="3405" s="9" customFormat="1" hidden="1" customHeight="1" spans="1:22">
      <c r="A3405" s="21"/>
      <c r="B3405" s="54"/>
      <c r="C3405" s="55"/>
      <c r="D3405" s="54"/>
      <c r="E3405" s="57"/>
      <c r="F3405" s="58"/>
      <c r="G3405" s="59"/>
      <c r="H3405" s="57"/>
      <c r="I3405" s="57"/>
      <c r="J3405" s="62" t="str">
        <f t="shared" si="269"/>
        <v/>
      </c>
      <c r="K3405" s="61"/>
      <c r="L3405" s="57"/>
      <c r="M3405" s="57" t="str">
        <f t="shared" si="270"/>
        <v/>
      </c>
      <c r="N3405" s="57"/>
      <c r="O3405" s="57"/>
      <c r="P3405" s="57"/>
      <c r="Q3405" s="65" t="str">
        <f t="shared" si="271"/>
        <v/>
      </c>
      <c r="R3405" s="55"/>
      <c r="S3405" s="67"/>
      <c r="T3405" s="17">
        <f>IF(AND(D3405&lt;&gt;"",RIGHT(D3405,3)&lt;&gt;""),IF(COUNTIF($D$6:D3405,D3405)=1,1,0),0)</f>
        <v>0</v>
      </c>
      <c r="U3405" s="17" t="str">
        <f t="shared" si="272"/>
        <v/>
      </c>
      <c r="V3405" s="17" t="str">
        <f t="shared" si="273"/>
        <v/>
      </c>
    </row>
    <row r="3406" s="9" customFormat="1" hidden="1" customHeight="1" spans="1:22">
      <c r="A3406" s="21"/>
      <c r="B3406" s="54"/>
      <c r="C3406" s="55"/>
      <c r="D3406" s="54"/>
      <c r="E3406" s="57"/>
      <c r="F3406" s="58"/>
      <c r="G3406" s="59"/>
      <c r="H3406" s="57"/>
      <c r="I3406" s="57"/>
      <c r="J3406" s="62" t="str">
        <f t="shared" si="269"/>
        <v/>
      </c>
      <c r="K3406" s="61"/>
      <c r="L3406" s="57"/>
      <c r="M3406" s="57" t="str">
        <f t="shared" si="270"/>
        <v/>
      </c>
      <c r="N3406" s="57"/>
      <c r="O3406" s="57"/>
      <c r="P3406" s="57"/>
      <c r="Q3406" s="65" t="str">
        <f t="shared" si="271"/>
        <v/>
      </c>
      <c r="R3406" s="55"/>
      <c r="S3406" s="67"/>
      <c r="T3406" s="17">
        <f>IF(AND(D3406&lt;&gt;"",RIGHT(D3406,3)&lt;&gt;""),IF(COUNTIF($D$6:D3406,D3406)=1,1,0),0)</f>
        <v>0</v>
      </c>
      <c r="U3406" s="17" t="str">
        <f t="shared" si="272"/>
        <v/>
      </c>
      <c r="V3406" s="17" t="str">
        <f t="shared" si="273"/>
        <v/>
      </c>
    </row>
    <row r="3407" s="9" customFormat="1" hidden="1" customHeight="1" spans="1:22">
      <c r="A3407" s="21"/>
      <c r="B3407" s="54"/>
      <c r="C3407" s="55"/>
      <c r="D3407" s="54"/>
      <c r="E3407" s="57"/>
      <c r="F3407" s="58"/>
      <c r="G3407" s="59"/>
      <c r="H3407" s="57"/>
      <c r="I3407" s="57"/>
      <c r="J3407" s="62" t="str">
        <f t="shared" si="269"/>
        <v/>
      </c>
      <c r="K3407" s="61"/>
      <c r="L3407" s="57"/>
      <c r="M3407" s="57" t="str">
        <f t="shared" si="270"/>
        <v/>
      </c>
      <c r="N3407" s="57"/>
      <c r="O3407" s="57"/>
      <c r="P3407" s="57"/>
      <c r="Q3407" s="65" t="str">
        <f t="shared" si="271"/>
        <v/>
      </c>
      <c r="R3407" s="55"/>
      <c r="S3407" s="67"/>
      <c r="T3407" s="17">
        <f>IF(AND(D3407&lt;&gt;"",RIGHT(D3407,3)&lt;&gt;""),IF(COUNTIF($D$6:D3407,D3407)=1,1,0),0)</f>
        <v>0</v>
      </c>
      <c r="U3407" s="17" t="str">
        <f t="shared" si="272"/>
        <v/>
      </c>
      <c r="V3407" s="17" t="str">
        <f t="shared" si="273"/>
        <v/>
      </c>
    </row>
    <row r="3408" s="9" customFormat="1" hidden="1" customHeight="1" spans="1:22">
      <c r="A3408" s="21"/>
      <c r="B3408" s="54"/>
      <c r="C3408" s="55"/>
      <c r="D3408" s="54"/>
      <c r="E3408" s="57"/>
      <c r="F3408" s="58"/>
      <c r="G3408" s="59"/>
      <c r="H3408" s="57"/>
      <c r="I3408" s="57"/>
      <c r="J3408" s="62" t="str">
        <f t="shared" si="269"/>
        <v/>
      </c>
      <c r="K3408" s="61"/>
      <c r="L3408" s="57"/>
      <c r="M3408" s="57" t="str">
        <f t="shared" si="270"/>
        <v/>
      </c>
      <c r="N3408" s="57"/>
      <c r="O3408" s="57"/>
      <c r="P3408" s="57"/>
      <c r="Q3408" s="65" t="str">
        <f t="shared" si="271"/>
        <v/>
      </c>
      <c r="R3408" s="55"/>
      <c r="S3408" s="67"/>
      <c r="T3408" s="17">
        <f>IF(AND(D3408&lt;&gt;"",RIGHT(D3408,3)&lt;&gt;""),IF(COUNTIF($D$6:D3408,D3408)=1,1,0),0)</f>
        <v>0</v>
      </c>
      <c r="U3408" s="17" t="str">
        <f t="shared" si="272"/>
        <v/>
      </c>
      <c r="V3408" s="17" t="str">
        <f t="shared" si="273"/>
        <v/>
      </c>
    </row>
    <row r="3409" s="9" customFormat="1" hidden="1" customHeight="1" spans="1:22">
      <c r="A3409" s="21"/>
      <c r="B3409" s="54"/>
      <c r="C3409" s="55"/>
      <c r="D3409" s="54"/>
      <c r="E3409" s="57"/>
      <c r="F3409" s="58"/>
      <c r="G3409" s="59"/>
      <c r="H3409" s="57"/>
      <c r="I3409" s="57"/>
      <c r="J3409" s="62" t="str">
        <f t="shared" si="269"/>
        <v/>
      </c>
      <c r="K3409" s="61"/>
      <c r="L3409" s="57"/>
      <c r="M3409" s="57" t="str">
        <f t="shared" si="270"/>
        <v/>
      </c>
      <c r="N3409" s="57"/>
      <c r="O3409" s="57"/>
      <c r="P3409" s="57"/>
      <c r="Q3409" s="65" t="str">
        <f t="shared" si="271"/>
        <v/>
      </c>
      <c r="R3409" s="55"/>
      <c r="S3409" s="67"/>
      <c r="T3409" s="17">
        <f>IF(AND(D3409&lt;&gt;"",RIGHT(D3409,3)&lt;&gt;""),IF(COUNTIF($D$6:D3409,D3409)=1,1,0),0)</f>
        <v>0</v>
      </c>
      <c r="U3409" s="17" t="str">
        <f t="shared" si="272"/>
        <v/>
      </c>
      <c r="V3409" s="17" t="str">
        <f t="shared" si="273"/>
        <v/>
      </c>
    </row>
    <row r="3410" s="9" customFormat="1" hidden="1" customHeight="1" spans="1:22">
      <c r="A3410" s="21"/>
      <c r="B3410" s="54"/>
      <c r="C3410" s="55"/>
      <c r="D3410" s="54"/>
      <c r="E3410" s="57"/>
      <c r="F3410" s="58"/>
      <c r="G3410" s="59"/>
      <c r="H3410" s="57"/>
      <c r="I3410" s="57"/>
      <c r="J3410" s="62" t="str">
        <f t="shared" si="269"/>
        <v/>
      </c>
      <c r="K3410" s="61"/>
      <c r="L3410" s="57"/>
      <c r="M3410" s="57" t="str">
        <f t="shared" si="270"/>
        <v/>
      </c>
      <c r="N3410" s="57"/>
      <c r="O3410" s="57"/>
      <c r="P3410" s="57"/>
      <c r="Q3410" s="65" t="str">
        <f t="shared" si="271"/>
        <v/>
      </c>
      <c r="R3410" s="55"/>
      <c r="S3410" s="67"/>
      <c r="T3410" s="17">
        <f>IF(AND(D3410&lt;&gt;"",RIGHT(D3410,3)&lt;&gt;""),IF(COUNTIF($D$6:D3410,D3410)=1,1,0),0)</f>
        <v>0</v>
      </c>
      <c r="U3410" s="17" t="str">
        <f t="shared" si="272"/>
        <v/>
      </c>
      <c r="V3410" s="17" t="str">
        <f t="shared" si="273"/>
        <v/>
      </c>
    </row>
    <row r="3411" s="9" customFormat="1" hidden="1" customHeight="1" spans="1:22">
      <c r="A3411" s="21"/>
      <c r="B3411" s="54"/>
      <c r="C3411" s="55"/>
      <c r="D3411" s="54"/>
      <c r="E3411" s="57"/>
      <c r="F3411" s="58"/>
      <c r="G3411" s="59"/>
      <c r="H3411" s="57"/>
      <c r="I3411" s="57"/>
      <c r="J3411" s="62" t="str">
        <f t="shared" si="269"/>
        <v/>
      </c>
      <c r="K3411" s="61"/>
      <c r="L3411" s="57"/>
      <c r="M3411" s="57" t="str">
        <f t="shared" si="270"/>
        <v/>
      </c>
      <c r="N3411" s="57"/>
      <c r="O3411" s="57"/>
      <c r="P3411" s="57"/>
      <c r="Q3411" s="65" t="str">
        <f t="shared" si="271"/>
        <v/>
      </c>
      <c r="R3411" s="55"/>
      <c r="S3411" s="67"/>
      <c r="T3411" s="17">
        <f>IF(AND(D3411&lt;&gt;"",RIGHT(D3411,3)&lt;&gt;""),IF(COUNTIF($D$6:D3411,D3411)=1,1,0),0)</f>
        <v>0</v>
      </c>
      <c r="U3411" s="17" t="str">
        <f t="shared" si="272"/>
        <v/>
      </c>
      <c r="V3411" s="17" t="str">
        <f t="shared" si="273"/>
        <v/>
      </c>
    </row>
    <row r="3412" s="9" customFormat="1" hidden="1" customHeight="1" spans="1:22">
      <c r="A3412" s="21"/>
      <c r="B3412" s="54"/>
      <c r="C3412" s="55"/>
      <c r="D3412" s="54"/>
      <c r="E3412" s="57"/>
      <c r="F3412" s="58"/>
      <c r="G3412" s="59"/>
      <c r="H3412" s="57"/>
      <c r="I3412" s="57"/>
      <c r="J3412" s="62" t="str">
        <f t="shared" si="269"/>
        <v/>
      </c>
      <c r="K3412" s="61"/>
      <c r="L3412" s="57"/>
      <c r="M3412" s="57" t="str">
        <f t="shared" si="270"/>
        <v/>
      </c>
      <c r="N3412" s="57"/>
      <c r="O3412" s="57"/>
      <c r="P3412" s="57"/>
      <c r="Q3412" s="65" t="str">
        <f t="shared" si="271"/>
        <v/>
      </c>
      <c r="R3412" s="55"/>
      <c r="S3412" s="67"/>
      <c r="T3412" s="17">
        <f>IF(AND(D3412&lt;&gt;"",RIGHT(D3412,3)&lt;&gt;""),IF(COUNTIF($D$6:D3412,D3412)=1,1,0),0)</f>
        <v>0</v>
      </c>
      <c r="U3412" s="17" t="str">
        <f t="shared" si="272"/>
        <v/>
      </c>
      <c r="V3412" s="17" t="str">
        <f t="shared" si="273"/>
        <v/>
      </c>
    </row>
    <row r="3413" s="9" customFormat="1" hidden="1" customHeight="1" spans="1:22">
      <c r="A3413" s="21"/>
      <c r="B3413" s="54"/>
      <c r="C3413" s="55"/>
      <c r="D3413" s="54"/>
      <c r="E3413" s="57"/>
      <c r="F3413" s="58"/>
      <c r="G3413" s="59"/>
      <c r="H3413" s="57"/>
      <c r="I3413" s="57"/>
      <c r="J3413" s="62" t="str">
        <f t="shared" si="269"/>
        <v/>
      </c>
      <c r="K3413" s="61"/>
      <c r="L3413" s="57"/>
      <c r="M3413" s="57" t="str">
        <f t="shared" si="270"/>
        <v/>
      </c>
      <c r="N3413" s="57"/>
      <c r="O3413" s="57"/>
      <c r="P3413" s="57"/>
      <c r="Q3413" s="65" t="str">
        <f t="shared" si="271"/>
        <v/>
      </c>
      <c r="R3413" s="55"/>
      <c r="S3413" s="67"/>
      <c r="T3413" s="17">
        <f>IF(AND(D3413&lt;&gt;"",RIGHT(D3413,3)&lt;&gt;""),IF(COUNTIF($D$6:D3413,D3413)=1,1,0),0)</f>
        <v>0</v>
      </c>
      <c r="U3413" s="17" t="str">
        <f t="shared" si="272"/>
        <v/>
      </c>
      <c r="V3413" s="17" t="str">
        <f t="shared" si="273"/>
        <v/>
      </c>
    </row>
    <row r="3414" s="9" customFormat="1" hidden="1" customHeight="1" spans="1:22">
      <c r="A3414" s="21"/>
      <c r="B3414" s="54"/>
      <c r="C3414" s="55"/>
      <c r="D3414" s="54"/>
      <c r="E3414" s="57"/>
      <c r="F3414" s="58"/>
      <c r="G3414" s="59"/>
      <c r="H3414" s="57"/>
      <c r="I3414" s="57"/>
      <c r="J3414" s="62" t="str">
        <f t="shared" si="269"/>
        <v/>
      </c>
      <c r="K3414" s="61"/>
      <c r="L3414" s="57"/>
      <c r="M3414" s="57" t="str">
        <f t="shared" si="270"/>
        <v/>
      </c>
      <c r="N3414" s="57"/>
      <c r="O3414" s="57"/>
      <c r="P3414" s="57"/>
      <c r="Q3414" s="65" t="str">
        <f t="shared" si="271"/>
        <v/>
      </c>
      <c r="R3414" s="55"/>
      <c r="S3414" s="67"/>
      <c r="T3414" s="17">
        <f>IF(AND(D3414&lt;&gt;"",RIGHT(D3414,3)&lt;&gt;""),IF(COUNTIF($D$6:D3414,D3414)=1,1,0),0)</f>
        <v>0</v>
      </c>
      <c r="U3414" s="17" t="str">
        <f t="shared" si="272"/>
        <v/>
      </c>
      <c r="V3414" s="17" t="str">
        <f t="shared" si="273"/>
        <v/>
      </c>
    </row>
    <row r="3415" s="9" customFormat="1" hidden="1" customHeight="1" spans="1:22">
      <c r="A3415" s="21"/>
      <c r="B3415" s="54"/>
      <c r="C3415" s="55"/>
      <c r="D3415" s="54"/>
      <c r="E3415" s="57"/>
      <c r="F3415" s="58"/>
      <c r="G3415" s="59"/>
      <c r="H3415" s="57"/>
      <c r="I3415" s="57"/>
      <c r="J3415" s="62" t="str">
        <f t="shared" si="269"/>
        <v/>
      </c>
      <c r="K3415" s="61"/>
      <c r="L3415" s="57"/>
      <c r="M3415" s="57" t="str">
        <f t="shared" si="270"/>
        <v/>
      </c>
      <c r="N3415" s="57"/>
      <c r="O3415" s="57"/>
      <c r="P3415" s="57"/>
      <c r="Q3415" s="65" t="str">
        <f t="shared" si="271"/>
        <v/>
      </c>
      <c r="R3415" s="55"/>
      <c r="S3415" s="67"/>
      <c r="T3415" s="17">
        <f>IF(AND(D3415&lt;&gt;"",RIGHT(D3415,3)&lt;&gt;""),IF(COUNTIF($D$6:D3415,D3415)=1,1,0),0)</f>
        <v>0</v>
      </c>
      <c r="U3415" s="17" t="str">
        <f t="shared" si="272"/>
        <v/>
      </c>
      <c r="V3415" s="17" t="str">
        <f t="shared" si="273"/>
        <v/>
      </c>
    </row>
    <row r="3416" s="9" customFormat="1" hidden="1" customHeight="1" spans="1:22">
      <c r="A3416" s="21"/>
      <c r="B3416" s="54"/>
      <c r="C3416" s="55"/>
      <c r="D3416" s="54"/>
      <c r="E3416" s="57"/>
      <c r="F3416" s="58"/>
      <c r="G3416" s="59"/>
      <c r="H3416" s="57"/>
      <c r="I3416" s="57"/>
      <c r="J3416" s="62" t="str">
        <f t="shared" si="269"/>
        <v/>
      </c>
      <c r="K3416" s="61"/>
      <c r="L3416" s="57"/>
      <c r="M3416" s="57" t="str">
        <f t="shared" si="270"/>
        <v/>
      </c>
      <c r="N3416" s="57"/>
      <c r="O3416" s="57"/>
      <c r="P3416" s="57"/>
      <c r="Q3416" s="65" t="str">
        <f t="shared" si="271"/>
        <v/>
      </c>
      <c r="R3416" s="55"/>
      <c r="S3416" s="67"/>
      <c r="T3416" s="17">
        <f>IF(AND(D3416&lt;&gt;"",RIGHT(D3416,3)&lt;&gt;""),IF(COUNTIF($D$6:D3416,D3416)=1,1,0),0)</f>
        <v>0</v>
      </c>
      <c r="U3416" s="17" t="str">
        <f t="shared" si="272"/>
        <v/>
      </c>
      <c r="V3416" s="17" t="str">
        <f t="shared" si="273"/>
        <v/>
      </c>
    </row>
    <row r="3417" s="9" customFormat="1" hidden="1" customHeight="1" spans="1:22">
      <c r="A3417" s="21"/>
      <c r="B3417" s="54"/>
      <c r="C3417" s="55"/>
      <c r="D3417" s="54"/>
      <c r="E3417" s="57"/>
      <c r="F3417" s="58"/>
      <c r="G3417" s="59"/>
      <c r="H3417" s="57"/>
      <c r="I3417" s="57"/>
      <c r="J3417" s="62" t="str">
        <f t="shared" si="269"/>
        <v/>
      </c>
      <c r="K3417" s="61"/>
      <c r="L3417" s="57"/>
      <c r="M3417" s="57" t="str">
        <f t="shared" si="270"/>
        <v/>
      </c>
      <c r="N3417" s="57"/>
      <c r="O3417" s="57"/>
      <c r="P3417" s="57"/>
      <c r="Q3417" s="65" t="str">
        <f t="shared" si="271"/>
        <v/>
      </c>
      <c r="R3417" s="55"/>
      <c r="S3417" s="67"/>
      <c r="T3417" s="17">
        <f>IF(AND(D3417&lt;&gt;"",RIGHT(D3417,3)&lt;&gt;""),IF(COUNTIF($D$6:D3417,D3417)=1,1,0),0)</f>
        <v>0</v>
      </c>
      <c r="U3417" s="17" t="str">
        <f t="shared" si="272"/>
        <v/>
      </c>
      <c r="V3417" s="17" t="str">
        <f t="shared" si="273"/>
        <v/>
      </c>
    </row>
    <row r="3418" s="9" customFormat="1" hidden="1" customHeight="1" spans="1:22">
      <c r="A3418" s="21"/>
      <c r="B3418" s="54"/>
      <c r="C3418" s="55"/>
      <c r="D3418" s="54"/>
      <c r="E3418" s="57"/>
      <c r="F3418" s="58"/>
      <c r="G3418" s="59"/>
      <c r="H3418" s="57"/>
      <c r="I3418" s="57"/>
      <c r="J3418" s="62" t="str">
        <f t="shared" si="269"/>
        <v/>
      </c>
      <c r="K3418" s="61"/>
      <c r="L3418" s="57"/>
      <c r="M3418" s="57" t="str">
        <f t="shared" si="270"/>
        <v/>
      </c>
      <c r="N3418" s="57"/>
      <c r="O3418" s="57"/>
      <c r="P3418" s="57"/>
      <c r="Q3418" s="65" t="str">
        <f t="shared" si="271"/>
        <v/>
      </c>
      <c r="R3418" s="55"/>
      <c r="S3418" s="67"/>
      <c r="T3418" s="17">
        <f>IF(AND(D3418&lt;&gt;"",RIGHT(D3418,3)&lt;&gt;""),IF(COUNTIF($D$6:D3418,D3418)=1,1,0),0)</f>
        <v>0</v>
      </c>
      <c r="U3418" s="17" t="str">
        <f t="shared" si="272"/>
        <v/>
      </c>
      <c r="V3418" s="17" t="str">
        <f t="shared" si="273"/>
        <v/>
      </c>
    </row>
    <row r="3419" s="9" customFormat="1" hidden="1" customHeight="1" spans="1:22">
      <c r="A3419" s="21"/>
      <c r="B3419" s="54"/>
      <c r="C3419" s="55"/>
      <c r="D3419" s="54"/>
      <c r="E3419" s="57"/>
      <c r="F3419" s="58"/>
      <c r="G3419" s="59"/>
      <c r="H3419" s="57"/>
      <c r="I3419" s="57"/>
      <c r="J3419" s="62" t="str">
        <f t="shared" si="269"/>
        <v/>
      </c>
      <c r="K3419" s="61"/>
      <c r="L3419" s="57"/>
      <c r="M3419" s="57" t="str">
        <f t="shared" si="270"/>
        <v/>
      </c>
      <c r="N3419" s="57"/>
      <c r="O3419" s="57"/>
      <c r="P3419" s="57"/>
      <c r="Q3419" s="65" t="str">
        <f t="shared" si="271"/>
        <v/>
      </c>
      <c r="R3419" s="55"/>
      <c r="S3419" s="67"/>
      <c r="T3419" s="17">
        <f>IF(AND(D3419&lt;&gt;"",RIGHT(D3419,3)&lt;&gt;""),IF(COUNTIF($D$6:D3419,D3419)=1,1,0),0)</f>
        <v>0</v>
      </c>
      <c r="U3419" s="17" t="str">
        <f t="shared" si="272"/>
        <v/>
      </c>
      <c r="V3419" s="17" t="str">
        <f t="shared" si="273"/>
        <v/>
      </c>
    </row>
    <row r="3420" s="9" customFormat="1" hidden="1" customHeight="1" spans="1:22">
      <c r="A3420" s="21"/>
      <c r="B3420" s="54"/>
      <c r="C3420" s="55"/>
      <c r="D3420" s="54"/>
      <c r="E3420" s="57"/>
      <c r="F3420" s="58"/>
      <c r="G3420" s="59"/>
      <c r="H3420" s="57"/>
      <c r="I3420" s="57"/>
      <c r="J3420" s="62" t="str">
        <f t="shared" si="269"/>
        <v/>
      </c>
      <c r="K3420" s="61"/>
      <c r="L3420" s="57"/>
      <c r="M3420" s="57" t="str">
        <f t="shared" si="270"/>
        <v/>
      </c>
      <c r="N3420" s="57"/>
      <c r="O3420" s="57"/>
      <c r="P3420" s="57"/>
      <c r="Q3420" s="65" t="str">
        <f t="shared" si="271"/>
        <v/>
      </c>
      <c r="R3420" s="55"/>
      <c r="S3420" s="67"/>
      <c r="T3420" s="17">
        <f>IF(AND(D3420&lt;&gt;"",RIGHT(D3420,3)&lt;&gt;""),IF(COUNTIF($D$6:D3420,D3420)=1,1,0),0)</f>
        <v>0</v>
      </c>
      <c r="U3420" s="17" t="str">
        <f t="shared" si="272"/>
        <v/>
      </c>
      <c r="V3420" s="17" t="str">
        <f t="shared" si="273"/>
        <v/>
      </c>
    </row>
    <row r="3421" s="9" customFormat="1" hidden="1" customHeight="1" spans="1:22">
      <c r="A3421" s="21"/>
      <c r="B3421" s="54"/>
      <c r="C3421" s="55"/>
      <c r="D3421" s="54"/>
      <c r="E3421" s="57"/>
      <c r="F3421" s="58"/>
      <c r="G3421" s="59"/>
      <c r="H3421" s="57"/>
      <c r="I3421" s="57"/>
      <c r="J3421" s="62" t="str">
        <f t="shared" si="269"/>
        <v/>
      </c>
      <c r="K3421" s="61"/>
      <c r="L3421" s="57"/>
      <c r="M3421" s="57" t="str">
        <f t="shared" si="270"/>
        <v/>
      </c>
      <c r="N3421" s="57"/>
      <c r="O3421" s="57"/>
      <c r="P3421" s="57"/>
      <c r="Q3421" s="65" t="str">
        <f t="shared" si="271"/>
        <v/>
      </c>
      <c r="R3421" s="55"/>
      <c r="S3421" s="67"/>
      <c r="T3421" s="17">
        <f>IF(AND(D3421&lt;&gt;"",RIGHT(D3421,3)&lt;&gt;""),IF(COUNTIF($D$6:D3421,D3421)=1,1,0),0)</f>
        <v>0</v>
      </c>
      <c r="U3421" s="17" t="str">
        <f t="shared" si="272"/>
        <v/>
      </c>
      <c r="V3421" s="17" t="str">
        <f t="shared" si="273"/>
        <v/>
      </c>
    </row>
    <row r="3422" s="9" customFormat="1" hidden="1" customHeight="1" spans="1:22">
      <c r="A3422" s="21"/>
      <c r="B3422" s="54"/>
      <c r="C3422" s="55"/>
      <c r="D3422" s="54"/>
      <c r="E3422" s="57"/>
      <c r="F3422" s="58"/>
      <c r="G3422" s="59"/>
      <c r="H3422" s="57"/>
      <c r="I3422" s="57"/>
      <c r="J3422" s="62" t="str">
        <f t="shared" si="269"/>
        <v/>
      </c>
      <c r="K3422" s="61"/>
      <c r="L3422" s="57"/>
      <c r="M3422" s="57" t="str">
        <f t="shared" si="270"/>
        <v/>
      </c>
      <c r="N3422" s="57"/>
      <c r="O3422" s="57"/>
      <c r="P3422" s="57"/>
      <c r="Q3422" s="65" t="str">
        <f t="shared" si="271"/>
        <v/>
      </c>
      <c r="R3422" s="55"/>
      <c r="S3422" s="67"/>
      <c r="T3422" s="17">
        <f>IF(AND(D3422&lt;&gt;"",RIGHT(D3422,3)&lt;&gt;""),IF(COUNTIF($D$6:D3422,D3422)=1,1,0),0)</f>
        <v>0</v>
      </c>
      <c r="U3422" s="17" t="str">
        <f t="shared" si="272"/>
        <v/>
      </c>
      <c r="V3422" s="17" t="str">
        <f t="shared" si="273"/>
        <v/>
      </c>
    </row>
    <row r="3423" s="9" customFormat="1" hidden="1" customHeight="1" spans="1:22">
      <c r="A3423" s="21"/>
      <c r="B3423" s="54"/>
      <c r="C3423" s="55"/>
      <c r="D3423" s="54"/>
      <c r="E3423" s="57"/>
      <c r="F3423" s="58"/>
      <c r="G3423" s="59"/>
      <c r="H3423" s="57"/>
      <c r="I3423" s="57"/>
      <c r="J3423" s="62" t="str">
        <f t="shared" si="269"/>
        <v/>
      </c>
      <c r="K3423" s="61"/>
      <c r="L3423" s="57"/>
      <c r="M3423" s="57" t="str">
        <f t="shared" si="270"/>
        <v/>
      </c>
      <c r="N3423" s="57"/>
      <c r="O3423" s="57"/>
      <c r="P3423" s="57"/>
      <c r="Q3423" s="65" t="str">
        <f t="shared" si="271"/>
        <v/>
      </c>
      <c r="R3423" s="55"/>
      <c r="S3423" s="67"/>
      <c r="T3423" s="17">
        <f>IF(AND(D3423&lt;&gt;"",RIGHT(D3423,3)&lt;&gt;""),IF(COUNTIF($D$6:D3423,D3423)=1,1,0),0)</f>
        <v>0</v>
      </c>
      <c r="U3423" s="17" t="str">
        <f t="shared" si="272"/>
        <v/>
      </c>
      <c r="V3423" s="17" t="str">
        <f t="shared" si="273"/>
        <v/>
      </c>
    </row>
    <row r="3424" s="9" customFormat="1" hidden="1" customHeight="1" spans="1:22">
      <c r="A3424" s="21"/>
      <c r="B3424" s="54"/>
      <c r="C3424" s="55"/>
      <c r="D3424" s="54"/>
      <c r="E3424" s="57"/>
      <c r="F3424" s="58"/>
      <c r="G3424" s="59"/>
      <c r="H3424" s="57"/>
      <c r="I3424" s="57"/>
      <c r="J3424" s="62" t="str">
        <f t="shared" si="269"/>
        <v/>
      </c>
      <c r="K3424" s="61"/>
      <c r="L3424" s="57"/>
      <c r="M3424" s="57" t="str">
        <f t="shared" si="270"/>
        <v/>
      </c>
      <c r="N3424" s="57"/>
      <c r="O3424" s="57"/>
      <c r="P3424" s="57"/>
      <c r="Q3424" s="65" t="str">
        <f t="shared" si="271"/>
        <v/>
      </c>
      <c r="R3424" s="55"/>
      <c r="S3424" s="67"/>
      <c r="T3424" s="17">
        <f>IF(AND(D3424&lt;&gt;"",RIGHT(D3424,3)&lt;&gt;""),IF(COUNTIF($D$6:D3424,D3424)=1,1,0),0)</f>
        <v>0</v>
      </c>
      <c r="U3424" s="17" t="str">
        <f t="shared" si="272"/>
        <v/>
      </c>
      <c r="V3424" s="17" t="str">
        <f t="shared" si="273"/>
        <v/>
      </c>
    </row>
    <row r="3425" s="9" customFormat="1" hidden="1" customHeight="1" spans="1:22">
      <c r="A3425" s="21"/>
      <c r="B3425" s="54"/>
      <c r="C3425" s="55"/>
      <c r="D3425" s="54"/>
      <c r="E3425" s="57"/>
      <c r="F3425" s="58"/>
      <c r="G3425" s="59"/>
      <c r="H3425" s="57"/>
      <c r="I3425" s="57"/>
      <c r="J3425" s="62" t="str">
        <f t="shared" si="269"/>
        <v/>
      </c>
      <c r="K3425" s="61"/>
      <c r="L3425" s="57"/>
      <c r="M3425" s="57" t="str">
        <f t="shared" si="270"/>
        <v/>
      </c>
      <c r="N3425" s="57"/>
      <c r="O3425" s="57"/>
      <c r="P3425" s="57"/>
      <c r="Q3425" s="65" t="str">
        <f t="shared" si="271"/>
        <v/>
      </c>
      <c r="R3425" s="55"/>
      <c r="S3425" s="67"/>
      <c r="T3425" s="17">
        <f>IF(AND(D3425&lt;&gt;"",RIGHT(D3425,3)&lt;&gt;""),IF(COUNTIF($D$6:D3425,D3425)=1,1,0),0)</f>
        <v>0</v>
      </c>
      <c r="U3425" s="17" t="str">
        <f t="shared" si="272"/>
        <v/>
      </c>
      <c r="V3425" s="17" t="str">
        <f t="shared" si="273"/>
        <v/>
      </c>
    </row>
    <row r="3426" s="9" customFormat="1" hidden="1" customHeight="1" spans="1:22">
      <c r="A3426" s="21"/>
      <c r="B3426" s="54"/>
      <c r="C3426" s="55"/>
      <c r="D3426" s="54"/>
      <c r="E3426" s="57"/>
      <c r="F3426" s="58"/>
      <c r="G3426" s="59"/>
      <c r="H3426" s="57"/>
      <c r="I3426" s="57"/>
      <c r="J3426" s="62" t="str">
        <f t="shared" si="269"/>
        <v/>
      </c>
      <c r="K3426" s="61"/>
      <c r="L3426" s="57"/>
      <c r="M3426" s="57" t="str">
        <f t="shared" si="270"/>
        <v/>
      </c>
      <c r="N3426" s="57"/>
      <c r="O3426" s="57"/>
      <c r="P3426" s="57"/>
      <c r="Q3426" s="65" t="str">
        <f t="shared" si="271"/>
        <v/>
      </c>
      <c r="R3426" s="55"/>
      <c r="S3426" s="67"/>
      <c r="T3426" s="17">
        <f>IF(AND(D3426&lt;&gt;"",RIGHT(D3426,3)&lt;&gt;""),IF(COUNTIF($D$6:D3426,D3426)=1,1,0),0)</f>
        <v>0</v>
      </c>
      <c r="U3426" s="17" t="str">
        <f t="shared" si="272"/>
        <v/>
      </c>
      <c r="V3426" s="17" t="str">
        <f t="shared" si="273"/>
        <v/>
      </c>
    </row>
    <row r="3427" s="9" customFormat="1" hidden="1" customHeight="1" spans="1:22">
      <c r="A3427" s="21"/>
      <c r="B3427" s="54"/>
      <c r="C3427" s="55"/>
      <c r="D3427" s="54"/>
      <c r="E3427" s="57"/>
      <c r="F3427" s="58"/>
      <c r="G3427" s="59"/>
      <c r="H3427" s="57"/>
      <c r="I3427" s="57"/>
      <c r="J3427" s="62" t="str">
        <f t="shared" si="269"/>
        <v/>
      </c>
      <c r="K3427" s="61"/>
      <c r="L3427" s="57"/>
      <c r="M3427" s="57" t="str">
        <f t="shared" si="270"/>
        <v/>
      </c>
      <c r="N3427" s="57"/>
      <c r="O3427" s="57"/>
      <c r="P3427" s="57"/>
      <c r="Q3427" s="65" t="str">
        <f t="shared" si="271"/>
        <v/>
      </c>
      <c r="R3427" s="55"/>
      <c r="S3427" s="67"/>
      <c r="T3427" s="17">
        <f>IF(AND(D3427&lt;&gt;"",RIGHT(D3427,3)&lt;&gt;""),IF(COUNTIF($D$6:D3427,D3427)=1,1,0),0)</f>
        <v>0</v>
      </c>
      <c r="U3427" s="17" t="str">
        <f t="shared" si="272"/>
        <v/>
      </c>
      <c r="V3427" s="17" t="str">
        <f t="shared" si="273"/>
        <v/>
      </c>
    </row>
    <row r="3428" s="9" customFormat="1" hidden="1" customHeight="1" spans="1:22">
      <c r="A3428" s="21"/>
      <c r="B3428" s="54"/>
      <c r="C3428" s="55"/>
      <c r="D3428" s="54"/>
      <c r="E3428" s="57"/>
      <c r="F3428" s="58"/>
      <c r="G3428" s="59"/>
      <c r="H3428" s="57"/>
      <c r="I3428" s="57"/>
      <c r="J3428" s="62" t="str">
        <f t="shared" si="269"/>
        <v/>
      </c>
      <c r="K3428" s="61"/>
      <c r="L3428" s="57"/>
      <c r="M3428" s="57" t="str">
        <f t="shared" si="270"/>
        <v/>
      </c>
      <c r="N3428" s="57"/>
      <c r="O3428" s="57"/>
      <c r="P3428" s="57"/>
      <c r="Q3428" s="65" t="str">
        <f t="shared" si="271"/>
        <v/>
      </c>
      <c r="R3428" s="55"/>
      <c r="S3428" s="67"/>
      <c r="T3428" s="17">
        <f>IF(AND(D3428&lt;&gt;"",RIGHT(D3428,3)&lt;&gt;""),IF(COUNTIF($D$6:D3428,D3428)=1,1,0),0)</f>
        <v>0</v>
      </c>
      <c r="U3428" s="17" t="str">
        <f t="shared" si="272"/>
        <v/>
      </c>
      <c r="V3428" s="17" t="str">
        <f t="shared" si="273"/>
        <v/>
      </c>
    </row>
    <row r="3429" s="9" customFormat="1" hidden="1" customHeight="1" spans="1:22">
      <c r="A3429" s="21"/>
      <c r="B3429" s="54"/>
      <c r="C3429" s="55"/>
      <c r="D3429" s="54"/>
      <c r="E3429" s="57"/>
      <c r="F3429" s="58"/>
      <c r="G3429" s="59"/>
      <c r="H3429" s="57"/>
      <c r="I3429" s="57"/>
      <c r="J3429" s="62" t="str">
        <f t="shared" si="269"/>
        <v/>
      </c>
      <c r="K3429" s="61"/>
      <c r="L3429" s="57"/>
      <c r="M3429" s="57" t="str">
        <f t="shared" si="270"/>
        <v/>
      </c>
      <c r="N3429" s="57"/>
      <c r="O3429" s="57"/>
      <c r="P3429" s="57"/>
      <c r="Q3429" s="65" t="str">
        <f t="shared" si="271"/>
        <v/>
      </c>
      <c r="R3429" s="55"/>
      <c r="S3429" s="67"/>
      <c r="T3429" s="17">
        <f>IF(AND(D3429&lt;&gt;"",RIGHT(D3429,3)&lt;&gt;""),IF(COUNTIF($D$6:D3429,D3429)=1,1,0),0)</f>
        <v>0</v>
      </c>
      <c r="U3429" s="17" t="str">
        <f t="shared" si="272"/>
        <v/>
      </c>
      <c r="V3429" s="17" t="str">
        <f t="shared" si="273"/>
        <v/>
      </c>
    </row>
    <row r="3430" s="9" customFormat="1" hidden="1" customHeight="1" spans="1:22">
      <c r="A3430" s="21"/>
      <c r="B3430" s="54"/>
      <c r="C3430" s="55"/>
      <c r="D3430" s="54"/>
      <c r="E3430" s="57"/>
      <c r="F3430" s="58"/>
      <c r="G3430" s="59"/>
      <c r="H3430" s="57"/>
      <c r="I3430" s="57"/>
      <c r="J3430" s="62" t="str">
        <f t="shared" si="269"/>
        <v/>
      </c>
      <c r="K3430" s="61"/>
      <c r="L3430" s="57"/>
      <c r="M3430" s="57" t="str">
        <f t="shared" si="270"/>
        <v/>
      </c>
      <c r="N3430" s="57"/>
      <c r="O3430" s="57"/>
      <c r="P3430" s="57"/>
      <c r="Q3430" s="65" t="str">
        <f t="shared" si="271"/>
        <v/>
      </c>
      <c r="R3430" s="55"/>
      <c r="S3430" s="67"/>
      <c r="T3430" s="17">
        <f>IF(AND(D3430&lt;&gt;"",RIGHT(D3430,3)&lt;&gt;""),IF(COUNTIF($D$6:D3430,D3430)=1,1,0),0)</f>
        <v>0</v>
      </c>
      <c r="U3430" s="17" t="str">
        <f t="shared" si="272"/>
        <v/>
      </c>
      <c r="V3430" s="17" t="str">
        <f t="shared" si="273"/>
        <v/>
      </c>
    </row>
    <row r="3431" s="9" customFormat="1" hidden="1" customHeight="1" spans="1:22">
      <c r="A3431" s="21"/>
      <c r="B3431" s="54"/>
      <c r="C3431" s="55"/>
      <c r="D3431" s="54"/>
      <c r="E3431" s="57"/>
      <c r="F3431" s="58"/>
      <c r="G3431" s="59"/>
      <c r="H3431" s="57"/>
      <c r="I3431" s="57"/>
      <c r="J3431" s="62" t="str">
        <f t="shared" si="269"/>
        <v/>
      </c>
      <c r="K3431" s="61"/>
      <c r="L3431" s="57"/>
      <c r="M3431" s="57" t="str">
        <f t="shared" si="270"/>
        <v/>
      </c>
      <c r="N3431" s="57"/>
      <c r="O3431" s="57"/>
      <c r="P3431" s="57"/>
      <c r="Q3431" s="65" t="str">
        <f t="shared" si="271"/>
        <v/>
      </c>
      <c r="R3431" s="55"/>
      <c r="S3431" s="67"/>
      <c r="T3431" s="17">
        <f>IF(AND(D3431&lt;&gt;"",RIGHT(D3431,3)&lt;&gt;""),IF(COUNTIF($D$6:D3431,D3431)=1,1,0),0)</f>
        <v>0</v>
      </c>
      <c r="U3431" s="17" t="str">
        <f t="shared" si="272"/>
        <v/>
      </c>
      <c r="V3431" s="17" t="str">
        <f t="shared" si="273"/>
        <v/>
      </c>
    </row>
    <row r="3432" s="9" customFormat="1" hidden="1" customHeight="1" spans="1:22">
      <c r="A3432" s="21"/>
      <c r="B3432" s="54"/>
      <c r="C3432" s="55"/>
      <c r="D3432" s="54"/>
      <c r="E3432" s="57"/>
      <c r="F3432" s="58"/>
      <c r="G3432" s="59"/>
      <c r="H3432" s="57"/>
      <c r="I3432" s="57"/>
      <c r="J3432" s="62" t="str">
        <f t="shared" si="269"/>
        <v/>
      </c>
      <c r="K3432" s="61"/>
      <c r="L3432" s="57"/>
      <c r="M3432" s="57" t="str">
        <f t="shared" si="270"/>
        <v/>
      </c>
      <c r="N3432" s="57"/>
      <c r="O3432" s="57"/>
      <c r="P3432" s="57"/>
      <c r="Q3432" s="65" t="str">
        <f t="shared" si="271"/>
        <v/>
      </c>
      <c r="R3432" s="55"/>
      <c r="S3432" s="67"/>
      <c r="T3432" s="17">
        <f>IF(AND(D3432&lt;&gt;"",RIGHT(D3432,3)&lt;&gt;""),IF(COUNTIF($D$6:D3432,D3432)=1,1,0),0)</f>
        <v>0</v>
      </c>
      <c r="U3432" s="17" t="str">
        <f t="shared" si="272"/>
        <v/>
      </c>
      <c r="V3432" s="17" t="str">
        <f t="shared" si="273"/>
        <v/>
      </c>
    </row>
    <row r="3433" s="9" customFormat="1" hidden="1" customHeight="1" spans="1:22">
      <c r="A3433" s="21"/>
      <c r="B3433" s="54"/>
      <c r="C3433" s="55"/>
      <c r="D3433" s="54"/>
      <c r="E3433" s="57"/>
      <c r="F3433" s="58"/>
      <c r="G3433" s="59"/>
      <c r="H3433" s="57"/>
      <c r="I3433" s="57"/>
      <c r="J3433" s="62" t="str">
        <f t="shared" si="269"/>
        <v/>
      </c>
      <c r="K3433" s="61"/>
      <c r="L3433" s="57"/>
      <c r="M3433" s="57" t="str">
        <f t="shared" si="270"/>
        <v/>
      </c>
      <c r="N3433" s="57"/>
      <c r="O3433" s="57"/>
      <c r="P3433" s="57"/>
      <c r="Q3433" s="65" t="str">
        <f t="shared" si="271"/>
        <v/>
      </c>
      <c r="R3433" s="55"/>
      <c r="S3433" s="67"/>
      <c r="T3433" s="17">
        <f>IF(AND(D3433&lt;&gt;"",RIGHT(D3433,3)&lt;&gt;""),IF(COUNTIF($D$6:D3433,D3433)=1,1,0),0)</f>
        <v>0</v>
      </c>
      <c r="U3433" s="17" t="str">
        <f t="shared" si="272"/>
        <v/>
      </c>
      <c r="V3433" s="17" t="str">
        <f t="shared" si="273"/>
        <v/>
      </c>
    </row>
    <row r="3434" s="9" customFormat="1" hidden="1" customHeight="1" spans="1:22">
      <c r="A3434" s="21"/>
      <c r="B3434" s="54"/>
      <c r="C3434" s="55"/>
      <c r="D3434" s="54"/>
      <c r="E3434" s="57"/>
      <c r="F3434" s="58"/>
      <c r="G3434" s="59"/>
      <c r="H3434" s="57"/>
      <c r="I3434" s="57"/>
      <c r="J3434" s="62" t="str">
        <f t="shared" si="269"/>
        <v/>
      </c>
      <c r="K3434" s="61"/>
      <c r="L3434" s="57"/>
      <c r="M3434" s="57" t="str">
        <f t="shared" si="270"/>
        <v/>
      </c>
      <c r="N3434" s="57"/>
      <c r="O3434" s="57"/>
      <c r="P3434" s="57"/>
      <c r="Q3434" s="65" t="str">
        <f t="shared" si="271"/>
        <v/>
      </c>
      <c r="R3434" s="55"/>
      <c r="S3434" s="67"/>
      <c r="T3434" s="17">
        <f>IF(AND(D3434&lt;&gt;"",RIGHT(D3434,3)&lt;&gt;""),IF(COUNTIF($D$6:D3434,D3434)=1,1,0),0)</f>
        <v>0</v>
      </c>
      <c r="U3434" s="17" t="str">
        <f t="shared" si="272"/>
        <v/>
      </c>
      <c r="V3434" s="17" t="str">
        <f t="shared" si="273"/>
        <v/>
      </c>
    </row>
    <row r="3435" s="9" customFormat="1" hidden="1" customHeight="1" spans="1:22">
      <c r="A3435" s="21"/>
      <c r="B3435" s="54"/>
      <c r="C3435" s="55"/>
      <c r="D3435" s="54"/>
      <c r="E3435" s="57"/>
      <c r="F3435" s="58"/>
      <c r="G3435" s="59"/>
      <c r="H3435" s="57"/>
      <c r="I3435" s="57"/>
      <c r="J3435" s="62" t="str">
        <f t="shared" si="269"/>
        <v/>
      </c>
      <c r="K3435" s="61"/>
      <c r="L3435" s="57"/>
      <c r="M3435" s="57" t="str">
        <f t="shared" si="270"/>
        <v/>
      </c>
      <c r="N3435" s="57"/>
      <c r="O3435" s="57"/>
      <c r="P3435" s="57"/>
      <c r="Q3435" s="65" t="str">
        <f t="shared" si="271"/>
        <v/>
      </c>
      <c r="R3435" s="55"/>
      <c r="S3435" s="67"/>
      <c r="T3435" s="17">
        <f>IF(AND(D3435&lt;&gt;"",RIGHT(D3435,3)&lt;&gt;""),IF(COUNTIF($D$6:D3435,D3435)=1,1,0),0)</f>
        <v>0</v>
      </c>
      <c r="U3435" s="17" t="str">
        <f t="shared" si="272"/>
        <v/>
      </c>
      <c r="V3435" s="17" t="str">
        <f t="shared" si="273"/>
        <v/>
      </c>
    </row>
    <row r="3436" s="9" customFormat="1" hidden="1" customHeight="1" spans="1:22">
      <c r="A3436" s="21"/>
      <c r="B3436" s="54"/>
      <c r="C3436" s="55"/>
      <c r="D3436" s="54"/>
      <c r="E3436" s="57"/>
      <c r="F3436" s="58"/>
      <c r="G3436" s="59"/>
      <c r="H3436" s="57"/>
      <c r="I3436" s="57"/>
      <c r="J3436" s="62" t="str">
        <f t="shared" si="269"/>
        <v/>
      </c>
      <c r="K3436" s="61"/>
      <c r="L3436" s="57"/>
      <c r="M3436" s="57" t="str">
        <f t="shared" si="270"/>
        <v/>
      </c>
      <c r="N3436" s="57"/>
      <c r="O3436" s="57"/>
      <c r="P3436" s="57"/>
      <c r="Q3436" s="65" t="str">
        <f t="shared" si="271"/>
        <v/>
      </c>
      <c r="R3436" s="55"/>
      <c r="S3436" s="67"/>
      <c r="T3436" s="17">
        <f>IF(AND(D3436&lt;&gt;"",RIGHT(D3436,3)&lt;&gt;""),IF(COUNTIF($D$6:D3436,D3436)=1,1,0),0)</f>
        <v>0</v>
      </c>
      <c r="U3436" s="17" t="str">
        <f t="shared" si="272"/>
        <v/>
      </c>
      <c r="V3436" s="17" t="str">
        <f t="shared" si="273"/>
        <v/>
      </c>
    </row>
    <row r="3437" s="9" customFormat="1" hidden="1" customHeight="1" spans="1:22">
      <c r="A3437" s="21"/>
      <c r="B3437" s="54"/>
      <c r="C3437" s="55"/>
      <c r="D3437" s="54"/>
      <c r="E3437" s="57"/>
      <c r="F3437" s="58"/>
      <c r="G3437" s="59"/>
      <c r="H3437" s="57"/>
      <c r="I3437" s="57"/>
      <c r="J3437" s="62" t="str">
        <f t="shared" si="269"/>
        <v/>
      </c>
      <c r="K3437" s="61"/>
      <c r="L3437" s="57"/>
      <c r="M3437" s="57" t="str">
        <f t="shared" si="270"/>
        <v/>
      </c>
      <c r="N3437" s="57"/>
      <c r="O3437" s="57"/>
      <c r="P3437" s="57"/>
      <c r="Q3437" s="65" t="str">
        <f t="shared" si="271"/>
        <v/>
      </c>
      <c r="R3437" s="55"/>
      <c r="S3437" s="67"/>
      <c r="T3437" s="17">
        <f>IF(AND(D3437&lt;&gt;"",RIGHT(D3437,3)&lt;&gt;""),IF(COUNTIF($D$6:D3437,D3437)=1,1,0),0)</f>
        <v>0</v>
      </c>
      <c r="U3437" s="17" t="str">
        <f t="shared" si="272"/>
        <v/>
      </c>
      <c r="V3437" s="17" t="str">
        <f t="shared" si="273"/>
        <v/>
      </c>
    </row>
    <row r="3438" s="9" customFormat="1" hidden="1" customHeight="1" spans="1:22">
      <c r="A3438" s="21"/>
      <c r="B3438" s="54"/>
      <c r="C3438" s="55"/>
      <c r="D3438" s="54"/>
      <c r="E3438" s="57"/>
      <c r="F3438" s="58"/>
      <c r="G3438" s="59"/>
      <c r="H3438" s="57"/>
      <c r="I3438" s="57"/>
      <c r="J3438" s="62" t="str">
        <f t="shared" si="269"/>
        <v/>
      </c>
      <c r="K3438" s="61"/>
      <c r="L3438" s="57"/>
      <c r="M3438" s="57" t="str">
        <f t="shared" si="270"/>
        <v/>
      </c>
      <c r="N3438" s="57"/>
      <c r="O3438" s="57"/>
      <c r="P3438" s="57"/>
      <c r="Q3438" s="65" t="str">
        <f t="shared" si="271"/>
        <v/>
      </c>
      <c r="R3438" s="55"/>
      <c r="S3438" s="67"/>
      <c r="T3438" s="17">
        <f>IF(AND(D3438&lt;&gt;"",RIGHT(D3438,3)&lt;&gt;""),IF(COUNTIF($D$6:D3438,D3438)=1,1,0),0)</f>
        <v>0</v>
      </c>
      <c r="U3438" s="17" t="str">
        <f t="shared" si="272"/>
        <v/>
      </c>
      <c r="V3438" s="17" t="str">
        <f t="shared" si="273"/>
        <v/>
      </c>
    </row>
    <row r="3439" s="9" customFormat="1" hidden="1" customHeight="1" spans="1:22">
      <c r="A3439" s="21"/>
      <c r="B3439" s="54"/>
      <c r="C3439" s="55"/>
      <c r="D3439" s="54"/>
      <c r="E3439" s="57"/>
      <c r="F3439" s="58"/>
      <c r="G3439" s="59"/>
      <c r="H3439" s="57"/>
      <c r="I3439" s="57"/>
      <c r="J3439" s="62" t="str">
        <f t="shared" si="269"/>
        <v/>
      </c>
      <c r="K3439" s="61"/>
      <c r="L3439" s="57"/>
      <c r="M3439" s="57" t="str">
        <f t="shared" si="270"/>
        <v/>
      </c>
      <c r="N3439" s="57"/>
      <c r="O3439" s="57"/>
      <c r="P3439" s="57"/>
      <c r="Q3439" s="65" t="str">
        <f t="shared" si="271"/>
        <v/>
      </c>
      <c r="R3439" s="55"/>
      <c r="S3439" s="67"/>
      <c r="T3439" s="17">
        <f>IF(AND(D3439&lt;&gt;"",RIGHT(D3439,3)&lt;&gt;""),IF(COUNTIF($D$6:D3439,D3439)=1,1,0),0)</f>
        <v>0</v>
      </c>
      <c r="U3439" s="17" t="str">
        <f t="shared" si="272"/>
        <v/>
      </c>
      <c r="V3439" s="17" t="str">
        <f t="shared" si="273"/>
        <v/>
      </c>
    </row>
    <row r="3440" s="9" customFormat="1" hidden="1" customHeight="1" spans="1:22">
      <c r="A3440" s="21"/>
      <c r="B3440" s="54"/>
      <c r="C3440" s="55"/>
      <c r="D3440" s="54"/>
      <c r="E3440" s="57"/>
      <c r="F3440" s="58"/>
      <c r="G3440" s="59"/>
      <c r="H3440" s="57"/>
      <c r="I3440" s="57"/>
      <c r="J3440" s="62" t="str">
        <f t="shared" si="269"/>
        <v/>
      </c>
      <c r="K3440" s="61"/>
      <c r="L3440" s="57"/>
      <c r="M3440" s="57" t="str">
        <f t="shared" si="270"/>
        <v/>
      </c>
      <c r="N3440" s="57"/>
      <c r="O3440" s="57"/>
      <c r="P3440" s="57"/>
      <c r="Q3440" s="65" t="str">
        <f t="shared" si="271"/>
        <v/>
      </c>
      <c r="R3440" s="55"/>
      <c r="S3440" s="67"/>
      <c r="T3440" s="17">
        <f>IF(AND(D3440&lt;&gt;"",RIGHT(D3440,3)&lt;&gt;""),IF(COUNTIF($D$6:D3440,D3440)=1,1,0),0)</f>
        <v>0</v>
      </c>
      <c r="U3440" s="17" t="str">
        <f t="shared" si="272"/>
        <v/>
      </c>
      <c r="V3440" s="17" t="str">
        <f t="shared" si="273"/>
        <v/>
      </c>
    </row>
    <row r="3441" s="9" customFormat="1" hidden="1" customHeight="1" spans="1:22">
      <c r="A3441" s="21"/>
      <c r="B3441" s="54"/>
      <c r="C3441" s="55"/>
      <c r="D3441" s="54"/>
      <c r="E3441" s="57"/>
      <c r="F3441" s="58"/>
      <c r="G3441" s="59"/>
      <c r="H3441" s="57"/>
      <c r="I3441" s="57"/>
      <c r="J3441" s="62" t="str">
        <f t="shared" si="269"/>
        <v/>
      </c>
      <c r="K3441" s="61"/>
      <c r="L3441" s="57"/>
      <c r="M3441" s="57" t="str">
        <f t="shared" si="270"/>
        <v/>
      </c>
      <c r="N3441" s="57"/>
      <c r="O3441" s="57"/>
      <c r="P3441" s="57"/>
      <c r="Q3441" s="65" t="str">
        <f t="shared" si="271"/>
        <v/>
      </c>
      <c r="R3441" s="55"/>
      <c r="S3441" s="67"/>
      <c r="T3441" s="17">
        <f>IF(AND(D3441&lt;&gt;"",RIGHT(D3441,3)&lt;&gt;""),IF(COUNTIF($D$6:D3441,D3441)=1,1,0),0)</f>
        <v>0</v>
      </c>
      <c r="U3441" s="17" t="str">
        <f t="shared" si="272"/>
        <v/>
      </c>
      <c r="V3441" s="17" t="str">
        <f t="shared" si="273"/>
        <v/>
      </c>
    </row>
    <row r="3442" s="9" customFormat="1" hidden="1" customHeight="1" spans="1:22">
      <c r="A3442" s="21"/>
      <c r="B3442" s="54"/>
      <c r="C3442" s="55"/>
      <c r="D3442" s="54"/>
      <c r="E3442" s="57"/>
      <c r="F3442" s="58"/>
      <c r="G3442" s="59"/>
      <c r="H3442" s="57"/>
      <c r="I3442" s="57"/>
      <c r="J3442" s="62" t="str">
        <f t="shared" si="269"/>
        <v/>
      </c>
      <c r="K3442" s="61"/>
      <c r="L3442" s="57"/>
      <c r="M3442" s="57" t="str">
        <f t="shared" si="270"/>
        <v/>
      </c>
      <c r="N3442" s="57"/>
      <c r="O3442" s="57"/>
      <c r="P3442" s="57"/>
      <c r="Q3442" s="65" t="str">
        <f t="shared" si="271"/>
        <v/>
      </c>
      <c r="R3442" s="55"/>
      <c r="S3442" s="67"/>
      <c r="T3442" s="17">
        <f>IF(AND(D3442&lt;&gt;"",RIGHT(D3442,3)&lt;&gt;""),IF(COUNTIF($D$6:D3442,D3442)=1,1,0),0)</f>
        <v>0</v>
      </c>
      <c r="U3442" s="17" t="str">
        <f t="shared" si="272"/>
        <v/>
      </c>
      <c r="V3442" s="17" t="str">
        <f t="shared" si="273"/>
        <v/>
      </c>
    </row>
    <row r="3443" s="9" customFormat="1" hidden="1" customHeight="1" spans="1:22">
      <c r="A3443" s="21"/>
      <c r="B3443" s="54"/>
      <c r="C3443" s="55"/>
      <c r="D3443" s="54"/>
      <c r="E3443" s="57"/>
      <c r="F3443" s="58"/>
      <c r="G3443" s="59"/>
      <c r="H3443" s="57"/>
      <c r="I3443" s="57"/>
      <c r="J3443" s="62" t="str">
        <f t="shared" si="269"/>
        <v/>
      </c>
      <c r="K3443" s="61"/>
      <c r="L3443" s="57"/>
      <c r="M3443" s="57" t="str">
        <f t="shared" si="270"/>
        <v/>
      </c>
      <c r="N3443" s="57"/>
      <c r="O3443" s="57"/>
      <c r="P3443" s="57"/>
      <c r="Q3443" s="65" t="str">
        <f t="shared" si="271"/>
        <v/>
      </c>
      <c r="R3443" s="55"/>
      <c r="S3443" s="67"/>
      <c r="T3443" s="17">
        <f>IF(AND(D3443&lt;&gt;"",RIGHT(D3443,3)&lt;&gt;""),IF(COUNTIF($D$6:D3443,D3443)=1,1,0),0)</f>
        <v>0</v>
      </c>
      <c r="U3443" s="17" t="str">
        <f t="shared" si="272"/>
        <v/>
      </c>
      <c r="V3443" s="17" t="str">
        <f t="shared" si="273"/>
        <v/>
      </c>
    </row>
    <row r="3444" s="9" customFormat="1" hidden="1" customHeight="1" spans="1:22">
      <c r="A3444" s="21"/>
      <c r="B3444" s="54"/>
      <c r="C3444" s="55"/>
      <c r="D3444" s="54"/>
      <c r="E3444" s="57"/>
      <c r="F3444" s="58"/>
      <c r="G3444" s="59"/>
      <c r="H3444" s="57"/>
      <c r="I3444" s="57"/>
      <c r="J3444" s="62" t="str">
        <f t="shared" si="269"/>
        <v/>
      </c>
      <c r="K3444" s="61"/>
      <c r="L3444" s="57"/>
      <c r="M3444" s="57" t="str">
        <f t="shared" si="270"/>
        <v/>
      </c>
      <c r="N3444" s="57"/>
      <c r="O3444" s="57"/>
      <c r="P3444" s="57"/>
      <c r="Q3444" s="65" t="str">
        <f t="shared" si="271"/>
        <v/>
      </c>
      <c r="R3444" s="55"/>
      <c r="S3444" s="67"/>
      <c r="T3444" s="17">
        <f>IF(AND(D3444&lt;&gt;"",RIGHT(D3444,3)&lt;&gt;""),IF(COUNTIF($D$6:D3444,D3444)=1,1,0),0)</f>
        <v>0</v>
      </c>
      <c r="U3444" s="17" t="str">
        <f t="shared" si="272"/>
        <v/>
      </c>
      <c r="V3444" s="17" t="str">
        <f t="shared" si="273"/>
        <v/>
      </c>
    </row>
    <row r="3445" s="9" customFormat="1" hidden="1" customHeight="1" spans="1:22">
      <c r="A3445" s="21"/>
      <c r="B3445" s="54"/>
      <c r="C3445" s="55"/>
      <c r="D3445" s="54"/>
      <c r="E3445" s="57"/>
      <c r="F3445" s="58"/>
      <c r="G3445" s="59"/>
      <c r="H3445" s="57"/>
      <c r="I3445" s="57"/>
      <c r="J3445" s="62" t="str">
        <f t="shared" si="269"/>
        <v/>
      </c>
      <c r="K3445" s="61"/>
      <c r="L3445" s="57"/>
      <c r="M3445" s="57" t="str">
        <f t="shared" si="270"/>
        <v/>
      </c>
      <c r="N3445" s="57"/>
      <c r="O3445" s="57"/>
      <c r="P3445" s="57"/>
      <c r="Q3445" s="65" t="str">
        <f t="shared" si="271"/>
        <v/>
      </c>
      <c r="R3445" s="55"/>
      <c r="S3445" s="67"/>
      <c r="T3445" s="17">
        <f>IF(AND(D3445&lt;&gt;"",RIGHT(D3445,3)&lt;&gt;""),IF(COUNTIF($D$6:D3445,D3445)=1,1,0),0)</f>
        <v>0</v>
      </c>
      <c r="U3445" s="17" t="str">
        <f t="shared" si="272"/>
        <v/>
      </c>
      <c r="V3445" s="17" t="str">
        <f t="shared" si="273"/>
        <v/>
      </c>
    </row>
    <row r="3446" s="9" customFormat="1" hidden="1" customHeight="1" spans="1:22">
      <c r="A3446" s="21"/>
      <c r="B3446" s="54"/>
      <c r="C3446" s="55"/>
      <c r="D3446" s="54"/>
      <c r="E3446" s="57"/>
      <c r="F3446" s="58"/>
      <c r="G3446" s="59"/>
      <c r="H3446" s="57"/>
      <c r="I3446" s="57"/>
      <c r="J3446" s="62" t="str">
        <f t="shared" si="269"/>
        <v/>
      </c>
      <c r="K3446" s="61"/>
      <c r="L3446" s="57"/>
      <c r="M3446" s="57" t="str">
        <f t="shared" si="270"/>
        <v/>
      </c>
      <c r="N3446" s="57"/>
      <c r="O3446" s="57"/>
      <c r="P3446" s="57"/>
      <c r="Q3446" s="65" t="str">
        <f t="shared" si="271"/>
        <v/>
      </c>
      <c r="R3446" s="55"/>
      <c r="S3446" s="67"/>
      <c r="T3446" s="17">
        <f>IF(AND(D3446&lt;&gt;"",RIGHT(D3446,3)&lt;&gt;""),IF(COUNTIF($D$6:D3446,D3446)=1,1,0),0)</f>
        <v>0</v>
      </c>
      <c r="U3446" s="17" t="str">
        <f t="shared" si="272"/>
        <v/>
      </c>
      <c r="V3446" s="17" t="str">
        <f t="shared" si="273"/>
        <v/>
      </c>
    </row>
    <row r="3447" s="9" customFormat="1" hidden="1" customHeight="1" spans="1:22">
      <c r="A3447" s="21"/>
      <c r="B3447" s="54"/>
      <c r="C3447" s="55"/>
      <c r="D3447" s="54"/>
      <c r="E3447" s="57"/>
      <c r="F3447" s="58"/>
      <c r="G3447" s="59"/>
      <c r="H3447" s="57"/>
      <c r="I3447" s="57"/>
      <c r="J3447" s="62" t="str">
        <f t="shared" si="269"/>
        <v/>
      </c>
      <c r="K3447" s="61"/>
      <c r="L3447" s="57"/>
      <c r="M3447" s="57" t="str">
        <f t="shared" si="270"/>
        <v/>
      </c>
      <c r="N3447" s="57"/>
      <c r="O3447" s="57"/>
      <c r="P3447" s="57"/>
      <c r="Q3447" s="65" t="str">
        <f t="shared" si="271"/>
        <v/>
      </c>
      <c r="R3447" s="55"/>
      <c r="S3447" s="67"/>
      <c r="T3447" s="17">
        <f>IF(AND(D3447&lt;&gt;"",RIGHT(D3447,3)&lt;&gt;""),IF(COUNTIF($D$6:D3447,D3447)=1,1,0),0)</f>
        <v>0</v>
      </c>
      <c r="U3447" s="17" t="str">
        <f t="shared" si="272"/>
        <v/>
      </c>
      <c r="V3447" s="17" t="str">
        <f t="shared" si="273"/>
        <v/>
      </c>
    </row>
    <row r="3448" s="9" customFormat="1" hidden="1" customHeight="1" spans="1:22">
      <c r="A3448" s="21"/>
      <c r="B3448" s="54"/>
      <c r="C3448" s="55"/>
      <c r="D3448" s="54"/>
      <c r="E3448" s="57"/>
      <c r="F3448" s="58"/>
      <c r="G3448" s="59"/>
      <c r="H3448" s="57"/>
      <c r="I3448" s="57"/>
      <c r="J3448" s="62" t="str">
        <f t="shared" si="269"/>
        <v/>
      </c>
      <c r="K3448" s="61"/>
      <c r="L3448" s="57"/>
      <c r="M3448" s="57" t="str">
        <f t="shared" si="270"/>
        <v/>
      </c>
      <c r="N3448" s="57"/>
      <c r="O3448" s="57"/>
      <c r="P3448" s="57"/>
      <c r="Q3448" s="65" t="str">
        <f t="shared" si="271"/>
        <v/>
      </c>
      <c r="R3448" s="55"/>
      <c r="S3448" s="67"/>
      <c r="T3448" s="17">
        <f>IF(AND(D3448&lt;&gt;"",RIGHT(D3448,3)&lt;&gt;""),IF(COUNTIF($D$6:D3448,D3448)=1,1,0),0)</f>
        <v>0</v>
      </c>
      <c r="U3448" s="17" t="str">
        <f t="shared" si="272"/>
        <v/>
      </c>
      <c r="V3448" s="17" t="str">
        <f t="shared" si="273"/>
        <v/>
      </c>
    </row>
    <row r="3449" s="9" customFormat="1" hidden="1" customHeight="1" spans="1:22">
      <c r="A3449" s="21"/>
      <c r="B3449" s="54"/>
      <c r="C3449" s="55"/>
      <c r="D3449" s="54"/>
      <c r="E3449" s="57"/>
      <c r="F3449" s="58"/>
      <c r="G3449" s="59"/>
      <c r="H3449" s="57"/>
      <c r="I3449" s="57"/>
      <c r="J3449" s="62" t="str">
        <f t="shared" si="269"/>
        <v/>
      </c>
      <c r="K3449" s="61"/>
      <c r="L3449" s="57"/>
      <c r="M3449" s="57" t="str">
        <f t="shared" si="270"/>
        <v/>
      </c>
      <c r="N3449" s="57"/>
      <c r="O3449" s="57"/>
      <c r="P3449" s="57"/>
      <c r="Q3449" s="65" t="str">
        <f t="shared" si="271"/>
        <v/>
      </c>
      <c r="R3449" s="55"/>
      <c r="S3449" s="67"/>
      <c r="T3449" s="17">
        <f>IF(AND(D3449&lt;&gt;"",RIGHT(D3449,3)&lt;&gt;""),IF(COUNTIF($D$6:D3449,D3449)=1,1,0),0)</f>
        <v>0</v>
      </c>
      <c r="U3449" s="17" t="str">
        <f t="shared" si="272"/>
        <v/>
      </c>
      <c r="V3449" s="17" t="str">
        <f t="shared" si="273"/>
        <v/>
      </c>
    </row>
    <row r="3450" s="9" customFormat="1" hidden="1" customHeight="1" spans="1:22">
      <c r="A3450" s="21"/>
      <c r="B3450" s="54"/>
      <c r="C3450" s="55"/>
      <c r="D3450" s="54"/>
      <c r="E3450" s="57"/>
      <c r="F3450" s="58"/>
      <c r="G3450" s="59"/>
      <c r="H3450" s="57"/>
      <c r="I3450" s="57"/>
      <c r="J3450" s="62" t="str">
        <f t="shared" si="269"/>
        <v/>
      </c>
      <c r="K3450" s="61"/>
      <c r="L3450" s="57"/>
      <c r="M3450" s="57" t="str">
        <f t="shared" si="270"/>
        <v/>
      </c>
      <c r="N3450" s="57"/>
      <c r="O3450" s="57"/>
      <c r="P3450" s="57"/>
      <c r="Q3450" s="65" t="str">
        <f t="shared" si="271"/>
        <v/>
      </c>
      <c r="R3450" s="55"/>
      <c r="S3450" s="67"/>
      <c r="T3450" s="17">
        <f>IF(AND(D3450&lt;&gt;"",RIGHT(D3450,3)&lt;&gt;""),IF(COUNTIF($D$6:D3450,D3450)=1,1,0),0)</f>
        <v>0</v>
      </c>
      <c r="U3450" s="17" t="str">
        <f t="shared" si="272"/>
        <v/>
      </c>
      <c r="V3450" s="17" t="str">
        <f t="shared" si="273"/>
        <v/>
      </c>
    </row>
    <row r="3451" s="9" customFormat="1" hidden="1" customHeight="1" spans="1:22">
      <c r="A3451" s="21"/>
      <c r="B3451" s="54"/>
      <c r="C3451" s="55"/>
      <c r="D3451" s="54"/>
      <c r="E3451" s="57"/>
      <c r="F3451" s="58"/>
      <c r="G3451" s="59"/>
      <c r="H3451" s="57"/>
      <c r="I3451" s="57"/>
      <c r="J3451" s="62" t="str">
        <f t="shared" si="269"/>
        <v/>
      </c>
      <c r="K3451" s="61"/>
      <c r="L3451" s="57"/>
      <c r="M3451" s="57" t="str">
        <f t="shared" si="270"/>
        <v/>
      </c>
      <c r="N3451" s="57"/>
      <c r="O3451" s="57"/>
      <c r="P3451" s="57"/>
      <c r="Q3451" s="65" t="str">
        <f t="shared" si="271"/>
        <v/>
      </c>
      <c r="R3451" s="55"/>
      <c r="S3451" s="67"/>
      <c r="T3451" s="17">
        <f>IF(AND(D3451&lt;&gt;"",RIGHT(D3451,3)&lt;&gt;""),IF(COUNTIF($D$6:D3451,D3451)=1,1,0),0)</f>
        <v>0</v>
      </c>
      <c r="U3451" s="17" t="str">
        <f t="shared" si="272"/>
        <v/>
      </c>
      <c r="V3451" s="17" t="str">
        <f t="shared" si="273"/>
        <v/>
      </c>
    </row>
    <row r="3452" s="9" customFormat="1" hidden="1" customHeight="1" spans="1:22">
      <c r="A3452" s="21"/>
      <c r="B3452" s="54"/>
      <c r="C3452" s="55"/>
      <c r="D3452" s="54"/>
      <c r="E3452" s="57"/>
      <c r="F3452" s="58"/>
      <c r="G3452" s="59"/>
      <c r="H3452" s="57"/>
      <c r="I3452" s="57"/>
      <c r="J3452" s="62" t="str">
        <f t="shared" si="269"/>
        <v/>
      </c>
      <c r="K3452" s="61"/>
      <c r="L3452" s="57"/>
      <c r="M3452" s="57" t="str">
        <f t="shared" si="270"/>
        <v/>
      </c>
      <c r="N3452" s="57"/>
      <c r="O3452" s="57"/>
      <c r="P3452" s="57"/>
      <c r="Q3452" s="65" t="str">
        <f t="shared" si="271"/>
        <v/>
      </c>
      <c r="R3452" s="55"/>
      <c r="S3452" s="67"/>
      <c r="T3452" s="17">
        <f>IF(AND(D3452&lt;&gt;"",RIGHT(D3452,3)&lt;&gt;""),IF(COUNTIF($D$6:D3452,D3452)=1,1,0),0)</f>
        <v>0</v>
      </c>
      <c r="U3452" s="17" t="str">
        <f t="shared" si="272"/>
        <v/>
      </c>
      <c r="V3452" s="17" t="str">
        <f t="shared" si="273"/>
        <v/>
      </c>
    </row>
    <row r="3453" s="9" customFormat="1" hidden="1" customHeight="1" spans="1:22">
      <c r="A3453" s="21"/>
      <c r="B3453" s="54"/>
      <c r="C3453" s="55"/>
      <c r="D3453" s="54"/>
      <c r="E3453" s="57"/>
      <c r="F3453" s="58"/>
      <c r="G3453" s="59"/>
      <c r="H3453" s="57"/>
      <c r="I3453" s="57"/>
      <c r="J3453" s="62" t="str">
        <f t="shared" si="269"/>
        <v/>
      </c>
      <c r="K3453" s="61"/>
      <c r="L3453" s="57"/>
      <c r="M3453" s="57" t="str">
        <f t="shared" si="270"/>
        <v/>
      </c>
      <c r="N3453" s="57"/>
      <c r="O3453" s="57"/>
      <c r="P3453" s="57"/>
      <c r="Q3453" s="65" t="str">
        <f t="shared" si="271"/>
        <v/>
      </c>
      <c r="R3453" s="55"/>
      <c r="S3453" s="67"/>
      <c r="T3453" s="17">
        <f>IF(AND(D3453&lt;&gt;"",RIGHT(D3453,3)&lt;&gt;""),IF(COUNTIF($D$6:D3453,D3453)=1,1,0),0)</f>
        <v>0</v>
      </c>
      <c r="U3453" s="17" t="str">
        <f t="shared" si="272"/>
        <v/>
      </c>
      <c r="V3453" s="17" t="str">
        <f t="shared" si="273"/>
        <v/>
      </c>
    </row>
    <row r="3454" s="9" customFormat="1" hidden="1" customHeight="1" spans="1:22">
      <c r="A3454" s="21"/>
      <c r="B3454" s="54"/>
      <c r="C3454" s="55"/>
      <c r="D3454" s="54"/>
      <c r="E3454" s="57"/>
      <c r="F3454" s="58"/>
      <c r="G3454" s="59"/>
      <c r="H3454" s="57"/>
      <c r="I3454" s="57"/>
      <c r="J3454" s="62" t="str">
        <f t="shared" si="269"/>
        <v/>
      </c>
      <c r="K3454" s="61"/>
      <c r="L3454" s="57"/>
      <c r="M3454" s="57" t="str">
        <f t="shared" si="270"/>
        <v/>
      </c>
      <c r="N3454" s="57"/>
      <c r="O3454" s="57"/>
      <c r="P3454" s="57"/>
      <c r="Q3454" s="65" t="str">
        <f t="shared" si="271"/>
        <v/>
      </c>
      <c r="R3454" s="55"/>
      <c r="S3454" s="67"/>
      <c r="T3454" s="17">
        <f>IF(AND(D3454&lt;&gt;"",RIGHT(D3454,3)&lt;&gt;""),IF(COUNTIF($D$6:D3454,D3454)=1,1,0),0)</f>
        <v>0</v>
      </c>
      <c r="U3454" s="17" t="str">
        <f t="shared" si="272"/>
        <v/>
      </c>
      <c r="V3454" s="17" t="str">
        <f t="shared" si="273"/>
        <v/>
      </c>
    </row>
    <row r="3455" s="9" customFormat="1" hidden="1" customHeight="1" spans="1:22">
      <c r="A3455" s="21"/>
      <c r="B3455" s="54"/>
      <c r="C3455" s="55"/>
      <c r="D3455" s="54"/>
      <c r="E3455" s="57"/>
      <c r="F3455" s="58"/>
      <c r="G3455" s="59"/>
      <c r="H3455" s="57"/>
      <c r="I3455" s="57"/>
      <c r="J3455" s="62" t="str">
        <f t="shared" si="269"/>
        <v/>
      </c>
      <c r="K3455" s="61"/>
      <c r="L3455" s="57"/>
      <c r="M3455" s="57" t="str">
        <f t="shared" si="270"/>
        <v/>
      </c>
      <c r="N3455" s="57"/>
      <c r="O3455" s="57"/>
      <c r="P3455" s="57"/>
      <c r="Q3455" s="65" t="str">
        <f t="shared" si="271"/>
        <v/>
      </c>
      <c r="R3455" s="55"/>
      <c r="S3455" s="67"/>
      <c r="T3455" s="17">
        <f>IF(AND(D3455&lt;&gt;"",RIGHT(D3455,3)&lt;&gt;""),IF(COUNTIF($D$6:D3455,D3455)=1,1,0),0)</f>
        <v>0</v>
      </c>
      <c r="U3455" s="17" t="str">
        <f t="shared" si="272"/>
        <v/>
      </c>
      <c r="V3455" s="17" t="str">
        <f t="shared" si="273"/>
        <v/>
      </c>
    </row>
    <row r="3456" s="9" customFormat="1" hidden="1" customHeight="1" spans="1:22">
      <c r="A3456" s="21"/>
      <c r="B3456" s="54"/>
      <c r="C3456" s="55"/>
      <c r="D3456" s="54"/>
      <c r="E3456" s="57"/>
      <c r="F3456" s="58"/>
      <c r="G3456" s="59"/>
      <c r="H3456" s="57"/>
      <c r="I3456" s="57"/>
      <c r="J3456" s="62" t="str">
        <f t="shared" si="269"/>
        <v/>
      </c>
      <c r="K3456" s="61"/>
      <c r="L3456" s="57"/>
      <c r="M3456" s="57" t="str">
        <f t="shared" si="270"/>
        <v/>
      </c>
      <c r="N3456" s="57"/>
      <c r="O3456" s="57"/>
      <c r="P3456" s="57"/>
      <c r="Q3456" s="65" t="str">
        <f t="shared" si="271"/>
        <v/>
      </c>
      <c r="R3456" s="55"/>
      <c r="S3456" s="67"/>
      <c r="T3456" s="17">
        <f>IF(AND(D3456&lt;&gt;"",RIGHT(D3456,3)&lt;&gt;""),IF(COUNTIF($D$6:D3456,D3456)=1,1,0),0)</f>
        <v>0</v>
      </c>
      <c r="U3456" s="17" t="str">
        <f t="shared" si="272"/>
        <v/>
      </c>
      <c r="V3456" s="17" t="str">
        <f t="shared" si="273"/>
        <v/>
      </c>
    </row>
    <row r="3457" s="9" customFormat="1" hidden="1" customHeight="1" spans="1:22">
      <c r="A3457" s="21"/>
      <c r="B3457" s="54"/>
      <c r="C3457" s="55"/>
      <c r="D3457" s="54"/>
      <c r="E3457" s="57"/>
      <c r="F3457" s="58"/>
      <c r="G3457" s="59"/>
      <c r="H3457" s="57"/>
      <c r="I3457" s="57"/>
      <c r="J3457" s="62" t="str">
        <f t="shared" si="269"/>
        <v/>
      </c>
      <c r="K3457" s="61"/>
      <c r="L3457" s="57"/>
      <c r="M3457" s="57" t="str">
        <f t="shared" si="270"/>
        <v/>
      </c>
      <c r="N3457" s="57"/>
      <c r="O3457" s="57"/>
      <c r="P3457" s="57"/>
      <c r="Q3457" s="65" t="str">
        <f t="shared" si="271"/>
        <v/>
      </c>
      <c r="R3457" s="55"/>
      <c r="S3457" s="67"/>
      <c r="T3457" s="17">
        <f>IF(AND(D3457&lt;&gt;"",RIGHT(D3457,3)&lt;&gt;""),IF(COUNTIF($D$6:D3457,D3457)=1,1,0),0)</f>
        <v>0</v>
      </c>
      <c r="U3457" s="17" t="str">
        <f t="shared" si="272"/>
        <v/>
      </c>
      <c r="V3457" s="17" t="str">
        <f t="shared" si="273"/>
        <v/>
      </c>
    </row>
    <row r="3458" s="9" customFormat="1" hidden="1" customHeight="1" spans="1:22">
      <c r="A3458" s="21"/>
      <c r="B3458" s="54"/>
      <c r="C3458" s="55"/>
      <c r="D3458" s="54"/>
      <c r="E3458" s="57"/>
      <c r="F3458" s="58"/>
      <c r="G3458" s="59"/>
      <c r="H3458" s="57"/>
      <c r="I3458" s="57"/>
      <c r="J3458" s="62" t="str">
        <f t="shared" si="269"/>
        <v/>
      </c>
      <c r="K3458" s="61"/>
      <c r="L3458" s="57"/>
      <c r="M3458" s="57" t="str">
        <f t="shared" si="270"/>
        <v/>
      </c>
      <c r="N3458" s="57"/>
      <c r="O3458" s="57"/>
      <c r="P3458" s="57"/>
      <c r="Q3458" s="65" t="str">
        <f t="shared" si="271"/>
        <v/>
      </c>
      <c r="R3458" s="55"/>
      <c r="S3458" s="67"/>
      <c r="T3458" s="17">
        <f>IF(AND(D3458&lt;&gt;"",RIGHT(D3458,3)&lt;&gt;""),IF(COUNTIF($D$6:D3458,D3458)=1,1,0),0)</f>
        <v>0</v>
      </c>
      <c r="U3458" s="17" t="str">
        <f t="shared" si="272"/>
        <v/>
      </c>
      <c r="V3458" s="17" t="str">
        <f t="shared" si="273"/>
        <v/>
      </c>
    </row>
    <row r="3459" s="9" customFormat="1" hidden="1" customHeight="1" spans="1:22">
      <c r="A3459" s="21"/>
      <c r="B3459" s="54"/>
      <c r="C3459" s="55"/>
      <c r="D3459" s="54"/>
      <c r="E3459" s="57"/>
      <c r="F3459" s="58"/>
      <c r="G3459" s="59"/>
      <c r="H3459" s="57"/>
      <c r="I3459" s="57"/>
      <c r="J3459" s="62" t="str">
        <f t="shared" si="269"/>
        <v/>
      </c>
      <c r="K3459" s="61"/>
      <c r="L3459" s="57"/>
      <c r="M3459" s="57" t="str">
        <f t="shared" si="270"/>
        <v/>
      </c>
      <c r="N3459" s="57"/>
      <c r="O3459" s="57"/>
      <c r="P3459" s="57"/>
      <c r="Q3459" s="65" t="str">
        <f t="shared" si="271"/>
        <v/>
      </c>
      <c r="R3459" s="55"/>
      <c r="S3459" s="67"/>
      <c r="T3459" s="17">
        <f>IF(AND(D3459&lt;&gt;"",RIGHT(D3459,3)&lt;&gt;""),IF(COUNTIF($D$6:D3459,D3459)=1,1,0),0)</f>
        <v>0</v>
      </c>
      <c r="U3459" s="17" t="str">
        <f t="shared" si="272"/>
        <v/>
      </c>
      <c r="V3459" s="17" t="str">
        <f t="shared" si="273"/>
        <v/>
      </c>
    </row>
    <row r="3460" s="9" customFormat="1" hidden="1" customHeight="1" spans="1:22">
      <c r="A3460" s="21"/>
      <c r="B3460" s="54"/>
      <c r="C3460" s="55"/>
      <c r="D3460" s="54"/>
      <c r="E3460" s="57"/>
      <c r="F3460" s="58"/>
      <c r="G3460" s="59"/>
      <c r="H3460" s="57"/>
      <c r="I3460" s="57"/>
      <c r="J3460" s="62" t="str">
        <f t="shared" si="269"/>
        <v/>
      </c>
      <c r="K3460" s="61"/>
      <c r="L3460" s="57"/>
      <c r="M3460" s="57" t="str">
        <f t="shared" si="270"/>
        <v/>
      </c>
      <c r="N3460" s="57"/>
      <c r="O3460" s="57"/>
      <c r="P3460" s="57"/>
      <c r="Q3460" s="65" t="str">
        <f t="shared" si="271"/>
        <v/>
      </c>
      <c r="R3460" s="55"/>
      <c r="S3460" s="67"/>
      <c r="T3460" s="17">
        <f>IF(AND(D3460&lt;&gt;"",RIGHT(D3460,3)&lt;&gt;""),IF(COUNTIF($D$6:D3460,D3460)=1,1,0),0)</f>
        <v>0</v>
      </c>
      <c r="U3460" s="17" t="str">
        <f t="shared" si="272"/>
        <v/>
      </c>
      <c r="V3460" s="17" t="str">
        <f t="shared" si="273"/>
        <v/>
      </c>
    </row>
    <row r="3461" s="9" customFormat="1" hidden="1" customHeight="1" spans="1:22">
      <c r="A3461" s="21"/>
      <c r="B3461" s="54"/>
      <c r="C3461" s="55"/>
      <c r="D3461" s="54"/>
      <c r="E3461" s="57"/>
      <c r="F3461" s="58"/>
      <c r="G3461" s="59"/>
      <c r="H3461" s="57"/>
      <c r="I3461" s="57"/>
      <c r="J3461" s="62" t="str">
        <f t="shared" si="269"/>
        <v/>
      </c>
      <c r="K3461" s="61"/>
      <c r="L3461" s="57"/>
      <c r="M3461" s="57" t="str">
        <f t="shared" si="270"/>
        <v/>
      </c>
      <c r="N3461" s="57"/>
      <c r="O3461" s="57"/>
      <c r="P3461" s="57"/>
      <c r="Q3461" s="65" t="str">
        <f t="shared" si="271"/>
        <v/>
      </c>
      <c r="R3461" s="55"/>
      <c r="S3461" s="67"/>
      <c r="T3461" s="17">
        <f>IF(AND(D3461&lt;&gt;"",RIGHT(D3461,3)&lt;&gt;""),IF(COUNTIF($D$6:D3461,D3461)=1,1,0),0)</f>
        <v>0</v>
      </c>
      <c r="U3461" s="17" t="str">
        <f t="shared" si="272"/>
        <v/>
      </c>
      <c r="V3461" s="17" t="str">
        <f t="shared" si="273"/>
        <v/>
      </c>
    </row>
    <row r="3462" s="9" customFormat="1" hidden="1" customHeight="1" spans="1:22">
      <c r="A3462" s="21"/>
      <c r="B3462" s="54"/>
      <c r="C3462" s="55"/>
      <c r="D3462" s="54"/>
      <c r="E3462" s="57"/>
      <c r="F3462" s="58"/>
      <c r="G3462" s="59"/>
      <c r="H3462" s="57"/>
      <c r="I3462" s="57"/>
      <c r="J3462" s="62" t="str">
        <f t="shared" ref="J3462:J3525" si="274">IF(H3462&lt;&gt;"",HYPERLINK(_xlfn.CONCAT($H$4,H3462,I3462),"Open File"),"")</f>
        <v/>
      </c>
      <c r="K3462" s="61"/>
      <c r="L3462" s="57"/>
      <c r="M3462" s="57" t="str">
        <f t="shared" ref="M3462:M3525" si="275">IF(AND(N3462&lt;&gt;"",Q3462&lt;&gt;"",R3462&lt;&gt;""),"COMPLETED",IF(N3462&lt;&gt;"","ON-GOING",IF(L3462&lt;&gt;"","REQUESTED","")))</f>
        <v/>
      </c>
      <c r="N3462" s="57"/>
      <c r="O3462" s="57"/>
      <c r="P3462" s="57"/>
      <c r="Q3462" s="65" t="str">
        <f t="shared" ref="Q3462:Q3525" si="276">IF(O3462&lt;&gt;"",HYPERLINK(_xlfn.CONCAT($O$4,O3462,P3462),"Open File"),"")</f>
        <v/>
      </c>
      <c r="R3462" s="55"/>
      <c r="S3462" s="67"/>
      <c r="T3462" s="17">
        <f>IF(AND(D3462&lt;&gt;"",RIGHT(D3462,3)&lt;&gt;""),IF(COUNTIF($D$6:D3462,D3462)=1,1,0),0)</f>
        <v>0</v>
      </c>
      <c r="U3462" s="17" t="str">
        <f t="shared" ref="U3462:U3525" si="277">IF(AND(D3462&lt;&gt;"",E3462&lt;&gt;""),_xlfn.CONCAT(SUBSTITUTE(D3462,"/","."),"_",E3462,"_Before"),"")</f>
        <v/>
      </c>
      <c r="V3462" s="17" t="str">
        <f t="shared" ref="V3462:V3525" si="278">IF(AND(D3462&lt;&gt;"",E3462&lt;&gt;""),_xlfn.CONCAT(SUBSTITUTE(D3462,"/","."),"_",E3462,"_After"),"")</f>
        <v/>
      </c>
    </row>
    <row r="3463" s="9" customFormat="1" hidden="1" customHeight="1" spans="1:22">
      <c r="A3463" s="21"/>
      <c r="B3463" s="54"/>
      <c r="C3463" s="55"/>
      <c r="D3463" s="54"/>
      <c r="E3463" s="57"/>
      <c r="F3463" s="58"/>
      <c r="G3463" s="59"/>
      <c r="H3463" s="57"/>
      <c r="I3463" s="57"/>
      <c r="J3463" s="62" t="str">
        <f t="shared" si="274"/>
        <v/>
      </c>
      <c r="K3463" s="61"/>
      <c r="L3463" s="57"/>
      <c r="M3463" s="57" t="str">
        <f t="shared" si="275"/>
        <v/>
      </c>
      <c r="N3463" s="57"/>
      <c r="O3463" s="57"/>
      <c r="P3463" s="57"/>
      <c r="Q3463" s="65" t="str">
        <f t="shared" si="276"/>
        <v/>
      </c>
      <c r="R3463" s="55"/>
      <c r="S3463" s="67"/>
      <c r="T3463" s="17">
        <f>IF(AND(D3463&lt;&gt;"",RIGHT(D3463,3)&lt;&gt;""),IF(COUNTIF($D$6:D3463,D3463)=1,1,0),0)</f>
        <v>0</v>
      </c>
      <c r="U3463" s="17" t="str">
        <f t="shared" si="277"/>
        <v/>
      </c>
      <c r="V3463" s="17" t="str">
        <f t="shared" si="278"/>
        <v/>
      </c>
    </row>
    <row r="3464" s="9" customFormat="1" hidden="1" customHeight="1" spans="1:22">
      <c r="A3464" s="21"/>
      <c r="B3464" s="54"/>
      <c r="C3464" s="55"/>
      <c r="D3464" s="54"/>
      <c r="E3464" s="57"/>
      <c r="F3464" s="58"/>
      <c r="G3464" s="59"/>
      <c r="H3464" s="57"/>
      <c r="I3464" s="57"/>
      <c r="J3464" s="62" t="str">
        <f t="shared" si="274"/>
        <v/>
      </c>
      <c r="K3464" s="61"/>
      <c r="L3464" s="57"/>
      <c r="M3464" s="57" t="str">
        <f t="shared" si="275"/>
        <v/>
      </c>
      <c r="N3464" s="57"/>
      <c r="O3464" s="57"/>
      <c r="P3464" s="57"/>
      <c r="Q3464" s="65" t="str">
        <f t="shared" si="276"/>
        <v/>
      </c>
      <c r="R3464" s="55"/>
      <c r="S3464" s="67"/>
      <c r="T3464" s="17">
        <f>IF(AND(D3464&lt;&gt;"",RIGHT(D3464,3)&lt;&gt;""),IF(COUNTIF($D$6:D3464,D3464)=1,1,0),0)</f>
        <v>0</v>
      </c>
      <c r="U3464" s="17" t="str">
        <f t="shared" si="277"/>
        <v/>
      </c>
      <c r="V3464" s="17" t="str">
        <f t="shared" si="278"/>
        <v/>
      </c>
    </row>
    <row r="3465" s="9" customFormat="1" hidden="1" customHeight="1" spans="1:22">
      <c r="A3465" s="21"/>
      <c r="B3465" s="54"/>
      <c r="C3465" s="55"/>
      <c r="D3465" s="54"/>
      <c r="E3465" s="57"/>
      <c r="F3465" s="58"/>
      <c r="G3465" s="59"/>
      <c r="H3465" s="57"/>
      <c r="I3465" s="57"/>
      <c r="J3465" s="62" t="str">
        <f t="shared" si="274"/>
        <v/>
      </c>
      <c r="K3465" s="61"/>
      <c r="L3465" s="57"/>
      <c r="M3465" s="57" t="str">
        <f t="shared" si="275"/>
        <v/>
      </c>
      <c r="N3465" s="57"/>
      <c r="O3465" s="57"/>
      <c r="P3465" s="57"/>
      <c r="Q3465" s="65" t="str">
        <f t="shared" si="276"/>
        <v/>
      </c>
      <c r="R3465" s="55"/>
      <c r="S3465" s="67"/>
      <c r="T3465" s="17">
        <f>IF(AND(D3465&lt;&gt;"",RIGHT(D3465,3)&lt;&gt;""),IF(COUNTIF($D$6:D3465,D3465)=1,1,0),0)</f>
        <v>0</v>
      </c>
      <c r="U3465" s="17" t="str">
        <f t="shared" si="277"/>
        <v/>
      </c>
      <c r="V3465" s="17" t="str">
        <f t="shared" si="278"/>
        <v/>
      </c>
    </row>
    <row r="3466" s="9" customFormat="1" hidden="1" customHeight="1" spans="1:22">
      <c r="A3466" s="21"/>
      <c r="B3466" s="54"/>
      <c r="C3466" s="55"/>
      <c r="D3466" s="54"/>
      <c r="E3466" s="57"/>
      <c r="F3466" s="58"/>
      <c r="G3466" s="59"/>
      <c r="H3466" s="57"/>
      <c r="I3466" s="57"/>
      <c r="J3466" s="62" t="str">
        <f t="shared" si="274"/>
        <v/>
      </c>
      <c r="K3466" s="61"/>
      <c r="L3466" s="57"/>
      <c r="M3466" s="57" t="str">
        <f t="shared" si="275"/>
        <v/>
      </c>
      <c r="N3466" s="57"/>
      <c r="O3466" s="57"/>
      <c r="P3466" s="57"/>
      <c r="Q3466" s="65" t="str">
        <f t="shared" si="276"/>
        <v/>
      </c>
      <c r="R3466" s="55"/>
      <c r="S3466" s="67"/>
      <c r="T3466" s="17">
        <f>IF(AND(D3466&lt;&gt;"",RIGHT(D3466,3)&lt;&gt;""),IF(COUNTIF($D$6:D3466,D3466)=1,1,0),0)</f>
        <v>0</v>
      </c>
      <c r="U3466" s="17" t="str">
        <f t="shared" si="277"/>
        <v/>
      </c>
      <c r="V3466" s="17" t="str">
        <f t="shared" si="278"/>
        <v/>
      </c>
    </row>
    <row r="3467" s="9" customFormat="1" hidden="1" customHeight="1" spans="1:22">
      <c r="A3467" s="21"/>
      <c r="B3467" s="54"/>
      <c r="C3467" s="55"/>
      <c r="D3467" s="54"/>
      <c r="E3467" s="57"/>
      <c r="F3467" s="58"/>
      <c r="G3467" s="59"/>
      <c r="H3467" s="57"/>
      <c r="I3467" s="57"/>
      <c r="J3467" s="62" t="str">
        <f t="shared" si="274"/>
        <v/>
      </c>
      <c r="K3467" s="61"/>
      <c r="L3467" s="57"/>
      <c r="M3467" s="57" t="str">
        <f t="shared" si="275"/>
        <v/>
      </c>
      <c r="N3467" s="57"/>
      <c r="O3467" s="57"/>
      <c r="P3467" s="57"/>
      <c r="Q3467" s="65" t="str">
        <f t="shared" si="276"/>
        <v/>
      </c>
      <c r="R3467" s="55"/>
      <c r="S3467" s="67"/>
      <c r="T3467" s="17">
        <f>IF(AND(D3467&lt;&gt;"",RIGHT(D3467,3)&lt;&gt;""),IF(COUNTIF($D$6:D3467,D3467)=1,1,0),0)</f>
        <v>0</v>
      </c>
      <c r="U3467" s="17" t="str">
        <f t="shared" si="277"/>
        <v/>
      </c>
      <c r="V3467" s="17" t="str">
        <f t="shared" si="278"/>
        <v/>
      </c>
    </row>
    <row r="3468" s="9" customFormat="1" hidden="1" customHeight="1" spans="1:22">
      <c r="A3468" s="21"/>
      <c r="B3468" s="54"/>
      <c r="C3468" s="55"/>
      <c r="D3468" s="54"/>
      <c r="E3468" s="57"/>
      <c r="F3468" s="58"/>
      <c r="G3468" s="59"/>
      <c r="H3468" s="57"/>
      <c r="I3468" s="57"/>
      <c r="J3468" s="62" t="str">
        <f t="shared" si="274"/>
        <v/>
      </c>
      <c r="K3468" s="61"/>
      <c r="L3468" s="57"/>
      <c r="M3468" s="57" t="str">
        <f t="shared" si="275"/>
        <v/>
      </c>
      <c r="N3468" s="57"/>
      <c r="O3468" s="57"/>
      <c r="P3468" s="57"/>
      <c r="Q3468" s="65" t="str">
        <f t="shared" si="276"/>
        <v/>
      </c>
      <c r="R3468" s="55"/>
      <c r="S3468" s="67"/>
      <c r="T3468" s="17">
        <f>IF(AND(D3468&lt;&gt;"",RIGHT(D3468,3)&lt;&gt;""),IF(COUNTIF($D$6:D3468,D3468)=1,1,0),0)</f>
        <v>0</v>
      </c>
      <c r="U3468" s="17" t="str">
        <f t="shared" si="277"/>
        <v/>
      </c>
      <c r="V3468" s="17" t="str">
        <f t="shared" si="278"/>
        <v/>
      </c>
    </row>
    <row r="3469" s="9" customFormat="1" hidden="1" customHeight="1" spans="1:22">
      <c r="A3469" s="21"/>
      <c r="B3469" s="54"/>
      <c r="C3469" s="55"/>
      <c r="D3469" s="54"/>
      <c r="E3469" s="57"/>
      <c r="F3469" s="58"/>
      <c r="G3469" s="59"/>
      <c r="H3469" s="57"/>
      <c r="I3469" s="57"/>
      <c r="J3469" s="62" t="str">
        <f t="shared" si="274"/>
        <v/>
      </c>
      <c r="K3469" s="61"/>
      <c r="L3469" s="57"/>
      <c r="M3469" s="57" t="str">
        <f t="shared" si="275"/>
        <v/>
      </c>
      <c r="N3469" s="57"/>
      <c r="O3469" s="57"/>
      <c r="P3469" s="57"/>
      <c r="Q3469" s="65" t="str">
        <f t="shared" si="276"/>
        <v/>
      </c>
      <c r="R3469" s="55"/>
      <c r="S3469" s="67"/>
      <c r="T3469" s="17">
        <f>IF(AND(D3469&lt;&gt;"",RIGHT(D3469,3)&lt;&gt;""),IF(COUNTIF($D$6:D3469,D3469)=1,1,0),0)</f>
        <v>0</v>
      </c>
      <c r="U3469" s="17" t="str">
        <f t="shared" si="277"/>
        <v/>
      </c>
      <c r="V3469" s="17" t="str">
        <f t="shared" si="278"/>
        <v/>
      </c>
    </row>
    <row r="3470" s="9" customFormat="1" hidden="1" customHeight="1" spans="1:22">
      <c r="A3470" s="21"/>
      <c r="B3470" s="54"/>
      <c r="C3470" s="55"/>
      <c r="D3470" s="54"/>
      <c r="E3470" s="57"/>
      <c r="F3470" s="58"/>
      <c r="G3470" s="59"/>
      <c r="H3470" s="57"/>
      <c r="I3470" s="57"/>
      <c r="J3470" s="62" t="str">
        <f t="shared" si="274"/>
        <v/>
      </c>
      <c r="K3470" s="61"/>
      <c r="L3470" s="57"/>
      <c r="M3470" s="57" t="str">
        <f t="shared" si="275"/>
        <v/>
      </c>
      <c r="N3470" s="57"/>
      <c r="O3470" s="57"/>
      <c r="P3470" s="57"/>
      <c r="Q3470" s="65" t="str">
        <f t="shared" si="276"/>
        <v/>
      </c>
      <c r="R3470" s="55"/>
      <c r="S3470" s="67"/>
      <c r="T3470" s="17">
        <f>IF(AND(D3470&lt;&gt;"",RIGHT(D3470,3)&lt;&gt;""),IF(COUNTIF($D$6:D3470,D3470)=1,1,0),0)</f>
        <v>0</v>
      </c>
      <c r="U3470" s="17" t="str">
        <f t="shared" si="277"/>
        <v/>
      </c>
      <c r="V3470" s="17" t="str">
        <f t="shared" si="278"/>
        <v/>
      </c>
    </row>
    <row r="3471" s="9" customFormat="1" hidden="1" customHeight="1" spans="1:22">
      <c r="A3471" s="21"/>
      <c r="B3471" s="54"/>
      <c r="C3471" s="55"/>
      <c r="D3471" s="54"/>
      <c r="E3471" s="57"/>
      <c r="F3471" s="58"/>
      <c r="G3471" s="59"/>
      <c r="H3471" s="57"/>
      <c r="I3471" s="57"/>
      <c r="J3471" s="62" t="str">
        <f t="shared" si="274"/>
        <v/>
      </c>
      <c r="K3471" s="61"/>
      <c r="L3471" s="57"/>
      <c r="M3471" s="57" t="str">
        <f t="shared" si="275"/>
        <v/>
      </c>
      <c r="N3471" s="57"/>
      <c r="O3471" s="57"/>
      <c r="P3471" s="57"/>
      <c r="Q3471" s="65" t="str">
        <f t="shared" si="276"/>
        <v/>
      </c>
      <c r="R3471" s="55"/>
      <c r="S3471" s="67"/>
      <c r="T3471" s="17">
        <f>IF(AND(D3471&lt;&gt;"",RIGHT(D3471,3)&lt;&gt;""),IF(COUNTIF($D$6:D3471,D3471)=1,1,0),0)</f>
        <v>0</v>
      </c>
      <c r="U3471" s="17" t="str">
        <f t="shared" si="277"/>
        <v/>
      </c>
      <c r="V3471" s="17" t="str">
        <f t="shared" si="278"/>
        <v/>
      </c>
    </row>
    <row r="3472" s="9" customFormat="1" hidden="1" customHeight="1" spans="1:22">
      <c r="A3472" s="21"/>
      <c r="B3472" s="54"/>
      <c r="C3472" s="55"/>
      <c r="D3472" s="54"/>
      <c r="E3472" s="57"/>
      <c r="F3472" s="58"/>
      <c r="G3472" s="59"/>
      <c r="H3472" s="57"/>
      <c r="I3472" s="57"/>
      <c r="J3472" s="62" t="str">
        <f t="shared" si="274"/>
        <v/>
      </c>
      <c r="K3472" s="61"/>
      <c r="L3472" s="57"/>
      <c r="M3472" s="57" t="str">
        <f t="shared" si="275"/>
        <v/>
      </c>
      <c r="N3472" s="57"/>
      <c r="O3472" s="57"/>
      <c r="P3472" s="57"/>
      <c r="Q3472" s="65" t="str">
        <f t="shared" si="276"/>
        <v/>
      </c>
      <c r="R3472" s="55"/>
      <c r="S3472" s="67"/>
      <c r="T3472" s="17">
        <f>IF(AND(D3472&lt;&gt;"",RIGHT(D3472,3)&lt;&gt;""),IF(COUNTIF($D$6:D3472,D3472)=1,1,0),0)</f>
        <v>0</v>
      </c>
      <c r="U3472" s="17" t="str">
        <f t="shared" si="277"/>
        <v/>
      </c>
      <c r="V3472" s="17" t="str">
        <f t="shared" si="278"/>
        <v/>
      </c>
    </row>
    <row r="3473" s="9" customFormat="1" hidden="1" customHeight="1" spans="1:22">
      <c r="A3473" s="21"/>
      <c r="B3473" s="54"/>
      <c r="C3473" s="55"/>
      <c r="D3473" s="54"/>
      <c r="E3473" s="57"/>
      <c r="F3473" s="58"/>
      <c r="G3473" s="59"/>
      <c r="H3473" s="57"/>
      <c r="I3473" s="57"/>
      <c r="J3473" s="62" t="str">
        <f t="shared" si="274"/>
        <v/>
      </c>
      <c r="K3473" s="61"/>
      <c r="L3473" s="57"/>
      <c r="M3473" s="57" t="str">
        <f t="shared" si="275"/>
        <v/>
      </c>
      <c r="N3473" s="57"/>
      <c r="O3473" s="57"/>
      <c r="P3473" s="57"/>
      <c r="Q3473" s="65" t="str">
        <f t="shared" si="276"/>
        <v/>
      </c>
      <c r="R3473" s="55"/>
      <c r="S3473" s="67"/>
      <c r="T3473" s="17">
        <f>IF(AND(D3473&lt;&gt;"",RIGHT(D3473,3)&lt;&gt;""),IF(COUNTIF($D$6:D3473,D3473)=1,1,0),0)</f>
        <v>0</v>
      </c>
      <c r="U3473" s="17" t="str">
        <f t="shared" si="277"/>
        <v/>
      </c>
      <c r="V3473" s="17" t="str">
        <f t="shared" si="278"/>
        <v/>
      </c>
    </row>
    <row r="3474" s="9" customFormat="1" hidden="1" customHeight="1" spans="1:22">
      <c r="A3474" s="21"/>
      <c r="B3474" s="54"/>
      <c r="C3474" s="55"/>
      <c r="D3474" s="54"/>
      <c r="E3474" s="57"/>
      <c r="F3474" s="58"/>
      <c r="G3474" s="59"/>
      <c r="H3474" s="57"/>
      <c r="I3474" s="57"/>
      <c r="J3474" s="62" t="str">
        <f t="shared" si="274"/>
        <v/>
      </c>
      <c r="K3474" s="61"/>
      <c r="L3474" s="57"/>
      <c r="M3474" s="57" t="str">
        <f t="shared" si="275"/>
        <v/>
      </c>
      <c r="N3474" s="57"/>
      <c r="O3474" s="57"/>
      <c r="P3474" s="57"/>
      <c r="Q3474" s="65" t="str">
        <f t="shared" si="276"/>
        <v/>
      </c>
      <c r="R3474" s="55"/>
      <c r="S3474" s="67"/>
      <c r="T3474" s="17">
        <f>IF(AND(D3474&lt;&gt;"",RIGHT(D3474,3)&lt;&gt;""),IF(COUNTIF($D$6:D3474,D3474)=1,1,0),0)</f>
        <v>0</v>
      </c>
      <c r="U3474" s="17" t="str">
        <f t="shared" si="277"/>
        <v/>
      </c>
      <c r="V3474" s="17" t="str">
        <f t="shared" si="278"/>
        <v/>
      </c>
    </row>
    <row r="3475" s="9" customFormat="1" hidden="1" customHeight="1" spans="1:22">
      <c r="A3475" s="21"/>
      <c r="B3475" s="54"/>
      <c r="C3475" s="55"/>
      <c r="D3475" s="54"/>
      <c r="E3475" s="57"/>
      <c r="F3475" s="58"/>
      <c r="G3475" s="59"/>
      <c r="H3475" s="57"/>
      <c r="I3475" s="57"/>
      <c r="J3475" s="62" t="str">
        <f t="shared" si="274"/>
        <v/>
      </c>
      <c r="K3475" s="61"/>
      <c r="L3475" s="57"/>
      <c r="M3475" s="57" t="str">
        <f t="shared" si="275"/>
        <v/>
      </c>
      <c r="N3475" s="57"/>
      <c r="O3475" s="57"/>
      <c r="P3475" s="57"/>
      <c r="Q3475" s="65" t="str">
        <f t="shared" si="276"/>
        <v/>
      </c>
      <c r="R3475" s="55"/>
      <c r="S3475" s="67"/>
      <c r="T3475" s="17">
        <f>IF(AND(D3475&lt;&gt;"",RIGHT(D3475,3)&lt;&gt;""),IF(COUNTIF($D$6:D3475,D3475)=1,1,0),0)</f>
        <v>0</v>
      </c>
      <c r="U3475" s="17" t="str">
        <f t="shared" si="277"/>
        <v/>
      </c>
      <c r="V3475" s="17" t="str">
        <f t="shared" si="278"/>
        <v/>
      </c>
    </row>
    <row r="3476" s="9" customFormat="1" hidden="1" customHeight="1" spans="1:22">
      <c r="A3476" s="21"/>
      <c r="B3476" s="54"/>
      <c r="C3476" s="55"/>
      <c r="D3476" s="54"/>
      <c r="E3476" s="57"/>
      <c r="F3476" s="58"/>
      <c r="G3476" s="59"/>
      <c r="H3476" s="57"/>
      <c r="I3476" s="57"/>
      <c r="J3476" s="62" t="str">
        <f t="shared" si="274"/>
        <v/>
      </c>
      <c r="K3476" s="61"/>
      <c r="L3476" s="57"/>
      <c r="M3476" s="57" t="str">
        <f t="shared" si="275"/>
        <v/>
      </c>
      <c r="N3476" s="57"/>
      <c r="O3476" s="57"/>
      <c r="P3476" s="57"/>
      <c r="Q3476" s="65" t="str">
        <f t="shared" si="276"/>
        <v/>
      </c>
      <c r="R3476" s="55"/>
      <c r="S3476" s="67"/>
      <c r="T3476" s="17">
        <f>IF(AND(D3476&lt;&gt;"",RIGHT(D3476,3)&lt;&gt;""),IF(COUNTIF($D$6:D3476,D3476)=1,1,0),0)</f>
        <v>0</v>
      </c>
      <c r="U3476" s="17" t="str">
        <f t="shared" si="277"/>
        <v/>
      </c>
      <c r="V3476" s="17" t="str">
        <f t="shared" si="278"/>
        <v/>
      </c>
    </row>
    <row r="3477" s="9" customFormat="1" hidden="1" customHeight="1" spans="1:22">
      <c r="A3477" s="21"/>
      <c r="B3477" s="54"/>
      <c r="C3477" s="55"/>
      <c r="D3477" s="54"/>
      <c r="E3477" s="57"/>
      <c r="F3477" s="58"/>
      <c r="G3477" s="59"/>
      <c r="H3477" s="57"/>
      <c r="I3477" s="57"/>
      <c r="J3477" s="62" t="str">
        <f t="shared" si="274"/>
        <v/>
      </c>
      <c r="K3477" s="61"/>
      <c r="L3477" s="57"/>
      <c r="M3477" s="57" t="str">
        <f t="shared" si="275"/>
        <v/>
      </c>
      <c r="N3477" s="57"/>
      <c r="O3477" s="57"/>
      <c r="P3477" s="57"/>
      <c r="Q3477" s="65" t="str">
        <f t="shared" si="276"/>
        <v/>
      </c>
      <c r="R3477" s="55"/>
      <c r="S3477" s="67"/>
      <c r="T3477" s="17">
        <f>IF(AND(D3477&lt;&gt;"",RIGHT(D3477,3)&lt;&gt;""),IF(COUNTIF($D$6:D3477,D3477)=1,1,0),0)</f>
        <v>0</v>
      </c>
      <c r="U3477" s="17" t="str">
        <f t="shared" si="277"/>
        <v/>
      </c>
      <c r="V3477" s="17" t="str">
        <f t="shared" si="278"/>
        <v/>
      </c>
    </row>
    <row r="3478" s="9" customFormat="1" hidden="1" customHeight="1" spans="1:22">
      <c r="A3478" s="21"/>
      <c r="B3478" s="54"/>
      <c r="C3478" s="55"/>
      <c r="D3478" s="54"/>
      <c r="E3478" s="57"/>
      <c r="F3478" s="58"/>
      <c r="G3478" s="59"/>
      <c r="H3478" s="57"/>
      <c r="I3478" s="57"/>
      <c r="J3478" s="62" t="str">
        <f t="shared" si="274"/>
        <v/>
      </c>
      <c r="K3478" s="61"/>
      <c r="L3478" s="57"/>
      <c r="M3478" s="57" t="str">
        <f t="shared" si="275"/>
        <v/>
      </c>
      <c r="N3478" s="57"/>
      <c r="O3478" s="57"/>
      <c r="P3478" s="57"/>
      <c r="Q3478" s="65" t="str">
        <f t="shared" si="276"/>
        <v/>
      </c>
      <c r="R3478" s="55"/>
      <c r="S3478" s="67"/>
      <c r="T3478" s="17">
        <f>IF(AND(D3478&lt;&gt;"",RIGHT(D3478,3)&lt;&gt;""),IF(COUNTIF($D$6:D3478,D3478)=1,1,0),0)</f>
        <v>0</v>
      </c>
      <c r="U3478" s="17" t="str">
        <f t="shared" si="277"/>
        <v/>
      </c>
      <c r="V3478" s="17" t="str">
        <f t="shared" si="278"/>
        <v/>
      </c>
    </row>
    <row r="3479" s="9" customFormat="1" hidden="1" customHeight="1" spans="1:22">
      <c r="A3479" s="21"/>
      <c r="B3479" s="54"/>
      <c r="C3479" s="55"/>
      <c r="D3479" s="54"/>
      <c r="E3479" s="57"/>
      <c r="F3479" s="58"/>
      <c r="G3479" s="59"/>
      <c r="H3479" s="57"/>
      <c r="I3479" s="57"/>
      <c r="J3479" s="62" t="str">
        <f t="shared" si="274"/>
        <v/>
      </c>
      <c r="K3479" s="61"/>
      <c r="L3479" s="57"/>
      <c r="M3479" s="57" t="str">
        <f t="shared" si="275"/>
        <v/>
      </c>
      <c r="N3479" s="57"/>
      <c r="O3479" s="57"/>
      <c r="P3479" s="57"/>
      <c r="Q3479" s="65" t="str">
        <f t="shared" si="276"/>
        <v/>
      </c>
      <c r="R3479" s="55"/>
      <c r="S3479" s="67"/>
      <c r="T3479" s="17">
        <f>IF(AND(D3479&lt;&gt;"",RIGHT(D3479,3)&lt;&gt;""),IF(COUNTIF($D$6:D3479,D3479)=1,1,0),0)</f>
        <v>0</v>
      </c>
      <c r="U3479" s="17" t="str">
        <f t="shared" si="277"/>
        <v/>
      </c>
      <c r="V3479" s="17" t="str">
        <f t="shared" si="278"/>
        <v/>
      </c>
    </row>
    <row r="3480" s="9" customFormat="1" hidden="1" customHeight="1" spans="1:22">
      <c r="A3480" s="21"/>
      <c r="B3480" s="54"/>
      <c r="C3480" s="55"/>
      <c r="D3480" s="54"/>
      <c r="E3480" s="57"/>
      <c r="F3480" s="58"/>
      <c r="G3480" s="59"/>
      <c r="H3480" s="57"/>
      <c r="I3480" s="57"/>
      <c r="J3480" s="62" t="str">
        <f t="shared" si="274"/>
        <v/>
      </c>
      <c r="K3480" s="61"/>
      <c r="L3480" s="57"/>
      <c r="M3480" s="57" t="str">
        <f t="shared" si="275"/>
        <v/>
      </c>
      <c r="N3480" s="57"/>
      <c r="O3480" s="57"/>
      <c r="P3480" s="57"/>
      <c r="Q3480" s="65" t="str">
        <f t="shared" si="276"/>
        <v/>
      </c>
      <c r="R3480" s="55"/>
      <c r="S3480" s="67"/>
      <c r="T3480" s="17">
        <f>IF(AND(D3480&lt;&gt;"",RIGHT(D3480,3)&lt;&gt;""),IF(COUNTIF($D$6:D3480,D3480)=1,1,0),0)</f>
        <v>0</v>
      </c>
      <c r="U3480" s="17" t="str">
        <f t="shared" si="277"/>
        <v/>
      </c>
      <c r="V3480" s="17" t="str">
        <f t="shared" si="278"/>
        <v/>
      </c>
    </row>
    <row r="3481" s="9" customFormat="1" hidden="1" customHeight="1" spans="1:22">
      <c r="A3481" s="21"/>
      <c r="B3481" s="54"/>
      <c r="C3481" s="55"/>
      <c r="D3481" s="54"/>
      <c r="E3481" s="57"/>
      <c r="F3481" s="58"/>
      <c r="G3481" s="59"/>
      <c r="H3481" s="57"/>
      <c r="I3481" s="57"/>
      <c r="J3481" s="62" t="str">
        <f t="shared" si="274"/>
        <v/>
      </c>
      <c r="K3481" s="61"/>
      <c r="L3481" s="57"/>
      <c r="M3481" s="57" t="str">
        <f t="shared" si="275"/>
        <v/>
      </c>
      <c r="N3481" s="57"/>
      <c r="O3481" s="57"/>
      <c r="P3481" s="57"/>
      <c r="Q3481" s="65" t="str">
        <f t="shared" si="276"/>
        <v/>
      </c>
      <c r="R3481" s="55"/>
      <c r="S3481" s="67"/>
      <c r="T3481" s="17">
        <f>IF(AND(D3481&lt;&gt;"",RIGHT(D3481,3)&lt;&gt;""),IF(COUNTIF($D$6:D3481,D3481)=1,1,0),0)</f>
        <v>0</v>
      </c>
      <c r="U3481" s="17" t="str">
        <f t="shared" si="277"/>
        <v/>
      </c>
      <c r="V3481" s="17" t="str">
        <f t="shared" si="278"/>
        <v/>
      </c>
    </row>
    <row r="3482" s="9" customFormat="1" hidden="1" customHeight="1" spans="1:22">
      <c r="A3482" s="21"/>
      <c r="B3482" s="54"/>
      <c r="C3482" s="55"/>
      <c r="D3482" s="54"/>
      <c r="E3482" s="57"/>
      <c r="F3482" s="58"/>
      <c r="G3482" s="59"/>
      <c r="H3482" s="57"/>
      <c r="I3482" s="57"/>
      <c r="J3482" s="62" t="str">
        <f t="shared" si="274"/>
        <v/>
      </c>
      <c r="K3482" s="61"/>
      <c r="L3482" s="57"/>
      <c r="M3482" s="57" t="str">
        <f t="shared" si="275"/>
        <v/>
      </c>
      <c r="N3482" s="57"/>
      <c r="O3482" s="57"/>
      <c r="P3482" s="57"/>
      <c r="Q3482" s="65" t="str">
        <f t="shared" si="276"/>
        <v/>
      </c>
      <c r="R3482" s="55"/>
      <c r="S3482" s="67"/>
      <c r="T3482" s="17">
        <f>IF(AND(D3482&lt;&gt;"",RIGHT(D3482,3)&lt;&gt;""),IF(COUNTIF($D$6:D3482,D3482)=1,1,0),0)</f>
        <v>0</v>
      </c>
      <c r="U3482" s="17" t="str">
        <f t="shared" si="277"/>
        <v/>
      </c>
      <c r="V3482" s="17" t="str">
        <f t="shared" si="278"/>
        <v/>
      </c>
    </row>
    <row r="3483" s="9" customFormat="1" hidden="1" customHeight="1" spans="1:22">
      <c r="A3483" s="21"/>
      <c r="B3483" s="54"/>
      <c r="C3483" s="55"/>
      <c r="D3483" s="54"/>
      <c r="E3483" s="57"/>
      <c r="F3483" s="58"/>
      <c r="G3483" s="59"/>
      <c r="H3483" s="57"/>
      <c r="I3483" s="57"/>
      <c r="J3483" s="62" t="str">
        <f t="shared" si="274"/>
        <v/>
      </c>
      <c r="K3483" s="61"/>
      <c r="L3483" s="57"/>
      <c r="M3483" s="57" t="str">
        <f t="shared" si="275"/>
        <v/>
      </c>
      <c r="N3483" s="57"/>
      <c r="O3483" s="57"/>
      <c r="P3483" s="57"/>
      <c r="Q3483" s="65" t="str">
        <f t="shared" si="276"/>
        <v/>
      </c>
      <c r="R3483" s="55"/>
      <c r="S3483" s="67"/>
      <c r="T3483" s="17">
        <f>IF(AND(D3483&lt;&gt;"",RIGHT(D3483,3)&lt;&gt;""),IF(COUNTIF($D$6:D3483,D3483)=1,1,0),0)</f>
        <v>0</v>
      </c>
      <c r="U3483" s="17" t="str">
        <f t="shared" si="277"/>
        <v/>
      </c>
      <c r="V3483" s="17" t="str">
        <f t="shared" si="278"/>
        <v/>
      </c>
    </row>
    <row r="3484" s="9" customFormat="1" hidden="1" customHeight="1" spans="1:22">
      <c r="A3484" s="21"/>
      <c r="B3484" s="54"/>
      <c r="C3484" s="55"/>
      <c r="D3484" s="54"/>
      <c r="E3484" s="57"/>
      <c r="F3484" s="58"/>
      <c r="G3484" s="59"/>
      <c r="H3484" s="57"/>
      <c r="I3484" s="57"/>
      <c r="J3484" s="62" t="str">
        <f t="shared" si="274"/>
        <v/>
      </c>
      <c r="K3484" s="61"/>
      <c r="L3484" s="57"/>
      <c r="M3484" s="57" t="str">
        <f t="shared" si="275"/>
        <v/>
      </c>
      <c r="N3484" s="57"/>
      <c r="O3484" s="57"/>
      <c r="P3484" s="57"/>
      <c r="Q3484" s="65" t="str">
        <f t="shared" si="276"/>
        <v/>
      </c>
      <c r="R3484" s="55"/>
      <c r="S3484" s="67"/>
      <c r="T3484" s="17">
        <f>IF(AND(D3484&lt;&gt;"",RIGHT(D3484,3)&lt;&gt;""),IF(COUNTIF($D$6:D3484,D3484)=1,1,0),0)</f>
        <v>0</v>
      </c>
      <c r="U3484" s="17" t="str">
        <f t="shared" si="277"/>
        <v/>
      </c>
      <c r="V3484" s="17" t="str">
        <f t="shared" si="278"/>
        <v/>
      </c>
    </row>
    <row r="3485" s="9" customFormat="1" hidden="1" customHeight="1" spans="1:22">
      <c r="A3485" s="21"/>
      <c r="B3485" s="54"/>
      <c r="C3485" s="55"/>
      <c r="D3485" s="54"/>
      <c r="E3485" s="57"/>
      <c r="F3485" s="58"/>
      <c r="G3485" s="59"/>
      <c r="H3485" s="57"/>
      <c r="I3485" s="57"/>
      <c r="J3485" s="62" t="str">
        <f t="shared" si="274"/>
        <v/>
      </c>
      <c r="K3485" s="61"/>
      <c r="L3485" s="57"/>
      <c r="M3485" s="57" t="str">
        <f t="shared" si="275"/>
        <v/>
      </c>
      <c r="N3485" s="57"/>
      <c r="O3485" s="57"/>
      <c r="P3485" s="57"/>
      <c r="Q3485" s="65" t="str">
        <f t="shared" si="276"/>
        <v/>
      </c>
      <c r="R3485" s="55"/>
      <c r="S3485" s="67"/>
      <c r="T3485" s="17">
        <f>IF(AND(D3485&lt;&gt;"",RIGHT(D3485,3)&lt;&gt;""),IF(COUNTIF($D$6:D3485,D3485)=1,1,0),0)</f>
        <v>0</v>
      </c>
      <c r="U3485" s="17" t="str">
        <f t="shared" si="277"/>
        <v/>
      </c>
      <c r="V3485" s="17" t="str">
        <f t="shared" si="278"/>
        <v/>
      </c>
    </row>
    <row r="3486" s="9" customFormat="1" hidden="1" customHeight="1" spans="1:22">
      <c r="A3486" s="21"/>
      <c r="B3486" s="54"/>
      <c r="C3486" s="55"/>
      <c r="D3486" s="54"/>
      <c r="E3486" s="57"/>
      <c r="F3486" s="58"/>
      <c r="G3486" s="59"/>
      <c r="H3486" s="57"/>
      <c r="I3486" s="57"/>
      <c r="J3486" s="62" t="str">
        <f t="shared" si="274"/>
        <v/>
      </c>
      <c r="K3486" s="61"/>
      <c r="L3486" s="57"/>
      <c r="M3486" s="57" t="str">
        <f t="shared" si="275"/>
        <v/>
      </c>
      <c r="N3486" s="57"/>
      <c r="O3486" s="57"/>
      <c r="P3486" s="57"/>
      <c r="Q3486" s="65" t="str">
        <f t="shared" si="276"/>
        <v/>
      </c>
      <c r="R3486" s="55"/>
      <c r="S3486" s="67"/>
      <c r="T3486" s="17">
        <f>IF(AND(D3486&lt;&gt;"",RIGHT(D3486,3)&lt;&gt;""),IF(COUNTIF($D$6:D3486,D3486)=1,1,0),0)</f>
        <v>0</v>
      </c>
      <c r="U3486" s="17" t="str">
        <f t="shared" si="277"/>
        <v/>
      </c>
      <c r="V3486" s="17" t="str">
        <f t="shared" si="278"/>
        <v/>
      </c>
    </row>
    <row r="3487" s="9" customFormat="1" hidden="1" customHeight="1" spans="1:22">
      <c r="A3487" s="21"/>
      <c r="B3487" s="54"/>
      <c r="C3487" s="55"/>
      <c r="D3487" s="54"/>
      <c r="E3487" s="57"/>
      <c r="F3487" s="58"/>
      <c r="G3487" s="59"/>
      <c r="H3487" s="57"/>
      <c r="I3487" s="57"/>
      <c r="J3487" s="62" t="str">
        <f t="shared" si="274"/>
        <v/>
      </c>
      <c r="K3487" s="61"/>
      <c r="L3487" s="57"/>
      <c r="M3487" s="57" t="str">
        <f t="shared" si="275"/>
        <v/>
      </c>
      <c r="N3487" s="57"/>
      <c r="O3487" s="57"/>
      <c r="P3487" s="57"/>
      <c r="Q3487" s="65" t="str">
        <f t="shared" si="276"/>
        <v/>
      </c>
      <c r="R3487" s="55"/>
      <c r="S3487" s="67"/>
      <c r="T3487" s="17">
        <f>IF(AND(D3487&lt;&gt;"",RIGHT(D3487,3)&lt;&gt;""),IF(COUNTIF($D$6:D3487,D3487)=1,1,0),0)</f>
        <v>0</v>
      </c>
      <c r="U3487" s="17" t="str">
        <f t="shared" si="277"/>
        <v/>
      </c>
      <c r="V3487" s="17" t="str">
        <f t="shared" si="278"/>
        <v/>
      </c>
    </row>
    <row r="3488" s="9" customFormat="1" hidden="1" customHeight="1" spans="1:22">
      <c r="A3488" s="21"/>
      <c r="B3488" s="54"/>
      <c r="C3488" s="55"/>
      <c r="D3488" s="54"/>
      <c r="E3488" s="57"/>
      <c r="F3488" s="58"/>
      <c r="G3488" s="59"/>
      <c r="H3488" s="57"/>
      <c r="I3488" s="57"/>
      <c r="J3488" s="62" t="str">
        <f t="shared" si="274"/>
        <v/>
      </c>
      <c r="K3488" s="61"/>
      <c r="L3488" s="57"/>
      <c r="M3488" s="57" t="str">
        <f t="shared" si="275"/>
        <v/>
      </c>
      <c r="N3488" s="57"/>
      <c r="O3488" s="57"/>
      <c r="P3488" s="57"/>
      <c r="Q3488" s="65" t="str">
        <f t="shared" si="276"/>
        <v/>
      </c>
      <c r="R3488" s="55"/>
      <c r="S3488" s="67"/>
      <c r="T3488" s="17">
        <f>IF(AND(D3488&lt;&gt;"",RIGHT(D3488,3)&lt;&gt;""),IF(COUNTIF($D$6:D3488,D3488)=1,1,0),0)</f>
        <v>0</v>
      </c>
      <c r="U3488" s="17" t="str">
        <f t="shared" si="277"/>
        <v/>
      </c>
      <c r="V3488" s="17" t="str">
        <f t="shared" si="278"/>
        <v/>
      </c>
    </row>
    <row r="3489" s="9" customFormat="1" hidden="1" customHeight="1" spans="1:22">
      <c r="A3489" s="21"/>
      <c r="B3489" s="54"/>
      <c r="C3489" s="55"/>
      <c r="D3489" s="54"/>
      <c r="E3489" s="57"/>
      <c r="F3489" s="58"/>
      <c r="G3489" s="59"/>
      <c r="H3489" s="57"/>
      <c r="I3489" s="57"/>
      <c r="J3489" s="62" t="str">
        <f t="shared" si="274"/>
        <v/>
      </c>
      <c r="K3489" s="61"/>
      <c r="L3489" s="57"/>
      <c r="M3489" s="57" t="str">
        <f t="shared" si="275"/>
        <v/>
      </c>
      <c r="N3489" s="57"/>
      <c r="O3489" s="57"/>
      <c r="P3489" s="57"/>
      <c r="Q3489" s="65" t="str">
        <f t="shared" si="276"/>
        <v/>
      </c>
      <c r="R3489" s="55"/>
      <c r="S3489" s="67"/>
      <c r="T3489" s="17">
        <f>IF(AND(D3489&lt;&gt;"",RIGHT(D3489,3)&lt;&gt;""),IF(COUNTIF($D$6:D3489,D3489)=1,1,0),0)</f>
        <v>0</v>
      </c>
      <c r="U3489" s="17" t="str">
        <f t="shared" si="277"/>
        <v/>
      </c>
      <c r="V3489" s="17" t="str">
        <f t="shared" si="278"/>
        <v/>
      </c>
    </row>
    <row r="3490" s="9" customFormat="1" hidden="1" customHeight="1" spans="1:22">
      <c r="A3490" s="21"/>
      <c r="B3490" s="54"/>
      <c r="C3490" s="55"/>
      <c r="D3490" s="54"/>
      <c r="E3490" s="57"/>
      <c r="F3490" s="58"/>
      <c r="G3490" s="59"/>
      <c r="H3490" s="57"/>
      <c r="I3490" s="57"/>
      <c r="J3490" s="62" t="str">
        <f t="shared" si="274"/>
        <v/>
      </c>
      <c r="K3490" s="61"/>
      <c r="L3490" s="57"/>
      <c r="M3490" s="57" t="str">
        <f t="shared" si="275"/>
        <v/>
      </c>
      <c r="N3490" s="57"/>
      <c r="O3490" s="57"/>
      <c r="P3490" s="57"/>
      <c r="Q3490" s="65" t="str">
        <f t="shared" si="276"/>
        <v/>
      </c>
      <c r="R3490" s="55"/>
      <c r="S3490" s="67"/>
      <c r="T3490" s="17">
        <f>IF(AND(D3490&lt;&gt;"",RIGHT(D3490,3)&lt;&gt;""),IF(COUNTIF($D$6:D3490,D3490)=1,1,0),0)</f>
        <v>0</v>
      </c>
      <c r="U3490" s="17" t="str">
        <f t="shared" si="277"/>
        <v/>
      </c>
      <c r="V3490" s="17" t="str">
        <f t="shared" si="278"/>
        <v/>
      </c>
    </row>
    <row r="3491" s="9" customFormat="1" hidden="1" customHeight="1" spans="1:22">
      <c r="A3491" s="21"/>
      <c r="B3491" s="54"/>
      <c r="C3491" s="55"/>
      <c r="D3491" s="54"/>
      <c r="E3491" s="57"/>
      <c r="F3491" s="58"/>
      <c r="G3491" s="59"/>
      <c r="H3491" s="57"/>
      <c r="I3491" s="57"/>
      <c r="J3491" s="62" t="str">
        <f t="shared" si="274"/>
        <v/>
      </c>
      <c r="K3491" s="61"/>
      <c r="L3491" s="57"/>
      <c r="M3491" s="57" t="str">
        <f t="shared" si="275"/>
        <v/>
      </c>
      <c r="N3491" s="57"/>
      <c r="O3491" s="57"/>
      <c r="P3491" s="57"/>
      <c r="Q3491" s="65" t="str">
        <f t="shared" si="276"/>
        <v/>
      </c>
      <c r="R3491" s="55"/>
      <c r="S3491" s="67"/>
      <c r="T3491" s="17">
        <f>IF(AND(D3491&lt;&gt;"",RIGHT(D3491,3)&lt;&gt;""),IF(COUNTIF($D$6:D3491,D3491)=1,1,0),0)</f>
        <v>0</v>
      </c>
      <c r="U3491" s="17" t="str">
        <f t="shared" si="277"/>
        <v/>
      </c>
      <c r="V3491" s="17" t="str">
        <f t="shared" si="278"/>
        <v/>
      </c>
    </row>
    <row r="3492" s="9" customFormat="1" hidden="1" customHeight="1" spans="1:22">
      <c r="A3492" s="21"/>
      <c r="B3492" s="54"/>
      <c r="C3492" s="55"/>
      <c r="D3492" s="54"/>
      <c r="E3492" s="57"/>
      <c r="F3492" s="58"/>
      <c r="G3492" s="59"/>
      <c r="H3492" s="57"/>
      <c r="I3492" s="57"/>
      <c r="J3492" s="62" t="str">
        <f t="shared" si="274"/>
        <v/>
      </c>
      <c r="K3492" s="61"/>
      <c r="L3492" s="57"/>
      <c r="M3492" s="57" t="str">
        <f t="shared" si="275"/>
        <v/>
      </c>
      <c r="N3492" s="57"/>
      <c r="O3492" s="57"/>
      <c r="P3492" s="57"/>
      <c r="Q3492" s="65" t="str">
        <f t="shared" si="276"/>
        <v/>
      </c>
      <c r="R3492" s="55"/>
      <c r="S3492" s="67"/>
      <c r="T3492" s="17">
        <f>IF(AND(D3492&lt;&gt;"",RIGHT(D3492,3)&lt;&gt;""),IF(COUNTIF($D$6:D3492,D3492)=1,1,0),0)</f>
        <v>0</v>
      </c>
      <c r="U3492" s="17" t="str">
        <f t="shared" si="277"/>
        <v/>
      </c>
      <c r="V3492" s="17" t="str">
        <f t="shared" si="278"/>
        <v/>
      </c>
    </row>
    <row r="3493" s="9" customFormat="1" hidden="1" customHeight="1" spans="1:22">
      <c r="A3493" s="21"/>
      <c r="B3493" s="54"/>
      <c r="C3493" s="55"/>
      <c r="D3493" s="54"/>
      <c r="E3493" s="57"/>
      <c r="F3493" s="58"/>
      <c r="G3493" s="59"/>
      <c r="H3493" s="57"/>
      <c r="I3493" s="57"/>
      <c r="J3493" s="62" t="str">
        <f t="shared" si="274"/>
        <v/>
      </c>
      <c r="K3493" s="61"/>
      <c r="L3493" s="57"/>
      <c r="M3493" s="57" t="str">
        <f t="shared" si="275"/>
        <v/>
      </c>
      <c r="N3493" s="57"/>
      <c r="O3493" s="57"/>
      <c r="P3493" s="57"/>
      <c r="Q3493" s="65" t="str">
        <f t="shared" si="276"/>
        <v/>
      </c>
      <c r="R3493" s="55"/>
      <c r="S3493" s="67"/>
      <c r="T3493" s="17">
        <f>IF(AND(D3493&lt;&gt;"",RIGHT(D3493,3)&lt;&gt;""),IF(COUNTIF($D$6:D3493,D3493)=1,1,0),0)</f>
        <v>0</v>
      </c>
      <c r="U3493" s="17" t="str">
        <f t="shared" si="277"/>
        <v/>
      </c>
      <c r="V3493" s="17" t="str">
        <f t="shared" si="278"/>
        <v/>
      </c>
    </row>
    <row r="3494" s="9" customFormat="1" hidden="1" customHeight="1" spans="1:22">
      <c r="A3494" s="21"/>
      <c r="B3494" s="54"/>
      <c r="C3494" s="55"/>
      <c r="D3494" s="54"/>
      <c r="E3494" s="57"/>
      <c r="F3494" s="58"/>
      <c r="G3494" s="59"/>
      <c r="H3494" s="57"/>
      <c r="I3494" s="57"/>
      <c r="J3494" s="62" t="str">
        <f t="shared" si="274"/>
        <v/>
      </c>
      <c r="K3494" s="61"/>
      <c r="L3494" s="57"/>
      <c r="M3494" s="57" t="str">
        <f t="shared" si="275"/>
        <v/>
      </c>
      <c r="N3494" s="57"/>
      <c r="O3494" s="57"/>
      <c r="P3494" s="57"/>
      <c r="Q3494" s="65" t="str">
        <f t="shared" si="276"/>
        <v/>
      </c>
      <c r="R3494" s="55"/>
      <c r="S3494" s="67"/>
      <c r="T3494" s="17">
        <f>IF(AND(D3494&lt;&gt;"",RIGHT(D3494,3)&lt;&gt;""),IF(COUNTIF($D$6:D3494,D3494)=1,1,0),0)</f>
        <v>0</v>
      </c>
      <c r="U3494" s="17" t="str">
        <f t="shared" si="277"/>
        <v/>
      </c>
      <c r="V3494" s="17" t="str">
        <f t="shared" si="278"/>
        <v/>
      </c>
    </row>
    <row r="3495" s="9" customFormat="1" hidden="1" customHeight="1" spans="1:22">
      <c r="A3495" s="21"/>
      <c r="B3495" s="54"/>
      <c r="C3495" s="55"/>
      <c r="D3495" s="54"/>
      <c r="E3495" s="57"/>
      <c r="F3495" s="58"/>
      <c r="G3495" s="59"/>
      <c r="H3495" s="57"/>
      <c r="I3495" s="57"/>
      <c r="J3495" s="62" t="str">
        <f t="shared" si="274"/>
        <v/>
      </c>
      <c r="K3495" s="61"/>
      <c r="L3495" s="57"/>
      <c r="M3495" s="57" t="str">
        <f t="shared" si="275"/>
        <v/>
      </c>
      <c r="N3495" s="57"/>
      <c r="O3495" s="57"/>
      <c r="P3495" s="57"/>
      <c r="Q3495" s="65" t="str">
        <f t="shared" si="276"/>
        <v/>
      </c>
      <c r="R3495" s="55"/>
      <c r="S3495" s="67"/>
      <c r="T3495" s="17">
        <f>IF(AND(D3495&lt;&gt;"",RIGHT(D3495,3)&lt;&gt;""),IF(COUNTIF($D$6:D3495,D3495)=1,1,0),0)</f>
        <v>0</v>
      </c>
      <c r="U3495" s="17" t="str">
        <f t="shared" si="277"/>
        <v/>
      </c>
      <c r="V3495" s="17" t="str">
        <f t="shared" si="278"/>
        <v/>
      </c>
    </row>
    <row r="3496" s="9" customFormat="1" hidden="1" customHeight="1" spans="1:22">
      <c r="A3496" s="21"/>
      <c r="B3496" s="54"/>
      <c r="C3496" s="55"/>
      <c r="D3496" s="54"/>
      <c r="E3496" s="57"/>
      <c r="F3496" s="58"/>
      <c r="G3496" s="59"/>
      <c r="H3496" s="57"/>
      <c r="I3496" s="57"/>
      <c r="J3496" s="62" t="str">
        <f t="shared" si="274"/>
        <v/>
      </c>
      <c r="K3496" s="61"/>
      <c r="L3496" s="57"/>
      <c r="M3496" s="57" t="str">
        <f t="shared" si="275"/>
        <v/>
      </c>
      <c r="N3496" s="57"/>
      <c r="O3496" s="57"/>
      <c r="P3496" s="57"/>
      <c r="Q3496" s="65" t="str">
        <f t="shared" si="276"/>
        <v/>
      </c>
      <c r="R3496" s="55"/>
      <c r="S3496" s="67"/>
      <c r="T3496" s="17">
        <f>IF(AND(D3496&lt;&gt;"",RIGHT(D3496,3)&lt;&gt;""),IF(COUNTIF($D$6:D3496,D3496)=1,1,0),0)</f>
        <v>0</v>
      </c>
      <c r="U3496" s="17" t="str">
        <f t="shared" si="277"/>
        <v/>
      </c>
      <c r="V3496" s="17" t="str">
        <f t="shared" si="278"/>
        <v/>
      </c>
    </row>
    <row r="3497" s="9" customFormat="1" hidden="1" customHeight="1" spans="1:22">
      <c r="A3497" s="21"/>
      <c r="B3497" s="54"/>
      <c r="C3497" s="55"/>
      <c r="D3497" s="54"/>
      <c r="E3497" s="57"/>
      <c r="F3497" s="58"/>
      <c r="G3497" s="59"/>
      <c r="H3497" s="57"/>
      <c r="I3497" s="57"/>
      <c r="J3497" s="62" t="str">
        <f t="shared" si="274"/>
        <v/>
      </c>
      <c r="K3497" s="61"/>
      <c r="L3497" s="57"/>
      <c r="M3497" s="57" t="str">
        <f t="shared" si="275"/>
        <v/>
      </c>
      <c r="N3497" s="57"/>
      <c r="O3497" s="57"/>
      <c r="P3497" s="57"/>
      <c r="Q3497" s="65" t="str">
        <f t="shared" si="276"/>
        <v/>
      </c>
      <c r="R3497" s="55"/>
      <c r="S3497" s="67"/>
      <c r="T3497" s="17">
        <f>IF(AND(D3497&lt;&gt;"",RIGHT(D3497,3)&lt;&gt;""),IF(COUNTIF($D$6:D3497,D3497)=1,1,0),0)</f>
        <v>0</v>
      </c>
      <c r="U3497" s="17" t="str">
        <f t="shared" si="277"/>
        <v/>
      </c>
      <c r="V3497" s="17" t="str">
        <f t="shared" si="278"/>
        <v/>
      </c>
    </row>
    <row r="3498" s="9" customFormat="1" hidden="1" customHeight="1" spans="1:22">
      <c r="A3498" s="21"/>
      <c r="B3498" s="54"/>
      <c r="C3498" s="55"/>
      <c r="D3498" s="54"/>
      <c r="E3498" s="57"/>
      <c r="F3498" s="58"/>
      <c r="G3498" s="59"/>
      <c r="H3498" s="57"/>
      <c r="I3498" s="57"/>
      <c r="J3498" s="62" t="str">
        <f t="shared" si="274"/>
        <v/>
      </c>
      <c r="K3498" s="61"/>
      <c r="L3498" s="57"/>
      <c r="M3498" s="57" t="str">
        <f t="shared" si="275"/>
        <v/>
      </c>
      <c r="N3498" s="57"/>
      <c r="O3498" s="57"/>
      <c r="P3498" s="57"/>
      <c r="Q3498" s="65" t="str">
        <f t="shared" si="276"/>
        <v/>
      </c>
      <c r="R3498" s="55"/>
      <c r="S3498" s="67"/>
      <c r="T3498" s="17">
        <f>IF(AND(D3498&lt;&gt;"",RIGHT(D3498,3)&lt;&gt;""),IF(COUNTIF($D$6:D3498,D3498)=1,1,0),0)</f>
        <v>0</v>
      </c>
      <c r="U3498" s="17" t="str">
        <f t="shared" si="277"/>
        <v/>
      </c>
      <c r="V3498" s="17" t="str">
        <f t="shared" si="278"/>
        <v/>
      </c>
    </row>
    <row r="3499" s="9" customFormat="1" hidden="1" customHeight="1" spans="1:22">
      <c r="A3499" s="21"/>
      <c r="B3499" s="54"/>
      <c r="C3499" s="55"/>
      <c r="D3499" s="54"/>
      <c r="E3499" s="57"/>
      <c r="F3499" s="58"/>
      <c r="G3499" s="59"/>
      <c r="H3499" s="57"/>
      <c r="I3499" s="57"/>
      <c r="J3499" s="62" t="str">
        <f t="shared" si="274"/>
        <v/>
      </c>
      <c r="K3499" s="61"/>
      <c r="L3499" s="57"/>
      <c r="M3499" s="57" t="str">
        <f t="shared" si="275"/>
        <v/>
      </c>
      <c r="N3499" s="57"/>
      <c r="O3499" s="57"/>
      <c r="P3499" s="57"/>
      <c r="Q3499" s="65" t="str">
        <f t="shared" si="276"/>
        <v/>
      </c>
      <c r="R3499" s="55"/>
      <c r="S3499" s="67"/>
      <c r="T3499" s="17">
        <f>IF(AND(D3499&lt;&gt;"",RIGHT(D3499,3)&lt;&gt;""),IF(COUNTIF($D$6:D3499,D3499)=1,1,0),0)</f>
        <v>0</v>
      </c>
      <c r="U3499" s="17" t="str">
        <f t="shared" si="277"/>
        <v/>
      </c>
      <c r="V3499" s="17" t="str">
        <f t="shared" si="278"/>
        <v/>
      </c>
    </row>
    <row r="3500" s="9" customFormat="1" hidden="1" customHeight="1" spans="1:22">
      <c r="A3500" s="21"/>
      <c r="B3500" s="54"/>
      <c r="C3500" s="55"/>
      <c r="D3500" s="54"/>
      <c r="E3500" s="57"/>
      <c r="F3500" s="58"/>
      <c r="G3500" s="59"/>
      <c r="H3500" s="57"/>
      <c r="I3500" s="57"/>
      <c r="J3500" s="62" t="str">
        <f t="shared" si="274"/>
        <v/>
      </c>
      <c r="K3500" s="61"/>
      <c r="L3500" s="57"/>
      <c r="M3500" s="57" t="str">
        <f t="shared" si="275"/>
        <v/>
      </c>
      <c r="N3500" s="57"/>
      <c r="O3500" s="57"/>
      <c r="P3500" s="57"/>
      <c r="Q3500" s="65" t="str">
        <f t="shared" si="276"/>
        <v/>
      </c>
      <c r="R3500" s="55"/>
      <c r="S3500" s="67"/>
      <c r="T3500" s="17">
        <f>IF(AND(D3500&lt;&gt;"",RIGHT(D3500,3)&lt;&gt;""),IF(COUNTIF($D$6:D3500,D3500)=1,1,0),0)</f>
        <v>0</v>
      </c>
      <c r="U3500" s="17" t="str">
        <f t="shared" si="277"/>
        <v/>
      </c>
      <c r="V3500" s="17" t="str">
        <f t="shared" si="278"/>
        <v/>
      </c>
    </row>
    <row r="3501" s="9" customFormat="1" hidden="1" customHeight="1" spans="1:22">
      <c r="A3501" s="21"/>
      <c r="B3501" s="54"/>
      <c r="C3501" s="55"/>
      <c r="D3501" s="54"/>
      <c r="E3501" s="57"/>
      <c r="F3501" s="58"/>
      <c r="G3501" s="59"/>
      <c r="H3501" s="57"/>
      <c r="I3501" s="57"/>
      <c r="J3501" s="62" t="str">
        <f t="shared" si="274"/>
        <v/>
      </c>
      <c r="K3501" s="61"/>
      <c r="L3501" s="57"/>
      <c r="M3501" s="57" t="str">
        <f t="shared" si="275"/>
        <v/>
      </c>
      <c r="N3501" s="57"/>
      <c r="O3501" s="57"/>
      <c r="P3501" s="57"/>
      <c r="Q3501" s="65" t="str">
        <f t="shared" si="276"/>
        <v/>
      </c>
      <c r="R3501" s="55"/>
      <c r="S3501" s="67"/>
      <c r="T3501" s="17">
        <f>IF(AND(D3501&lt;&gt;"",RIGHT(D3501,3)&lt;&gt;""),IF(COUNTIF($D$6:D3501,D3501)=1,1,0),0)</f>
        <v>0</v>
      </c>
      <c r="U3501" s="17" t="str">
        <f t="shared" si="277"/>
        <v/>
      </c>
      <c r="V3501" s="17" t="str">
        <f t="shared" si="278"/>
        <v/>
      </c>
    </row>
    <row r="3502" s="9" customFormat="1" hidden="1" customHeight="1" spans="1:22">
      <c r="A3502" s="21"/>
      <c r="B3502" s="54"/>
      <c r="C3502" s="55"/>
      <c r="D3502" s="54"/>
      <c r="E3502" s="57"/>
      <c r="F3502" s="58"/>
      <c r="G3502" s="59"/>
      <c r="H3502" s="57"/>
      <c r="I3502" s="57"/>
      <c r="J3502" s="62" t="str">
        <f t="shared" si="274"/>
        <v/>
      </c>
      <c r="K3502" s="61"/>
      <c r="L3502" s="57"/>
      <c r="M3502" s="57" t="str">
        <f t="shared" si="275"/>
        <v/>
      </c>
      <c r="N3502" s="57"/>
      <c r="O3502" s="57"/>
      <c r="P3502" s="57"/>
      <c r="Q3502" s="65" t="str">
        <f t="shared" si="276"/>
        <v/>
      </c>
      <c r="R3502" s="55"/>
      <c r="S3502" s="67"/>
      <c r="T3502" s="17">
        <f>IF(AND(D3502&lt;&gt;"",RIGHT(D3502,3)&lt;&gt;""),IF(COUNTIF($D$6:D3502,D3502)=1,1,0),0)</f>
        <v>0</v>
      </c>
      <c r="U3502" s="17" t="str">
        <f t="shared" si="277"/>
        <v/>
      </c>
      <c r="V3502" s="17" t="str">
        <f t="shared" si="278"/>
        <v/>
      </c>
    </row>
    <row r="3503" s="9" customFormat="1" hidden="1" customHeight="1" spans="1:22">
      <c r="A3503" s="21"/>
      <c r="B3503" s="54"/>
      <c r="C3503" s="55"/>
      <c r="D3503" s="54"/>
      <c r="E3503" s="57"/>
      <c r="F3503" s="58"/>
      <c r="G3503" s="59"/>
      <c r="H3503" s="57"/>
      <c r="I3503" s="57"/>
      <c r="J3503" s="62" t="str">
        <f t="shared" si="274"/>
        <v/>
      </c>
      <c r="K3503" s="61"/>
      <c r="L3503" s="57"/>
      <c r="M3503" s="57" t="str">
        <f t="shared" si="275"/>
        <v/>
      </c>
      <c r="N3503" s="57"/>
      <c r="O3503" s="57"/>
      <c r="P3503" s="57"/>
      <c r="Q3503" s="65" t="str">
        <f t="shared" si="276"/>
        <v/>
      </c>
      <c r="R3503" s="55"/>
      <c r="S3503" s="67"/>
      <c r="T3503" s="17">
        <f>IF(AND(D3503&lt;&gt;"",RIGHT(D3503,3)&lt;&gt;""),IF(COUNTIF($D$6:D3503,D3503)=1,1,0),0)</f>
        <v>0</v>
      </c>
      <c r="U3503" s="17" t="str">
        <f t="shared" si="277"/>
        <v/>
      </c>
      <c r="V3503" s="17" t="str">
        <f t="shared" si="278"/>
        <v/>
      </c>
    </row>
    <row r="3504" s="9" customFormat="1" hidden="1" customHeight="1" spans="1:22">
      <c r="A3504" s="21"/>
      <c r="B3504" s="54"/>
      <c r="C3504" s="55"/>
      <c r="D3504" s="54"/>
      <c r="E3504" s="57"/>
      <c r="F3504" s="58"/>
      <c r="G3504" s="59"/>
      <c r="H3504" s="57"/>
      <c r="I3504" s="57"/>
      <c r="J3504" s="62" t="str">
        <f t="shared" si="274"/>
        <v/>
      </c>
      <c r="K3504" s="61"/>
      <c r="L3504" s="57"/>
      <c r="M3504" s="57" t="str">
        <f t="shared" si="275"/>
        <v/>
      </c>
      <c r="N3504" s="57"/>
      <c r="O3504" s="57"/>
      <c r="P3504" s="57"/>
      <c r="Q3504" s="65" t="str">
        <f t="shared" si="276"/>
        <v/>
      </c>
      <c r="R3504" s="55"/>
      <c r="S3504" s="67"/>
      <c r="T3504" s="17">
        <f>IF(AND(D3504&lt;&gt;"",RIGHT(D3504,3)&lt;&gt;""),IF(COUNTIF($D$6:D3504,D3504)=1,1,0),0)</f>
        <v>0</v>
      </c>
      <c r="U3504" s="17" t="str">
        <f t="shared" si="277"/>
        <v/>
      </c>
      <c r="V3504" s="17" t="str">
        <f t="shared" si="278"/>
        <v/>
      </c>
    </row>
    <row r="3505" s="9" customFormat="1" hidden="1" customHeight="1" spans="1:22">
      <c r="A3505" s="21"/>
      <c r="B3505" s="54"/>
      <c r="C3505" s="55"/>
      <c r="D3505" s="54"/>
      <c r="E3505" s="57"/>
      <c r="F3505" s="58"/>
      <c r="G3505" s="59"/>
      <c r="H3505" s="57"/>
      <c r="I3505" s="57"/>
      <c r="J3505" s="62" t="str">
        <f t="shared" si="274"/>
        <v/>
      </c>
      <c r="K3505" s="61"/>
      <c r="L3505" s="57"/>
      <c r="M3505" s="57" t="str">
        <f t="shared" si="275"/>
        <v/>
      </c>
      <c r="N3505" s="57"/>
      <c r="O3505" s="57"/>
      <c r="P3505" s="57"/>
      <c r="Q3505" s="65" t="str">
        <f t="shared" si="276"/>
        <v/>
      </c>
      <c r="R3505" s="55"/>
      <c r="S3505" s="67"/>
      <c r="T3505" s="17">
        <f>IF(AND(D3505&lt;&gt;"",RIGHT(D3505,3)&lt;&gt;""),IF(COUNTIF($D$6:D3505,D3505)=1,1,0),0)</f>
        <v>0</v>
      </c>
      <c r="U3505" s="17" t="str">
        <f t="shared" si="277"/>
        <v/>
      </c>
      <c r="V3505" s="17" t="str">
        <f t="shared" si="278"/>
        <v/>
      </c>
    </row>
    <row r="3506" s="9" customFormat="1" hidden="1" customHeight="1" spans="1:22">
      <c r="A3506" s="21"/>
      <c r="B3506" s="54"/>
      <c r="C3506" s="55"/>
      <c r="D3506" s="54"/>
      <c r="E3506" s="57"/>
      <c r="F3506" s="58"/>
      <c r="G3506" s="59"/>
      <c r="H3506" s="57"/>
      <c r="I3506" s="57"/>
      <c r="J3506" s="62" t="str">
        <f t="shared" si="274"/>
        <v/>
      </c>
      <c r="K3506" s="61"/>
      <c r="L3506" s="57"/>
      <c r="M3506" s="57" t="str">
        <f t="shared" si="275"/>
        <v/>
      </c>
      <c r="N3506" s="57"/>
      <c r="O3506" s="57"/>
      <c r="P3506" s="57"/>
      <c r="Q3506" s="65" t="str">
        <f t="shared" si="276"/>
        <v/>
      </c>
      <c r="R3506" s="55"/>
      <c r="S3506" s="67"/>
      <c r="T3506" s="17">
        <f>IF(AND(D3506&lt;&gt;"",RIGHT(D3506,3)&lt;&gt;""),IF(COUNTIF($D$6:D3506,D3506)=1,1,0),0)</f>
        <v>0</v>
      </c>
      <c r="U3506" s="17" t="str">
        <f t="shared" si="277"/>
        <v/>
      </c>
      <c r="V3506" s="17" t="str">
        <f t="shared" si="278"/>
        <v/>
      </c>
    </row>
    <row r="3507" s="9" customFormat="1" hidden="1" customHeight="1" spans="1:22">
      <c r="A3507" s="21"/>
      <c r="B3507" s="54"/>
      <c r="C3507" s="55"/>
      <c r="D3507" s="54"/>
      <c r="E3507" s="57"/>
      <c r="F3507" s="58"/>
      <c r="G3507" s="59"/>
      <c r="H3507" s="57"/>
      <c r="I3507" s="57"/>
      <c r="J3507" s="62" t="str">
        <f t="shared" si="274"/>
        <v/>
      </c>
      <c r="K3507" s="61"/>
      <c r="L3507" s="57"/>
      <c r="M3507" s="57" t="str">
        <f t="shared" si="275"/>
        <v/>
      </c>
      <c r="N3507" s="57"/>
      <c r="O3507" s="57"/>
      <c r="P3507" s="57"/>
      <c r="Q3507" s="65" t="str">
        <f t="shared" si="276"/>
        <v/>
      </c>
      <c r="R3507" s="55"/>
      <c r="S3507" s="67"/>
      <c r="T3507" s="17">
        <f>IF(AND(D3507&lt;&gt;"",RIGHT(D3507,3)&lt;&gt;""),IF(COUNTIF($D$6:D3507,D3507)=1,1,0),0)</f>
        <v>0</v>
      </c>
      <c r="U3507" s="17" t="str">
        <f t="shared" si="277"/>
        <v/>
      </c>
      <c r="V3507" s="17" t="str">
        <f t="shared" si="278"/>
        <v/>
      </c>
    </row>
    <row r="3508" s="9" customFormat="1" hidden="1" customHeight="1" spans="1:22">
      <c r="A3508" s="21"/>
      <c r="B3508" s="54"/>
      <c r="C3508" s="55"/>
      <c r="D3508" s="54"/>
      <c r="E3508" s="57"/>
      <c r="F3508" s="58"/>
      <c r="G3508" s="59"/>
      <c r="H3508" s="57"/>
      <c r="I3508" s="57"/>
      <c r="J3508" s="62" t="str">
        <f t="shared" si="274"/>
        <v/>
      </c>
      <c r="K3508" s="61"/>
      <c r="L3508" s="57"/>
      <c r="M3508" s="57" t="str">
        <f t="shared" si="275"/>
        <v/>
      </c>
      <c r="N3508" s="57"/>
      <c r="O3508" s="57"/>
      <c r="P3508" s="57"/>
      <c r="Q3508" s="65" t="str">
        <f t="shared" si="276"/>
        <v/>
      </c>
      <c r="R3508" s="55"/>
      <c r="S3508" s="67"/>
      <c r="T3508" s="17">
        <f>IF(AND(D3508&lt;&gt;"",RIGHT(D3508,3)&lt;&gt;""),IF(COUNTIF($D$6:D3508,D3508)=1,1,0),0)</f>
        <v>0</v>
      </c>
      <c r="U3508" s="17" t="str">
        <f t="shared" si="277"/>
        <v/>
      </c>
      <c r="V3508" s="17" t="str">
        <f t="shared" si="278"/>
        <v/>
      </c>
    </row>
    <row r="3509" s="9" customFormat="1" hidden="1" customHeight="1" spans="1:22">
      <c r="A3509" s="21"/>
      <c r="B3509" s="54"/>
      <c r="C3509" s="55"/>
      <c r="D3509" s="54"/>
      <c r="E3509" s="57"/>
      <c r="F3509" s="58"/>
      <c r="G3509" s="59"/>
      <c r="H3509" s="57"/>
      <c r="I3509" s="57"/>
      <c r="J3509" s="62" t="str">
        <f t="shared" si="274"/>
        <v/>
      </c>
      <c r="K3509" s="61"/>
      <c r="L3509" s="57"/>
      <c r="M3509" s="57" t="str">
        <f t="shared" si="275"/>
        <v/>
      </c>
      <c r="N3509" s="57"/>
      <c r="O3509" s="57"/>
      <c r="P3509" s="57"/>
      <c r="Q3509" s="65" t="str">
        <f t="shared" si="276"/>
        <v/>
      </c>
      <c r="R3509" s="55"/>
      <c r="S3509" s="67"/>
      <c r="T3509" s="17">
        <f>IF(AND(D3509&lt;&gt;"",RIGHT(D3509,3)&lt;&gt;""),IF(COUNTIF($D$6:D3509,D3509)=1,1,0),0)</f>
        <v>0</v>
      </c>
      <c r="U3509" s="17" t="str">
        <f t="shared" si="277"/>
        <v/>
      </c>
      <c r="V3509" s="17" t="str">
        <f t="shared" si="278"/>
        <v/>
      </c>
    </row>
    <row r="3510" s="9" customFormat="1" hidden="1" customHeight="1" spans="1:22">
      <c r="A3510" s="21"/>
      <c r="B3510" s="54"/>
      <c r="C3510" s="55"/>
      <c r="D3510" s="54"/>
      <c r="E3510" s="57"/>
      <c r="F3510" s="58"/>
      <c r="G3510" s="59"/>
      <c r="H3510" s="57"/>
      <c r="I3510" s="57"/>
      <c r="J3510" s="62" t="str">
        <f t="shared" si="274"/>
        <v/>
      </c>
      <c r="K3510" s="61"/>
      <c r="L3510" s="57"/>
      <c r="M3510" s="57" t="str">
        <f t="shared" si="275"/>
        <v/>
      </c>
      <c r="N3510" s="57"/>
      <c r="O3510" s="57"/>
      <c r="P3510" s="57"/>
      <c r="Q3510" s="65" t="str">
        <f t="shared" si="276"/>
        <v/>
      </c>
      <c r="R3510" s="55"/>
      <c r="S3510" s="67"/>
      <c r="T3510" s="17">
        <f>IF(AND(D3510&lt;&gt;"",RIGHT(D3510,3)&lt;&gt;""),IF(COUNTIF($D$6:D3510,D3510)=1,1,0),0)</f>
        <v>0</v>
      </c>
      <c r="U3510" s="17" t="str">
        <f t="shared" si="277"/>
        <v/>
      </c>
      <c r="V3510" s="17" t="str">
        <f t="shared" si="278"/>
        <v/>
      </c>
    </row>
    <row r="3511" s="9" customFormat="1" hidden="1" customHeight="1" spans="1:22">
      <c r="A3511" s="21"/>
      <c r="B3511" s="54"/>
      <c r="C3511" s="55"/>
      <c r="D3511" s="54"/>
      <c r="E3511" s="57"/>
      <c r="F3511" s="58"/>
      <c r="G3511" s="59"/>
      <c r="H3511" s="57"/>
      <c r="I3511" s="57"/>
      <c r="J3511" s="62" t="str">
        <f t="shared" si="274"/>
        <v/>
      </c>
      <c r="K3511" s="61"/>
      <c r="L3511" s="57"/>
      <c r="M3511" s="57" t="str">
        <f t="shared" si="275"/>
        <v/>
      </c>
      <c r="N3511" s="57"/>
      <c r="O3511" s="57"/>
      <c r="P3511" s="57"/>
      <c r="Q3511" s="65" t="str">
        <f t="shared" si="276"/>
        <v/>
      </c>
      <c r="R3511" s="55"/>
      <c r="S3511" s="67"/>
      <c r="T3511" s="17">
        <f>IF(AND(D3511&lt;&gt;"",RIGHT(D3511,3)&lt;&gt;""),IF(COUNTIF($D$6:D3511,D3511)=1,1,0),0)</f>
        <v>0</v>
      </c>
      <c r="U3511" s="17" t="str">
        <f t="shared" si="277"/>
        <v/>
      </c>
      <c r="V3511" s="17" t="str">
        <f t="shared" si="278"/>
        <v/>
      </c>
    </row>
    <row r="3512" s="9" customFormat="1" hidden="1" customHeight="1" spans="1:22">
      <c r="A3512" s="21"/>
      <c r="B3512" s="54"/>
      <c r="C3512" s="55"/>
      <c r="D3512" s="54"/>
      <c r="E3512" s="57"/>
      <c r="F3512" s="58"/>
      <c r="G3512" s="59"/>
      <c r="H3512" s="57"/>
      <c r="I3512" s="57"/>
      <c r="J3512" s="62" t="str">
        <f t="shared" si="274"/>
        <v/>
      </c>
      <c r="K3512" s="61"/>
      <c r="L3512" s="57"/>
      <c r="M3512" s="57" t="str">
        <f t="shared" si="275"/>
        <v/>
      </c>
      <c r="N3512" s="57"/>
      <c r="O3512" s="57"/>
      <c r="P3512" s="57"/>
      <c r="Q3512" s="65" t="str">
        <f t="shared" si="276"/>
        <v/>
      </c>
      <c r="R3512" s="55"/>
      <c r="S3512" s="67"/>
      <c r="T3512" s="17">
        <f>IF(AND(D3512&lt;&gt;"",RIGHT(D3512,3)&lt;&gt;""),IF(COUNTIF($D$6:D3512,D3512)=1,1,0),0)</f>
        <v>0</v>
      </c>
      <c r="U3512" s="17" t="str">
        <f t="shared" si="277"/>
        <v/>
      </c>
      <c r="V3512" s="17" t="str">
        <f t="shared" si="278"/>
        <v/>
      </c>
    </row>
    <row r="3513" s="9" customFormat="1" hidden="1" customHeight="1" spans="1:22">
      <c r="A3513" s="21"/>
      <c r="B3513" s="54"/>
      <c r="C3513" s="55"/>
      <c r="D3513" s="54"/>
      <c r="E3513" s="57"/>
      <c r="F3513" s="58"/>
      <c r="G3513" s="59"/>
      <c r="H3513" s="57"/>
      <c r="I3513" s="57"/>
      <c r="J3513" s="62" t="str">
        <f t="shared" si="274"/>
        <v/>
      </c>
      <c r="K3513" s="61"/>
      <c r="L3513" s="57"/>
      <c r="M3513" s="57" t="str">
        <f t="shared" si="275"/>
        <v/>
      </c>
      <c r="N3513" s="57"/>
      <c r="O3513" s="57"/>
      <c r="P3513" s="57"/>
      <c r="Q3513" s="65" t="str">
        <f t="shared" si="276"/>
        <v/>
      </c>
      <c r="R3513" s="55"/>
      <c r="S3513" s="67"/>
      <c r="T3513" s="17">
        <f>IF(AND(D3513&lt;&gt;"",RIGHT(D3513,3)&lt;&gt;""),IF(COUNTIF($D$6:D3513,D3513)=1,1,0),0)</f>
        <v>0</v>
      </c>
      <c r="U3513" s="17" t="str">
        <f t="shared" si="277"/>
        <v/>
      </c>
      <c r="V3513" s="17" t="str">
        <f t="shared" si="278"/>
        <v/>
      </c>
    </row>
    <row r="3514" s="9" customFormat="1" hidden="1" customHeight="1" spans="1:22">
      <c r="A3514" s="21"/>
      <c r="B3514" s="54"/>
      <c r="C3514" s="55"/>
      <c r="D3514" s="54"/>
      <c r="E3514" s="57"/>
      <c r="F3514" s="58"/>
      <c r="G3514" s="59"/>
      <c r="H3514" s="57"/>
      <c r="I3514" s="57"/>
      <c r="J3514" s="62" t="str">
        <f t="shared" si="274"/>
        <v/>
      </c>
      <c r="K3514" s="61"/>
      <c r="L3514" s="57"/>
      <c r="M3514" s="57" t="str">
        <f t="shared" si="275"/>
        <v/>
      </c>
      <c r="N3514" s="57"/>
      <c r="O3514" s="57"/>
      <c r="P3514" s="57"/>
      <c r="Q3514" s="65" t="str">
        <f t="shared" si="276"/>
        <v/>
      </c>
      <c r="R3514" s="55"/>
      <c r="S3514" s="67"/>
      <c r="T3514" s="17">
        <f>IF(AND(D3514&lt;&gt;"",RIGHT(D3514,3)&lt;&gt;""),IF(COUNTIF($D$6:D3514,D3514)=1,1,0),0)</f>
        <v>0</v>
      </c>
      <c r="U3514" s="17" t="str">
        <f t="shared" si="277"/>
        <v/>
      </c>
      <c r="V3514" s="17" t="str">
        <f t="shared" si="278"/>
        <v/>
      </c>
    </row>
    <row r="3515" s="9" customFormat="1" hidden="1" customHeight="1" spans="1:22">
      <c r="A3515" s="21"/>
      <c r="B3515" s="54"/>
      <c r="C3515" s="55"/>
      <c r="D3515" s="54"/>
      <c r="E3515" s="57"/>
      <c r="F3515" s="58"/>
      <c r="G3515" s="59"/>
      <c r="H3515" s="57"/>
      <c r="I3515" s="57"/>
      <c r="J3515" s="62" t="str">
        <f t="shared" si="274"/>
        <v/>
      </c>
      <c r="K3515" s="61"/>
      <c r="L3515" s="57"/>
      <c r="M3515" s="57" t="str">
        <f t="shared" si="275"/>
        <v/>
      </c>
      <c r="N3515" s="57"/>
      <c r="O3515" s="57"/>
      <c r="P3515" s="57"/>
      <c r="Q3515" s="65" t="str">
        <f t="shared" si="276"/>
        <v/>
      </c>
      <c r="R3515" s="55"/>
      <c r="S3515" s="67"/>
      <c r="T3515" s="17">
        <f>IF(AND(D3515&lt;&gt;"",RIGHT(D3515,3)&lt;&gt;""),IF(COUNTIF($D$6:D3515,D3515)=1,1,0),0)</f>
        <v>0</v>
      </c>
      <c r="U3515" s="17" t="str">
        <f t="shared" si="277"/>
        <v/>
      </c>
      <c r="V3515" s="17" t="str">
        <f t="shared" si="278"/>
        <v/>
      </c>
    </row>
    <row r="3516" s="9" customFormat="1" hidden="1" customHeight="1" spans="1:22">
      <c r="A3516" s="21"/>
      <c r="B3516" s="54"/>
      <c r="C3516" s="55"/>
      <c r="D3516" s="54"/>
      <c r="E3516" s="57"/>
      <c r="F3516" s="58"/>
      <c r="G3516" s="59"/>
      <c r="H3516" s="57"/>
      <c r="I3516" s="57"/>
      <c r="J3516" s="62" t="str">
        <f t="shared" si="274"/>
        <v/>
      </c>
      <c r="K3516" s="61"/>
      <c r="L3516" s="57"/>
      <c r="M3516" s="57" t="str">
        <f t="shared" si="275"/>
        <v/>
      </c>
      <c r="N3516" s="57"/>
      <c r="O3516" s="57"/>
      <c r="P3516" s="57"/>
      <c r="Q3516" s="65" t="str">
        <f t="shared" si="276"/>
        <v/>
      </c>
      <c r="R3516" s="55"/>
      <c r="S3516" s="67"/>
      <c r="T3516" s="17">
        <f>IF(AND(D3516&lt;&gt;"",RIGHT(D3516,3)&lt;&gt;""),IF(COUNTIF($D$6:D3516,D3516)=1,1,0),0)</f>
        <v>0</v>
      </c>
      <c r="U3516" s="17" t="str">
        <f t="shared" si="277"/>
        <v/>
      </c>
      <c r="V3516" s="17" t="str">
        <f t="shared" si="278"/>
        <v/>
      </c>
    </row>
    <row r="3517" s="9" customFormat="1" hidden="1" customHeight="1" spans="1:22">
      <c r="A3517" s="21"/>
      <c r="B3517" s="54"/>
      <c r="C3517" s="55"/>
      <c r="D3517" s="54"/>
      <c r="E3517" s="57"/>
      <c r="F3517" s="58"/>
      <c r="G3517" s="59"/>
      <c r="H3517" s="57"/>
      <c r="I3517" s="57"/>
      <c r="J3517" s="62" t="str">
        <f t="shared" si="274"/>
        <v/>
      </c>
      <c r="K3517" s="61"/>
      <c r="L3517" s="57"/>
      <c r="M3517" s="57" t="str">
        <f t="shared" si="275"/>
        <v/>
      </c>
      <c r="N3517" s="57"/>
      <c r="O3517" s="57"/>
      <c r="P3517" s="57"/>
      <c r="Q3517" s="65" t="str">
        <f t="shared" si="276"/>
        <v/>
      </c>
      <c r="R3517" s="55"/>
      <c r="S3517" s="67"/>
      <c r="T3517" s="17">
        <f>IF(AND(D3517&lt;&gt;"",RIGHT(D3517,3)&lt;&gt;""),IF(COUNTIF($D$6:D3517,D3517)=1,1,0),0)</f>
        <v>0</v>
      </c>
      <c r="U3517" s="17" t="str">
        <f t="shared" si="277"/>
        <v/>
      </c>
      <c r="V3517" s="17" t="str">
        <f t="shared" si="278"/>
        <v/>
      </c>
    </row>
    <row r="3518" s="9" customFormat="1" hidden="1" customHeight="1" spans="1:22">
      <c r="A3518" s="21"/>
      <c r="B3518" s="54"/>
      <c r="C3518" s="55"/>
      <c r="D3518" s="54"/>
      <c r="E3518" s="57"/>
      <c r="F3518" s="58"/>
      <c r="G3518" s="59"/>
      <c r="H3518" s="57"/>
      <c r="I3518" s="57"/>
      <c r="J3518" s="62" t="str">
        <f t="shared" si="274"/>
        <v/>
      </c>
      <c r="K3518" s="61"/>
      <c r="L3518" s="57"/>
      <c r="M3518" s="57" t="str">
        <f t="shared" si="275"/>
        <v/>
      </c>
      <c r="N3518" s="57"/>
      <c r="O3518" s="57"/>
      <c r="P3518" s="57"/>
      <c r="Q3518" s="65" t="str">
        <f t="shared" si="276"/>
        <v/>
      </c>
      <c r="R3518" s="55"/>
      <c r="S3518" s="67"/>
      <c r="T3518" s="17">
        <f>IF(AND(D3518&lt;&gt;"",RIGHT(D3518,3)&lt;&gt;""),IF(COUNTIF($D$6:D3518,D3518)=1,1,0),0)</f>
        <v>0</v>
      </c>
      <c r="U3518" s="17" t="str">
        <f t="shared" si="277"/>
        <v/>
      </c>
      <c r="V3518" s="17" t="str">
        <f t="shared" si="278"/>
        <v/>
      </c>
    </row>
    <row r="3519" s="9" customFormat="1" hidden="1" customHeight="1" spans="1:22">
      <c r="A3519" s="21"/>
      <c r="B3519" s="54"/>
      <c r="C3519" s="55"/>
      <c r="D3519" s="54"/>
      <c r="E3519" s="57"/>
      <c r="F3519" s="58"/>
      <c r="G3519" s="59"/>
      <c r="H3519" s="57"/>
      <c r="I3519" s="57"/>
      <c r="J3519" s="62" t="str">
        <f t="shared" si="274"/>
        <v/>
      </c>
      <c r="K3519" s="61"/>
      <c r="L3519" s="57"/>
      <c r="M3519" s="57" t="str">
        <f t="shared" si="275"/>
        <v/>
      </c>
      <c r="N3519" s="57"/>
      <c r="O3519" s="57"/>
      <c r="P3519" s="57"/>
      <c r="Q3519" s="65" t="str">
        <f t="shared" si="276"/>
        <v/>
      </c>
      <c r="R3519" s="55"/>
      <c r="S3519" s="67"/>
      <c r="T3519" s="17">
        <f>IF(AND(D3519&lt;&gt;"",RIGHT(D3519,3)&lt;&gt;""),IF(COUNTIF($D$6:D3519,D3519)=1,1,0),0)</f>
        <v>0</v>
      </c>
      <c r="U3519" s="17" t="str">
        <f t="shared" si="277"/>
        <v/>
      </c>
      <c r="V3519" s="17" t="str">
        <f t="shared" si="278"/>
        <v/>
      </c>
    </row>
    <row r="3520" s="9" customFormat="1" hidden="1" customHeight="1" spans="1:22">
      <c r="A3520" s="21"/>
      <c r="B3520" s="54"/>
      <c r="C3520" s="55"/>
      <c r="D3520" s="54"/>
      <c r="E3520" s="57"/>
      <c r="F3520" s="58"/>
      <c r="G3520" s="59"/>
      <c r="H3520" s="57"/>
      <c r="I3520" s="57"/>
      <c r="J3520" s="62" t="str">
        <f t="shared" si="274"/>
        <v/>
      </c>
      <c r="K3520" s="61"/>
      <c r="L3520" s="57"/>
      <c r="M3520" s="57" t="str">
        <f t="shared" si="275"/>
        <v/>
      </c>
      <c r="N3520" s="57"/>
      <c r="O3520" s="57"/>
      <c r="P3520" s="57"/>
      <c r="Q3520" s="65" t="str">
        <f t="shared" si="276"/>
        <v/>
      </c>
      <c r="R3520" s="55"/>
      <c r="S3520" s="67"/>
      <c r="T3520" s="17">
        <f>IF(AND(D3520&lt;&gt;"",RIGHT(D3520,3)&lt;&gt;""),IF(COUNTIF($D$6:D3520,D3520)=1,1,0),0)</f>
        <v>0</v>
      </c>
      <c r="U3520" s="17" t="str">
        <f t="shared" si="277"/>
        <v/>
      </c>
      <c r="V3520" s="17" t="str">
        <f t="shared" si="278"/>
        <v/>
      </c>
    </row>
    <row r="3521" s="9" customFormat="1" hidden="1" customHeight="1" spans="1:22">
      <c r="A3521" s="21"/>
      <c r="B3521" s="54"/>
      <c r="C3521" s="55"/>
      <c r="D3521" s="54"/>
      <c r="E3521" s="57"/>
      <c r="F3521" s="58"/>
      <c r="G3521" s="59"/>
      <c r="H3521" s="57"/>
      <c r="I3521" s="57"/>
      <c r="J3521" s="62" t="str">
        <f t="shared" si="274"/>
        <v/>
      </c>
      <c r="K3521" s="61"/>
      <c r="L3521" s="57"/>
      <c r="M3521" s="57" t="str">
        <f t="shared" si="275"/>
        <v/>
      </c>
      <c r="N3521" s="57"/>
      <c r="O3521" s="57"/>
      <c r="P3521" s="57"/>
      <c r="Q3521" s="65" t="str">
        <f t="shared" si="276"/>
        <v/>
      </c>
      <c r="R3521" s="55"/>
      <c r="S3521" s="67"/>
      <c r="T3521" s="17">
        <f>IF(AND(D3521&lt;&gt;"",RIGHT(D3521,3)&lt;&gt;""),IF(COUNTIF($D$6:D3521,D3521)=1,1,0),0)</f>
        <v>0</v>
      </c>
      <c r="U3521" s="17" t="str">
        <f t="shared" si="277"/>
        <v/>
      </c>
      <c r="V3521" s="17" t="str">
        <f t="shared" si="278"/>
        <v/>
      </c>
    </row>
    <row r="3522" s="9" customFormat="1" hidden="1" customHeight="1" spans="1:22">
      <c r="A3522" s="21"/>
      <c r="B3522" s="54"/>
      <c r="C3522" s="55"/>
      <c r="D3522" s="54"/>
      <c r="E3522" s="57"/>
      <c r="F3522" s="58"/>
      <c r="G3522" s="59"/>
      <c r="H3522" s="57"/>
      <c r="I3522" s="57"/>
      <c r="J3522" s="62" t="str">
        <f t="shared" si="274"/>
        <v/>
      </c>
      <c r="K3522" s="61"/>
      <c r="L3522" s="57"/>
      <c r="M3522" s="57" t="str">
        <f t="shared" si="275"/>
        <v/>
      </c>
      <c r="N3522" s="57"/>
      <c r="O3522" s="57"/>
      <c r="P3522" s="57"/>
      <c r="Q3522" s="65" t="str">
        <f t="shared" si="276"/>
        <v/>
      </c>
      <c r="R3522" s="55"/>
      <c r="S3522" s="67"/>
      <c r="T3522" s="17">
        <f>IF(AND(D3522&lt;&gt;"",RIGHT(D3522,3)&lt;&gt;""),IF(COUNTIF($D$6:D3522,D3522)=1,1,0),0)</f>
        <v>0</v>
      </c>
      <c r="U3522" s="17" t="str">
        <f t="shared" si="277"/>
        <v/>
      </c>
      <c r="V3522" s="17" t="str">
        <f t="shared" si="278"/>
        <v/>
      </c>
    </row>
    <row r="3523" s="9" customFormat="1" hidden="1" customHeight="1" spans="1:22">
      <c r="A3523" s="21"/>
      <c r="B3523" s="54"/>
      <c r="C3523" s="55"/>
      <c r="D3523" s="54"/>
      <c r="E3523" s="57"/>
      <c r="F3523" s="58"/>
      <c r="G3523" s="59"/>
      <c r="H3523" s="57"/>
      <c r="I3523" s="57"/>
      <c r="J3523" s="62" t="str">
        <f t="shared" si="274"/>
        <v/>
      </c>
      <c r="K3523" s="61"/>
      <c r="L3523" s="57"/>
      <c r="M3523" s="57" t="str">
        <f t="shared" si="275"/>
        <v/>
      </c>
      <c r="N3523" s="57"/>
      <c r="O3523" s="57"/>
      <c r="P3523" s="57"/>
      <c r="Q3523" s="65" t="str">
        <f t="shared" si="276"/>
        <v/>
      </c>
      <c r="R3523" s="55"/>
      <c r="S3523" s="67"/>
      <c r="T3523" s="17">
        <f>IF(AND(D3523&lt;&gt;"",RIGHT(D3523,3)&lt;&gt;""),IF(COUNTIF($D$6:D3523,D3523)=1,1,0),0)</f>
        <v>0</v>
      </c>
      <c r="U3523" s="17" t="str">
        <f t="shared" si="277"/>
        <v/>
      </c>
      <c r="V3523" s="17" t="str">
        <f t="shared" si="278"/>
        <v/>
      </c>
    </row>
    <row r="3524" s="9" customFormat="1" hidden="1" customHeight="1" spans="1:22">
      <c r="A3524" s="21"/>
      <c r="B3524" s="54"/>
      <c r="C3524" s="55"/>
      <c r="D3524" s="54"/>
      <c r="E3524" s="57"/>
      <c r="F3524" s="58"/>
      <c r="G3524" s="59"/>
      <c r="H3524" s="57"/>
      <c r="I3524" s="57"/>
      <c r="J3524" s="62" t="str">
        <f t="shared" si="274"/>
        <v/>
      </c>
      <c r="K3524" s="61"/>
      <c r="L3524" s="57"/>
      <c r="M3524" s="57" t="str">
        <f t="shared" si="275"/>
        <v/>
      </c>
      <c r="N3524" s="57"/>
      <c r="O3524" s="57"/>
      <c r="P3524" s="57"/>
      <c r="Q3524" s="65" t="str">
        <f t="shared" si="276"/>
        <v/>
      </c>
      <c r="R3524" s="55"/>
      <c r="S3524" s="67"/>
      <c r="T3524" s="17">
        <f>IF(AND(D3524&lt;&gt;"",RIGHT(D3524,3)&lt;&gt;""),IF(COUNTIF($D$6:D3524,D3524)=1,1,0),0)</f>
        <v>0</v>
      </c>
      <c r="U3524" s="17" t="str">
        <f t="shared" si="277"/>
        <v/>
      </c>
      <c r="V3524" s="17" t="str">
        <f t="shared" si="278"/>
        <v/>
      </c>
    </row>
    <row r="3525" s="9" customFormat="1" hidden="1" customHeight="1" spans="1:22">
      <c r="A3525" s="21"/>
      <c r="B3525" s="54"/>
      <c r="C3525" s="55"/>
      <c r="D3525" s="54"/>
      <c r="E3525" s="57"/>
      <c r="F3525" s="58"/>
      <c r="G3525" s="59"/>
      <c r="H3525" s="57"/>
      <c r="I3525" s="57"/>
      <c r="J3525" s="62" t="str">
        <f t="shared" si="274"/>
        <v/>
      </c>
      <c r="K3525" s="61"/>
      <c r="L3525" s="57"/>
      <c r="M3525" s="57" t="str">
        <f t="shared" si="275"/>
        <v/>
      </c>
      <c r="N3525" s="57"/>
      <c r="O3525" s="57"/>
      <c r="P3525" s="57"/>
      <c r="Q3525" s="65" t="str">
        <f t="shared" si="276"/>
        <v/>
      </c>
      <c r="R3525" s="55"/>
      <c r="S3525" s="67"/>
      <c r="T3525" s="17">
        <f>IF(AND(D3525&lt;&gt;"",RIGHT(D3525,3)&lt;&gt;""),IF(COUNTIF($D$6:D3525,D3525)=1,1,0),0)</f>
        <v>0</v>
      </c>
      <c r="U3525" s="17" t="str">
        <f t="shared" si="277"/>
        <v/>
      </c>
      <c r="V3525" s="17" t="str">
        <f t="shared" si="278"/>
        <v/>
      </c>
    </row>
    <row r="3526" s="9" customFormat="1" hidden="1" customHeight="1" spans="1:22">
      <c r="A3526" s="21"/>
      <c r="B3526" s="54"/>
      <c r="C3526" s="55"/>
      <c r="D3526" s="54"/>
      <c r="E3526" s="57"/>
      <c r="F3526" s="58"/>
      <c r="G3526" s="59"/>
      <c r="H3526" s="57"/>
      <c r="I3526" s="57"/>
      <c r="J3526" s="62" t="str">
        <f t="shared" ref="J3526:J3589" si="279">IF(H3526&lt;&gt;"",HYPERLINK(_xlfn.CONCAT($H$4,H3526,I3526),"Open File"),"")</f>
        <v/>
      </c>
      <c r="K3526" s="61"/>
      <c r="L3526" s="57"/>
      <c r="M3526" s="57" t="str">
        <f t="shared" ref="M3526:M3589" si="280">IF(AND(N3526&lt;&gt;"",Q3526&lt;&gt;"",R3526&lt;&gt;""),"COMPLETED",IF(N3526&lt;&gt;"","ON-GOING",IF(L3526&lt;&gt;"","REQUESTED","")))</f>
        <v/>
      </c>
      <c r="N3526" s="57"/>
      <c r="O3526" s="57"/>
      <c r="P3526" s="57"/>
      <c r="Q3526" s="65" t="str">
        <f t="shared" ref="Q3526:Q3589" si="281">IF(O3526&lt;&gt;"",HYPERLINK(_xlfn.CONCAT($O$4,O3526,P3526),"Open File"),"")</f>
        <v/>
      </c>
      <c r="R3526" s="55"/>
      <c r="S3526" s="67"/>
      <c r="T3526" s="17">
        <f>IF(AND(D3526&lt;&gt;"",RIGHT(D3526,3)&lt;&gt;""),IF(COUNTIF($D$6:D3526,D3526)=1,1,0),0)</f>
        <v>0</v>
      </c>
      <c r="U3526" s="17" t="str">
        <f t="shared" ref="U3526:U3589" si="282">IF(AND(D3526&lt;&gt;"",E3526&lt;&gt;""),_xlfn.CONCAT(SUBSTITUTE(D3526,"/","."),"_",E3526,"_Before"),"")</f>
        <v/>
      </c>
      <c r="V3526" s="17" t="str">
        <f t="shared" ref="V3526:V3589" si="283">IF(AND(D3526&lt;&gt;"",E3526&lt;&gt;""),_xlfn.CONCAT(SUBSTITUTE(D3526,"/","."),"_",E3526,"_After"),"")</f>
        <v/>
      </c>
    </row>
    <row r="3527" s="9" customFormat="1" hidden="1" customHeight="1" spans="1:22">
      <c r="A3527" s="21"/>
      <c r="B3527" s="54"/>
      <c r="C3527" s="55"/>
      <c r="D3527" s="54"/>
      <c r="E3527" s="57"/>
      <c r="F3527" s="58"/>
      <c r="G3527" s="59"/>
      <c r="H3527" s="57"/>
      <c r="I3527" s="57"/>
      <c r="J3527" s="62" t="str">
        <f t="shared" si="279"/>
        <v/>
      </c>
      <c r="K3527" s="61"/>
      <c r="L3527" s="57"/>
      <c r="M3527" s="57" t="str">
        <f t="shared" si="280"/>
        <v/>
      </c>
      <c r="N3527" s="57"/>
      <c r="O3527" s="57"/>
      <c r="P3527" s="57"/>
      <c r="Q3527" s="65" t="str">
        <f t="shared" si="281"/>
        <v/>
      </c>
      <c r="R3527" s="55"/>
      <c r="S3527" s="67"/>
      <c r="T3527" s="17">
        <f>IF(AND(D3527&lt;&gt;"",RIGHT(D3527,3)&lt;&gt;""),IF(COUNTIF($D$6:D3527,D3527)=1,1,0),0)</f>
        <v>0</v>
      </c>
      <c r="U3527" s="17" t="str">
        <f t="shared" si="282"/>
        <v/>
      </c>
      <c r="V3527" s="17" t="str">
        <f t="shared" si="283"/>
        <v/>
      </c>
    </row>
    <row r="3528" s="9" customFormat="1" hidden="1" customHeight="1" spans="1:22">
      <c r="A3528" s="21"/>
      <c r="B3528" s="54"/>
      <c r="C3528" s="55"/>
      <c r="D3528" s="54"/>
      <c r="E3528" s="57"/>
      <c r="F3528" s="58"/>
      <c r="G3528" s="59"/>
      <c r="H3528" s="57"/>
      <c r="I3528" s="57"/>
      <c r="J3528" s="62" t="str">
        <f t="shared" si="279"/>
        <v/>
      </c>
      <c r="K3528" s="61"/>
      <c r="L3528" s="57"/>
      <c r="M3528" s="57" t="str">
        <f t="shared" si="280"/>
        <v/>
      </c>
      <c r="N3528" s="57"/>
      <c r="O3528" s="57"/>
      <c r="P3528" s="57"/>
      <c r="Q3528" s="65" t="str">
        <f t="shared" si="281"/>
        <v/>
      </c>
      <c r="R3528" s="55"/>
      <c r="S3528" s="67"/>
      <c r="T3528" s="17">
        <f>IF(AND(D3528&lt;&gt;"",RIGHT(D3528,3)&lt;&gt;""),IF(COUNTIF($D$6:D3528,D3528)=1,1,0),0)</f>
        <v>0</v>
      </c>
      <c r="U3528" s="17" t="str">
        <f t="shared" si="282"/>
        <v/>
      </c>
      <c r="V3528" s="17" t="str">
        <f t="shared" si="283"/>
        <v/>
      </c>
    </row>
    <row r="3529" s="9" customFormat="1" hidden="1" customHeight="1" spans="1:22">
      <c r="A3529" s="21"/>
      <c r="B3529" s="54"/>
      <c r="C3529" s="55"/>
      <c r="D3529" s="54"/>
      <c r="E3529" s="57"/>
      <c r="F3529" s="58"/>
      <c r="G3529" s="59"/>
      <c r="H3529" s="57"/>
      <c r="I3529" s="57"/>
      <c r="J3529" s="62" t="str">
        <f t="shared" si="279"/>
        <v/>
      </c>
      <c r="K3529" s="61"/>
      <c r="L3529" s="57"/>
      <c r="M3529" s="57" t="str">
        <f t="shared" si="280"/>
        <v/>
      </c>
      <c r="N3529" s="57"/>
      <c r="O3529" s="57"/>
      <c r="P3529" s="57"/>
      <c r="Q3529" s="65" t="str">
        <f t="shared" si="281"/>
        <v/>
      </c>
      <c r="R3529" s="55"/>
      <c r="S3529" s="67"/>
      <c r="T3529" s="17">
        <f>IF(AND(D3529&lt;&gt;"",RIGHT(D3529,3)&lt;&gt;""),IF(COUNTIF($D$6:D3529,D3529)=1,1,0),0)</f>
        <v>0</v>
      </c>
      <c r="U3529" s="17" t="str">
        <f t="shared" si="282"/>
        <v/>
      </c>
      <c r="V3529" s="17" t="str">
        <f t="shared" si="283"/>
        <v/>
      </c>
    </row>
    <row r="3530" s="9" customFormat="1" hidden="1" customHeight="1" spans="1:22">
      <c r="A3530" s="21"/>
      <c r="B3530" s="54"/>
      <c r="C3530" s="55"/>
      <c r="D3530" s="54"/>
      <c r="E3530" s="57"/>
      <c r="F3530" s="58"/>
      <c r="G3530" s="59"/>
      <c r="H3530" s="57"/>
      <c r="I3530" s="57"/>
      <c r="J3530" s="62" t="str">
        <f t="shared" si="279"/>
        <v/>
      </c>
      <c r="K3530" s="61"/>
      <c r="L3530" s="57"/>
      <c r="M3530" s="57" t="str">
        <f t="shared" si="280"/>
        <v/>
      </c>
      <c r="N3530" s="57"/>
      <c r="O3530" s="57"/>
      <c r="P3530" s="57"/>
      <c r="Q3530" s="65" t="str">
        <f t="shared" si="281"/>
        <v/>
      </c>
      <c r="R3530" s="55"/>
      <c r="S3530" s="67"/>
      <c r="T3530" s="17">
        <f>IF(AND(D3530&lt;&gt;"",RIGHT(D3530,3)&lt;&gt;""),IF(COUNTIF($D$6:D3530,D3530)=1,1,0),0)</f>
        <v>0</v>
      </c>
      <c r="U3530" s="17" t="str">
        <f t="shared" si="282"/>
        <v/>
      </c>
      <c r="V3530" s="17" t="str">
        <f t="shared" si="283"/>
        <v/>
      </c>
    </row>
    <row r="3531" s="9" customFormat="1" hidden="1" customHeight="1" spans="1:22">
      <c r="A3531" s="21"/>
      <c r="B3531" s="54"/>
      <c r="C3531" s="55"/>
      <c r="D3531" s="54"/>
      <c r="E3531" s="57"/>
      <c r="F3531" s="58"/>
      <c r="G3531" s="59"/>
      <c r="H3531" s="57"/>
      <c r="I3531" s="57"/>
      <c r="J3531" s="62" t="str">
        <f t="shared" si="279"/>
        <v/>
      </c>
      <c r="K3531" s="61"/>
      <c r="L3531" s="57"/>
      <c r="M3531" s="57" t="str">
        <f t="shared" si="280"/>
        <v/>
      </c>
      <c r="N3531" s="57"/>
      <c r="O3531" s="57"/>
      <c r="P3531" s="57"/>
      <c r="Q3531" s="65" t="str">
        <f t="shared" si="281"/>
        <v/>
      </c>
      <c r="R3531" s="55"/>
      <c r="S3531" s="67"/>
      <c r="T3531" s="17">
        <f>IF(AND(D3531&lt;&gt;"",RIGHT(D3531,3)&lt;&gt;""),IF(COUNTIF($D$6:D3531,D3531)=1,1,0),0)</f>
        <v>0</v>
      </c>
      <c r="U3531" s="17" t="str">
        <f t="shared" si="282"/>
        <v/>
      </c>
      <c r="V3531" s="17" t="str">
        <f t="shared" si="283"/>
        <v/>
      </c>
    </row>
    <row r="3532" s="9" customFormat="1" hidden="1" customHeight="1" spans="1:22">
      <c r="A3532" s="21"/>
      <c r="B3532" s="54"/>
      <c r="C3532" s="55"/>
      <c r="D3532" s="54"/>
      <c r="E3532" s="57"/>
      <c r="F3532" s="58"/>
      <c r="G3532" s="59"/>
      <c r="H3532" s="57"/>
      <c r="I3532" s="57"/>
      <c r="J3532" s="62" t="str">
        <f t="shared" si="279"/>
        <v/>
      </c>
      <c r="K3532" s="61"/>
      <c r="L3532" s="57"/>
      <c r="M3532" s="57" t="str">
        <f t="shared" si="280"/>
        <v/>
      </c>
      <c r="N3532" s="57"/>
      <c r="O3532" s="57"/>
      <c r="P3532" s="57"/>
      <c r="Q3532" s="65" t="str">
        <f t="shared" si="281"/>
        <v/>
      </c>
      <c r="R3532" s="55"/>
      <c r="S3532" s="67"/>
      <c r="T3532" s="17">
        <f>IF(AND(D3532&lt;&gt;"",RIGHT(D3532,3)&lt;&gt;""),IF(COUNTIF($D$6:D3532,D3532)=1,1,0),0)</f>
        <v>0</v>
      </c>
      <c r="U3532" s="17" t="str">
        <f t="shared" si="282"/>
        <v/>
      </c>
      <c r="V3532" s="17" t="str">
        <f t="shared" si="283"/>
        <v/>
      </c>
    </row>
    <row r="3533" s="9" customFormat="1" hidden="1" customHeight="1" spans="1:22">
      <c r="A3533" s="21"/>
      <c r="B3533" s="54"/>
      <c r="C3533" s="55"/>
      <c r="D3533" s="54"/>
      <c r="E3533" s="57"/>
      <c r="F3533" s="58"/>
      <c r="G3533" s="59"/>
      <c r="H3533" s="57"/>
      <c r="I3533" s="57"/>
      <c r="J3533" s="62" t="str">
        <f t="shared" si="279"/>
        <v/>
      </c>
      <c r="K3533" s="61"/>
      <c r="L3533" s="57"/>
      <c r="M3533" s="57" t="str">
        <f t="shared" si="280"/>
        <v/>
      </c>
      <c r="N3533" s="57"/>
      <c r="O3533" s="57"/>
      <c r="P3533" s="57"/>
      <c r="Q3533" s="65" t="str">
        <f t="shared" si="281"/>
        <v/>
      </c>
      <c r="R3533" s="55"/>
      <c r="S3533" s="67"/>
      <c r="T3533" s="17">
        <f>IF(AND(D3533&lt;&gt;"",RIGHT(D3533,3)&lt;&gt;""),IF(COUNTIF($D$6:D3533,D3533)=1,1,0),0)</f>
        <v>0</v>
      </c>
      <c r="U3533" s="17" t="str">
        <f t="shared" si="282"/>
        <v/>
      </c>
      <c r="V3533" s="17" t="str">
        <f t="shared" si="283"/>
        <v/>
      </c>
    </row>
    <row r="3534" s="9" customFormat="1" hidden="1" customHeight="1" spans="1:22">
      <c r="A3534" s="21"/>
      <c r="B3534" s="54"/>
      <c r="C3534" s="55"/>
      <c r="D3534" s="54"/>
      <c r="E3534" s="57"/>
      <c r="F3534" s="58"/>
      <c r="G3534" s="59"/>
      <c r="H3534" s="57"/>
      <c r="I3534" s="57"/>
      <c r="J3534" s="62" t="str">
        <f t="shared" si="279"/>
        <v/>
      </c>
      <c r="K3534" s="61"/>
      <c r="L3534" s="57"/>
      <c r="M3534" s="57" t="str">
        <f t="shared" si="280"/>
        <v/>
      </c>
      <c r="N3534" s="57"/>
      <c r="O3534" s="57"/>
      <c r="P3534" s="57"/>
      <c r="Q3534" s="65" t="str">
        <f t="shared" si="281"/>
        <v/>
      </c>
      <c r="R3534" s="55"/>
      <c r="S3534" s="67"/>
      <c r="T3534" s="17">
        <f>IF(AND(D3534&lt;&gt;"",RIGHT(D3534,3)&lt;&gt;""),IF(COUNTIF($D$6:D3534,D3534)=1,1,0),0)</f>
        <v>0</v>
      </c>
      <c r="U3534" s="17" t="str">
        <f t="shared" si="282"/>
        <v/>
      </c>
      <c r="V3534" s="17" t="str">
        <f t="shared" si="283"/>
        <v/>
      </c>
    </row>
    <row r="3535" s="9" customFormat="1" hidden="1" customHeight="1" spans="1:22">
      <c r="A3535" s="21"/>
      <c r="B3535" s="54"/>
      <c r="C3535" s="55"/>
      <c r="D3535" s="54"/>
      <c r="E3535" s="57"/>
      <c r="F3535" s="58"/>
      <c r="G3535" s="59"/>
      <c r="H3535" s="57"/>
      <c r="I3535" s="57"/>
      <c r="J3535" s="62" t="str">
        <f t="shared" si="279"/>
        <v/>
      </c>
      <c r="K3535" s="61"/>
      <c r="L3535" s="57"/>
      <c r="M3535" s="57" t="str">
        <f t="shared" si="280"/>
        <v/>
      </c>
      <c r="N3535" s="57"/>
      <c r="O3535" s="57"/>
      <c r="P3535" s="57"/>
      <c r="Q3535" s="65" t="str">
        <f t="shared" si="281"/>
        <v/>
      </c>
      <c r="R3535" s="55"/>
      <c r="S3535" s="67"/>
      <c r="T3535" s="17">
        <f>IF(AND(D3535&lt;&gt;"",RIGHT(D3535,3)&lt;&gt;""),IF(COUNTIF($D$6:D3535,D3535)=1,1,0),0)</f>
        <v>0</v>
      </c>
      <c r="U3535" s="17" t="str">
        <f t="shared" si="282"/>
        <v/>
      </c>
      <c r="V3535" s="17" t="str">
        <f t="shared" si="283"/>
        <v/>
      </c>
    </row>
    <row r="3536" s="9" customFormat="1" hidden="1" customHeight="1" spans="1:22">
      <c r="A3536" s="21"/>
      <c r="B3536" s="54"/>
      <c r="C3536" s="55"/>
      <c r="D3536" s="54"/>
      <c r="E3536" s="57"/>
      <c r="F3536" s="58"/>
      <c r="G3536" s="59"/>
      <c r="H3536" s="57"/>
      <c r="I3536" s="57"/>
      <c r="J3536" s="62" t="str">
        <f t="shared" si="279"/>
        <v/>
      </c>
      <c r="K3536" s="61"/>
      <c r="L3536" s="57"/>
      <c r="M3536" s="57" t="str">
        <f t="shared" si="280"/>
        <v/>
      </c>
      <c r="N3536" s="57"/>
      <c r="O3536" s="57"/>
      <c r="P3536" s="57"/>
      <c r="Q3536" s="65" t="str">
        <f t="shared" si="281"/>
        <v/>
      </c>
      <c r="R3536" s="55"/>
      <c r="S3536" s="67"/>
      <c r="T3536" s="17">
        <f>IF(AND(D3536&lt;&gt;"",RIGHT(D3536,3)&lt;&gt;""),IF(COUNTIF($D$6:D3536,D3536)=1,1,0),0)</f>
        <v>0</v>
      </c>
      <c r="U3536" s="17" t="str">
        <f t="shared" si="282"/>
        <v/>
      </c>
      <c r="V3536" s="17" t="str">
        <f t="shared" si="283"/>
        <v/>
      </c>
    </row>
    <row r="3537" s="9" customFormat="1" hidden="1" customHeight="1" spans="1:22">
      <c r="A3537" s="21"/>
      <c r="B3537" s="54"/>
      <c r="C3537" s="55"/>
      <c r="D3537" s="54"/>
      <c r="E3537" s="57"/>
      <c r="F3537" s="58"/>
      <c r="G3537" s="59"/>
      <c r="H3537" s="57"/>
      <c r="I3537" s="57"/>
      <c r="J3537" s="62" t="str">
        <f t="shared" si="279"/>
        <v/>
      </c>
      <c r="K3537" s="61"/>
      <c r="L3537" s="57"/>
      <c r="M3537" s="57" t="str">
        <f t="shared" si="280"/>
        <v/>
      </c>
      <c r="N3537" s="57"/>
      <c r="O3537" s="57"/>
      <c r="P3537" s="57"/>
      <c r="Q3537" s="65" t="str">
        <f t="shared" si="281"/>
        <v/>
      </c>
      <c r="R3537" s="55"/>
      <c r="S3537" s="67"/>
      <c r="T3537" s="17">
        <f>IF(AND(D3537&lt;&gt;"",RIGHT(D3537,3)&lt;&gt;""),IF(COUNTIF($D$6:D3537,D3537)=1,1,0),0)</f>
        <v>0</v>
      </c>
      <c r="U3537" s="17" t="str">
        <f t="shared" si="282"/>
        <v/>
      </c>
      <c r="V3537" s="17" t="str">
        <f t="shared" si="283"/>
        <v/>
      </c>
    </row>
    <row r="3538" s="9" customFormat="1" hidden="1" customHeight="1" spans="1:22">
      <c r="A3538" s="21"/>
      <c r="B3538" s="54"/>
      <c r="C3538" s="55"/>
      <c r="D3538" s="54"/>
      <c r="E3538" s="57"/>
      <c r="F3538" s="58"/>
      <c r="G3538" s="59"/>
      <c r="H3538" s="57"/>
      <c r="I3538" s="57"/>
      <c r="J3538" s="62" t="str">
        <f t="shared" si="279"/>
        <v/>
      </c>
      <c r="K3538" s="61"/>
      <c r="L3538" s="57"/>
      <c r="M3538" s="57" t="str">
        <f t="shared" si="280"/>
        <v/>
      </c>
      <c r="N3538" s="57"/>
      <c r="O3538" s="57"/>
      <c r="P3538" s="57"/>
      <c r="Q3538" s="65" t="str">
        <f t="shared" si="281"/>
        <v/>
      </c>
      <c r="R3538" s="55"/>
      <c r="S3538" s="67"/>
      <c r="T3538" s="17">
        <f>IF(AND(D3538&lt;&gt;"",RIGHT(D3538,3)&lt;&gt;""),IF(COUNTIF($D$6:D3538,D3538)=1,1,0),0)</f>
        <v>0</v>
      </c>
      <c r="U3538" s="17" t="str">
        <f t="shared" si="282"/>
        <v/>
      </c>
      <c r="V3538" s="17" t="str">
        <f t="shared" si="283"/>
        <v/>
      </c>
    </row>
    <row r="3539" s="9" customFormat="1" hidden="1" customHeight="1" spans="1:22">
      <c r="A3539" s="21"/>
      <c r="B3539" s="54"/>
      <c r="C3539" s="55"/>
      <c r="D3539" s="54"/>
      <c r="E3539" s="57"/>
      <c r="F3539" s="58"/>
      <c r="G3539" s="59"/>
      <c r="H3539" s="57"/>
      <c r="I3539" s="57"/>
      <c r="J3539" s="62" t="str">
        <f t="shared" si="279"/>
        <v/>
      </c>
      <c r="K3539" s="61"/>
      <c r="L3539" s="57"/>
      <c r="M3539" s="57" t="str">
        <f t="shared" si="280"/>
        <v/>
      </c>
      <c r="N3539" s="57"/>
      <c r="O3539" s="57"/>
      <c r="P3539" s="57"/>
      <c r="Q3539" s="65" t="str">
        <f t="shared" si="281"/>
        <v/>
      </c>
      <c r="R3539" s="55"/>
      <c r="S3539" s="67"/>
      <c r="T3539" s="17">
        <f>IF(AND(D3539&lt;&gt;"",RIGHT(D3539,3)&lt;&gt;""),IF(COUNTIF($D$6:D3539,D3539)=1,1,0),0)</f>
        <v>0</v>
      </c>
      <c r="U3539" s="17" t="str">
        <f t="shared" si="282"/>
        <v/>
      </c>
      <c r="V3539" s="17" t="str">
        <f t="shared" si="283"/>
        <v/>
      </c>
    </row>
    <row r="3540" s="9" customFormat="1" hidden="1" customHeight="1" spans="1:22">
      <c r="A3540" s="21"/>
      <c r="B3540" s="54"/>
      <c r="C3540" s="55"/>
      <c r="D3540" s="54"/>
      <c r="E3540" s="57"/>
      <c r="F3540" s="58"/>
      <c r="G3540" s="59"/>
      <c r="H3540" s="57"/>
      <c r="I3540" s="57"/>
      <c r="J3540" s="62" t="str">
        <f t="shared" si="279"/>
        <v/>
      </c>
      <c r="K3540" s="61"/>
      <c r="L3540" s="57"/>
      <c r="M3540" s="57" t="str">
        <f t="shared" si="280"/>
        <v/>
      </c>
      <c r="N3540" s="57"/>
      <c r="O3540" s="57"/>
      <c r="P3540" s="57"/>
      <c r="Q3540" s="65" t="str">
        <f t="shared" si="281"/>
        <v/>
      </c>
      <c r="R3540" s="55"/>
      <c r="S3540" s="67"/>
      <c r="T3540" s="17">
        <f>IF(AND(D3540&lt;&gt;"",RIGHT(D3540,3)&lt;&gt;""),IF(COUNTIF($D$6:D3540,D3540)=1,1,0),0)</f>
        <v>0</v>
      </c>
      <c r="U3540" s="17" t="str">
        <f t="shared" si="282"/>
        <v/>
      </c>
      <c r="V3540" s="17" t="str">
        <f t="shared" si="283"/>
        <v/>
      </c>
    </row>
    <row r="3541" s="9" customFormat="1" hidden="1" customHeight="1" spans="1:22">
      <c r="A3541" s="21"/>
      <c r="B3541" s="54"/>
      <c r="C3541" s="55"/>
      <c r="D3541" s="54"/>
      <c r="E3541" s="57"/>
      <c r="F3541" s="58"/>
      <c r="G3541" s="59"/>
      <c r="H3541" s="57"/>
      <c r="I3541" s="57"/>
      <c r="J3541" s="62" t="str">
        <f t="shared" si="279"/>
        <v/>
      </c>
      <c r="K3541" s="61"/>
      <c r="L3541" s="57"/>
      <c r="M3541" s="57" t="str">
        <f t="shared" si="280"/>
        <v/>
      </c>
      <c r="N3541" s="57"/>
      <c r="O3541" s="57"/>
      <c r="P3541" s="57"/>
      <c r="Q3541" s="65" t="str">
        <f t="shared" si="281"/>
        <v/>
      </c>
      <c r="R3541" s="55"/>
      <c r="S3541" s="67"/>
      <c r="T3541" s="17">
        <f>IF(AND(D3541&lt;&gt;"",RIGHT(D3541,3)&lt;&gt;""),IF(COUNTIF($D$6:D3541,D3541)=1,1,0),0)</f>
        <v>0</v>
      </c>
      <c r="U3541" s="17" t="str">
        <f t="shared" si="282"/>
        <v/>
      </c>
      <c r="V3541" s="17" t="str">
        <f t="shared" si="283"/>
        <v/>
      </c>
    </row>
    <row r="3542" s="9" customFormat="1" hidden="1" customHeight="1" spans="1:22">
      <c r="A3542" s="21"/>
      <c r="B3542" s="54"/>
      <c r="C3542" s="55"/>
      <c r="D3542" s="54"/>
      <c r="E3542" s="57"/>
      <c r="F3542" s="58"/>
      <c r="G3542" s="59"/>
      <c r="H3542" s="57"/>
      <c r="I3542" s="57"/>
      <c r="J3542" s="62" t="str">
        <f t="shared" si="279"/>
        <v/>
      </c>
      <c r="K3542" s="61"/>
      <c r="L3542" s="57"/>
      <c r="M3542" s="57" t="str">
        <f t="shared" si="280"/>
        <v/>
      </c>
      <c r="N3542" s="57"/>
      <c r="O3542" s="57"/>
      <c r="P3542" s="57"/>
      <c r="Q3542" s="65" t="str">
        <f t="shared" si="281"/>
        <v/>
      </c>
      <c r="R3542" s="55"/>
      <c r="S3542" s="67"/>
      <c r="T3542" s="17">
        <f>IF(AND(D3542&lt;&gt;"",RIGHT(D3542,3)&lt;&gt;""),IF(COUNTIF($D$6:D3542,D3542)=1,1,0),0)</f>
        <v>0</v>
      </c>
      <c r="U3542" s="17" t="str">
        <f t="shared" si="282"/>
        <v/>
      </c>
      <c r="V3542" s="17" t="str">
        <f t="shared" si="283"/>
        <v/>
      </c>
    </row>
    <row r="3543" s="9" customFormat="1" hidden="1" customHeight="1" spans="1:22">
      <c r="A3543" s="21"/>
      <c r="B3543" s="54"/>
      <c r="C3543" s="55"/>
      <c r="D3543" s="54"/>
      <c r="E3543" s="57"/>
      <c r="F3543" s="58"/>
      <c r="G3543" s="59"/>
      <c r="H3543" s="57"/>
      <c r="I3543" s="57"/>
      <c r="J3543" s="62" t="str">
        <f t="shared" si="279"/>
        <v/>
      </c>
      <c r="K3543" s="61"/>
      <c r="L3543" s="57"/>
      <c r="M3543" s="57" t="str">
        <f t="shared" si="280"/>
        <v/>
      </c>
      <c r="N3543" s="57"/>
      <c r="O3543" s="57"/>
      <c r="P3543" s="57"/>
      <c r="Q3543" s="65" t="str">
        <f t="shared" si="281"/>
        <v/>
      </c>
      <c r="R3543" s="55"/>
      <c r="S3543" s="67"/>
      <c r="T3543" s="17">
        <f>IF(AND(D3543&lt;&gt;"",RIGHT(D3543,3)&lt;&gt;""),IF(COUNTIF($D$6:D3543,D3543)=1,1,0),0)</f>
        <v>0</v>
      </c>
      <c r="U3543" s="17" t="str">
        <f t="shared" si="282"/>
        <v/>
      </c>
      <c r="V3543" s="17" t="str">
        <f t="shared" si="283"/>
        <v/>
      </c>
    </row>
    <row r="3544" s="9" customFormat="1" hidden="1" customHeight="1" spans="1:22">
      <c r="A3544" s="21"/>
      <c r="B3544" s="54"/>
      <c r="C3544" s="55"/>
      <c r="D3544" s="54"/>
      <c r="E3544" s="57"/>
      <c r="F3544" s="58"/>
      <c r="G3544" s="59"/>
      <c r="H3544" s="57"/>
      <c r="I3544" s="57"/>
      <c r="J3544" s="62" t="str">
        <f t="shared" si="279"/>
        <v/>
      </c>
      <c r="K3544" s="61"/>
      <c r="L3544" s="57"/>
      <c r="M3544" s="57" t="str">
        <f t="shared" si="280"/>
        <v/>
      </c>
      <c r="N3544" s="57"/>
      <c r="O3544" s="57"/>
      <c r="P3544" s="57"/>
      <c r="Q3544" s="65" t="str">
        <f t="shared" si="281"/>
        <v/>
      </c>
      <c r="R3544" s="55"/>
      <c r="S3544" s="67"/>
      <c r="T3544" s="17">
        <f>IF(AND(D3544&lt;&gt;"",RIGHT(D3544,3)&lt;&gt;""),IF(COUNTIF($D$6:D3544,D3544)=1,1,0),0)</f>
        <v>0</v>
      </c>
      <c r="U3544" s="17" t="str">
        <f t="shared" si="282"/>
        <v/>
      </c>
      <c r="V3544" s="17" t="str">
        <f t="shared" si="283"/>
        <v/>
      </c>
    </row>
    <row r="3545" s="9" customFormat="1" hidden="1" customHeight="1" spans="1:22">
      <c r="A3545" s="21"/>
      <c r="B3545" s="54"/>
      <c r="C3545" s="55"/>
      <c r="D3545" s="54"/>
      <c r="E3545" s="57"/>
      <c r="F3545" s="58"/>
      <c r="G3545" s="59"/>
      <c r="H3545" s="57"/>
      <c r="I3545" s="57"/>
      <c r="J3545" s="62" t="str">
        <f t="shared" si="279"/>
        <v/>
      </c>
      <c r="K3545" s="61"/>
      <c r="L3545" s="57"/>
      <c r="M3545" s="57" t="str">
        <f t="shared" si="280"/>
        <v/>
      </c>
      <c r="N3545" s="57"/>
      <c r="O3545" s="57"/>
      <c r="P3545" s="57"/>
      <c r="Q3545" s="65" t="str">
        <f t="shared" si="281"/>
        <v/>
      </c>
      <c r="R3545" s="55"/>
      <c r="S3545" s="67"/>
      <c r="T3545" s="17">
        <f>IF(AND(D3545&lt;&gt;"",RIGHT(D3545,3)&lt;&gt;""),IF(COUNTIF($D$6:D3545,D3545)=1,1,0),0)</f>
        <v>0</v>
      </c>
      <c r="U3545" s="17" t="str">
        <f t="shared" si="282"/>
        <v/>
      </c>
      <c r="V3545" s="17" t="str">
        <f t="shared" si="283"/>
        <v/>
      </c>
    </row>
    <row r="3546" s="9" customFormat="1" hidden="1" customHeight="1" spans="1:22">
      <c r="A3546" s="21"/>
      <c r="B3546" s="54"/>
      <c r="C3546" s="55"/>
      <c r="D3546" s="54"/>
      <c r="E3546" s="57"/>
      <c r="F3546" s="58"/>
      <c r="G3546" s="59"/>
      <c r="H3546" s="57"/>
      <c r="I3546" s="57"/>
      <c r="J3546" s="62" t="str">
        <f t="shared" si="279"/>
        <v/>
      </c>
      <c r="K3546" s="61"/>
      <c r="L3546" s="57"/>
      <c r="M3546" s="57" t="str">
        <f t="shared" si="280"/>
        <v/>
      </c>
      <c r="N3546" s="57"/>
      <c r="O3546" s="57"/>
      <c r="P3546" s="57"/>
      <c r="Q3546" s="65" t="str">
        <f t="shared" si="281"/>
        <v/>
      </c>
      <c r="R3546" s="55"/>
      <c r="S3546" s="67"/>
      <c r="T3546" s="17">
        <f>IF(AND(D3546&lt;&gt;"",RIGHT(D3546,3)&lt;&gt;""),IF(COUNTIF($D$6:D3546,D3546)=1,1,0),0)</f>
        <v>0</v>
      </c>
      <c r="U3546" s="17" t="str">
        <f t="shared" si="282"/>
        <v/>
      </c>
      <c r="V3546" s="17" t="str">
        <f t="shared" si="283"/>
        <v/>
      </c>
    </row>
    <row r="3547" s="9" customFormat="1" hidden="1" customHeight="1" spans="1:22">
      <c r="A3547" s="21"/>
      <c r="B3547" s="54"/>
      <c r="C3547" s="55"/>
      <c r="D3547" s="54"/>
      <c r="E3547" s="57"/>
      <c r="F3547" s="58"/>
      <c r="G3547" s="59"/>
      <c r="H3547" s="57"/>
      <c r="I3547" s="57"/>
      <c r="J3547" s="62" t="str">
        <f t="shared" si="279"/>
        <v/>
      </c>
      <c r="K3547" s="61"/>
      <c r="L3547" s="57"/>
      <c r="M3547" s="57" t="str">
        <f t="shared" si="280"/>
        <v/>
      </c>
      <c r="N3547" s="57"/>
      <c r="O3547" s="57"/>
      <c r="P3547" s="57"/>
      <c r="Q3547" s="65" t="str">
        <f t="shared" si="281"/>
        <v/>
      </c>
      <c r="R3547" s="55"/>
      <c r="S3547" s="67"/>
      <c r="T3547" s="17">
        <f>IF(AND(D3547&lt;&gt;"",RIGHT(D3547,3)&lt;&gt;""),IF(COUNTIF($D$6:D3547,D3547)=1,1,0),0)</f>
        <v>0</v>
      </c>
      <c r="U3547" s="17" t="str">
        <f t="shared" si="282"/>
        <v/>
      </c>
      <c r="V3547" s="17" t="str">
        <f t="shared" si="283"/>
        <v/>
      </c>
    </row>
    <row r="3548" s="9" customFormat="1" hidden="1" customHeight="1" spans="1:22">
      <c r="A3548" s="21"/>
      <c r="B3548" s="54"/>
      <c r="C3548" s="55"/>
      <c r="D3548" s="54"/>
      <c r="E3548" s="57"/>
      <c r="F3548" s="58"/>
      <c r="G3548" s="59"/>
      <c r="H3548" s="57"/>
      <c r="I3548" s="57"/>
      <c r="J3548" s="62" t="str">
        <f t="shared" si="279"/>
        <v/>
      </c>
      <c r="K3548" s="61"/>
      <c r="L3548" s="57"/>
      <c r="M3548" s="57" t="str">
        <f t="shared" si="280"/>
        <v/>
      </c>
      <c r="N3548" s="57"/>
      <c r="O3548" s="57"/>
      <c r="P3548" s="57"/>
      <c r="Q3548" s="65" t="str">
        <f t="shared" si="281"/>
        <v/>
      </c>
      <c r="R3548" s="55"/>
      <c r="S3548" s="67"/>
      <c r="T3548" s="17">
        <f>IF(AND(D3548&lt;&gt;"",RIGHT(D3548,3)&lt;&gt;""),IF(COUNTIF($D$6:D3548,D3548)=1,1,0),0)</f>
        <v>0</v>
      </c>
      <c r="U3548" s="17" t="str">
        <f t="shared" si="282"/>
        <v/>
      </c>
      <c r="V3548" s="17" t="str">
        <f t="shared" si="283"/>
        <v/>
      </c>
    </row>
    <row r="3549" s="9" customFormat="1" hidden="1" customHeight="1" spans="1:22">
      <c r="A3549" s="21"/>
      <c r="B3549" s="54"/>
      <c r="C3549" s="55"/>
      <c r="D3549" s="54"/>
      <c r="E3549" s="57"/>
      <c r="F3549" s="58"/>
      <c r="G3549" s="59"/>
      <c r="H3549" s="57"/>
      <c r="I3549" s="57"/>
      <c r="J3549" s="62" t="str">
        <f t="shared" si="279"/>
        <v/>
      </c>
      <c r="K3549" s="61"/>
      <c r="L3549" s="57"/>
      <c r="M3549" s="57" t="str">
        <f t="shared" si="280"/>
        <v/>
      </c>
      <c r="N3549" s="57"/>
      <c r="O3549" s="57"/>
      <c r="P3549" s="57"/>
      <c r="Q3549" s="65" t="str">
        <f t="shared" si="281"/>
        <v/>
      </c>
      <c r="R3549" s="55"/>
      <c r="S3549" s="67"/>
      <c r="T3549" s="17">
        <f>IF(AND(D3549&lt;&gt;"",RIGHT(D3549,3)&lt;&gt;""),IF(COUNTIF($D$6:D3549,D3549)=1,1,0),0)</f>
        <v>0</v>
      </c>
      <c r="U3549" s="17" t="str">
        <f t="shared" si="282"/>
        <v/>
      </c>
      <c r="V3549" s="17" t="str">
        <f t="shared" si="283"/>
        <v/>
      </c>
    </row>
    <row r="3550" s="9" customFormat="1" hidden="1" customHeight="1" spans="1:22">
      <c r="A3550" s="21"/>
      <c r="B3550" s="54"/>
      <c r="C3550" s="55"/>
      <c r="D3550" s="54"/>
      <c r="E3550" s="57"/>
      <c r="F3550" s="58"/>
      <c r="G3550" s="59"/>
      <c r="H3550" s="57"/>
      <c r="I3550" s="57"/>
      <c r="J3550" s="62" t="str">
        <f t="shared" si="279"/>
        <v/>
      </c>
      <c r="K3550" s="61"/>
      <c r="L3550" s="57"/>
      <c r="M3550" s="57" t="str">
        <f t="shared" si="280"/>
        <v/>
      </c>
      <c r="N3550" s="57"/>
      <c r="O3550" s="57"/>
      <c r="P3550" s="57"/>
      <c r="Q3550" s="65" t="str">
        <f t="shared" si="281"/>
        <v/>
      </c>
      <c r="R3550" s="55"/>
      <c r="S3550" s="67"/>
      <c r="T3550" s="17">
        <f>IF(AND(D3550&lt;&gt;"",RIGHT(D3550,3)&lt;&gt;""),IF(COUNTIF($D$6:D3550,D3550)=1,1,0),0)</f>
        <v>0</v>
      </c>
      <c r="U3550" s="17" t="str">
        <f t="shared" si="282"/>
        <v/>
      </c>
      <c r="V3550" s="17" t="str">
        <f t="shared" si="283"/>
        <v/>
      </c>
    </row>
    <row r="3551" s="9" customFormat="1" hidden="1" customHeight="1" spans="1:22">
      <c r="A3551" s="21"/>
      <c r="B3551" s="54"/>
      <c r="C3551" s="55"/>
      <c r="D3551" s="54"/>
      <c r="E3551" s="57"/>
      <c r="F3551" s="58"/>
      <c r="G3551" s="59"/>
      <c r="H3551" s="57"/>
      <c r="I3551" s="57"/>
      <c r="J3551" s="62" t="str">
        <f t="shared" si="279"/>
        <v/>
      </c>
      <c r="K3551" s="61"/>
      <c r="L3551" s="57"/>
      <c r="M3551" s="57" t="str">
        <f t="shared" si="280"/>
        <v/>
      </c>
      <c r="N3551" s="57"/>
      <c r="O3551" s="57"/>
      <c r="P3551" s="57"/>
      <c r="Q3551" s="65" t="str">
        <f t="shared" si="281"/>
        <v/>
      </c>
      <c r="R3551" s="55"/>
      <c r="S3551" s="67"/>
      <c r="T3551" s="17">
        <f>IF(AND(D3551&lt;&gt;"",RIGHT(D3551,3)&lt;&gt;""),IF(COUNTIF($D$6:D3551,D3551)=1,1,0),0)</f>
        <v>0</v>
      </c>
      <c r="U3551" s="17" t="str">
        <f t="shared" si="282"/>
        <v/>
      </c>
      <c r="V3551" s="17" t="str">
        <f t="shared" si="283"/>
        <v/>
      </c>
    </row>
    <row r="3552" s="9" customFormat="1" hidden="1" customHeight="1" spans="1:22">
      <c r="A3552" s="21"/>
      <c r="B3552" s="54"/>
      <c r="C3552" s="55"/>
      <c r="D3552" s="54"/>
      <c r="E3552" s="57"/>
      <c r="F3552" s="58"/>
      <c r="G3552" s="59"/>
      <c r="H3552" s="57"/>
      <c r="I3552" s="57"/>
      <c r="J3552" s="62" t="str">
        <f t="shared" si="279"/>
        <v/>
      </c>
      <c r="K3552" s="61"/>
      <c r="L3552" s="57"/>
      <c r="M3552" s="57" t="str">
        <f t="shared" si="280"/>
        <v/>
      </c>
      <c r="N3552" s="57"/>
      <c r="O3552" s="57"/>
      <c r="P3552" s="57"/>
      <c r="Q3552" s="65" t="str">
        <f t="shared" si="281"/>
        <v/>
      </c>
      <c r="R3552" s="55"/>
      <c r="S3552" s="67"/>
      <c r="T3552" s="17">
        <f>IF(AND(D3552&lt;&gt;"",RIGHT(D3552,3)&lt;&gt;""),IF(COUNTIF($D$6:D3552,D3552)=1,1,0),0)</f>
        <v>0</v>
      </c>
      <c r="U3552" s="17" t="str">
        <f t="shared" si="282"/>
        <v/>
      </c>
      <c r="V3552" s="17" t="str">
        <f t="shared" si="283"/>
        <v/>
      </c>
    </row>
    <row r="3553" s="9" customFormat="1" hidden="1" customHeight="1" spans="1:22">
      <c r="A3553" s="21"/>
      <c r="B3553" s="54"/>
      <c r="C3553" s="55"/>
      <c r="D3553" s="54"/>
      <c r="E3553" s="57"/>
      <c r="F3553" s="58"/>
      <c r="G3553" s="59"/>
      <c r="H3553" s="57"/>
      <c r="I3553" s="57"/>
      <c r="J3553" s="62" t="str">
        <f t="shared" si="279"/>
        <v/>
      </c>
      <c r="K3553" s="61"/>
      <c r="L3553" s="57"/>
      <c r="M3553" s="57" t="str">
        <f t="shared" si="280"/>
        <v/>
      </c>
      <c r="N3553" s="57"/>
      <c r="O3553" s="57"/>
      <c r="P3553" s="57"/>
      <c r="Q3553" s="65" t="str">
        <f t="shared" si="281"/>
        <v/>
      </c>
      <c r="R3553" s="55"/>
      <c r="S3553" s="67"/>
      <c r="T3553" s="17">
        <f>IF(AND(D3553&lt;&gt;"",RIGHT(D3553,3)&lt;&gt;""),IF(COUNTIF($D$6:D3553,D3553)=1,1,0),0)</f>
        <v>0</v>
      </c>
      <c r="U3553" s="17" t="str">
        <f t="shared" si="282"/>
        <v/>
      </c>
      <c r="V3553" s="17" t="str">
        <f t="shared" si="283"/>
        <v/>
      </c>
    </row>
    <row r="3554" s="9" customFormat="1" hidden="1" customHeight="1" spans="1:22">
      <c r="A3554" s="21"/>
      <c r="B3554" s="54"/>
      <c r="C3554" s="55"/>
      <c r="D3554" s="54"/>
      <c r="E3554" s="57"/>
      <c r="F3554" s="58"/>
      <c r="G3554" s="59"/>
      <c r="H3554" s="57"/>
      <c r="I3554" s="57"/>
      <c r="J3554" s="62" t="str">
        <f t="shared" si="279"/>
        <v/>
      </c>
      <c r="K3554" s="61"/>
      <c r="L3554" s="57"/>
      <c r="M3554" s="57" t="str">
        <f t="shared" si="280"/>
        <v/>
      </c>
      <c r="N3554" s="57"/>
      <c r="O3554" s="57"/>
      <c r="P3554" s="57"/>
      <c r="Q3554" s="65" t="str">
        <f t="shared" si="281"/>
        <v/>
      </c>
      <c r="R3554" s="55"/>
      <c r="S3554" s="67"/>
      <c r="T3554" s="17">
        <f>IF(AND(D3554&lt;&gt;"",RIGHT(D3554,3)&lt;&gt;""),IF(COUNTIF($D$6:D3554,D3554)=1,1,0),0)</f>
        <v>0</v>
      </c>
      <c r="U3554" s="17" t="str">
        <f t="shared" si="282"/>
        <v/>
      </c>
      <c r="V3554" s="17" t="str">
        <f t="shared" si="283"/>
        <v/>
      </c>
    </row>
    <row r="3555" s="9" customFormat="1" hidden="1" customHeight="1" spans="1:22">
      <c r="A3555" s="21"/>
      <c r="B3555" s="54"/>
      <c r="C3555" s="55"/>
      <c r="D3555" s="54"/>
      <c r="E3555" s="57"/>
      <c r="F3555" s="58"/>
      <c r="G3555" s="59"/>
      <c r="H3555" s="57"/>
      <c r="I3555" s="57"/>
      <c r="J3555" s="62" t="str">
        <f t="shared" si="279"/>
        <v/>
      </c>
      <c r="K3555" s="61"/>
      <c r="L3555" s="57"/>
      <c r="M3555" s="57" t="str">
        <f t="shared" si="280"/>
        <v/>
      </c>
      <c r="N3555" s="57"/>
      <c r="O3555" s="57"/>
      <c r="P3555" s="57"/>
      <c r="Q3555" s="65" t="str">
        <f t="shared" si="281"/>
        <v/>
      </c>
      <c r="R3555" s="55"/>
      <c r="S3555" s="67"/>
      <c r="T3555" s="17">
        <f>IF(AND(D3555&lt;&gt;"",RIGHT(D3555,3)&lt;&gt;""),IF(COUNTIF($D$6:D3555,D3555)=1,1,0),0)</f>
        <v>0</v>
      </c>
      <c r="U3555" s="17" t="str">
        <f t="shared" si="282"/>
        <v/>
      </c>
      <c r="V3555" s="17" t="str">
        <f t="shared" si="283"/>
        <v/>
      </c>
    </row>
    <row r="3556" s="9" customFormat="1" hidden="1" customHeight="1" spans="1:22">
      <c r="A3556" s="21"/>
      <c r="B3556" s="54"/>
      <c r="C3556" s="55"/>
      <c r="D3556" s="54"/>
      <c r="E3556" s="57"/>
      <c r="F3556" s="58"/>
      <c r="G3556" s="59"/>
      <c r="H3556" s="57"/>
      <c r="I3556" s="57"/>
      <c r="J3556" s="62" t="str">
        <f t="shared" si="279"/>
        <v/>
      </c>
      <c r="K3556" s="61"/>
      <c r="L3556" s="57"/>
      <c r="M3556" s="57" t="str">
        <f t="shared" si="280"/>
        <v/>
      </c>
      <c r="N3556" s="57"/>
      <c r="O3556" s="57"/>
      <c r="P3556" s="57"/>
      <c r="Q3556" s="65" t="str">
        <f t="shared" si="281"/>
        <v/>
      </c>
      <c r="R3556" s="55"/>
      <c r="S3556" s="67"/>
      <c r="T3556" s="17">
        <f>IF(AND(D3556&lt;&gt;"",RIGHT(D3556,3)&lt;&gt;""),IF(COUNTIF($D$6:D3556,D3556)=1,1,0),0)</f>
        <v>0</v>
      </c>
      <c r="U3556" s="17" t="str">
        <f t="shared" si="282"/>
        <v/>
      </c>
      <c r="V3556" s="17" t="str">
        <f t="shared" si="283"/>
        <v/>
      </c>
    </row>
    <row r="3557" s="9" customFormat="1" hidden="1" customHeight="1" spans="1:22">
      <c r="A3557" s="21"/>
      <c r="B3557" s="54"/>
      <c r="C3557" s="55"/>
      <c r="D3557" s="54"/>
      <c r="E3557" s="57"/>
      <c r="F3557" s="58"/>
      <c r="G3557" s="59"/>
      <c r="H3557" s="57"/>
      <c r="I3557" s="57"/>
      <c r="J3557" s="62" t="str">
        <f t="shared" si="279"/>
        <v/>
      </c>
      <c r="K3557" s="61"/>
      <c r="L3557" s="57"/>
      <c r="M3557" s="57" t="str">
        <f t="shared" si="280"/>
        <v/>
      </c>
      <c r="N3557" s="57"/>
      <c r="O3557" s="57"/>
      <c r="P3557" s="57"/>
      <c r="Q3557" s="65" t="str">
        <f t="shared" si="281"/>
        <v/>
      </c>
      <c r="R3557" s="55"/>
      <c r="S3557" s="67"/>
      <c r="T3557" s="17">
        <f>IF(AND(D3557&lt;&gt;"",RIGHT(D3557,3)&lt;&gt;""),IF(COUNTIF($D$6:D3557,D3557)=1,1,0),0)</f>
        <v>0</v>
      </c>
      <c r="U3557" s="17" t="str">
        <f t="shared" si="282"/>
        <v/>
      </c>
      <c r="V3557" s="17" t="str">
        <f t="shared" si="283"/>
        <v/>
      </c>
    </row>
    <row r="3558" s="9" customFormat="1" hidden="1" customHeight="1" spans="1:22">
      <c r="A3558" s="21"/>
      <c r="B3558" s="54"/>
      <c r="C3558" s="55"/>
      <c r="D3558" s="54"/>
      <c r="E3558" s="57"/>
      <c r="F3558" s="58"/>
      <c r="G3558" s="59"/>
      <c r="H3558" s="57"/>
      <c r="I3558" s="57"/>
      <c r="J3558" s="62" t="str">
        <f t="shared" si="279"/>
        <v/>
      </c>
      <c r="K3558" s="61"/>
      <c r="L3558" s="57"/>
      <c r="M3558" s="57" t="str">
        <f t="shared" si="280"/>
        <v/>
      </c>
      <c r="N3558" s="57"/>
      <c r="O3558" s="57"/>
      <c r="P3558" s="57"/>
      <c r="Q3558" s="65" t="str">
        <f t="shared" si="281"/>
        <v/>
      </c>
      <c r="R3558" s="55"/>
      <c r="S3558" s="67"/>
      <c r="T3558" s="17">
        <f>IF(AND(D3558&lt;&gt;"",RIGHT(D3558,3)&lt;&gt;""),IF(COUNTIF($D$6:D3558,D3558)=1,1,0),0)</f>
        <v>0</v>
      </c>
      <c r="U3558" s="17" t="str">
        <f t="shared" si="282"/>
        <v/>
      </c>
      <c r="V3558" s="17" t="str">
        <f t="shared" si="283"/>
        <v/>
      </c>
    </row>
    <row r="3559" s="9" customFormat="1" hidden="1" customHeight="1" spans="1:22">
      <c r="A3559" s="21"/>
      <c r="B3559" s="54"/>
      <c r="C3559" s="55"/>
      <c r="D3559" s="54"/>
      <c r="E3559" s="57"/>
      <c r="F3559" s="58"/>
      <c r="G3559" s="59"/>
      <c r="H3559" s="57"/>
      <c r="I3559" s="57"/>
      <c r="J3559" s="62" t="str">
        <f t="shared" si="279"/>
        <v/>
      </c>
      <c r="K3559" s="61"/>
      <c r="L3559" s="57"/>
      <c r="M3559" s="57" t="str">
        <f t="shared" si="280"/>
        <v/>
      </c>
      <c r="N3559" s="57"/>
      <c r="O3559" s="57"/>
      <c r="P3559" s="57"/>
      <c r="Q3559" s="65" t="str">
        <f t="shared" si="281"/>
        <v/>
      </c>
      <c r="R3559" s="55"/>
      <c r="S3559" s="67"/>
      <c r="T3559" s="17">
        <f>IF(AND(D3559&lt;&gt;"",RIGHT(D3559,3)&lt;&gt;""),IF(COUNTIF($D$6:D3559,D3559)=1,1,0),0)</f>
        <v>0</v>
      </c>
      <c r="U3559" s="17" t="str">
        <f t="shared" si="282"/>
        <v/>
      </c>
      <c r="V3559" s="17" t="str">
        <f t="shared" si="283"/>
        <v/>
      </c>
    </row>
    <row r="3560" s="9" customFormat="1" hidden="1" customHeight="1" spans="1:22">
      <c r="A3560" s="21"/>
      <c r="B3560" s="54"/>
      <c r="C3560" s="55"/>
      <c r="D3560" s="54"/>
      <c r="E3560" s="57"/>
      <c r="F3560" s="58"/>
      <c r="G3560" s="59"/>
      <c r="H3560" s="57"/>
      <c r="I3560" s="57"/>
      <c r="J3560" s="62" t="str">
        <f t="shared" si="279"/>
        <v/>
      </c>
      <c r="K3560" s="61"/>
      <c r="L3560" s="57"/>
      <c r="M3560" s="57" t="str">
        <f t="shared" si="280"/>
        <v/>
      </c>
      <c r="N3560" s="57"/>
      <c r="O3560" s="57"/>
      <c r="P3560" s="57"/>
      <c r="Q3560" s="65" t="str">
        <f t="shared" si="281"/>
        <v/>
      </c>
      <c r="R3560" s="55"/>
      <c r="S3560" s="67"/>
      <c r="T3560" s="17">
        <f>IF(AND(D3560&lt;&gt;"",RIGHT(D3560,3)&lt;&gt;""),IF(COUNTIF($D$6:D3560,D3560)=1,1,0),0)</f>
        <v>0</v>
      </c>
      <c r="U3560" s="17" t="str">
        <f t="shared" si="282"/>
        <v/>
      </c>
      <c r="V3560" s="17" t="str">
        <f t="shared" si="283"/>
        <v/>
      </c>
    </row>
    <row r="3561" s="9" customFormat="1" hidden="1" customHeight="1" spans="1:22">
      <c r="A3561" s="21"/>
      <c r="B3561" s="54"/>
      <c r="C3561" s="55"/>
      <c r="D3561" s="54"/>
      <c r="E3561" s="57"/>
      <c r="F3561" s="58"/>
      <c r="G3561" s="59"/>
      <c r="H3561" s="57"/>
      <c r="I3561" s="57"/>
      <c r="J3561" s="62" t="str">
        <f t="shared" si="279"/>
        <v/>
      </c>
      <c r="K3561" s="61"/>
      <c r="L3561" s="57"/>
      <c r="M3561" s="57" t="str">
        <f t="shared" si="280"/>
        <v/>
      </c>
      <c r="N3561" s="57"/>
      <c r="O3561" s="57"/>
      <c r="P3561" s="57"/>
      <c r="Q3561" s="65" t="str">
        <f t="shared" si="281"/>
        <v/>
      </c>
      <c r="R3561" s="55"/>
      <c r="S3561" s="67"/>
      <c r="T3561" s="17">
        <f>IF(AND(D3561&lt;&gt;"",RIGHT(D3561,3)&lt;&gt;""),IF(COUNTIF($D$6:D3561,D3561)=1,1,0),0)</f>
        <v>0</v>
      </c>
      <c r="U3561" s="17" t="str">
        <f t="shared" si="282"/>
        <v/>
      </c>
      <c r="V3561" s="17" t="str">
        <f t="shared" si="283"/>
        <v/>
      </c>
    </row>
    <row r="3562" s="9" customFormat="1" hidden="1" customHeight="1" spans="1:22">
      <c r="A3562" s="21"/>
      <c r="B3562" s="54"/>
      <c r="C3562" s="55"/>
      <c r="D3562" s="54"/>
      <c r="E3562" s="57"/>
      <c r="F3562" s="58"/>
      <c r="G3562" s="59"/>
      <c r="H3562" s="57"/>
      <c r="I3562" s="57"/>
      <c r="J3562" s="62" t="str">
        <f t="shared" si="279"/>
        <v/>
      </c>
      <c r="K3562" s="61"/>
      <c r="L3562" s="57"/>
      <c r="M3562" s="57" t="str">
        <f t="shared" si="280"/>
        <v/>
      </c>
      <c r="N3562" s="57"/>
      <c r="O3562" s="57"/>
      <c r="P3562" s="57"/>
      <c r="Q3562" s="65" t="str">
        <f t="shared" si="281"/>
        <v/>
      </c>
      <c r="R3562" s="55"/>
      <c r="S3562" s="67"/>
      <c r="T3562" s="17">
        <f>IF(AND(D3562&lt;&gt;"",RIGHT(D3562,3)&lt;&gt;""),IF(COUNTIF($D$6:D3562,D3562)=1,1,0),0)</f>
        <v>0</v>
      </c>
      <c r="U3562" s="17" t="str">
        <f t="shared" si="282"/>
        <v/>
      </c>
      <c r="V3562" s="17" t="str">
        <f t="shared" si="283"/>
        <v/>
      </c>
    </row>
    <row r="3563" s="9" customFormat="1" hidden="1" customHeight="1" spans="1:22">
      <c r="A3563" s="21"/>
      <c r="B3563" s="54"/>
      <c r="C3563" s="55"/>
      <c r="D3563" s="54"/>
      <c r="E3563" s="57"/>
      <c r="F3563" s="58"/>
      <c r="G3563" s="59"/>
      <c r="H3563" s="57"/>
      <c r="I3563" s="57"/>
      <c r="J3563" s="62" t="str">
        <f t="shared" si="279"/>
        <v/>
      </c>
      <c r="K3563" s="61"/>
      <c r="L3563" s="57"/>
      <c r="M3563" s="57" t="str">
        <f t="shared" si="280"/>
        <v/>
      </c>
      <c r="N3563" s="57"/>
      <c r="O3563" s="57"/>
      <c r="P3563" s="57"/>
      <c r="Q3563" s="65" t="str">
        <f t="shared" si="281"/>
        <v/>
      </c>
      <c r="R3563" s="55"/>
      <c r="S3563" s="67"/>
      <c r="T3563" s="17">
        <f>IF(AND(D3563&lt;&gt;"",RIGHT(D3563,3)&lt;&gt;""),IF(COUNTIF($D$6:D3563,D3563)=1,1,0),0)</f>
        <v>0</v>
      </c>
      <c r="U3563" s="17" t="str">
        <f t="shared" si="282"/>
        <v/>
      </c>
      <c r="V3563" s="17" t="str">
        <f t="shared" si="283"/>
        <v/>
      </c>
    </row>
    <row r="3564" s="9" customFormat="1" hidden="1" customHeight="1" spans="1:22">
      <c r="A3564" s="21"/>
      <c r="B3564" s="54"/>
      <c r="C3564" s="55"/>
      <c r="D3564" s="54"/>
      <c r="E3564" s="57"/>
      <c r="F3564" s="58"/>
      <c r="G3564" s="59"/>
      <c r="H3564" s="57"/>
      <c r="I3564" s="57"/>
      <c r="J3564" s="62" t="str">
        <f t="shared" si="279"/>
        <v/>
      </c>
      <c r="K3564" s="61"/>
      <c r="L3564" s="57"/>
      <c r="M3564" s="57" t="str">
        <f t="shared" si="280"/>
        <v/>
      </c>
      <c r="N3564" s="57"/>
      <c r="O3564" s="57"/>
      <c r="P3564" s="57"/>
      <c r="Q3564" s="65" t="str">
        <f t="shared" si="281"/>
        <v/>
      </c>
      <c r="R3564" s="55"/>
      <c r="S3564" s="67"/>
      <c r="T3564" s="17">
        <f>IF(AND(D3564&lt;&gt;"",RIGHT(D3564,3)&lt;&gt;""),IF(COUNTIF($D$6:D3564,D3564)=1,1,0),0)</f>
        <v>0</v>
      </c>
      <c r="U3564" s="17" t="str">
        <f t="shared" si="282"/>
        <v/>
      </c>
      <c r="V3564" s="17" t="str">
        <f t="shared" si="283"/>
        <v/>
      </c>
    </row>
    <row r="3565" s="9" customFormat="1" hidden="1" customHeight="1" spans="1:22">
      <c r="A3565" s="21"/>
      <c r="B3565" s="54"/>
      <c r="C3565" s="55"/>
      <c r="D3565" s="54"/>
      <c r="E3565" s="57"/>
      <c r="F3565" s="58"/>
      <c r="G3565" s="59"/>
      <c r="H3565" s="57"/>
      <c r="I3565" s="57"/>
      <c r="J3565" s="62" t="str">
        <f t="shared" si="279"/>
        <v/>
      </c>
      <c r="K3565" s="61"/>
      <c r="L3565" s="57"/>
      <c r="M3565" s="57" t="str">
        <f t="shared" si="280"/>
        <v/>
      </c>
      <c r="N3565" s="57"/>
      <c r="O3565" s="57"/>
      <c r="P3565" s="57"/>
      <c r="Q3565" s="65" t="str">
        <f t="shared" si="281"/>
        <v/>
      </c>
      <c r="R3565" s="55"/>
      <c r="S3565" s="67"/>
      <c r="T3565" s="17">
        <f>IF(AND(D3565&lt;&gt;"",RIGHT(D3565,3)&lt;&gt;""),IF(COUNTIF($D$6:D3565,D3565)=1,1,0),0)</f>
        <v>0</v>
      </c>
      <c r="U3565" s="17" t="str">
        <f t="shared" si="282"/>
        <v/>
      </c>
      <c r="V3565" s="17" t="str">
        <f t="shared" si="283"/>
        <v/>
      </c>
    </row>
    <row r="3566" s="9" customFormat="1" hidden="1" customHeight="1" spans="1:22">
      <c r="A3566" s="21"/>
      <c r="B3566" s="54"/>
      <c r="C3566" s="55"/>
      <c r="D3566" s="54"/>
      <c r="E3566" s="57"/>
      <c r="F3566" s="58"/>
      <c r="G3566" s="59"/>
      <c r="H3566" s="57"/>
      <c r="I3566" s="57"/>
      <c r="J3566" s="62" t="str">
        <f t="shared" si="279"/>
        <v/>
      </c>
      <c r="K3566" s="61"/>
      <c r="L3566" s="57"/>
      <c r="M3566" s="57" t="str">
        <f t="shared" si="280"/>
        <v/>
      </c>
      <c r="N3566" s="57"/>
      <c r="O3566" s="57"/>
      <c r="P3566" s="57"/>
      <c r="Q3566" s="65" t="str">
        <f t="shared" si="281"/>
        <v/>
      </c>
      <c r="R3566" s="55"/>
      <c r="S3566" s="67"/>
      <c r="T3566" s="17">
        <f>IF(AND(D3566&lt;&gt;"",RIGHT(D3566,3)&lt;&gt;""),IF(COUNTIF($D$6:D3566,D3566)=1,1,0),0)</f>
        <v>0</v>
      </c>
      <c r="U3566" s="17" t="str">
        <f t="shared" si="282"/>
        <v/>
      </c>
      <c r="V3566" s="17" t="str">
        <f t="shared" si="283"/>
        <v/>
      </c>
    </row>
    <row r="3567" s="9" customFormat="1" hidden="1" customHeight="1" spans="1:22">
      <c r="A3567" s="21"/>
      <c r="B3567" s="54"/>
      <c r="C3567" s="55"/>
      <c r="D3567" s="54"/>
      <c r="E3567" s="57"/>
      <c r="F3567" s="58"/>
      <c r="G3567" s="59"/>
      <c r="H3567" s="57"/>
      <c r="I3567" s="57"/>
      <c r="J3567" s="62" t="str">
        <f t="shared" si="279"/>
        <v/>
      </c>
      <c r="K3567" s="61"/>
      <c r="L3567" s="57"/>
      <c r="M3567" s="57" t="str">
        <f t="shared" si="280"/>
        <v/>
      </c>
      <c r="N3567" s="57"/>
      <c r="O3567" s="57"/>
      <c r="P3567" s="57"/>
      <c r="Q3567" s="65" t="str">
        <f t="shared" si="281"/>
        <v/>
      </c>
      <c r="R3567" s="55"/>
      <c r="S3567" s="67"/>
      <c r="T3567" s="17">
        <f>IF(AND(D3567&lt;&gt;"",RIGHT(D3567,3)&lt;&gt;""),IF(COUNTIF($D$6:D3567,D3567)=1,1,0),0)</f>
        <v>0</v>
      </c>
      <c r="U3567" s="17" t="str">
        <f t="shared" si="282"/>
        <v/>
      </c>
      <c r="V3567" s="17" t="str">
        <f t="shared" si="283"/>
        <v/>
      </c>
    </row>
    <row r="3568" s="9" customFormat="1" hidden="1" customHeight="1" spans="1:22">
      <c r="A3568" s="21"/>
      <c r="B3568" s="54"/>
      <c r="C3568" s="55"/>
      <c r="D3568" s="54"/>
      <c r="E3568" s="57"/>
      <c r="F3568" s="58"/>
      <c r="G3568" s="59"/>
      <c r="H3568" s="57"/>
      <c r="I3568" s="57"/>
      <c r="J3568" s="62" t="str">
        <f t="shared" si="279"/>
        <v/>
      </c>
      <c r="K3568" s="61"/>
      <c r="L3568" s="57"/>
      <c r="M3568" s="57" t="str">
        <f t="shared" si="280"/>
        <v/>
      </c>
      <c r="N3568" s="57"/>
      <c r="O3568" s="57"/>
      <c r="P3568" s="57"/>
      <c r="Q3568" s="65" t="str">
        <f t="shared" si="281"/>
        <v/>
      </c>
      <c r="R3568" s="55"/>
      <c r="S3568" s="67"/>
      <c r="T3568" s="17">
        <f>IF(AND(D3568&lt;&gt;"",RIGHT(D3568,3)&lt;&gt;""),IF(COUNTIF($D$6:D3568,D3568)=1,1,0),0)</f>
        <v>0</v>
      </c>
      <c r="U3568" s="17" t="str">
        <f t="shared" si="282"/>
        <v/>
      </c>
      <c r="V3568" s="17" t="str">
        <f t="shared" si="283"/>
        <v/>
      </c>
    </row>
    <row r="3569" s="9" customFormat="1" hidden="1" customHeight="1" spans="1:22">
      <c r="A3569" s="21"/>
      <c r="B3569" s="54"/>
      <c r="C3569" s="55"/>
      <c r="D3569" s="54"/>
      <c r="E3569" s="57"/>
      <c r="F3569" s="58"/>
      <c r="G3569" s="59"/>
      <c r="H3569" s="57"/>
      <c r="I3569" s="57"/>
      <c r="J3569" s="62" t="str">
        <f t="shared" si="279"/>
        <v/>
      </c>
      <c r="K3569" s="61"/>
      <c r="L3569" s="57"/>
      <c r="M3569" s="57" t="str">
        <f t="shared" si="280"/>
        <v/>
      </c>
      <c r="N3569" s="57"/>
      <c r="O3569" s="57"/>
      <c r="P3569" s="57"/>
      <c r="Q3569" s="65" t="str">
        <f t="shared" si="281"/>
        <v/>
      </c>
      <c r="R3569" s="55"/>
      <c r="S3569" s="67"/>
      <c r="T3569" s="17">
        <f>IF(AND(D3569&lt;&gt;"",RIGHT(D3569,3)&lt;&gt;""),IF(COUNTIF($D$6:D3569,D3569)=1,1,0),0)</f>
        <v>0</v>
      </c>
      <c r="U3569" s="17" t="str">
        <f t="shared" si="282"/>
        <v/>
      </c>
      <c r="V3569" s="17" t="str">
        <f t="shared" si="283"/>
        <v/>
      </c>
    </row>
    <row r="3570" s="9" customFormat="1" hidden="1" customHeight="1" spans="1:22">
      <c r="A3570" s="21"/>
      <c r="B3570" s="54"/>
      <c r="C3570" s="55"/>
      <c r="D3570" s="54"/>
      <c r="E3570" s="57"/>
      <c r="F3570" s="58"/>
      <c r="G3570" s="59"/>
      <c r="H3570" s="57"/>
      <c r="I3570" s="57"/>
      <c r="J3570" s="62" t="str">
        <f t="shared" si="279"/>
        <v/>
      </c>
      <c r="K3570" s="61"/>
      <c r="L3570" s="57"/>
      <c r="M3570" s="57" t="str">
        <f t="shared" si="280"/>
        <v/>
      </c>
      <c r="N3570" s="57"/>
      <c r="O3570" s="57"/>
      <c r="P3570" s="57"/>
      <c r="Q3570" s="65" t="str">
        <f t="shared" si="281"/>
        <v/>
      </c>
      <c r="R3570" s="55"/>
      <c r="S3570" s="67"/>
      <c r="T3570" s="17">
        <f>IF(AND(D3570&lt;&gt;"",RIGHT(D3570,3)&lt;&gt;""),IF(COUNTIF($D$6:D3570,D3570)=1,1,0),0)</f>
        <v>0</v>
      </c>
      <c r="U3570" s="17" t="str">
        <f t="shared" si="282"/>
        <v/>
      </c>
      <c r="V3570" s="17" t="str">
        <f t="shared" si="283"/>
        <v/>
      </c>
    </row>
    <row r="3571" s="9" customFormat="1" hidden="1" customHeight="1" spans="1:22">
      <c r="A3571" s="21"/>
      <c r="B3571" s="54"/>
      <c r="C3571" s="55"/>
      <c r="D3571" s="54"/>
      <c r="E3571" s="57"/>
      <c r="F3571" s="58"/>
      <c r="G3571" s="59"/>
      <c r="H3571" s="57"/>
      <c r="I3571" s="57"/>
      <c r="J3571" s="62" t="str">
        <f t="shared" si="279"/>
        <v/>
      </c>
      <c r="K3571" s="61"/>
      <c r="L3571" s="57"/>
      <c r="M3571" s="57" t="str">
        <f t="shared" si="280"/>
        <v/>
      </c>
      <c r="N3571" s="57"/>
      <c r="O3571" s="57"/>
      <c r="P3571" s="57"/>
      <c r="Q3571" s="65" t="str">
        <f t="shared" si="281"/>
        <v/>
      </c>
      <c r="R3571" s="55"/>
      <c r="S3571" s="67"/>
      <c r="T3571" s="17">
        <f>IF(AND(D3571&lt;&gt;"",RIGHT(D3571,3)&lt;&gt;""),IF(COUNTIF($D$6:D3571,D3571)=1,1,0),0)</f>
        <v>0</v>
      </c>
      <c r="U3571" s="17" t="str">
        <f t="shared" si="282"/>
        <v/>
      </c>
      <c r="V3571" s="17" t="str">
        <f t="shared" si="283"/>
        <v/>
      </c>
    </row>
    <row r="3572" s="9" customFormat="1" hidden="1" customHeight="1" spans="1:22">
      <c r="A3572" s="21"/>
      <c r="B3572" s="54"/>
      <c r="C3572" s="55"/>
      <c r="D3572" s="54"/>
      <c r="E3572" s="57"/>
      <c r="F3572" s="58"/>
      <c r="G3572" s="59"/>
      <c r="H3572" s="57"/>
      <c r="I3572" s="57"/>
      <c r="J3572" s="62" t="str">
        <f t="shared" si="279"/>
        <v/>
      </c>
      <c r="K3572" s="61"/>
      <c r="L3572" s="57"/>
      <c r="M3572" s="57" t="str">
        <f t="shared" si="280"/>
        <v/>
      </c>
      <c r="N3572" s="57"/>
      <c r="O3572" s="57"/>
      <c r="P3572" s="57"/>
      <c r="Q3572" s="65" t="str">
        <f t="shared" si="281"/>
        <v/>
      </c>
      <c r="R3572" s="55"/>
      <c r="S3572" s="67"/>
      <c r="T3572" s="17">
        <f>IF(AND(D3572&lt;&gt;"",RIGHT(D3572,3)&lt;&gt;""),IF(COUNTIF($D$6:D3572,D3572)=1,1,0),0)</f>
        <v>0</v>
      </c>
      <c r="U3572" s="17" t="str">
        <f t="shared" si="282"/>
        <v/>
      </c>
      <c r="V3572" s="17" t="str">
        <f t="shared" si="283"/>
        <v/>
      </c>
    </row>
    <row r="3573" s="9" customFormat="1" hidden="1" customHeight="1" spans="1:22">
      <c r="A3573" s="21"/>
      <c r="B3573" s="54"/>
      <c r="C3573" s="55"/>
      <c r="D3573" s="54"/>
      <c r="E3573" s="57"/>
      <c r="F3573" s="58"/>
      <c r="G3573" s="59"/>
      <c r="H3573" s="57"/>
      <c r="I3573" s="57"/>
      <c r="J3573" s="62" t="str">
        <f t="shared" si="279"/>
        <v/>
      </c>
      <c r="K3573" s="61"/>
      <c r="L3573" s="57"/>
      <c r="M3573" s="57" t="str">
        <f t="shared" si="280"/>
        <v/>
      </c>
      <c r="N3573" s="57"/>
      <c r="O3573" s="57"/>
      <c r="P3573" s="57"/>
      <c r="Q3573" s="65" t="str">
        <f t="shared" si="281"/>
        <v/>
      </c>
      <c r="R3573" s="55"/>
      <c r="S3573" s="67"/>
      <c r="T3573" s="17">
        <f>IF(AND(D3573&lt;&gt;"",RIGHT(D3573,3)&lt;&gt;""),IF(COUNTIF($D$6:D3573,D3573)=1,1,0),0)</f>
        <v>0</v>
      </c>
      <c r="U3573" s="17" t="str">
        <f t="shared" si="282"/>
        <v/>
      </c>
      <c r="V3573" s="17" t="str">
        <f t="shared" si="283"/>
        <v/>
      </c>
    </row>
    <row r="3574" s="9" customFormat="1" hidden="1" customHeight="1" spans="1:22">
      <c r="A3574" s="21"/>
      <c r="B3574" s="54"/>
      <c r="C3574" s="55"/>
      <c r="D3574" s="54"/>
      <c r="E3574" s="57"/>
      <c r="F3574" s="58"/>
      <c r="G3574" s="59"/>
      <c r="H3574" s="57"/>
      <c r="I3574" s="57"/>
      <c r="J3574" s="62" t="str">
        <f t="shared" si="279"/>
        <v/>
      </c>
      <c r="K3574" s="61"/>
      <c r="L3574" s="57"/>
      <c r="M3574" s="57" t="str">
        <f t="shared" si="280"/>
        <v/>
      </c>
      <c r="N3574" s="57"/>
      <c r="O3574" s="57"/>
      <c r="P3574" s="57"/>
      <c r="Q3574" s="65" t="str">
        <f t="shared" si="281"/>
        <v/>
      </c>
      <c r="R3574" s="55"/>
      <c r="S3574" s="67"/>
      <c r="T3574" s="17">
        <f>IF(AND(D3574&lt;&gt;"",RIGHT(D3574,3)&lt;&gt;""),IF(COUNTIF($D$6:D3574,D3574)=1,1,0),0)</f>
        <v>0</v>
      </c>
      <c r="U3574" s="17" t="str">
        <f t="shared" si="282"/>
        <v/>
      </c>
      <c r="V3574" s="17" t="str">
        <f t="shared" si="283"/>
        <v/>
      </c>
    </row>
    <row r="3575" s="9" customFormat="1" hidden="1" customHeight="1" spans="1:22">
      <c r="A3575" s="21"/>
      <c r="B3575" s="54"/>
      <c r="C3575" s="55"/>
      <c r="D3575" s="54"/>
      <c r="E3575" s="57"/>
      <c r="F3575" s="58"/>
      <c r="G3575" s="59"/>
      <c r="H3575" s="57"/>
      <c r="I3575" s="57"/>
      <c r="J3575" s="62" t="str">
        <f t="shared" si="279"/>
        <v/>
      </c>
      <c r="K3575" s="61"/>
      <c r="L3575" s="57"/>
      <c r="M3575" s="57" t="str">
        <f t="shared" si="280"/>
        <v/>
      </c>
      <c r="N3575" s="57"/>
      <c r="O3575" s="57"/>
      <c r="P3575" s="57"/>
      <c r="Q3575" s="65" t="str">
        <f t="shared" si="281"/>
        <v/>
      </c>
      <c r="R3575" s="55"/>
      <c r="S3575" s="67"/>
      <c r="T3575" s="17">
        <f>IF(AND(D3575&lt;&gt;"",RIGHT(D3575,3)&lt;&gt;""),IF(COUNTIF($D$6:D3575,D3575)=1,1,0),0)</f>
        <v>0</v>
      </c>
      <c r="U3575" s="17" t="str">
        <f t="shared" si="282"/>
        <v/>
      </c>
      <c r="V3575" s="17" t="str">
        <f t="shared" si="283"/>
        <v/>
      </c>
    </row>
    <row r="3576" s="9" customFormat="1" hidden="1" customHeight="1" spans="1:22">
      <c r="A3576" s="21"/>
      <c r="B3576" s="54"/>
      <c r="C3576" s="55"/>
      <c r="D3576" s="54"/>
      <c r="E3576" s="57"/>
      <c r="F3576" s="58"/>
      <c r="G3576" s="59"/>
      <c r="H3576" s="57"/>
      <c r="I3576" s="57"/>
      <c r="J3576" s="62" t="str">
        <f t="shared" si="279"/>
        <v/>
      </c>
      <c r="K3576" s="61"/>
      <c r="L3576" s="57"/>
      <c r="M3576" s="57" t="str">
        <f t="shared" si="280"/>
        <v/>
      </c>
      <c r="N3576" s="57"/>
      <c r="O3576" s="57"/>
      <c r="P3576" s="57"/>
      <c r="Q3576" s="65" t="str">
        <f t="shared" si="281"/>
        <v/>
      </c>
      <c r="R3576" s="55"/>
      <c r="S3576" s="67"/>
      <c r="T3576" s="17">
        <f>IF(AND(D3576&lt;&gt;"",RIGHT(D3576,3)&lt;&gt;""),IF(COUNTIF($D$6:D3576,D3576)=1,1,0),0)</f>
        <v>0</v>
      </c>
      <c r="U3576" s="17" t="str">
        <f t="shared" si="282"/>
        <v/>
      </c>
      <c r="V3576" s="17" t="str">
        <f t="shared" si="283"/>
        <v/>
      </c>
    </row>
    <row r="3577" s="9" customFormat="1" hidden="1" customHeight="1" spans="1:22">
      <c r="A3577" s="21"/>
      <c r="B3577" s="54"/>
      <c r="C3577" s="55"/>
      <c r="D3577" s="54"/>
      <c r="E3577" s="57"/>
      <c r="F3577" s="58"/>
      <c r="G3577" s="59"/>
      <c r="H3577" s="57"/>
      <c r="I3577" s="57"/>
      <c r="J3577" s="62" t="str">
        <f t="shared" si="279"/>
        <v/>
      </c>
      <c r="K3577" s="61"/>
      <c r="L3577" s="57"/>
      <c r="M3577" s="57" t="str">
        <f t="shared" si="280"/>
        <v/>
      </c>
      <c r="N3577" s="57"/>
      <c r="O3577" s="57"/>
      <c r="P3577" s="57"/>
      <c r="Q3577" s="65" t="str">
        <f t="shared" si="281"/>
        <v/>
      </c>
      <c r="R3577" s="55"/>
      <c r="S3577" s="67"/>
      <c r="T3577" s="17">
        <f>IF(AND(D3577&lt;&gt;"",RIGHT(D3577,3)&lt;&gt;""),IF(COUNTIF($D$6:D3577,D3577)=1,1,0),0)</f>
        <v>0</v>
      </c>
      <c r="U3577" s="17" t="str">
        <f t="shared" si="282"/>
        <v/>
      </c>
      <c r="V3577" s="17" t="str">
        <f t="shared" si="283"/>
        <v/>
      </c>
    </row>
    <row r="3578" s="9" customFormat="1" hidden="1" customHeight="1" spans="1:22">
      <c r="A3578" s="21"/>
      <c r="B3578" s="54"/>
      <c r="C3578" s="55"/>
      <c r="D3578" s="54"/>
      <c r="E3578" s="57"/>
      <c r="F3578" s="58"/>
      <c r="G3578" s="59"/>
      <c r="H3578" s="57"/>
      <c r="I3578" s="57"/>
      <c r="J3578" s="62" t="str">
        <f t="shared" si="279"/>
        <v/>
      </c>
      <c r="K3578" s="61"/>
      <c r="L3578" s="57"/>
      <c r="M3578" s="57" t="str">
        <f t="shared" si="280"/>
        <v/>
      </c>
      <c r="N3578" s="57"/>
      <c r="O3578" s="57"/>
      <c r="P3578" s="57"/>
      <c r="Q3578" s="65" t="str">
        <f t="shared" si="281"/>
        <v/>
      </c>
      <c r="R3578" s="55"/>
      <c r="S3578" s="67"/>
      <c r="T3578" s="17">
        <f>IF(AND(D3578&lt;&gt;"",RIGHT(D3578,3)&lt;&gt;""),IF(COUNTIF($D$6:D3578,D3578)=1,1,0),0)</f>
        <v>0</v>
      </c>
      <c r="U3578" s="17" t="str">
        <f t="shared" si="282"/>
        <v/>
      </c>
      <c r="V3578" s="17" t="str">
        <f t="shared" si="283"/>
        <v/>
      </c>
    </row>
    <row r="3579" s="9" customFormat="1" hidden="1" customHeight="1" spans="1:22">
      <c r="A3579" s="21"/>
      <c r="B3579" s="54"/>
      <c r="C3579" s="55"/>
      <c r="D3579" s="54"/>
      <c r="E3579" s="57"/>
      <c r="F3579" s="58"/>
      <c r="G3579" s="59"/>
      <c r="H3579" s="57"/>
      <c r="I3579" s="57"/>
      <c r="J3579" s="62" t="str">
        <f t="shared" si="279"/>
        <v/>
      </c>
      <c r="K3579" s="61"/>
      <c r="L3579" s="57"/>
      <c r="M3579" s="57" t="str">
        <f t="shared" si="280"/>
        <v/>
      </c>
      <c r="N3579" s="57"/>
      <c r="O3579" s="57"/>
      <c r="P3579" s="57"/>
      <c r="Q3579" s="65" t="str">
        <f t="shared" si="281"/>
        <v/>
      </c>
      <c r="R3579" s="55"/>
      <c r="S3579" s="67"/>
      <c r="T3579" s="17">
        <f>IF(AND(D3579&lt;&gt;"",RIGHT(D3579,3)&lt;&gt;""),IF(COUNTIF($D$6:D3579,D3579)=1,1,0),0)</f>
        <v>0</v>
      </c>
      <c r="U3579" s="17" t="str">
        <f t="shared" si="282"/>
        <v/>
      </c>
      <c r="V3579" s="17" t="str">
        <f t="shared" si="283"/>
        <v/>
      </c>
    </row>
    <row r="3580" s="9" customFormat="1" hidden="1" customHeight="1" spans="1:22">
      <c r="A3580" s="21"/>
      <c r="B3580" s="54"/>
      <c r="C3580" s="55"/>
      <c r="D3580" s="54"/>
      <c r="E3580" s="57"/>
      <c r="F3580" s="58"/>
      <c r="G3580" s="59"/>
      <c r="H3580" s="57"/>
      <c r="I3580" s="57"/>
      <c r="J3580" s="62" t="str">
        <f t="shared" si="279"/>
        <v/>
      </c>
      <c r="K3580" s="61"/>
      <c r="L3580" s="57"/>
      <c r="M3580" s="57" t="str">
        <f t="shared" si="280"/>
        <v/>
      </c>
      <c r="N3580" s="57"/>
      <c r="O3580" s="57"/>
      <c r="P3580" s="57"/>
      <c r="Q3580" s="65" t="str">
        <f t="shared" si="281"/>
        <v/>
      </c>
      <c r="R3580" s="55"/>
      <c r="S3580" s="67"/>
      <c r="T3580" s="17">
        <f>IF(AND(D3580&lt;&gt;"",RIGHT(D3580,3)&lt;&gt;""),IF(COUNTIF($D$6:D3580,D3580)=1,1,0),0)</f>
        <v>0</v>
      </c>
      <c r="U3580" s="17" t="str">
        <f t="shared" si="282"/>
        <v/>
      </c>
      <c r="V3580" s="17" t="str">
        <f t="shared" si="283"/>
        <v/>
      </c>
    </row>
    <row r="3581" s="9" customFormat="1" hidden="1" customHeight="1" spans="1:22">
      <c r="A3581" s="21"/>
      <c r="B3581" s="54"/>
      <c r="C3581" s="55"/>
      <c r="D3581" s="54"/>
      <c r="E3581" s="57"/>
      <c r="F3581" s="58"/>
      <c r="G3581" s="59"/>
      <c r="H3581" s="57"/>
      <c r="I3581" s="57"/>
      <c r="J3581" s="62" t="str">
        <f t="shared" si="279"/>
        <v/>
      </c>
      <c r="K3581" s="61"/>
      <c r="L3581" s="57"/>
      <c r="M3581" s="57" t="str">
        <f t="shared" si="280"/>
        <v/>
      </c>
      <c r="N3581" s="57"/>
      <c r="O3581" s="57"/>
      <c r="P3581" s="57"/>
      <c r="Q3581" s="65" t="str">
        <f t="shared" si="281"/>
        <v/>
      </c>
      <c r="R3581" s="55"/>
      <c r="S3581" s="67"/>
      <c r="T3581" s="17">
        <f>IF(AND(D3581&lt;&gt;"",RIGHT(D3581,3)&lt;&gt;""),IF(COUNTIF($D$6:D3581,D3581)=1,1,0),0)</f>
        <v>0</v>
      </c>
      <c r="U3581" s="17" t="str">
        <f t="shared" si="282"/>
        <v/>
      </c>
      <c r="V3581" s="17" t="str">
        <f t="shared" si="283"/>
        <v/>
      </c>
    </row>
    <row r="3582" s="9" customFormat="1" hidden="1" customHeight="1" spans="1:22">
      <c r="A3582" s="21"/>
      <c r="B3582" s="54"/>
      <c r="C3582" s="55"/>
      <c r="D3582" s="54"/>
      <c r="E3582" s="57"/>
      <c r="F3582" s="58"/>
      <c r="G3582" s="59"/>
      <c r="H3582" s="57"/>
      <c r="I3582" s="57"/>
      <c r="J3582" s="62" t="str">
        <f t="shared" si="279"/>
        <v/>
      </c>
      <c r="K3582" s="61"/>
      <c r="L3582" s="57"/>
      <c r="M3582" s="57" t="str">
        <f t="shared" si="280"/>
        <v/>
      </c>
      <c r="N3582" s="57"/>
      <c r="O3582" s="57"/>
      <c r="P3582" s="57"/>
      <c r="Q3582" s="65" t="str">
        <f t="shared" si="281"/>
        <v/>
      </c>
      <c r="R3582" s="55"/>
      <c r="S3582" s="67"/>
      <c r="T3582" s="17">
        <f>IF(AND(D3582&lt;&gt;"",RIGHT(D3582,3)&lt;&gt;""),IF(COUNTIF($D$6:D3582,D3582)=1,1,0),0)</f>
        <v>0</v>
      </c>
      <c r="U3582" s="17" t="str">
        <f t="shared" si="282"/>
        <v/>
      </c>
      <c r="V3582" s="17" t="str">
        <f t="shared" si="283"/>
        <v/>
      </c>
    </row>
    <row r="3583" s="9" customFormat="1" hidden="1" customHeight="1" spans="1:22">
      <c r="A3583" s="21"/>
      <c r="B3583" s="54"/>
      <c r="C3583" s="55"/>
      <c r="D3583" s="54"/>
      <c r="E3583" s="57"/>
      <c r="F3583" s="58"/>
      <c r="G3583" s="59"/>
      <c r="H3583" s="57"/>
      <c r="I3583" s="57"/>
      <c r="J3583" s="62" t="str">
        <f t="shared" si="279"/>
        <v/>
      </c>
      <c r="K3583" s="61"/>
      <c r="L3583" s="57"/>
      <c r="M3583" s="57" t="str">
        <f t="shared" si="280"/>
        <v/>
      </c>
      <c r="N3583" s="57"/>
      <c r="O3583" s="57"/>
      <c r="P3583" s="57"/>
      <c r="Q3583" s="65" t="str">
        <f t="shared" si="281"/>
        <v/>
      </c>
      <c r="R3583" s="55"/>
      <c r="S3583" s="67"/>
      <c r="T3583" s="17">
        <f>IF(AND(D3583&lt;&gt;"",RIGHT(D3583,3)&lt;&gt;""),IF(COUNTIF($D$6:D3583,D3583)=1,1,0),0)</f>
        <v>0</v>
      </c>
      <c r="U3583" s="17" t="str">
        <f t="shared" si="282"/>
        <v/>
      </c>
      <c r="V3583" s="17" t="str">
        <f t="shared" si="283"/>
        <v/>
      </c>
    </row>
    <row r="3584" s="9" customFormat="1" hidden="1" customHeight="1" spans="1:22">
      <c r="A3584" s="21"/>
      <c r="B3584" s="54"/>
      <c r="C3584" s="55"/>
      <c r="D3584" s="54"/>
      <c r="E3584" s="57"/>
      <c r="F3584" s="58"/>
      <c r="G3584" s="59"/>
      <c r="H3584" s="57"/>
      <c r="I3584" s="57"/>
      <c r="J3584" s="62" t="str">
        <f t="shared" si="279"/>
        <v/>
      </c>
      <c r="K3584" s="61"/>
      <c r="L3584" s="57"/>
      <c r="M3584" s="57" t="str">
        <f t="shared" si="280"/>
        <v/>
      </c>
      <c r="N3584" s="57"/>
      <c r="O3584" s="57"/>
      <c r="P3584" s="57"/>
      <c r="Q3584" s="65" t="str">
        <f t="shared" si="281"/>
        <v/>
      </c>
      <c r="R3584" s="55"/>
      <c r="S3584" s="67"/>
      <c r="T3584" s="17">
        <f>IF(AND(D3584&lt;&gt;"",RIGHT(D3584,3)&lt;&gt;""),IF(COUNTIF($D$6:D3584,D3584)=1,1,0),0)</f>
        <v>0</v>
      </c>
      <c r="U3584" s="17" t="str">
        <f t="shared" si="282"/>
        <v/>
      </c>
      <c r="V3584" s="17" t="str">
        <f t="shared" si="283"/>
        <v/>
      </c>
    </row>
    <row r="3585" s="9" customFormat="1" hidden="1" customHeight="1" spans="1:22">
      <c r="A3585" s="21"/>
      <c r="B3585" s="54"/>
      <c r="C3585" s="55"/>
      <c r="D3585" s="54"/>
      <c r="E3585" s="57"/>
      <c r="F3585" s="58"/>
      <c r="G3585" s="59"/>
      <c r="H3585" s="57"/>
      <c r="I3585" s="57"/>
      <c r="J3585" s="62" t="str">
        <f t="shared" si="279"/>
        <v/>
      </c>
      <c r="K3585" s="61"/>
      <c r="L3585" s="57"/>
      <c r="M3585" s="57" t="str">
        <f t="shared" si="280"/>
        <v/>
      </c>
      <c r="N3585" s="57"/>
      <c r="O3585" s="57"/>
      <c r="P3585" s="57"/>
      <c r="Q3585" s="65" t="str">
        <f t="shared" si="281"/>
        <v/>
      </c>
      <c r="R3585" s="55"/>
      <c r="S3585" s="67"/>
      <c r="T3585" s="17">
        <f>IF(AND(D3585&lt;&gt;"",RIGHT(D3585,3)&lt;&gt;""),IF(COUNTIF($D$6:D3585,D3585)=1,1,0),0)</f>
        <v>0</v>
      </c>
      <c r="U3585" s="17" t="str">
        <f t="shared" si="282"/>
        <v/>
      </c>
      <c r="V3585" s="17" t="str">
        <f t="shared" si="283"/>
        <v/>
      </c>
    </row>
    <row r="3586" s="9" customFormat="1" hidden="1" customHeight="1" spans="1:22">
      <c r="A3586" s="21"/>
      <c r="B3586" s="54"/>
      <c r="C3586" s="55"/>
      <c r="D3586" s="54"/>
      <c r="E3586" s="57"/>
      <c r="F3586" s="58"/>
      <c r="G3586" s="59"/>
      <c r="H3586" s="57"/>
      <c r="I3586" s="57"/>
      <c r="J3586" s="62" t="str">
        <f t="shared" si="279"/>
        <v/>
      </c>
      <c r="K3586" s="61"/>
      <c r="L3586" s="57"/>
      <c r="M3586" s="57" t="str">
        <f t="shared" si="280"/>
        <v/>
      </c>
      <c r="N3586" s="57"/>
      <c r="O3586" s="57"/>
      <c r="P3586" s="57"/>
      <c r="Q3586" s="65" t="str">
        <f t="shared" si="281"/>
        <v/>
      </c>
      <c r="R3586" s="55"/>
      <c r="S3586" s="67"/>
      <c r="T3586" s="17">
        <f>IF(AND(D3586&lt;&gt;"",RIGHT(D3586,3)&lt;&gt;""),IF(COUNTIF($D$6:D3586,D3586)=1,1,0),0)</f>
        <v>0</v>
      </c>
      <c r="U3586" s="17" t="str">
        <f t="shared" si="282"/>
        <v/>
      </c>
      <c r="V3586" s="17" t="str">
        <f t="shared" si="283"/>
        <v/>
      </c>
    </row>
    <row r="3587" s="9" customFormat="1" hidden="1" customHeight="1" spans="1:22">
      <c r="A3587" s="21"/>
      <c r="B3587" s="54"/>
      <c r="C3587" s="55"/>
      <c r="D3587" s="54"/>
      <c r="E3587" s="57"/>
      <c r="F3587" s="58"/>
      <c r="G3587" s="59"/>
      <c r="H3587" s="57"/>
      <c r="I3587" s="57"/>
      <c r="J3587" s="62" t="str">
        <f t="shared" si="279"/>
        <v/>
      </c>
      <c r="K3587" s="61"/>
      <c r="L3587" s="57"/>
      <c r="M3587" s="57" t="str">
        <f t="shared" si="280"/>
        <v/>
      </c>
      <c r="N3587" s="57"/>
      <c r="O3587" s="57"/>
      <c r="P3587" s="57"/>
      <c r="Q3587" s="65" t="str">
        <f t="shared" si="281"/>
        <v/>
      </c>
      <c r="R3587" s="55"/>
      <c r="S3587" s="67"/>
      <c r="T3587" s="17">
        <f>IF(AND(D3587&lt;&gt;"",RIGHT(D3587,3)&lt;&gt;""),IF(COUNTIF($D$6:D3587,D3587)=1,1,0),0)</f>
        <v>0</v>
      </c>
      <c r="U3587" s="17" t="str">
        <f t="shared" si="282"/>
        <v/>
      </c>
      <c r="V3587" s="17" t="str">
        <f t="shared" si="283"/>
        <v/>
      </c>
    </row>
    <row r="3588" s="9" customFormat="1" hidden="1" customHeight="1" spans="1:22">
      <c r="A3588" s="21"/>
      <c r="B3588" s="54"/>
      <c r="C3588" s="55"/>
      <c r="D3588" s="54"/>
      <c r="E3588" s="57"/>
      <c r="F3588" s="58"/>
      <c r="G3588" s="59"/>
      <c r="H3588" s="57"/>
      <c r="I3588" s="57"/>
      <c r="J3588" s="62" t="str">
        <f t="shared" si="279"/>
        <v/>
      </c>
      <c r="K3588" s="61"/>
      <c r="L3588" s="57"/>
      <c r="M3588" s="57" t="str">
        <f t="shared" si="280"/>
        <v/>
      </c>
      <c r="N3588" s="57"/>
      <c r="O3588" s="57"/>
      <c r="P3588" s="57"/>
      <c r="Q3588" s="65" t="str">
        <f t="shared" si="281"/>
        <v/>
      </c>
      <c r="R3588" s="55"/>
      <c r="S3588" s="67"/>
      <c r="T3588" s="17">
        <f>IF(AND(D3588&lt;&gt;"",RIGHT(D3588,3)&lt;&gt;""),IF(COUNTIF($D$6:D3588,D3588)=1,1,0),0)</f>
        <v>0</v>
      </c>
      <c r="U3588" s="17" t="str">
        <f t="shared" si="282"/>
        <v/>
      </c>
      <c r="V3588" s="17" t="str">
        <f t="shared" si="283"/>
        <v/>
      </c>
    </row>
    <row r="3589" s="9" customFormat="1" hidden="1" customHeight="1" spans="1:22">
      <c r="A3589" s="21"/>
      <c r="B3589" s="54"/>
      <c r="C3589" s="55"/>
      <c r="D3589" s="54"/>
      <c r="E3589" s="57"/>
      <c r="F3589" s="58"/>
      <c r="G3589" s="59"/>
      <c r="H3589" s="57"/>
      <c r="I3589" s="57"/>
      <c r="J3589" s="62" t="str">
        <f t="shared" si="279"/>
        <v/>
      </c>
      <c r="K3589" s="61"/>
      <c r="L3589" s="57"/>
      <c r="M3589" s="57" t="str">
        <f t="shared" si="280"/>
        <v/>
      </c>
      <c r="N3589" s="57"/>
      <c r="O3589" s="57"/>
      <c r="P3589" s="57"/>
      <c r="Q3589" s="65" t="str">
        <f t="shared" si="281"/>
        <v/>
      </c>
      <c r="R3589" s="55"/>
      <c r="S3589" s="67"/>
      <c r="T3589" s="17">
        <f>IF(AND(D3589&lt;&gt;"",RIGHT(D3589,3)&lt;&gt;""),IF(COUNTIF($D$6:D3589,D3589)=1,1,0),0)</f>
        <v>0</v>
      </c>
      <c r="U3589" s="17" t="str">
        <f t="shared" si="282"/>
        <v/>
      </c>
      <c r="V3589" s="17" t="str">
        <f t="shared" si="283"/>
        <v/>
      </c>
    </row>
    <row r="3590" s="9" customFormat="1" hidden="1" customHeight="1" spans="1:22">
      <c r="A3590" s="21"/>
      <c r="B3590" s="54"/>
      <c r="C3590" s="55"/>
      <c r="D3590" s="54"/>
      <c r="E3590" s="57"/>
      <c r="F3590" s="58"/>
      <c r="G3590" s="59"/>
      <c r="H3590" s="57"/>
      <c r="I3590" s="57"/>
      <c r="J3590" s="62" t="str">
        <f t="shared" ref="J3590:J3653" si="284">IF(H3590&lt;&gt;"",HYPERLINK(_xlfn.CONCAT($H$4,H3590,I3590),"Open File"),"")</f>
        <v/>
      </c>
      <c r="K3590" s="61"/>
      <c r="L3590" s="57"/>
      <c r="M3590" s="57" t="str">
        <f t="shared" ref="M3590:M3653" si="285">IF(AND(N3590&lt;&gt;"",Q3590&lt;&gt;"",R3590&lt;&gt;""),"COMPLETED",IF(N3590&lt;&gt;"","ON-GOING",IF(L3590&lt;&gt;"","REQUESTED","")))</f>
        <v/>
      </c>
      <c r="N3590" s="57"/>
      <c r="O3590" s="57"/>
      <c r="P3590" s="57"/>
      <c r="Q3590" s="65" t="str">
        <f t="shared" ref="Q3590:Q3653" si="286">IF(O3590&lt;&gt;"",HYPERLINK(_xlfn.CONCAT($O$4,O3590,P3590),"Open File"),"")</f>
        <v/>
      </c>
      <c r="R3590" s="55"/>
      <c r="S3590" s="67"/>
      <c r="T3590" s="17">
        <f>IF(AND(D3590&lt;&gt;"",RIGHT(D3590,3)&lt;&gt;""),IF(COUNTIF($D$6:D3590,D3590)=1,1,0),0)</f>
        <v>0</v>
      </c>
      <c r="U3590" s="17" t="str">
        <f t="shared" ref="U3590:U3653" si="287">IF(AND(D3590&lt;&gt;"",E3590&lt;&gt;""),_xlfn.CONCAT(SUBSTITUTE(D3590,"/","."),"_",E3590,"_Before"),"")</f>
        <v/>
      </c>
      <c r="V3590" s="17" t="str">
        <f t="shared" ref="V3590:V3653" si="288">IF(AND(D3590&lt;&gt;"",E3590&lt;&gt;""),_xlfn.CONCAT(SUBSTITUTE(D3590,"/","."),"_",E3590,"_After"),"")</f>
        <v/>
      </c>
    </row>
    <row r="3591" s="9" customFormat="1" hidden="1" customHeight="1" spans="1:22">
      <c r="A3591" s="21"/>
      <c r="B3591" s="54"/>
      <c r="C3591" s="55"/>
      <c r="D3591" s="54"/>
      <c r="E3591" s="57"/>
      <c r="F3591" s="58"/>
      <c r="G3591" s="59"/>
      <c r="H3591" s="57"/>
      <c r="I3591" s="57"/>
      <c r="J3591" s="62" t="str">
        <f t="shared" si="284"/>
        <v/>
      </c>
      <c r="K3591" s="61"/>
      <c r="L3591" s="57"/>
      <c r="M3591" s="57" t="str">
        <f t="shared" si="285"/>
        <v/>
      </c>
      <c r="N3591" s="57"/>
      <c r="O3591" s="57"/>
      <c r="P3591" s="57"/>
      <c r="Q3591" s="65" t="str">
        <f t="shared" si="286"/>
        <v/>
      </c>
      <c r="R3591" s="55"/>
      <c r="S3591" s="67"/>
      <c r="T3591" s="17">
        <f>IF(AND(D3591&lt;&gt;"",RIGHT(D3591,3)&lt;&gt;""),IF(COUNTIF($D$6:D3591,D3591)=1,1,0),0)</f>
        <v>0</v>
      </c>
      <c r="U3591" s="17" t="str">
        <f t="shared" si="287"/>
        <v/>
      </c>
      <c r="V3591" s="17" t="str">
        <f t="shared" si="288"/>
        <v/>
      </c>
    </row>
    <row r="3592" s="9" customFormat="1" hidden="1" customHeight="1" spans="1:22">
      <c r="A3592" s="21"/>
      <c r="B3592" s="54"/>
      <c r="C3592" s="55"/>
      <c r="D3592" s="54"/>
      <c r="E3592" s="57"/>
      <c r="F3592" s="58"/>
      <c r="G3592" s="59"/>
      <c r="H3592" s="57"/>
      <c r="I3592" s="57"/>
      <c r="J3592" s="62" t="str">
        <f t="shared" si="284"/>
        <v/>
      </c>
      <c r="K3592" s="61"/>
      <c r="L3592" s="57"/>
      <c r="M3592" s="57" t="str">
        <f t="shared" si="285"/>
        <v/>
      </c>
      <c r="N3592" s="57"/>
      <c r="O3592" s="57"/>
      <c r="P3592" s="57"/>
      <c r="Q3592" s="65" t="str">
        <f t="shared" si="286"/>
        <v/>
      </c>
      <c r="R3592" s="55"/>
      <c r="S3592" s="67"/>
      <c r="T3592" s="17">
        <f>IF(AND(D3592&lt;&gt;"",RIGHT(D3592,3)&lt;&gt;""),IF(COUNTIF($D$6:D3592,D3592)=1,1,0),0)</f>
        <v>0</v>
      </c>
      <c r="U3592" s="17" t="str">
        <f t="shared" si="287"/>
        <v/>
      </c>
      <c r="V3592" s="17" t="str">
        <f t="shared" si="288"/>
        <v/>
      </c>
    </row>
    <row r="3593" s="9" customFormat="1" hidden="1" customHeight="1" spans="1:22">
      <c r="A3593" s="21"/>
      <c r="B3593" s="54"/>
      <c r="C3593" s="55"/>
      <c r="D3593" s="54"/>
      <c r="E3593" s="57"/>
      <c r="F3593" s="58"/>
      <c r="G3593" s="59"/>
      <c r="H3593" s="57"/>
      <c r="I3593" s="57"/>
      <c r="J3593" s="62" t="str">
        <f t="shared" si="284"/>
        <v/>
      </c>
      <c r="K3593" s="61"/>
      <c r="L3593" s="57"/>
      <c r="M3593" s="57" t="str">
        <f t="shared" si="285"/>
        <v/>
      </c>
      <c r="N3593" s="57"/>
      <c r="O3593" s="57"/>
      <c r="P3593" s="57"/>
      <c r="Q3593" s="65" t="str">
        <f t="shared" si="286"/>
        <v/>
      </c>
      <c r="R3593" s="55"/>
      <c r="S3593" s="67"/>
      <c r="T3593" s="17">
        <f>IF(AND(D3593&lt;&gt;"",RIGHT(D3593,3)&lt;&gt;""),IF(COUNTIF($D$6:D3593,D3593)=1,1,0),0)</f>
        <v>0</v>
      </c>
      <c r="U3593" s="17" t="str">
        <f t="shared" si="287"/>
        <v/>
      </c>
      <c r="V3593" s="17" t="str">
        <f t="shared" si="288"/>
        <v/>
      </c>
    </row>
    <row r="3594" s="9" customFormat="1" hidden="1" customHeight="1" spans="1:22">
      <c r="A3594" s="21"/>
      <c r="B3594" s="54"/>
      <c r="C3594" s="55"/>
      <c r="D3594" s="54"/>
      <c r="E3594" s="57"/>
      <c r="F3594" s="58"/>
      <c r="G3594" s="59"/>
      <c r="H3594" s="57"/>
      <c r="I3594" s="57"/>
      <c r="J3594" s="62" t="str">
        <f t="shared" si="284"/>
        <v/>
      </c>
      <c r="K3594" s="61"/>
      <c r="L3594" s="57"/>
      <c r="M3594" s="57" t="str">
        <f t="shared" si="285"/>
        <v/>
      </c>
      <c r="N3594" s="57"/>
      <c r="O3594" s="57"/>
      <c r="P3594" s="57"/>
      <c r="Q3594" s="65" t="str">
        <f t="shared" si="286"/>
        <v/>
      </c>
      <c r="R3594" s="55"/>
      <c r="S3594" s="67"/>
      <c r="T3594" s="17">
        <f>IF(AND(D3594&lt;&gt;"",RIGHT(D3594,3)&lt;&gt;""),IF(COUNTIF($D$6:D3594,D3594)=1,1,0),0)</f>
        <v>0</v>
      </c>
      <c r="U3594" s="17" t="str">
        <f t="shared" si="287"/>
        <v/>
      </c>
      <c r="V3594" s="17" t="str">
        <f t="shared" si="288"/>
        <v/>
      </c>
    </row>
    <row r="3595" s="9" customFormat="1" hidden="1" customHeight="1" spans="1:22">
      <c r="A3595" s="21"/>
      <c r="B3595" s="54"/>
      <c r="C3595" s="55"/>
      <c r="D3595" s="54"/>
      <c r="E3595" s="57"/>
      <c r="F3595" s="58"/>
      <c r="G3595" s="59"/>
      <c r="H3595" s="57"/>
      <c r="I3595" s="57"/>
      <c r="J3595" s="62" t="str">
        <f t="shared" si="284"/>
        <v/>
      </c>
      <c r="K3595" s="61"/>
      <c r="L3595" s="57"/>
      <c r="M3595" s="57" t="str">
        <f t="shared" si="285"/>
        <v/>
      </c>
      <c r="N3595" s="57"/>
      <c r="O3595" s="57"/>
      <c r="P3595" s="57"/>
      <c r="Q3595" s="65" t="str">
        <f t="shared" si="286"/>
        <v/>
      </c>
      <c r="R3595" s="55"/>
      <c r="S3595" s="67"/>
      <c r="T3595" s="17">
        <f>IF(AND(D3595&lt;&gt;"",RIGHT(D3595,3)&lt;&gt;""),IF(COUNTIF($D$6:D3595,D3595)=1,1,0),0)</f>
        <v>0</v>
      </c>
      <c r="U3595" s="17" t="str">
        <f t="shared" si="287"/>
        <v/>
      </c>
      <c r="V3595" s="17" t="str">
        <f t="shared" si="288"/>
        <v/>
      </c>
    </row>
    <row r="3596" s="9" customFormat="1" hidden="1" customHeight="1" spans="1:22">
      <c r="A3596" s="21"/>
      <c r="B3596" s="54"/>
      <c r="C3596" s="55"/>
      <c r="D3596" s="54"/>
      <c r="E3596" s="57"/>
      <c r="F3596" s="58"/>
      <c r="G3596" s="59"/>
      <c r="H3596" s="57"/>
      <c r="I3596" s="57"/>
      <c r="J3596" s="62" t="str">
        <f t="shared" si="284"/>
        <v/>
      </c>
      <c r="K3596" s="61"/>
      <c r="L3596" s="57"/>
      <c r="M3596" s="57" t="str">
        <f t="shared" si="285"/>
        <v/>
      </c>
      <c r="N3596" s="57"/>
      <c r="O3596" s="57"/>
      <c r="P3596" s="57"/>
      <c r="Q3596" s="65" t="str">
        <f t="shared" si="286"/>
        <v/>
      </c>
      <c r="R3596" s="55"/>
      <c r="S3596" s="67"/>
      <c r="T3596" s="17">
        <f>IF(AND(D3596&lt;&gt;"",RIGHT(D3596,3)&lt;&gt;""),IF(COUNTIF($D$6:D3596,D3596)=1,1,0),0)</f>
        <v>0</v>
      </c>
      <c r="U3596" s="17" t="str">
        <f t="shared" si="287"/>
        <v/>
      </c>
      <c r="V3596" s="17" t="str">
        <f t="shared" si="288"/>
        <v/>
      </c>
    </row>
    <row r="3597" s="9" customFormat="1" hidden="1" customHeight="1" spans="1:22">
      <c r="A3597" s="21"/>
      <c r="B3597" s="54"/>
      <c r="C3597" s="55"/>
      <c r="D3597" s="54"/>
      <c r="E3597" s="57"/>
      <c r="F3597" s="58"/>
      <c r="G3597" s="59"/>
      <c r="H3597" s="57"/>
      <c r="I3597" s="57"/>
      <c r="J3597" s="62" t="str">
        <f t="shared" si="284"/>
        <v/>
      </c>
      <c r="K3597" s="61"/>
      <c r="L3597" s="57"/>
      <c r="M3597" s="57" t="str">
        <f t="shared" si="285"/>
        <v/>
      </c>
      <c r="N3597" s="57"/>
      <c r="O3597" s="57"/>
      <c r="P3597" s="57"/>
      <c r="Q3597" s="65" t="str">
        <f t="shared" si="286"/>
        <v/>
      </c>
      <c r="R3597" s="55"/>
      <c r="S3597" s="67"/>
      <c r="T3597" s="17">
        <f>IF(AND(D3597&lt;&gt;"",RIGHT(D3597,3)&lt;&gt;""),IF(COUNTIF($D$6:D3597,D3597)=1,1,0),0)</f>
        <v>0</v>
      </c>
      <c r="U3597" s="17" t="str">
        <f t="shared" si="287"/>
        <v/>
      </c>
      <c r="V3597" s="17" t="str">
        <f t="shared" si="288"/>
        <v/>
      </c>
    </row>
    <row r="3598" s="9" customFormat="1" hidden="1" customHeight="1" spans="1:22">
      <c r="A3598" s="21"/>
      <c r="B3598" s="54"/>
      <c r="C3598" s="55"/>
      <c r="D3598" s="54"/>
      <c r="E3598" s="57"/>
      <c r="F3598" s="58"/>
      <c r="G3598" s="59"/>
      <c r="H3598" s="57"/>
      <c r="I3598" s="57"/>
      <c r="J3598" s="62" t="str">
        <f t="shared" si="284"/>
        <v/>
      </c>
      <c r="K3598" s="61"/>
      <c r="L3598" s="57"/>
      <c r="M3598" s="57" t="str">
        <f t="shared" si="285"/>
        <v/>
      </c>
      <c r="N3598" s="57"/>
      <c r="O3598" s="57"/>
      <c r="P3598" s="57"/>
      <c r="Q3598" s="65" t="str">
        <f t="shared" si="286"/>
        <v/>
      </c>
      <c r="R3598" s="55"/>
      <c r="S3598" s="67"/>
      <c r="T3598" s="17">
        <f>IF(AND(D3598&lt;&gt;"",RIGHT(D3598,3)&lt;&gt;""),IF(COUNTIF($D$6:D3598,D3598)=1,1,0),0)</f>
        <v>0</v>
      </c>
      <c r="U3598" s="17" t="str">
        <f t="shared" si="287"/>
        <v/>
      </c>
      <c r="V3598" s="17" t="str">
        <f t="shared" si="288"/>
        <v/>
      </c>
    </row>
    <row r="3599" s="9" customFormat="1" hidden="1" customHeight="1" spans="1:22">
      <c r="A3599" s="21"/>
      <c r="B3599" s="54"/>
      <c r="C3599" s="55"/>
      <c r="D3599" s="54"/>
      <c r="E3599" s="57"/>
      <c r="F3599" s="58"/>
      <c r="G3599" s="59"/>
      <c r="H3599" s="57"/>
      <c r="I3599" s="57"/>
      <c r="J3599" s="62" t="str">
        <f t="shared" si="284"/>
        <v/>
      </c>
      <c r="K3599" s="61"/>
      <c r="L3599" s="57"/>
      <c r="M3599" s="57" t="str">
        <f t="shared" si="285"/>
        <v/>
      </c>
      <c r="N3599" s="57"/>
      <c r="O3599" s="57"/>
      <c r="P3599" s="57"/>
      <c r="Q3599" s="65" t="str">
        <f t="shared" si="286"/>
        <v/>
      </c>
      <c r="R3599" s="55"/>
      <c r="S3599" s="67"/>
      <c r="T3599" s="17">
        <f>IF(AND(D3599&lt;&gt;"",RIGHT(D3599,3)&lt;&gt;""),IF(COUNTIF($D$6:D3599,D3599)=1,1,0),0)</f>
        <v>0</v>
      </c>
      <c r="U3599" s="17" t="str">
        <f t="shared" si="287"/>
        <v/>
      </c>
      <c r="V3599" s="17" t="str">
        <f t="shared" si="288"/>
        <v/>
      </c>
    </row>
    <row r="3600" s="9" customFormat="1" hidden="1" customHeight="1" spans="1:22">
      <c r="A3600" s="21"/>
      <c r="B3600" s="54"/>
      <c r="C3600" s="55"/>
      <c r="D3600" s="54"/>
      <c r="E3600" s="57"/>
      <c r="F3600" s="58"/>
      <c r="G3600" s="59"/>
      <c r="H3600" s="57"/>
      <c r="I3600" s="57"/>
      <c r="J3600" s="62" t="str">
        <f t="shared" si="284"/>
        <v/>
      </c>
      <c r="K3600" s="61"/>
      <c r="L3600" s="57"/>
      <c r="M3600" s="57" t="str">
        <f t="shared" si="285"/>
        <v/>
      </c>
      <c r="N3600" s="57"/>
      <c r="O3600" s="57"/>
      <c r="P3600" s="57"/>
      <c r="Q3600" s="65" t="str">
        <f t="shared" si="286"/>
        <v/>
      </c>
      <c r="R3600" s="55"/>
      <c r="S3600" s="67"/>
      <c r="T3600" s="17">
        <f>IF(AND(D3600&lt;&gt;"",RIGHT(D3600,3)&lt;&gt;""),IF(COUNTIF($D$6:D3600,D3600)=1,1,0),0)</f>
        <v>0</v>
      </c>
      <c r="U3600" s="17" t="str">
        <f t="shared" si="287"/>
        <v/>
      </c>
      <c r="V3600" s="17" t="str">
        <f t="shared" si="288"/>
        <v/>
      </c>
    </row>
    <row r="3601" s="9" customFormat="1" hidden="1" customHeight="1" spans="1:22">
      <c r="A3601" s="21"/>
      <c r="B3601" s="54"/>
      <c r="C3601" s="55"/>
      <c r="D3601" s="54"/>
      <c r="E3601" s="57"/>
      <c r="F3601" s="58"/>
      <c r="G3601" s="59"/>
      <c r="H3601" s="57"/>
      <c r="I3601" s="57"/>
      <c r="J3601" s="62" t="str">
        <f t="shared" si="284"/>
        <v/>
      </c>
      <c r="K3601" s="61"/>
      <c r="L3601" s="57"/>
      <c r="M3601" s="57" t="str">
        <f t="shared" si="285"/>
        <v/>
      </c>
      <c r="N3601" s="57"/>
      <c r="O3601" s="57"/>
      <c r="P3601" s="57"/>
      <c r="Q3601" s="65" t="str">
        <f t="shared" si="286"/>
        <v/>
      </c>
      <c r="R3601" s="55"/>
      <c r="S3601" s="67"/>
      <c r="T3601" s="17">
        <f>IF(AND(D3601&lt;&gt;"",RIGHT(D3601,3)&lt;&gt;""),IF(COUNTIF($D$6:D3601,D3601)=1,1,0),0)</f>
        <v>0</v>
      </c>
      <c r="U3601" s="17" t="str">
        <f t="shared" si="287"/>
        <v/>
      </c>
      <c r="V3601" s="17" t="str">
        <f t="shared" si="288"/>
        <v/>
      </c>
    </row>
    <row r="3602" s="9" customFormat="1" hidden="1" customHeight="1" spans="1:22">
      <c r="A3602" s="21"/>
      <c r="B3602" s="54"/>
      <c r="C3602" s="55"/>
      <c r="D3602" s="54"/>
      <c r="E3602" s="57"/>
      <c r="F3602" s="58"/>
      <c r="G3602" s="59"/>
      <c r="H3602" s="57"/>
      <c r="I3602" s="57"/>
      <c r="J3602" s="62" t="str">
        <f t="shared" si="284"/>
        <v/>
      </c>
      <c r="K3602" s="61"/>
      <c r="L3602" s="57"/>
      <c r="M3602" s="57" t="str">
        <f t="shared" si="285"/>
        <v/>
      </c>
      <c r="N3602" s="57"/>
      <c r="O3602" s="57"/>
      <c r="P3602" s="57"/>
      <c r="Q3602" s="65" t="str">
        <f t="shared" si="286"/>
        <v/>
      </c>
      <c r="R3602" s="55"/>
      <c r="S3602" s="67"/>
      <c r="T3602" s="17">
        <f>IF(AND(D3602&lt;&gt;"",RIGHT(D3602,3)&lt;&gt;""),IF(COUNTIF($D$6:D3602,D3602)=1,1,0),0)</f>
        <v>0</v>
      </c>
      <c r="U3602" s="17" t="str">
        <f t="shared" si="287"/>
        <v/>
      </c>
      <c r="V3602" s="17" t="str">
        <f t="shared" si="288"/>
        <v/>
      </c>
    </row>
    <row r="3603" s="9" customFormat="1" hidden="1" customHeight="1" spans="1:22">
      <c r="A3603" s="21"/>
      <c r="B3603" s="54"/>
      <c r="C3603" s="55"/>
      <c r="D3603" s="54"/>
      <c r="E3603" s="57"/>
      <c r="F3603" s="58"/>
      <c r="G3603" s="59"/>
      <c r="H3603" s="57"/>
      <c r="I3603" s="57"/>
      <c r="J3603" s="62" t="str">
        <f t="shared" si="284"/>
        <v/>
      </c>
      <c r="K3603" s="61"/>
      <c r="L3603" s="57"/>
      <c r="M3603" s="57" t="str">
        <f t="shared" si="285"/>
        <v/>
      </c>
      <c r="N3603" s="57"/>
      <c r="O3603" s="57"/>
      <c r="P3603" s="57"/>
      <c r="Q3603" s="65" t="str">
        <f t="shared" si="286"/>
        <v/>
      </c>
      <c r="R3603" s="55"/>
      <c r="S3603" s="67"/>
      <c r="T3603" s="17">
        <f>IF(AND(D3603&lt;&gt;"",RIGHT(D3603,3)&lt;&gt;""),IF(COUNTIF($D$6:D3603,D3603)=1,1,0),0)</f>
        <v>0</v>
      </c>
      <c r="U3603" s="17" t="str">
        <f t="shared" si="287"/>
        <v/>
      </c>
      <c r="V3603" s="17" t="str">
        <f t="shared" si="288"/>
        <v/>
      </c>
    </row>
    <row r="3604" s="9" customFormat="1" hidden="1" customHeight="1" spans="1:22">
      <c r="A3604" s="21"/>
      <c r="B3604" s="54"/>
      <c r="C3604" s="55"/>
      <c r="D3604" s="54"/>
      <c r="E3604" s="57"/>
      <c r="F3604" s="58"/>
      <c r="G3604" s="59"/>
      <c r="H3604" s="57"/>
      <c r="I3604" s="57"/>
      <c r="J3604" s="62" t="str">
        <f t="shared" si="284"/>
        <v/>
      </c>
      <c r="K3604" s="61"/>
      <c r="L3604" s="57"/>
      <c r="M3604" s="57" t="str">
        <f t="shared" si="285"/>
        <v/>
      </c>
      <c r="N3604" s="57"/>
      <c r="O3604" s="57"/>
      <c r="P3604" s="57"/>
      <c r="Q3604" s="65" t="str">
        <f t="shared" si="286"/>
        <v/>
      </c>
      <c r="R3604" s="55"/>
      <c r="S3604" s="67"/>
      <c r="T3604" s="17">
        <f>IF(AND(D3604&lt;&gt;"",RIGHT(D3604,3)&lt;&gt;""),IF(COUNTIF($D$6:D3604,D3604)=1,1,0),0)</f>
        <v>0</v>
      </c>
      <c r="U3604" s="17" t="str">
        <f t="shared" si="287"/>
        <v/>
      </c>
      <c r="V3604" s="17" t="str">
        <f t="shared" si="288"/>
        <v/>
      </c>
    </row>
    <row r="3605" s="9" customFormat="1" hidden="1" customHeight="1" spans="1:22">
      <c r="A3605" s="21"/>
      <c r="B3605" s="54"/>
      <c r="C3605" s="55"/>
      <c r="D3605" s="54"/>
      <c r="E3605" s="57"/>
      <c r="F3605" s="58"/>
      <c r="G3605" s="59"/>
      <c r="H3605" s="57"/>
      <c r="I3605" s="57"/>
      <c r="J3605" s="62" t="str">
        <f t="shared" si="284"/>
        <v/>
      </c>
      <c r="K3605" s="61"/>
      <c r="L3605" s="57"/>
      <c r="M3605" s="57" t="str">
        <f t="shared" si="285"/>
        <v/>
      </c>
      <c r="N3605" s="57"/>
      <c r="O3605" s="57"/>
      <c r="P3605" s="57"/>
      <c r="Q3605" s="65" t="str">
        <f t="shared" si="286"/>
        <v/>
      </c>
      <c r="R3605" s="55"/>
      <c r="S3605" s="67"/>
      <c r="T3605" s="17">
        <f>IF(AND(D3605&lt;&gt;"",RIGHT(D3605,3)&lt;&gt;""),IF(COUNTIF($D$6:D3605,D3605)=1,1,0),0)</f>
        <v>0</v>
      </c>
      <c r="U3605" s="17" t="str">
        <f t="shared" si="287"/>
        <v/>
      </c>
      <c r="V3605" s="17" t="str">
        <f t="shared" si="288"/>
        <v/>
      </c>
    </row>
    <row r="3606" s="9" customFormat="1" hidden="1" customHeight="1" spans="1:22">
      <c r="A3606" s="21"/>
      <c r="B3606" s="54"/>
      <c r="C3606" s="55"/>
      <c r="D3606" s="54"/>
      <c r="E3606" s="57"/>
      <c r="F3606" s="58"/>
      <c r="G3606" s="59"/>
      <c r="H3606" s="57"/>
      <c r="I3606" s="57"/>
      <c r="J3606" s="62" t="str">
        <f t="shared" si="284"/>
        <v/>
      </c>
      <c r="K3606" s="61"/>
      <c r="L3606" s="57"/>
      <c r="M3606" s="57" t="str">
        <f t="shared" si="285"/>
        <v/>
      </c>
      <c r="N3606" s="57"/>
      <c r="O3606" s="57"/>
      <c r="P3606" s="57"/>
      <c r="Q3606" s="65" t="str">
        <f t="shared" si="286"/>
        <v/>
      </c>
      <c r="R3606" s="55"/>
      <c r="S3606" s="67"/>
      <c r="T3606" s="17">
        <f>IF(AND(D3606&lt;&gt;"",RIGHT(D3606,3)&lt;&gt;""),IF(COUNTIF($D$6:D3606,D3606)=1,1,0),0)</f>
        <v>0</v>
      </c>
      <c r="U3606" s="17" t="str">
        <f t="shared" si="287"/>
        <v/>
      </c>
      <c r="V3606" s="17" t="str">
        <f t="shared" si="288"/>
        <v/>
      </c>
    </row>
    <row r="3607" s="9" customFormat="1" hidden="1" customHeight="1" spans="1:22">
      <c r="A3607" s="21"/>
      <c r="B3607" s="54"/>
      <c r="C3607" s="55"/>
      <c r="D3607" s="54"/>
      <c r="E3607" s="57"/>
      <c r="F3607" s="58"/>
      <c r="G3607" s="59"/>
      <c r="H3607" s="57"/>
      <c r="I3607" s="57"/>
      <c r="J3607" s="62" t="str">
        <f t="shared" si="284"/>
        <v/>
      </c>
      <c r="K3607" s="61"/>
      <c r="L3607" s="57"/>
      <c r="M3607" s="57" t="str">
        <f t="shared" si="285"/>
        <v/>
      </c>
      <c r="N3607" s="57"/>
      <c r="O3607" s="57"/>
      <c r="P3607" s="57"/>
      <c r="Q3607" s="65" t="str">
        <f t="shared" si="286"/>
        <v/>
      </c>
      <c r="R3607" s="55"/>
      <c r="S3607" s="67"/>
      <c r="T3607" s="17">
        <f>IF(AND(D3607&lt;&gt;"",RIGHT(D3607,3)&lt;&gt;""),IF(COUNTIF($D$6:D3607,D3607)=1,1,0),0)</f>
        <v>0</v>
      </c>
      <c r="U3607" s="17" t="str">
        <f t="shared" si="287"/>
        <v/>
      </c>
      <c r="V3607" s="17" t="str">
        <f t="shared" si="288"/>
        <v/>
      </c>
    </row>
    <row r="3608" s="9" customFormat="1" hidden="1" customHeight="1" spans="1:22">
      <c r="A3608" s="21"/>
      <c r="B3608" s="54"/>
      <c r="C3608" s="55"/>
      <c r="D3608" s="54"/>
      <c r="E3608" s="57"/>
      <c r="F3608" s="58"/>
      <c r="G3608" s="59"/>
      <c r="H3608" s="57"/>
      <c r="I3608" s="57"/>
      <c r="J3608" s="62" t="str">
        <f t="shared" si="284"/>
        <v/>
      </c>
      <c r="K3608" s="61"/>
      <c r="L3608" s="57"/>
      <c r="M3608" s="57" t="str">
        <f t="shared" si="285"/>
        <v/>
      </c>
      <c r="N3608" s="57"/>
      <c r="O3608" s="57"/>
      <c r="P3608" s="57"/>
      <c r="Q3608" s="65" t="str">
        <f t="shared" si="286"/>
        <v/>
      </c>
      <c r="R3608" s="55"/>
      <c r="S3608" s="67"/>
      <c r="T3608" s="17">
        <f>IF(AND(D3608&lt;&gt;"",RIGHT(D3608,3)&lt;&gt;""),IF(COUNTIF($D$6:D3608,D3608)=1,1,0),0)</f>
        <v>0</v>
      </c>
      <c r="U3608" s="17" t="str">
        <f t="shared" si="287"/>
        <v/>
      </c>
      <c r="V3608" s="17" t="str">
        <f t="shared" si="288"/>
        <v/>
      </c>
    </row>
    <row r="3609" s="9" customFormat="1" hidden="1" customHeight="1" spans="1:22">
      <c r="A3609" s="21"/>
      <c r="B3609" s="54"/>
      <c r="C3609" s="55"/>
      <c r="D3609" s="54"/>
      <c r="E3609" s="57"/>
      <c r="F3609" s="58"/>
      <c r="G3609" s="59"/>
      <c r="H3609" s="57"/>
      <c r="I3609" s="57"/>
      <c r="J3609" s="62" t="str">
        <f t="shared" si="284"/>
        <v/>
      </c>
      <c r="K3609" s="61"/>
      <c r="L3609" s="57"/>
      <c r="M3609" s="57" t="str">
        <f t="shared" si="285"/>
        <v/>
      </c>
      <c r="N3609" s="57"/>
      <c r="O3609" s="57"/>
      <c r="P3609" s="57"/>
      <c r="Q3609" s="65" t="str">
        <f t="shared" si="286"/>
        <v/>
      </c>
      <c r="R3609" s="55"/>
      <c r="S3609" s="67"/>
      <c r="T3609" s="17">
        <f>IF(AND(D3609&lt;&gt;"",RIGHT(D3609,3)&lt;&gt;""),IF(COUNTIF($D$6:D3609,D3609)=1,1,0),0)</f>
        <v>0</v>
      </c>
      <c r="U3609" s="17" t="str">
        <f t="shared" si="287"/>
        <v/>
      </c>
      <c r="V3609" s="17" t="str">
        <f t="shared" si="288"/>
        <v/>
      </c>
    </row>
    <row r="3610" s="9" customFormat="1" hidden="1" customHeight="1" spans="1:22">
      <c r="A3610" s="21"/>
      <c r="B3610" s="54"/>
      <c r="C3610" s="55"/>
      <c r="D3610" s="54"/>
      <c r="E3610" s="57"/>
      <c r="F3610" s="58"/>
      <c r="G3610" s="59"/>
      <c r="H3610" s="57"/>
      <c r="I3610" s="57"/>
      <c r="J3610" s="62" t="str">
        <f t="shared" si="284"/>
        <v/>
      </c>
      <c r="K3610" s="61"/>
      <c r="L3610" s="57"/>
      <c r="M3610" s="57" t="str">
        <f t="shared" si="285"/>
        <v/>
      </c>
      <c r="N3610" s="57"/>
      <c r="O3610" s="57"/>
      <c r="P3610" s="57"/>
      <c r="Q3610" s="65" t="str">
        <f t="shared" si="286"/>
        <v/>
      </c>
      <c r="R3610" s="55"/>
      <c r="S3610" s="67"/>
      <c r="T3610" s="17">
        <f>IF(AND(D3610&lt;&gt;"",RIGHT(D3610,3)&lt;&gt;""),IF(COUNTIF($D$6:D3610,D3610)=1,1,0),0)</f>
        <v>0</v>
      </c>
      <c r="U3610" s="17" t="str">
        <f t="shared" si="287"/>
        <v/>
      </c>
      <c r="V3610" s="17" t="str">
        <f t="shared" si="288"/>
        <v/>
      </c>
    </row>
    <row r="3611" s="9" customFormat="1" hidden="1" customHeight="1" spans="1:22">
      <c r="A3611" s="21"/>
      <c r="B3611" s="54"/>
      <c r="C3611" s="55"/>
      <c r="D3611" s="54"/>
      <c r="E3611" s="57"/>
      <c r="F3611" s="58"/>
      <c r="G3611" s="59"/>
      <c r="H3611" s="57"/>
      <c r="I3611" s="57"/>
      <c r="J3611" s="62" t="str">
        <f t="shared" si="284"/>
        <v/>
      </c>
      <c r="K3611" s="61"/>
      <c r="L3611" s="57"/>
      <c r="M3611" s="57" t="str">
        <f t="shared" si="285"/>
        <v/>
      </c>
      <c r="N3611" s="57"/>
      <c r="O3611" s="57"/>
      <c r="P3611" s="57"/>
      <c r="Q3611" s="65" t="str">
        <f t="shared" si="286"/>
        <v/>
      </c>
      <c r="R3611" s="55"/>
      <c r="S3611" s="67"/>
      <c r="T3611" s="17">
        <f>IF(AND(D3611&lt;&gt;"",RIGHT(D3611,3)&lt;&gt;""),IF(COUNTIF($D$6:D3611,D3611)=1,1,0),0)</f>
        <v>0</v>
      </c>
      <c r="U3611" s="17" t="str">
        <f t="shared" si="287"/>
        <v/>
      </c>
      <c r="V3611" s="17" t="str">
        <f t="shared" si="288"/>
        <v/>
      </c>
    </row>
    <row r="3612" s="9" customFormat="1" hidden="1" customHeight="1" spans="1:22">
      <c r="A3612" s="21"/>
      <c r="B3612" s="54"/>
      <c r="C3612" s="55"/>
      <c r="D3612" s="54"/>
      <c r="E3612" s="57"/>
      <c r="F3612" s="58"/>
      <c r="G3612" s="59"/>
      <c r="H3612" s="57"/>
      <c r="I3612" s="57"/>
      <c r="J3612" s="62" t="str">
        <f t="shared" si="284"/>
        <v/>
      </c>
      <c r="K3612" s="61"/>
      <c r="L3612" s="57"/>
      <c r="M3612" s="57" t="str">
        <f t="shared" si="285"/>
        <v/>
      </c>
      <c r="N3612" s="57"/>
      <c r="O3612" s="57"/>
      <c r="P3612" s="57"/>
      <c r="Q3612" s="65" t="str">
        <f t="shared" si="286"/>
        <v/>
      </c>
      <c r="R3612" s="55"/>
      <c r="S3612" s="67"/>
      <c r="T3612" s="17">
        <f>IF(AND(D3612&lt;&gt;"",RIGHT(D3612,3)&lt;&gt;""),IF(COUNTIF($D$6:D3612,D3612)=1,1,0),0)</f>
        <v>0</v>
      </c>
      <c r="U3612" s="17" t="str">
        <f t="shared" si="287"/>
        <v/>
      </c>
      <c r="V3612" s="17" t="str">
        <f t="shared" si="288"/>
        <v/>
      </c>
    </row>
    <row r="3613" s="9" customFormat="1" hidden="1" customHeight="1" spans="1:22">
      <c r="A3613" s="21"/>
      <c r="B3613" s="54"/>
      <c r="C3613" s="55"/>
      <c r="D3613" s="54"/>
      <c r="E3613" s="57"/>
      <c r="F3613" s="58"/>
      <c r="G3613" s="59"/>
      <c r="H3613" s="57"/>
      <c r="I3613" s="57"/>
      <c r="J3613" s="62" t="str">
        <f t="shared" si="284"/>
        <v/>
      </c>
      <c r="K3613" s="61"/>
      <c r="L3613" s="57"/>
      <c r="M3613" s="57" t="str">
        <f t="shared" si="285"/>
        <v/>
      </c>
      <c r="N3613" s="57"/>
      <c r="O3613" s="57"/>
      <c r="P3613" s="57"/>
      <c r="Q3613" s="65" t="str">
        <f t="shared" si="286"/>
        <v/>
      </c>
      <c r="R3613" s="55"/>
      <c r="S3613" s="67"/>
      <c r="T3613" s="17">
        <f>IF(AND(D3613&lt;&gt;"",RIGHT(D3613,3)&lt;&gt;""),IF(COUNTIF($D$6:D3613,D3613)=1,1,0),0)</f>
        <v>0</v>
      </c>
      <c r="U3613" s="17" t="str">
        <f t="shared" si="287"/>
        <v/>
      </c>
      <c r="V3613" s="17" t="str">
        <f t="shared" si="288"/>
        <v/>
      </c>
    </row>
    <row r="3614" s="9" customFormat="1" hidden="1" customHeight="1" spans="1:22">
      <c r="A3614" s="21"/>
      <c r="B3614" s="54"/>
      <c r="C3614" s="55"/>
      <c r="D3614" s="54"/>
      <c r="E3614" s="57"/>
      <c r="F3614" s="58"/>
      <c r="G3614" s="59"/>
      <c r="H3614" s="57"/>
      <c r="I3614" s="57"/>
      <c r="J3614" s="62" t="str">
        <f t="shared" si="284"/>
        <v/>
      </c>
      <c r="K3614" s="61"/>
      <c r="L3614" s="57"/>
      <c r="M3614" s="57" t="str">
        <f t="shared" si="285"/>
        <v/>
      </c>
      <c r="N3614" s="57"/>
      <c r="O3614" s="57"/>
      <c r="P3614" s="57"/>
      <c r="Q3614" s="65" t="str">
        <f t="shared" si="286"/>
        <v/>
      </c>
      <c r="R3614" s="55"/>
      <c r="S3614" s="67"/>
      <c r="T3614" s="17">
        <f>IF(AND(D3614&lt;&gt;"",RIGHT(D3614,3)&lt;&gt;""),IF(COUNTIF($D$6:D3614,D3614)=1,1,0),0)</f>
        <v>0</v>
      </c>
      <c r="U3614" s="17" t="str">
        <f t="shared" si="287"/>
        <v/>
      </c>
      <c r="V3614" s="17" t="str">
        <f t="shared" si="288"/>
        <v/>
      </c>
    </row>
    <row r="3615" s="9" customFormat="1" hidden="1" customHeight="1" spans="1:22">
      <c r="A3615" s="21"/>
      <c r="B3615" s="54"/>
      <c r="C3615" s="55"/>
      <c r="D3615" s="54"/>
      <c r="E3615" s="57"/>
      <c r="F3615" s="58"/>
      <c r="G3615" s="59"/>
      <c r="H3615" s="57"/>
      <c r="I3615" s="57"/>
      <c r="J3615" s="62" t="str">
        <f t="shared" si="284"/>
        <v/>
      </c>
      <c r="K3615" s="61"/>
      <c r="L3615" s="57"/>
      <c r="M3615" s="57" t="str">
        <f t="shared" si="285"/>
        <v/>
      </c>
      <c r="N3615" s="57"/>
      <c r="O3615" s="57"/>
      <c r="P3615" s="57"/>
      <c r="Q3615" s="65" t="str">
        <f t="shared" si="286"/>
        <v/>
      </c>
      <c r="R3615" s="55"/>
      <c r="S3615" s="67"/>
      <c r="T3615" s="17">
        <f>IF(AND(D3615&lt;&gt;"",RIGHT(D3615,3)&lt;&gt;""),IF(COUNTIF($D$6:D3615,D3615)=1,1,0),0)</f>
        <v>0</v>
      </c>
      <c r="U3615" s="17" t="str">
        <f t="shared" si="287"/>
        <v/>
      </c>
      <c r="V3615" s="17" t="str">
        <f t="shared" si="288"/>
        <v/>
      </c>
    </row>
    <row r="3616" s="9" customFormat="1" hidden="1" customHeight="1" spans="1:22">
      <c r="A3616" s="21"/>
      <c r="B3616" s="54"/>
      <c r="C3616" s="55"/>
      <c r="D3616" s="54"/>
      <c r="E3616" s="57"/>
      <c r="F3616" s="58"/>
      <c r="G3616" s="59"/>
      <c r="H3616" s="57"/>
      <c r="I3616" s="57"/>
      <c r="J3616" s="62" t="str">
        <f t="shared" si="284"/>
        <v/>
      </c>
      <c r="K3616" s="61"/>
      <c r="L3616" s="57"/>
      <c r="M3616" s="57" t="str">
        <f t="shared" si="285"/>
        <v/>
      </c>
      <c r="N3616" s="57"/>
      <c r="O3616" s="57"/>
      <c r="P3616" s="57"/>
      <c r="Q3616" s="65" t="str">
        <f t="shared" si="286"/>
        <v/>
      </c>
      <c r="R3616" s="55"/>
      <c r="S3616" s="67"/>
      <c r="T3616" s="17">
        <f>IF(AND(D3616&lt;&gt;"",RIGHT(D3616,3)&lt;&gt;""),IF(COUNTIF($D$6:D3616,D3616)=1,1,0),0)</f>
        <v>0</v>
      </c>
      <c r="U3616" s="17" t="str">
        <f t="shared" si="287"/>
        <v/>
      </c>
      <c r="V3616" s="17" t="str">
        <f t="shared" si="288"/>
        <v/>
      </c>
    </row>
    <row r="3617" s="9" customFormat="1" hidden="1" customHeight="1" spans="1:22">
      <c r="A3617" s="21"/>
      <c r="B3617" s="54"/>
      <c r="C3617" s="55"/>
      <c r="D3617" s="54"/>
      <c r="E3617" s="57"/>
      <c r="F3617" s="58"/>
      <c r="G3617" s="59"/>
      <c r="H3617" s="57"/>
      <c r="I3617" s="57"/>
      <c r="J3617" s="62" t="str">
        <f t="shared" si="284"/>
        <v/>
      </c>
      <c r="K3617" s="61"/>
      <c r="L3617" s="57"/>
      <c r="M3617" s="57" t="str">
        <f t="shared" si="285"/>
        <v/>
      </c>
      <c r="N3617" s="57"/>
      <c r="O3617" s="57"/>
      <c r="P3617" s="57"/>
      <c r="Q3617" s="65" t="str">
        <f t="shared" si="286"/>
        <v/>
      </c>
      <c r="R3617" s="55"/>
      <c r="S3617" s="67"/>
      <c r="T3617" s="17">
        <f>IF(AND(D3617&lt;&gt;"",RIGHT(D3617,3)&lt;&gt;""),IF(COUNTIF($D$6:D3617,D3617)=1,1,0),0)</f>
        <v>0</v>
      </c>
      <c r="U3617" s="17" t="str">
        <f t="shared" si="287"/>
        <v/>
      </c>
      <c r="V3617" s="17" t="str">
        <f t="shared" si="288"/>
        <v/>
      </c>
    </row>
    <row r="3618" s="9" customFormat="1" hidden="1" customHeight="1" spans="1:22">
      <c r="A3618" s="21"/>
      <c r="B3618" s="54"/>
      <c r="C3618" s="55"/>
      <c r="D3618" s="54"/>
      <c r="E3618" s="57"/>
      <c r="F3618" s="58"/>
      <c r="G3618" s="59"/>
      <c r="H3618" s="57"/>
      <c r="I3618" s="57"/>
      <c r="J3618" s="62" t="str">
        <f t="shared" si="284"/>
        <v/>
      </c>
      <c r="K3618" s="61"/>
      <c r="L3618" s="57"/>
      <c r="M3618" s="57" t="str">
        <f t="shared" si="285"/>
        <v/>
      </c>
      <c r="N3618" s="57"/>
      <c r="O3618" s="57"/>
      <c r="P3618" s="57"/>
      <c r="Q3618" s="65" t="str">
        <f t="shared" si="286"/>
        <v/>
      </c>
      <c r="R3618" s="55"/>
      <c r="S3618" s="67"/>
      <c r="T3618" s="17">
        <f>IF(AND(D3618&lt;&gt;"",RIGHT(D3618,3)&lt;&gt;""),IF(COUNTIF($D$6:D3618,D3618)=1,1,0),0)</f>
        <v>0</v>
      </c>
      <c r="U3618" s="17" t="str">
        <f t="shared" si="287"/>
        <v/>
      </c>
      <c r="V3618" s="17" t="str">
        <f t="shared" si="288"/>
        <v/>
      </c>
    </row>
    <row r="3619" s="9" customFormat="1" hidden="1" customHeight="1" spans="1:22">
      <c r="A3619" s="21"/>
      <c r="B3619" s="54"/>
      <c r="C3619" s="55"/>
      <c r="D3619" s="54"/>
      <c r="E3619" s="57"/>
      <c r="F3619" s="58"/>
      <c r="G3619" s="59"/>
      <c r="H3619" s="57"/>
      <c r="I3619" s="57"/>
      <c r="J3619" s="62" t="str">
        <f t="shared" si="284"/>
        <v/>
      </c>
      <c r="K3619" s="61"/>
      <c r="L3619" s="57"/>
      <c r="M3619" s="57" t="str">
        <f t="shared" si="285"/>
        <v/>
      </c>
      <c r="N3619" s="57"/>
      <c r="O3619" s="57"/>
      <c r="P3619" s="57"/>
      <c r="Q3619" s="65" t="str">
        <f t="shared" si="286"/>
        <v/>
      </c>
      <c r="R3619" s="55"/>
      <c r="S3619" s="67"/>
      <c r="T3619" s="17">
        <f>IF(AND(D3619&lt;&gt;"",RIGHT(D3619,3)&lt;&gt;""),IF(COUNTIF($D$6:D3619,D3619)=1,1,0),0)</f>
        <v>0</v>
      </c>
      <c r="U3619" s="17" t="str">
        <f t="shared" si="287"/>
        <v/>
      </c>
      <c r="V3619" s="17" t="str">
        <f t="shared" si="288"/>
        <v/>
      </c>
    </row>
    <row r="3620" s="9" customFormat="1" hidden="1" customHeight="1" spans="1:22">
      <c r="A3620" s="21"/>
      <c r="B3620" s="54"/>
      <c r="C3620" s="55"/>
      <c r="D3620" s="54"/>
      <c r="E3620" s="57"/>
      <c r="F3620" s="58"/>
      <c r="G3620" s="59"/>
      <c r="H3620" s="57"/>
      <c r="I3620" s="57"/>
      <c r="J3620" s="62" t="str">
        <f t="shared" si="284"/>
        <v/>
      </c>
      <c r="K3620" s="61"/>
      <c r="L3620" s="57"/>
      <c r="M3620" s="57" t="str">
        <f t="shared" si="285"/>
        <v/>
      </c>
      <c r="N3620" s="57"/>
      <c r="O3620" s="57"/>
      <c r="P3620" s="57"/>
      <c r="Q3620" s="65" t="str">
        <f t="shared" si="286"/>
        <v/>
      </c>
      <c r="R3620" s="55"/>
      <c r="S3620" s="67"/>
      <c r="T3620" s="17">
        <f>IF(AND(D3620&lt;&gt;"",RIGHT(D3620,3)&lt;&gt;""),IF(COUNTIF($D$6:D3620,D3620)=1,1,0),0)</f>
        <v>0</v>
      </c>
      <c r="U3620" s="17" t="str">
        <f t="shared" si="287"/>
        <v/>
      </c>
      <c r="V3620" s="17" t="str">
        <f t="shared" si="288"/>
        <v/>
      </c>
    </row>
    <row r="3621" s="9" customFormat="1" hidden="1" customHeight="1" spans="1:22">
      <c r="A3621" s="21"/>
      <c r="B3621" s="54"/>
      <c r="C3621" s="55"/>
      <c r="D3621" s="54"/>
      <c r="E3621" s="57"/>
      <c r="F3621" s="58"/>
      <c r="G3621" s="59"/>
      <c r="H3621" s="57"/>
      <c r="I3621" s="57"/>
      <c r="J3621" s="62" t="str">
        <f t="shared" si="284"/>
        <v/>
      </c>
      <c r="K3621" s="61"/>
      <c r="L3621" s="57"/>
      <c r="M3621" s="57" t="str">
        <f t="shared" si="285"/>
        <v/>
      </c>
      <c r="N3621" s="57"/>
      <c r="O3621" s="57"/>
      <c r="P3621" s="57"/>
      <c r="Q3621" s="65" t="str">
        <f t="shared" si="286"/>
        <v/>
      </c>
      <c r="R3621" s="55"/>
      <c r="S3621" s="67"/>
      <c r="T3621" s="17">
        <f>IF(AND(D3621&lt;&gt;"",RIGHT(D3621,3)&lt;&gt;""),IF(COUNTIF($D$6:D3621,D3621)=1,1,0),0)</f>
        <v>0</v>
      </c>
      <c r="U3621" s="17" t="str">
        <f t="shared" si="287"/>
        <v/>
      </c>
      <c r="V3621" s="17" t="str">
        <f t="shared" si="288"/>
        <v/>
      </c>
    </row>
    <row r="3622" s="9" customFormat="1" hidden="1" customHeight="1" spans="1:22">
      <c r="A3622" s="21"/>
      <c r="B3622" s="54"/>
      <c r="C3622" s="55"/>
      <c r="D3622" s="54"/>
      <c r="E3622" s="57"/>
      <c r="F3622" s="58"/>
      <c r="G3622" s="59"/>
      <c r="H3622" s="57"/>
      <c r="I3622" s="57"/>
      <c r="J3622" s="62" t="str">
        <f t="shared" si="284"/>
        <v/>
      </c>
      <c r="K3622" s="61"/>
      <c r="L3622" s="57"/>
      <c r="M3622" s="57" t="str">
        <f t="shared" si="285"/>
        <v/>
      </c>
      <c r="N3622" s="57"/>
      <c r="O3622" s="57"/>
      <c r="P3622" s="57"/>
      <c r="Q3622" s="65" t="str">
        <f t="shared" si="286"/>
        <v/>
      </c>
      <c r="R3622" s="55"/>
      <c r="S3622" s="67"/>
      <c r="T3622" s="17">
        <f>IF(AND(D3622&lt;&gt;"",RIGHT(D3622,3)&lt;&gt;""),IF(COUNTIF($D$6:D3622,D3622)=1,1,0),0)</f>
        <v>0</v>
      </c>
      <c r="U3622" s="17" t="str">
        <f t="shared" si="287"/>
        <v/>
      </c>
      <c r="V3622" s="17" t="str">
        <f t="shared" si="288"/>
        <v/>
      </c>
    </row>
    <row r="3623" s="9" customFormat="1" hidden="1" customHeight="1" spans="1:22">
      <c r="A3623" s="21"/>
      <c r="B3623" s="54"/>
      <c r="C3623" s="55"/>
      <c r="D3623" s="54"/>
      <c r="E3623" s="57"/>
      <c r="F3623" s="58"/>
      <c r="G3623" s="59"/>
      <c r="H3623" s="57"/>
      <c r="I3623" s="57"/>
      <c r="J3623" s="62" t="str">
        <f t="shared" si="284"/>
        <v/>
      </c>
      <c r="K3623" s="61"/>
      <c r="L3623" s="57"/>
      <c r="M3623" s="57" t="str">
        <f t="shared" si="285"/>
        <v/>
      </c>
      <c r="N3623" s="57"/>
      <c r="O3623" s="57"/>
      <c r="P3623" s="57"/>
      <c r="Q3623" s="65" t="str">
        <f t="shared" si="286"/>
        <v/>
      </c>
      <c r="R3623" s="55"/>
      <c r="S3623" s="67"/>
      <c r="T3623" s="17">
        <f>IF(AND(D3623&lt;&gt;"",RIGHT(D3623,3)&lt;&gt;""),IF(COUNTIF($D$6:D3623,D3623)=1,1,0),0)</f>
        <v>0</v>
      </c>
      <c r="U3623" s="17" t="str">
        <f t="shared" si="287"/>
        <v/>
      </c>
      <c r="V3623" s="17" t="str">
        <f t="shared" si="288"/>
        <v/>
      </c>
    </row>
    <row r="3624" s="9" customFormat="1" hidden="1" customHeight="1" spans="1:22">
      <c r="A3624" s="21"/>
      <c r="B3624" s="54"/>
      <c r="C3624" s="55"/>
      <c r="D3624" s="54"/>
      <c r="E3624" s="57"/>
      <c r="F3624" s="58"/>
      <c r="G3624" s="59"/>
      <c r="H3624" s="57"/>
      <c r="I3624" s="57"/>
      <c r="J3624" s="62" t="str">
        <f t="shared" si="284"/>
        <v/>
      </c>
      <c r="K3624" s="61"/>
      <c r="L3624" s="57"/>
      <c r="M3624" s="57" t="str">
        <f t="shared" si="285"/>
        <v/>
      </c>
      <c r="N3624" s="57"/>
      <c r="O3624" s="57"/>
      <c r="P3624" s="57"/>
      <c r="Q3624" s="65" t="str">
        <f t="shared" si="286"/>
        <v/>
      </c>
      <c r="R3624" s="55"/>
      <c r="S3624" s="67"/>
      <c r="T3624" s="17">
        <f>IF(AND(D3624&lt;&gt;"",RIGHT(D3624,3)&lt;&gt;""),IF(COUNTIF($D$6:D3624,D3624)=1,1,0),0)</f>
        <v>0</v>
      </c>
      <c r="U3624" s="17" t="str">
        <f t="shared" si="287"/>
        <v/>
      </c>
      <c r="V3624" s="17" t="str">
        <f t="shared" si="288"/>
        <v/>
      </c>
    </row>
    <row r="3625" s="9" customFormat="1" hidden="1" customHeight="1" spans="1:22">
      <c r="A3625" s="21"/>
      <c r="B3625" s="54"/>
      <c r="C3625" s="55"/>
      <c r="D3625" s="54"/>
      <c r="E3625" s="57"/>
      <c r="F3625" s="58"/>
      <c r="G3625" s="59"/>
      <c r="H3625" s="57"/>
      <c r="I3625" s="57"/>
      <c r="J3625" s="62" t="str">
        <f t="shared" si="284"/>
        <v/>
      </c>
      <c r="K3625" s="61"/>
      <c r="L3625" s="57"/>
      <c r="M3625" s="57" t="str">
        <f t="shared" si="285"/>
        <v/>
      </c>
      <c r="N3625" s="57"/>
      <c r="O3625" s="57"/>
      <c r="P3625" s="57"/>
      <c r="Q3625" s="65" t="str">
        <f t="shared" si="286"/>
        <v/>
      </c>
      <c r="R3625" s="55"/>
      <c r="S3625" s="67"/>
      <c r="T3625" s="17">
        <f>IF(AND(D3625&lt;&gt;"",RIGHT(D3625,3)&lt;&gt;""),IF(COUNTIF($D$6:D3625,D3625)=1,1,0),0)</f>
        <v>0</v>
      </c>
      <c r="U3625" s="17" t="str">
        <f t="shared" si="287"/>
        <v/>
      </c>
      <c r="V3625" s="17" t="str">
        <f t="shared" si="288"/>
        <v/>
      </c>
    </row>
    <row r="3626" s="9" customFormat="1" hidden="1" customHeight="1" spans="1:22">
      <c r="A3626" s="21"/>
      <c r="B3626" s="54"/>
      <c r="C3626" s="55"/>
      <c r="D3626" s="54"/>
      <c r="E3626" s="57"/>
      <c r="F3626" s="58"/>
      <c r="G3626" s="59"/>
      <c r="H3626" s="57"/>
      <c r="I3626" s="57"/>
      <c r="J3626" s="62" t="str">
        <f t="shared" si="284"/>
        <v/>
      </c>
      <c r="K3626" s="61"/>
      <c r="L3626" s="57"/>
      <c r="M3626" s="57" t="str">
        <f t="shared" si="285"/>
        <v/>
      </c>
      <c r="N3626" s="57"/>
      <c r="O3626" s="57"/>
      <c r="P3626" s="57"/>
      <c r="Q3626" s="65" t="str">
        <f t="shared" si="286"/>
        <v/>
      </c>
      <c r="R3626" s="55"/>
      <c r="S3626" s="67"/>
      <c r="T3626" s="17">
        <f>IF(AND(D3626&lt;&gt;"",RIGHT(D3626,3)&lt;&gt;""),IF(COUNTIF($D$6:D3626,D3626)=1,1,0),0)</f>
        <v>0</v>
      </c>
      <c r="U3626" s="17" t="str">
        <f t="shared" si="287"/>
        <v/>
      </c>
      <c r="V3626" s="17" t="str">
        <f t="shared" si="288"/>
        <v/>
      </c>
    </row>
    <row r="3627" s="9" customFormat="1" hidden="1" customHeight="1" spans="1:22">
      <c r="A3627" s="21"/>
      <c r="B3627" s="54"/>
      <c r="C3627" s="55"/>
      <c r="D3627" s="54"/>
      <c r="E3627" s="57"/>
      <c r="F3627" s="58"/>
      <c r="G3627" s="59"/>
      <c r="H3627" s="57"/>
      <c r="I3627" s="57"/>
      <c r="J3627" s="62" t="str">
        <f t="shared" si="284"/>
        <v/>
      </c>
      <c r="K3627" s="61"/>
      <c r="L3627" s="57"/>
      <c r="M3627" s="57" t="str">
        <f t="shared" si="285"/>
        <v/>
      </c>
      <c r="N3627" s="57"/>
      <c r="O3627" s="57"/>
      <c r="P3627" s="57"/>
      <c r="Q3627" s="65" t="str">
        <f t="shared" si="286"/>
        <v/>
      </c>
      <c r="R3627" s="55"/>
      <c r="S3627" s="67"/>
      <c r="T3627" s="17">
        <f>IF(AND(D3627&lt;&gt;"",RIGHT(D3627,3)&lt;&gt;""),IF(COUNTIF($D$6:D3627,D3627)=1,1,0),0)</f>
        <v>0</v>
      </c>
      <c r="U3627" s="17" t="str">
        <f t="shared" si="287"/>
        <v/>
      </c>
      <c r="V3627" s="17" t="str">
        <f t="shared" si="288"/>
        <v/>
      </c>
    </row>
    <row r="3628" s="9" customFormat="1" hidden="1" customHeight="1" spans="1:22">
      <c r="A3628" s="21"/>
      <c r="B3628" s="54"/>
      <c r="C3628" s="55"/>
      <c r="D3628" s="54"/>
      <c r="E3628" s="57"/>
      <c r="F3628" s="58"/>
      <c r="G3628" s="59"/>
      <c r="H3628" s="57"/>
      <c r="I3628" s="57"/>
      <c r="J3628" s="62" t="str">
        <f t="shared" si="284"/>
        <v/>
      </c>
      <c r="K3628" s="61"/>
      <c r="L3628" s="57"/>
      <c r="M3628" s="57" t="str">
        <f t="shared" si="285"/>
        <v/>
      </c>
      <c r="N3628" s="57"/>
      <c r="O3628" s="57"/>
      <c r="P3628" s="57"/>
      <c r="Q3628" s="65" t="str">
        <f t="shared" si="286"/>
        <v/>
      </c>
      <c r="R3628" s="55"/>
      <c r="S3628" s="67"/>
      <c r="T3628" s="17">
        <f>IF(AND(D3628&lt;&gt;"",RIGHT(D3628,3)&lt;&gt;""),IF(COUNTIF($D$6:D3628,D3628)=1,1,0),0)</f>
        <v>0</v>
      </c>
      <c r="U3628" s="17" t="str">
        <f t="shared" si="287"/>
        <v/>
      </c>
      <c r="V3628" s="17" t="str">
        <f t="shared" si="288"/>
        <v/>
      </c>
    </row>
    <row r="3629" s="9" customFormat="1" hidden="1" customHeight="1" spans="1:22">
      <c r="A3629" s="21"/>
      <c r="B3629" s="54"/>
      <c r="C3629" s="55"/>
      <c r="D3629" s="54"/>
      <c r="E3629" s="57"/>
      <c r="F3629" s="58"/>
      <c r="G3629" s="59"/>
      <c r="H3629" s="57"/>
      <c r="I3629" s="57"/>
      <c r="J3629" s="62" t="str">
        <f t="shared" si="284"/>
        <v/>
      </c>
      <c r="K3629" s="61"/>
      <c r="L3629" s="57"/>
      <c r="M3629" s="57" t="str">
        <f t="shared" si="285"/>
        <v/>
      </c>
      <c r="N3629" s="57"/>
      <c r="O3629" s="57"/>
      <c r="P3629" s="57"/>
      <c r="Q3629" s="65" t="str">
        <f t="shared" si="286"/>
        <v/>
      </c>
      <c r="R3629" s="55"/>
      <c r="S3629" s="67"/>
      <c r="T3629" s="17">
        <f>IF(AND(D3629&lt;&gt;"",RIGHT(D3629,3)&lt;&gt;""),IF(COUNTIF($D$6:D3629,D3629)=1,1,0),0)</f>
        <v>0</v>
      </c>
      <c r="U3629" s="17" t="str">
        <f t="shared" si="287"/>
        <v/>
      </c>
      <c r="V3629" s="17" t="str">
        <f t="shared" si="288"/>
        <v/>
      </c>
    </row>
    <row r="3630" s="9" customFormat="1" hidden="1" customHeight="1" spans="1:22">
      <c r="A3630" s="21"/>
      <c r="B3630" s="54"/>
      <c r="C3630" s="55"/>
      <c r="D3630" s="54"/>
      <c r="E3630" s="57"/>
      <c r="F3630" s="58"/>
      <c r="G3630" s="59"/>
      <c r="H3630" s="57"/>
      <c r="I3630" s="57"/>
      <c r="J3630" s="62" t="str">
        <f t="shared" si="284"/>
        <v/>
      </c>
      <c r="K3630" s="61"/>
      <c r="L3630" s="57"/>
      <c r="M3630" s="57" t="str">
        <f t="shared" si="285"/>
        <v/>
      </c>
      <c r="N3630" s="57"/>
      <c r="O3630" s="57"/>
      <c r="P3630" s="57"/>
      <c r="Q3630" s="65" t="str">
        <f t="shared" si="286"/>
        <v/>
      </c>
      <c r="R3630" s="55"/>
      <c r="S3630" s="67"/>
      <c r="T3630" s="17">
        <f>IF(AND(D3630&lt;&gt;"",RIGHT(D3630,3)&lt;&gt;""),IF(COUNTIF($D$6:D3630,D3630)=1,1,0),0)</f>
        <v>0</v>
      </c>
      <c r="U3630" s="17" t="str">
        <f t="shared" si="287"/>
        <v/>
      </c>
      <c r="V3630" s="17" t="str">
        <f t="shared" si="288"/>
        <v/>
      </c>
    </row>
    <row r="3631" s="9" customFormat="1" hidden="1" customHeight="1" spans="1:22">
      <c r="A3631" s="21"/>
      <c r="B3631" s="54"/>
      <c r="C3631" s="55"/>
      <c r="D3631" s="54"/>
      <c r="E3631" s="57"/>
      <c r="F3631" s="58"/>
      <c r="G3631" s="59"/>
      <c r="H3631" s="57"/>
      <c r="I3631" s="57"/>
      <c r="J3631" s="62" t="str">
        <f t="shared" si="284"/>
        <v/>
      </c>
      <c r="K3631" s="61"/>
      <c r="L3631" s="57"/>
      <c r="M3631" s="57" t="str">
        <f t="shared" si="285"/>
        <v/>
      </c>
      <c r="N3631" s="57"/>
      <c r="O3631" s="57"/>
      <c r="P3631" s="57"/>
      <c r="Q3631" s="65" t="str">
        <f t="shared" si="286"/>
        <v/>
      </c>
      <c r="R3631" s="55"/>
      <c r="S3631" s="67"/>
      <c r="T3631" s="17">
        <f>IF(AND(D3631&lt;&gt;"",RIGHT(D3631,3)&lt;&gt;""),IF(COUNTIF($D$6:D3631,D3631)=1,1,0),0)</f>
        <v>0</v>
      </c>
      <c r="U3631" s="17" t="str">
        <f t="shared" si="287"/>
        <v/>
      </c>
      <c r="V3631" s="17" t="str">
        <f t="shared" si="288"/>
        <v/>
      </c>
    </row>
    <row r="3632" s="9" customFormat="1" hidden="1" customHeight="1" spans="1:22">
      <c r="A3632" s="21"/>
      <c r="B3632" s="54"/>
      <c r="C3632" s="55"/>
      <c r="D3632" s="54"/>
      <c r="E3632" s="57"/>
      <c r="F3632" s="58"/>
      <c r="G3632" s="59"/>
      <c r="H3632" s="57"/>
      <c r="I3632" s="57"/>
      <c r="J3632" s="62" t="str">
        <f t="shared" si="284"/>
        <v/>
      </c>
      <c r="K3632" s="61"/>
      <c r="L3632" s="57"/>
      <c r="M3632" s="57" t="str">
        <f t="shared" si="285"/>
        <v/>
      </c>
      <c r="N3632" s="57"/>
      <c r="O3632" s="57"/>
      <c r="P3632" s="57"/>
      <c r="Q3632" s="65" t="str">
        <f t="shared" si="286"/>
        <v/>
      </c>
      <c r="R3632" s="55"/>
      <c r="S3632" s="67"/>
      <c r="T3632" s="17">
        <f>IF(AND(D3632&lt;&gt;"",RIGHT(D3632,3)&lt;&gt;""),IF(COUNTIF($D$6:D3632,D3632)=1,1,0),0)</f>
        <v>0</v>
      </c>
      <c r="U3632" s="17" t="str">
        <f t="shared" si="287"/>
        <v/>
      </c>
      <c r="V3632" s="17" t="str">
        <f t="shared" si="288"/>
        <v/>
      </c>
    </row>
    <row r="3633" s="9" customFormat="1" hidden="1" customHeight="1" spans="1:22">
      <c r="A3633" s="21"/>
      <c r="B3633" s="54"/>
      <c r="C3633" s="55"/>
      <c r="D3633" s="54"/>
      <c r="E3633" s="57"/>
      <c r="F3633" s="58"/>
      <c r="G3633" s="59"/>
      <c r="H3633" s="57"/>
      <c r="I3633" s="57"/>
      <c r="J3633" s="62" t="str">
        <f t="shared" si="284"/>
        <v/>
      </c>
      <c r="K3633" s="61"/>
      <c r="L3633" s="57"/>
      <c r="M3633" s="57" t="str">
        <f t="shared" si="285"/>
        <v/>
      </c>
      <c r="N3633" s="57"/>
      <c r="O3633" s="57"/>
      <c r="P3633" s="57"/>
      <c r="Q3633" s="65" t="str">
        <f t="shared" si="286"/>
        <v/>
      </c>
      <c r="R3633" s="55"/>
      <c r="S3633" s="67"/>
      <c r="T3633" s="17">
        <f>IF(AND(D3633&lt;&gt;"",RIGHT(D3633,3)&lt;&gt;""),IF(COUNTIF($D$6:D3633,D3633)=1,1,0),0)</f>
        <v>0</v>
      </c>
      <c r="U3633" s="17" t="str">
        <f t="shared" si="287"/>
        <v/>
      </c>
      <c r="V3633" s="17" t="str">
        <f t="shared" si="288"/>
        <v/>
      </c>
    </row>
    <row r="3634" s="9" customFormat="1" hidden="1" customHeight="1" spans="1:22">
      <c r="A3634" s="21"/>
      <c r="B3634" s="54"/>
      <c r="C3634" s="55"/>
      <c r="D3634" s="54"/>
      <c r="E3634" s="57"/>
      <c r="F3634" s="58"/>
      <c r="G3634" s="59"/>
      <c r="H3634" s="57"/>
      <c r="I3634" s="57"/>
      <c r="J3634" s="62" t="str">
        <f t="shared" si="284"/>
        <v/>
      </c>
      <c r="K3634" s="61"/>
      <c r="L3634" s="57"/>
      <c r="M3634" s="57" t="str">
        <f t="shared" si="285"/>
        <v/>
      </c>
      <c r="N3634" s="57"/>
      <c r="O3634" s="57"/>
      <c r="P3634" s="57"/>
      <c r="Q3634" s="65" t="str">
        <f t="shared" si="286"/>
        <v/>
      </c>
      <c r="R3634" s="55"/>
      <c r="S3634" s="67"/>
      <c r="T3634" s="17">
        <f>IF(AND(D3634&lt;&gt;"",RIGHT(D3634,3)&lt;&gt;""),IF(COUNTIF($D$6:D3634,D3634)=1,1,0),0)</f>
        <v>0</v>
      </c>
      <c r="U3634" s="17" t="str">
        <f t="shared" si="287"/>
        <v/>
      </c>
      <c r="V3634" s="17" t="str">
        <f t="shared" si="288"/>
        <v/>
      </c>
    </row>
    <row r="3635" s="9" customFormat="1" hidden="1" customHeight="1" spans="1:22">
      <c r="A3635" s="21"/>
      <c r="B3635" s="54"/>
      <c r="C3635" s="55"/>
      <c r="D3635" s="54"/>
      <c r="E3635" s="57"/>
      <c r="F3635" s="58"/>
      <c r="G3635" s="59"/>
      <c r="H3635" s="57"/>
      <c r="I3635" s="57"/>
      <c r="J3635" s="62" t="str">
        <f t="shared" si="284"/>
        <v/>
      </c>
      <c r="K3635" s="61"/>
      <c r="L3635" s="57"/>
      <c r="M3635" s="57" t="str">
        <f t="shared" si="285"/>
        <v/>
      </c>
      <c r="N3635" s="57"/>
      <c r="O3635" s="57"/>
      <c r="P3635" s="57"/>
      <c r="Q3635" s="65" t="str">
        <f t="shared" si="286"/>
        <v/>
      </c>
      <c r="R3635" s="55"/>
      <c r="S3635" s="67"/>
      <c r="T3635" s="17">
        <f>IF(AND(D3635&lt;&gt;"",RIGHT(D3635,3)&lt;&gt;""),IF(COUNTIF($D$6:D3635,D3635)=1,1,0),0)</f>
        <v>0</v>
      </c>
      <c r="U3635" s="17" t="str">
        <f t="shared" si="287"/>
        <v/>
      </c>
      <c r="V3635" s="17" t="str">
        <f t="shared" si="288"/>
        <v/>
      </c>
    </row>
    <row r="3636" s="9" customFormat="1" hidden="1" customHeight="1" spans="1:22">
      <c r="A3636" s="21"/>
      <c r="B3636" s="54"/>
      <c r="C3636" s="55"/>
      <c r="D3636" s="54"/>
      <c r="E3636" s="57"/>
      <c r="F3636" s="58"/>
      <c r="G3636" s="59"/>
      <c r="H3636" s="57"/>
      <c r="I3636" s="57"/>
      <c r="J3636" s="62" t="str">
        <f t="shared" si="284"/>
        <v/>
      </c>
      <c r="K3636" s="61"/>
      <c r="L3636" s="57"/>
      <c r="M3636" s="57" t="str">
        <f t="shared" si="285"/>
        <v/>
      </c>
      <c r="N3636" s="57"/>
      <c r="O3636" s="57"/>
      <c r="P3636" s="57"/>
      <c r="Q3636" s="65" t="str">
        <f t="shared" si="286"/>
        <v/>
      </c>
      <c r="R3636" s="55"/>
      <c r="S3636" s="67"/>
      <c r="T3636" s="17">
        <f>IF(AND(D3636&lt;&gt;"",RIGHT(D3636,3)&lt;&gt;""),IF(COUNTIF($D$6:D3636,D3636)=1,1,0),0)</f>
        <v>0</v>
      </c>
      <c r="U3636" s="17" t="str">
        <f t="shared" si="287"/>
        <v/>
      </c>
      <c r="V3636" s="17" t="str">
        <f t="shared" si="288"/>
        <v/>
      </c>
    </row>
    <row r="3637" s="9" customFormat="1" hidden="1" customHeight="1" spans="1:22">
      <c r="A3637" s="21"/>
      <c r="B3637" s="54"/>
      <c r="C3637" s="55"/>
      <c r="D3637" s="54"/>
      <c r="E3637" s="57"/>
      <c r="F3637" s="58"/>
      <c r="G3637" s="59"/>
      <c r="H3637" s="57"/>
      <c r="I3637" s="57"/>
      <c r="J3637" s="62" t="str">
        <f t="shared" si="284"/>
        <v/>
      </c>
      <c r="K3637" s="61"/>
      <c r="L3637" s="57"/>
      <c r="M3637" s="57" t="str">
        <f t="shared" si="285"/>
        <v/>
      </c>
      <c r="N3637" s="57"/>
      <c r="O3637" s="57"/>
      <c r="P3637" s="57"/>
      <c r="Q3637" s="65" t="str">
        <f t="shared" si="286"/>
        <v/>
      </c>
      <c r="R3637" s="55"/>
      <c r="S3637" s="67"/>
      <c r="T3637" s="17">
        <f>IF(AND(D3637&lt;&gt;"",RIGHT(D3637,3)&lt;&gt;""),IF(COUNTIF($D$6:D3637,D3637)=1,1,0),0)</f>
        <v>0</v>
      </c>
      <c r="U3637" s="17" t="str">
        <f t="shared" si="287"/>
        <v/>
      </c>
      <c r="V3637" s="17" t="str">
        <f t="shared" si="288"/>
        <v/>
      </c>
    </row>
    <row r="3638" s="9" customFormat="1" hidden="1" customHeight="1" spans="1:22">
      <c r="A3638" s="21"/>
      <c r="B3638" s="54"/>
      <c r="C3638" s="55"/>
      <c r="D3638" s="54"/>
      <c r="E3638" s="57"/>
      <c r="F3638" s="58"/>
      <c r="G3638" s="59"/>
      <c r="H3638" s="57"/>
      <c r="I3638" s="57"/>
      <c r="J3638" s="62" t="str">
        <f t="shared" si="284"/>
        <v/>
      </c>
      <c r="K3638" s="61"/>
      <c r="L3638" s="57"/>
      <c r="M3638" s="57" t="str">
        <f t="shared" si="285"/>
        <v/>
      </c>
      <c r="N3638" s="57"/>
      <c r="O3638" s="57"/>
      <c r="P3638" s="57"/>
      <c r="Q3638" s="65" t="str">
        <f t="shared" si="286"/>
        <v/>
      </c>
      <c r="R3638" s="55"/>
      <c r="S3638" s="67"/>
      <c r="T3638" s="17">
        <f>IF(AND(D3638&lt;&gt;"",RIGHT(D3638,3)&lt;&gt;""),IF(COUNTIF($D$6:D3638,D3638)=1,1,0),0)</f>
        <v>0</v>
      </c>
      <c r="U3638" s="17" t="str">
        <f t="shared" si="287"/>
        <v/>
      </c>
      <c r="V3638" s="17" t="str">
        <f t="shared" si="288"/>
        <v/>
      </c>
    </row>
    <row r="3639" s="9" customFormat="1" hidden="1" customHeight="1" spans="1:22">
      <c r="A3639" s="21"/>
      <c r="B3639" s="54"/>
      <c r="C3639" s="55"/>
      <c r="D3639" s="54"/>
      <c r="E3639" s="57"/>
      <c r="F3639" s="58"/>
      <c r="G3639" s="59"/>
      <c r="H3639" s="57"/>
      <c r="I3639" s="57"/>
      <c r="J3639" s="62" t="str">
        <f t="shared" si="284"/>
        <v/>
      </c>
      <c r="K3639" s="61"/>
      <c r="L3639" s="57"/>
      <c r="M3639" s="57" t="str">
        <f t="shared" si="285"/>
        <v/>
      </c>
      <c r="N3639" s="57"/>
      <c r="O3639" s="57"/>
      <c r="P3639" s="57"/>
      <c r="Q3639" s="65" t="str">
        <f t="shared" si="286"/>
        <v/>
      </c>
      <c r="R3639" s="55"/>
      <c r="S3639" s="67"/>
      <c r="T3639" s="17">
        <f>IF(AND(D3639&lt;&gt;"",RIGHT(D3639,3)&lt;&gt;""),IF(COUNTIF($D$6:D3639,D3639)=1,1,0),0)</f>
        <v>0</v>
      </c>
      <c r="U3639" s="17" t="str">
        <f t="shared" si="287"/>
        <v/>
      </c>
      <c r="V3639" s="17" t="str">
        <f t="shared" si="288"/>
        <v/>
      </c>
    </row>
    <row r="3640" s="9" customFormat="1" hidden="1" customHeight="1" spans="1:22">
      <c r="A3640" s="21"/>
      <c r="B3640" s="54"/>
      <c r="C3640" s="55"/>
      <c r="D3640" s="54"/>
      <c r="E3640" s="57"/>
      <c r="F3640" s="58"/>
      <c r="G3640" s="59"/>
      <c r="H3640" s="57"/>
      <c r="I3640" s="57"/>
      <c r="J3640" s="62" t="str">
        <f t="shared" si="284"/>
        <v/>
      </c>
      <c r="K3640" s="61"/>
      <c r="L3640" s="57"/>
      <c r="M3640" s="57" t="str">
        <f t="shared" si="285"/>
        <v/>
      </c>
      <c r="N3640" s="57"/>
      <c r="O3640" s="57"/>
      <c r="P3640" s="57"/>
      <c r="Q3640" s="65" t="str">
        <f t="shared" si="286"/>
        <v/>
      </c>
      <c r="R3640" s="55"/>
      <c r="S3640" s="67"/>
      <c r="T3640" s="17">
        <f>IF(AND(D3640&lt;&gt;"",RIGHT(D3640,3)&lt;&gt;""),IF(COUNTIF($D$6:D3640,D3640)=1,1,0),0)</f>
        <v>0</v>
      </c>
      <c r="U3640" s="17" t="str">
        <f t="shared" si="287"/>
        <v/>
      </c>
      <c r="V3640" s="17" t="str">
        <f t="shared" si="288"/>
        <v/>
      </c>
    </row>
    <row r="3641" s="9" customFormat="1" hidden="1" customHeight="1" spans="1:22">
      <c r="A3641" s="21"/>
      <c r="B3641" s="54"/>
      <c r="C3641" s="55"/>
      <c r="D3641" s="54"/>
      <c r="E3641" s="57"/>
      <c r="F3641" s="58"/>
      <c r="G3641" s="59"/>
      <c r="H3641" s="57"/>
      <c r="I3641" s="57"/>
      <c r="J3641" s="62" t="str">
        <f t="shared" si="284"/>
        <v/>
      </c>
      <c r="K3641" s="61"/>
      <c r="L3641" s="57"/>
      <c r="M3641" s="57" t="str">
        <f t="shared" si="285"/>
        <v/>
      </c>
      <c r="N3641" s="57"/>
      <c r="O3641" s="57"/>
      <c r="P3641" s="57"/>
      <c r="Q3641" s="65" t="str">
        <f t="shared" si="286"/>
        <v/>
      </c>
      <c r="R3641" s="55"/>
      <c r="S3641" s="67"/>
      <c r="T3641" s="17">
        <f>IF(AND(D3641&lt;&gt;"",RIGHT(D3641,3)&lt;&gt;""),IF(COUNTIF($D$6:D3641,D3641)=1,1,0),0)</f>
        <v>0</v>
      </c>
      <c r="U3641" s="17" t="str">
        <f t="shared" si="287"/>
        <v/>
      </c>
      <c r="V3641" s="17" t="str">
        <f t="shared" si="288"/>
        <v/>
      </c>
    </row>
    <row r="3642" s="9" customFormat="1" hidden="1" customHeight="1" spans="1:22">
      <c r="A3642" s="21"/>
      <c r="B3642" s="54"/>
      <c r="C3642" s="55"/>
      <c r="D3642" s="54"/>
      <c r="E3642" s="57"/>
      <c r="F3642" s="58"/>
      <c r="G3642" s="59"/>
      <c r="H3642" s="57"/>
      <c r="I3642" s="57"/>
      <c r="J3642" s="62" t="str">
        <f t="shared" si="284"/>
        <v/>
      </c>
      <c r="K3642" s="61"/>
      <c r="L3642" s="57"/>
      <c r="M3642" s="57" t="str">
        <f t="shared" si="285"/>
        <v/>
      </c>
      <c r="N3642" s="57"/>
      <c r="O3642" s="57"/>
      <c r="P3642" s="57"/>
      <c r="Q3642" s="65" t="str">
        <f t="shared" si="286"/>
        <v/>
      </c>
      <c r="R3642" s="55"/>
      <c r="S3642" s="67"/>
      <c r="T3642" s="17">
        <f>IF(AND(D3642&lt;&gt;"",RIGHT(D3642,3)&lt;&gt;""),IF(COUNTIF($D$6:D3642,D3642)=1,1,0),0)</f>
        <v>0</v>
      </c>
      <c r="U3642" s="17" t="str">
        <f t="shared" si="287"/>
        <v/>
      </c>
      <c r="V3642" s="17" t="str">
        <f t="shared" si="288"/>
        <v/>
      </c>
    </row>
    <row r="3643" s="9" customFormat="1" hidden="1" customHeight="1" spans="1:22">
      <c r="A3643" s="21"/>
      <c r="B3643" s="54"/>
      <c r="C3643" s="55"/>
      <c r="D3643" s="54"/>
      <c r="E3643" s="57"/>
      <c r="F3643" s="58"/>
      <c r="G3643" s="59"/>
      <c r="H3643" s="57"/>
      <c r="I3643" s="57"/>
      <c r="J3643" s="62" t="str">
        <f t="shared" si="284"/>
        <v/>
      </c>
      <c r="K3643" s="61"/>
      <c r="L3643" s="57"/>
      <c r="M3643" s="57" t="str">
        <f t="shared" si="285"/>
        <v/>
      </c>
      <c r="N3643" s="57"/>
      <c r="O3643" s="57"/>
      <c r="P3643" s="57"/>
      <c r="Q3643" s="65" t="str">
        <f t="shared" si="286"/>
        <v/>
      </c>
      <c r="R3643" s="55"/>
      <c r="S3643" s="67"/>
      <c r="T3643" s="17">
        <f>IF(AND(D3643&lt;&gt;"",RIGHT(D3643,3)&lt;&gt;""),IF(COUNTIF($D$6:D3643,D3643)=1,1,0),0)</f>
        <v>0</v>
      </c>
      <c r="U3643" s="17" t="str">
        <f t="shared" si="287"/>
        <v/>
      </c>
      <c r="V3643" s="17" t="str">
        <f t="shared" si="288"/>
        <v/>
      </c>
    </row>
    <row r="3644" s="9" customFormat="1" hidden="1" customHeight="1" spans="1:22">
      <c r="A3644" s="21"/>
      <c r="B3644" s="54"/>
      <c r="C3644" s="55"/>
      <c r="D3644" s="54"/>
      <c r="E3644" s="57"/>
      <c r="F3644" s="58"/>
      <c r="G3644" s="59"/>
      <c r="H3644" s="57"/>
      <c r="I3644" s="57"/>
      <c r="J3644" s="62" t="str">
        <f t="shared" si="284"/>
        <v/>
      </c>
      <c r="K3644" s="61"/>
      <c r="L3644" s="57"/>
      <c r="M3644" s="57" t="str">
        <f t="shared" si="285"/>
        <v/>
      </c>
      <c r="N3644" s="57"/>
      <c r="O3644" s="57"/>
      <c r="P3644" s="57"/>
      <c r="Q3644" s="65" t="str">
        <f t="shared" si="286"/>
        <v/>
      </c>
      <c r="R3644" s="55"/>
      <c r="S3644" s="67"/>
      <c r="T3644" s="17">
        <f>IF(AND(D3644&lt;&gt;"",RIGHT(D3644,3)&lt;&gt;""),IF(COUNTIF($D$6:D3644,D3644)=1,1,0),0)</f>
        <v>0</v>
      </c>
      <c r="U3644" s="17" t="str">
        <f t="shared" si="287"/>
        <v/>
      </c>
      <c r="V3644" s="17" t="str">
        <f t="shared" si="288"/>
        <v/>
      </c>
    </row>
    <row r="3645" s="9" customFormat="1" hidden="1" customHeight="1" spans="1:22">
      <c r="A3645" s="21"/>
      <c r="B3645" s="54"/>
      <c r="C3645" s="55"/>
      <c r="D3645" s="54"/>
      <c r="E3645" s="57"/>
      <c r="F3645" s="58"/>
      <c r="G3645" s="59"/>
      <c r="H3645" s="57"/>
      <c r="I3645" s="57"/>
      <c r="J3645" s="62" t="str">
        <f t="shared" si="284"/>
        <v/>
      </c>
      <c r="K3645" s="61"/>
      <c r="L3645" s="57"/>
      <c r="M3645" s="57" t="str">
        <f t="shared" si="285"/>
        <v/>
      </c>
      <c r="N3645" s="57"/>
      <c r="O3645" s="57"/>
      <c r="P3645" s="57"/>
      <c r="Q3645" s="65" t="str">
        <f t="shared" si="286"/>
        <v/>
      </c>
      <c r="R3645" s="55"/>
      <c r="S3645" s="67"/>
      <c r="T3645" s="17">
        <f>IF(AND(D3645&lt;&gt;"",RIGHT(D3645,3)&lt;&gt;""),IF(COUNTIF($D$6:D3645,D3645)=1,1,0),0)</f>
        <v>0</v>
      </c>
      <c r="U3645" s="17" t="str">
        <f t="shared" si="287"/>
        <v/>
      </c>
      <c r="V3645" s="17" t="str">
        <f t="shared" si="288"/>
        <v/>
      </c>
    </row>
    <row r="3646" s="9" customFormat="1" hidden="1" customHeight="1" spans="1:22">
      <c r="A3646" s="21"/>
      <c r="B3646" s="54"/>
      <c r="C3646" s="55"/>
      <c r="D3646" s="54"/>
      <c r="E3646" s="57"/>
      <c r="F3646" s="58"/>
      <c r="G3646" s="59"/>
      <c r="H3646" s="57"/>
      <c r="I3646" s="57"/>
      <c r="J3646" s="62" t="str">
        <f t="shared" si="284"/>
        <v/>
      </c>
      <c r="K3646" s="61"/>
      <c r="L3646" s="57"/>
      <c r="M3646" s="57" t="str">
        <f t="shared" si="285"/>
        <v/>
      </c>
      <c r="N3646" s="57"/>
      <c r="O3646" s="57"/>
      <c r="P3646" s="57"/>
      <c r="Q3646" s="65" t="str">
        <f t="shared" si="286"/>
        <v/>
      </c>
      <c r="R3646" s="55"/>
      <c r="S3646" s="67"/>
      <c r="T3646" s="17">
        <f>IF(AND(D3646&lt;&gt;"",RIGHT(D3646,3)&lt;&gt;""),IF(COUNTIF($D$6:D3646,D3646)=1,1,0),0)</f>
        <v>0</v>
      </c>
      <c r="U3646" s="17" t="str">
        <f t="shared" si="287"/>
        <v/>
      </c>
      <c r="V3646" s="17" t="str">
        <f t="shared" si="288"/>
        <v/>
      </c>
    </row>
    <row r="3647" s="9" customFormat="1" hidden="1" customHeight="1" spans="1:22">
      <c r="A3647" s="21"/>
      <c r="B3647" s="54"/>
      <c r="C3647" s="55"/>
      <c r="D3647" s="54"/>
      <c r="E3647" s="57"/>
      <c r="F3647" s="58"/>
      <c r="G3647" s="59"/>
      <c r="H3647" s="57"/>
      <c r="I3647" s="57"/>
      <c r="J3647" s="62" t="str">
        <f t="shared" si="284"/>
        <v/>
      </c>
      <c r="K3647" s="61"/>
      <c r="L3647" s="57"/>
      <c r="M3647" s="57" t="str">
        <f t="shared" si="285"/>
        <v/>
      </c>
      <c r="N3647" s="57"/>
      <c r="O3647" s="57"/>
      <c r="P3647" s="57"/>
      <c r="Q3647" s="65" t="str">
        <f t="shared" si="286"/>
        <v/>
      </c>
      <c r="R3647" s="55"/>
      <c r="S3647" s="67"/>
      <c r="T3647" s="17">
        <f>IF(AND(D3647&lt;&gt;"",RIGHT(D3647,3)&lt;&gt;""),IF(COUNTIF($D$6:D3647,D3647)=1,1,0),0)</f>
        <v>0</v>
      </c>
      <c r="U3647" s="17" t="str">
        <f t="shared" si="287"/>
        <v/>
      </c>
      <c r="V3647" s="17" t="str">
        <f t="shared" si="288"/>
        <v/>
      </c>
    </row>
    <row r="3648" s="9" customFormat="1" hidden="1" customHeight="1" spans="1:22">
      <c r="A3648" s="21"/>
      <c r="B3648" s="54"/>
      <c r="C3648" s="55"/>
      <c r="D3648" s="54"/>
      <c r="E3648" s="57"/>
      <c r="F3648" s="58"/>
      <c r="G3648" s="59"/>
      <c r="H3648" s="57"/>
      <c r="I3648" s="57"/>
      <c r="J3648" s="62" t="str">
        <f t="shared" si="284"/>
        <v/>
      </c>
      <c r="K3648" s="61"/>
      <c r="L3648" s="57"/>
      <c r="M3648" s="57" t="str">
        <f t="shared" si="285"/>
        <v/>
      </c>
      <c r="N3648" s="57"/>
      <c r="O3648" s="57"/>
      <c r="P3648" s="57"/>
      <c r="Q3648" s="65" t="str">
        <f t="shared" si="286"/>
        <v/>
      </c>
      <c r="R3648" s="55"/>
      <c r="S3648" s="67"/>
      <c r="T3648" s="17">
        <f>IF(AND(D3648&lt;&gt;"",RIGHT(D3648,3)&lt;&gt;""),IF(COUNTIF($D$6:D3648,D3648)=1,1,0),0)</f>
        <v>0</v>
      </c>
      <c r="U3648" s="17" t="str">
        <f t="shared" si="287"/>
        <v/>
      </c>
      <c r="V3648" s="17" t="str">
        <f t="shared" si="288"/>
        <v/>
      </c>
    </row>
    <row r="3649" s="9" customFormat="1" hidden="1" customHeight="1" spans="1:22">
      <c r="A3649" s="21"/>
      <c r="B3649" s="54"/>
      <c r="C3649" s="55"/>
      <c r="D3649" s="54"/>
      <c r="E3649" s="57"/>
      <c r="F3649" s="58"/>
      <c r="G3649" s="59"/>
      <c r="H3649" s="57"/>
      <c r="I3649" s="57"/>
      <c r="J3649" s="62" t="str">
        <f t="shared" si="284"/>
        <v/>
      </c>
      <c r="K3649" s="61"/>
      <c r="L3649" s="57"/>
      <c r="M3649" s="57" t="str">
        <f t="shared" si="285"/>
        <v/>
      </c>
      <c r="N3649" s="57"/>
      <c r="O3649" s="57"/>
      <c r="P3649" s="57"/>
      <c r="Q3649" s="65" t="str">
        <f t="shared" si="286"/>
        <v/>
      </c>
      <c r="R3649" s="55"/>
      <c r="S3649" s="67"/>
      <c r="T3649" s="17">
        <f>IF(AND(D3649&lt;&gt;"",RIGHT(D3649,3)&lt;&gt;""),IF(COUNTIF($D$6:D3649,D3649)=1,1,0),0)</f>
        <v>0</v>
      </c>
      <c r="U3649" s="17" t="str">
        <f t="shared" si="287"/>
        <v/>
      </c>
      <c r="V3649" s="17" t="str">
        <f t="shared" si="288"/>
        <v/>
      </c>
    </row>
    <row r="3650" s="9" customFormat="1" hidden="1" customHeight="1" spans="1:22">
      <c r="A3650" s="21"/>
      <c r="B3650" s="54"/>
      <c r="C3650" s="55"/>
      <c r="D3650" s="54"/>
      <c r="E3650" s="57"/>
      <c r="F3650" s="58"/>
      <c r="G3650" s="59"/>
      <c r="H3650" s="57"/>
      <c r="I3650" s="57"/>
      <c r="J3650" s="62" t="str">
        <f t="shared" si="284"/>
        <v/>
      </c>
      <c r="K3650" s="61"/>
      <c r="L3650" s="57"/>
      <c r="M3650" s="57" t="str">
        <f t="shared" si="285"/>
        <v/>
      </c>
      <c r="N3650" s="57"/>
      <c r="O3650" s="57"/>
      <c r="P3650" s="57"/>
      <c r="Q3650" s="65" t="str">
        <f t="shared" si="286"/>
        <v/>
      </c>
      <c r="R3650" s="55"/>
      <c r="S3650" s="67"/>
      <c r="T3650" s="17">
        <f>IF(AND(D3650&lt;&gt;"",RIGHT(D3650,3)&lt;&gt;""),IF(COUNTIF($D$6:D3650,D3650)=1,1,0),0)</f>
        <v>0</v>
      </c>
      <c r="U3650" s="17" t="str">
        <f t="shared" si="287"/>
        <v/>
      </c>
      <c r="V3650" s="17" t="str">
        <f t="shared" si="288"/>
        <v/>
      </c>
    </row>
    <row r="3651" s="9" customFormat="1" hidden="1" customHeight="1" spans="1:22">
      <c r="A3651" s="21"/>
      <c r="B3651" s="54"/>
      <c r="C3651" s="55"/>
      <c r="D3651" s="54"/>
      <c r="E3651" s="57"/>
      <c r="F3651" s="58"/>
      <c r="G3651" s="59"/>
      <c r="H3651" s="57"/>
      <c r="I3651" s="57"/>
      <c r="J3651" s="62" t="str">
        <f t="shared" si="284"/>
        <v/>
      </c>
      <c r="K3651" s="61"/>
      <c r="L3651" s="57"/>
      <c r="M3651" s="57" t="str">
        <f t="shared" si="285"/>
        <v/>
      </c>
      <c r="N3651" s="57"/>
      <c r="O3651" s="57"/>
      <c r="P3651" s="57"/>
      <c r="Q3651" s="65" t="str">
        <f t="shared" si="286"/>
        <v/>
      </c>
      <c r="R3651" s="55"/>
      <c r="S3651" s="67"/>
      <c r="T3651" s="17">
        <f>IF(AND(D3651&lt;&gt;"",RIGHT(D3651,3)&lt;&gt;""),IF(COUNTIF($D$6:D3651,D3651)=1,1,0),0)</f>
        <v>0</v>
      </c>
      <c r="U3651" s="17" t="str">
        <f t="shared" si="287"/>
        <v/>
      </c>
      <c r="V3651" s="17" t="str">
        <f t="shared" si="288"/>
        <v/>
      </c>
    </row>
    <row r="3652" s="9" customFormat="1" hidden="1" customHeight="1" spans="1:22">
      <c r="A3652" s="21"/>
      <c r="B3652" s="54"/>
      <c r="C3652" s="55"/>
      <c r="D3652" s="54"/>
      <c r="E3652" s="57"/>
      <c r="F3652" s="58"/>
      <c r="G3652" s="59"/>
      <c r="H3652" s="57"/>
      <c r="I3652" s="57"/>
      <c r="J3652" s="62" t="str">
        <f t="shared" si="284"/>
        <v/>
      </c>
      <c r="K3652" s="61"/>
      <c r="L3652" s="57"/>
      <c r="M3652" s="57" t="str">
        <f t="shared" si="285"/>
        <v/>
      </c>
      <c r="N3652" s="57"/>
      <c r="O3652" s="57"/>
      <c r="P3652" s="57"/>
      <c r="Q3652" s="65" t="str">
        <f t="shared" si="286"/>
        <v/>
      </c>
      <c r="R3652" s="55"/>
      <c r="S3652" s="67"/>
      <c r="T3652" s="17">
        <f>IF(AND(D3652&lt;&gt;"",RIGHT(D3652,3)&lt;&gt;""),IF(COUNTIF($D$6:D3652,D3652)=1,1,0),0)</f>
        <v>0</v>
      </c>
      <c r="U3652" s="17" t="str">
        <f t="shared" si="287"/>
        <v/>
      </c>
      <c r="V3652" s="17" t="str">
        <f t="shared" si="288"/>
        <v/>
      </c>
    </row>
    <row r="3653" s="9" customFormat="1" hidden="1" customHeight="1" spans="1:22">
      <c r="A3653" s="21"/>
      <c r="B3653" s="54"/>
      <c r="C3653" s="55"/>
      <c r="D3653" s="54"/>
      <c r="E3653" s="57"/>
      <c r="F3653" s="58"/>
      <c r="G3653" s="59"/>
      <c r="H3653" s="57"/>
      <c r="I3653" s="57"/>
      <c r="J3653" s="62" t="str">
        <f t="shared" si="284"/>
        <v/>
      </c>
      <c r="K3653" s="61"/>
      <c r="L3653" s="57"/>
      <c r="M3653" s="57" t="str">
        <f t="shared" si="285"/>
        <v/>
      </c>
      <c r="N3653" s="57"/>
      <c r="O3653" s="57"/>
      <c r="P3653" s="57"/>
      <c r="Q3653" s="65" t="str">
        <f t="shared" si="286"/>
        <v/>
      </c>
      <c r="R3653" s="55"/>
      <c r="S3653" s="67"/>
      <c r="T3653" s="17">
        <f>IF(AND(D3653&lt;&gt;"",RIGHT(D3653,3)&lt;&gt;""),IF(COUNTIF($D$6:D3653,D3653)=1,1,0),0)</f>
        <v>0</v>
      </c>
      <c r="U3653" s="17" t="str">
        <f t="shared" si="287"/>
        <v/>
      </c>
      <c r="V3653" s="17" t="str">
        <f t="shared" si="288"/>
        <v/>
      </c>
    </row>
    <row r="3654" s="9" customFormat="1" hidden="1" customHeight="1" spans="1:22">
      <c r="A3654" s="21"/>
      <c r="B3654" s="54"/>
      <c r="C3654" s="55"/>
      <c r="D3654" s="54"/>
      <c r="E3654" s="57"/>
      <c r="F3654" s="58"/>
      <c r="G3654" s="59"/>
      <c r="H3654" s="57"/>
      <c r="I3654" s="57"/>
      <c r="J3654" s="62" t="str">
        <f t="shared" ref="J3654:J3717" si="289">IF(H3654&lt;&gt;"",HYPERLINK(_xlfn.CONCAT($H$4,H3654,I3654),"Open File"),"")</f>
        <v/>
      </c>
      <c r="K3654" s="61"/>
      <c r="L3654" s="57"/>
      <c r="M3654" s="57" t="str">
        <f t="shared" ref="M3654:M3717" si="290">IF(AND(N3654&lt;&gt;"",Q3654&lt;&gt;"",R3654&lt;&gt;""),"COMPLETED",IF(N3654&lt;&gt;"","ON-GOING",IF(L3654&lt;&gt;"","REQUESTED","")))</f>
        <v/>
      </c>
      <c r="N3654" s="57"/>
      <c r="O3654" s="57"/>
      <c r="P3654" s="57"/>
      <c r="Q3654" s="65" t="str">
        <f t="shared" ref="Q3654:Q3717" si="291">IF(O3654&lt;&gt;"",HYPERLINK(_xlfn.CONCAT($O$4,O3654,P3654),"Open File"),"")</f>
        <v/>
      </c>
      <c r="R3654" s="55"/>
      <c r="S3654" s="67"/>
      <c r="T3654" s="17">
        <f>IF(AND(D3654&lt;&gt;"",RIGHT(D3654,3)&lt;&gt;""),IF(COUNTIF($D$6:D3654,D3654)=1,1,0),0)</f>
        <v>0</v>
      </c>
      <c r="U3654" s="17" t="str">
        <f t="shared" ref="U3654:U3717" si="292">IF(AND(D3654&lt;&gt;"",E3654&lt;&gt;""),_xlfn.CONCAT(SUBSTITUTE(D3654,"/","."),"_",E3654,"_Before"),"")</f>
        <v/>
      </c>
      <c r="V3654" s="17" t="str">
        <f t="shared" ref="V3654:V3717" si="293">IF(AND(D3654&lt;&gt;"",E3654&lt;&gt;""),_xlfn.CONCAT(SUBSTITUTE(D3654,"/","."),"_",E3654,"_After"),"")</f>
        <v/>
      </c>
    </row>
    <row r="3655" s="9" customFormat="1" hidden="1" customHeight="1" spans="1:22">
      <c r="A3655" s="21"/>
      <c r="B3655" s="54"/>
      <c r="C3655" s="55"/>
      <c r="D3655" s="54"/>
      <c r="E3655" s="57"/>
      <c r="F3655" s="58"/>
      <c r="G3655" s="59"/>
      <c r="H3655" s="57"/>
      <c r="I3655" s="57"/>
      <c r="J3655" s="62" t="str">
        <f t="shared" si="289"/>
        <v/>
      </c>
      <c r="K3655" s="61"/>
      <c r="L3655" s="57"/>
      <c r="M3655" s="57" t="str">
        <f t="shared" si="290"/>
        <v/>
      </c>
      <c r="N3655" s="57"/>
      <c r="O3655" s="57"/>
      <c r="P3655" s="57"/>
      <c r="Q3655" s="65" t="str">
        <f t="shared" si="291"/>
        <v/>
      </c>
      <c r="R3655" s="55"/>
      <c r="S3655" s="67"/>
      <c r="T3655" s="17">
        <f>IF(AND(D3655&lt;&gt;"",RIGHT(D3655,3)&lt;&gt;""),IF(COUNTIF($D$6:D3655,D3655)=1,1,0),0)</f>
        <v>0</v>
      </c>
      <c r="U3655" s="17" t="str">
        <f t="shared" si="292"/>
        <v/>
      </c>
      <c r="V3655" s="17" t="str">
        <f t="shared" si="293"/>
        <v/>
      </c>
    </row>
    <row r="3656" s="9" customFormat="1" hidden="1" customHeight="1" spans="1:22">
      <c r="A3656" s="21"/>
      <c r="B3656" s="54"/>
      <c r="C3656" s="55"/>
      <c r="D3656" s="54"/>
      <c r="E3656" s="57"/>
      <c r="F3656" s="58"/>
      <c r="G3656" s="59"/>
      <c r="H3656" s="57"/>
      <c r="I3656" s="57"/>
      <c r="J3656" s="62" t="str">
        <f t="shared" si="289"/>
        <v/>
      </c>
      <c r="K3656" s="61"/>
      <c r="L3656" s="57"/>
      <c r="M3656" s="57" t="str">
        <f t="shared" si="290"/>
        <v/>
      </c>
      <c r="N3656" s="57"/>
      <c r="O3656" s="57"/>
      <c r="P3656" s="57"/>
      <c r="Q3656" s="65" t="str">
        <f t="shared" si="291"/>
        <v/>
      </c>
      <c r="R3656" s="55"/>
      <c r="S3656" s="67"/>
      <c r="T3656" s="17">
        <f>IF(AND(D3656&lt;&gt;"",RIGHT(D3656,3)&lt;&gt;""),IF(COUNTIF($D$6:D3656,D3656)=1,1,0),0)</f>
        <v>0</v>
      </c>
      <c r="U3656" s="17" t="str">
        <f t="shared" si="292"/>
        <v/>
      </c>
      <c r="V3656" s="17" t="str">
        <f t="shared" si="293"/>
        <v/>
      </c>
    </row>
    <row r="3657" s="9" customFormat="1" hidden="1" customHeight="1" spans="1:22">
      <c r="A3657" s="21"/>
      <c r="B3657" s="54"/>
      <c r="C3657" s="55"/>
      <c r="D3657" s="54"/>
      <c r="E3657" s="57"/>
      <c r="F3657" s="58"/>
      <c r="G3657" s="59"/>
      <c r="H3657" s="57"/>
      <c r="I3657" s="57"/>
      <c r="J3657" s="62" t="str">
        <f t="shared" si="289"/>
        <v/>
      </c>
      <c r="K3657" s="61"/>
      <c r="L3657" s="57"/>
      <c r="M3657" s="57" t="str">
        <f t="shared" si="290"/>
        <v/>
      </c>
      <c r="N3657" s="57"/>
      <c r="O3657" s="57"/>
      <c r="P3657" s="57"/>
      <c r="Q3657" s="65" t="str">
        <f t="shared" si="291"/>
        <v/>
      </c>
      <c r="R3657" s="55"/>
      <c r="S3657" s="67"/>
      <c r="T3657" s="17">
        <f>IF(AND(D3657&lt;&gt;"",RIGHT(D3657,3)&lt;&gt;""),IF(COUNTIF($D$6:D3657,D3657)=1,1,0),0)</f>
        <v>0</v>
      </c>
      <c r="U3657" s="17" t="str">
        <f t="shared" si="292"/>
        <v/>
      </c>
      <c r="V3657" s="17" t="str">
        <f t="shared" si="293"/>
        <v/>
      </c>
    </row>
    <row r="3658" s="9" customFormat="1" hidden="1" customHeight="1" spans="1:22">
      <c r="A3658" s="21"/>
      <c r="B3658" s="54"/>
      <c r="C3658" s="55"/>
      <c r="D3658" s="54"/>
      <c r="E3658" s="57"/>
      <c r="F3658" s="58"/>
      <c r="G3658" s="59"/>
      <c r="H3658" s="57"/>
      <c r="I3658" s="57"/>
      <c r="J3658" s="62" t="str">
        <f t="shared" si="289"/>
        <v/>
      </c>
      <c r="K3658" s="61"/>
      <c r="L3658" s="57"/>
      <c r="M3658" s="57" t="str">
        <f t="shared" si="290"/>
        <v/>
      </c>
      <c r="N3658" s="57"/>
      <c r="O3658" s="57"/>
      <c r="P3658" s="57"/>
      <c r="Q3658" s="65" t="str">
        <f t="shared" si="291"/>
        <v/>
      </c>
      <c r="R3658" s="55"/>
      <c r="S3658" s="67"/>
      <c r="T3658" s="17">
        <f>IF(AND(D3658&lt;&gt;"",RIGHT(D3658,3)&lt;&gt;""),IF(COUNTIF($D$6:D3658,D3658)=1,1,0),0)</f>
        <v>0</v>
      </c>
      <c r="U3658" s="17" t="str">
        <f t="shared" si="292"/>
        <v/>
      </c>
      <c r="V3658" s="17" t="str">
        <f t="shared" si="293"/>
        <v/>
      </c>
    </row>
    <row r="3659" s="9" customFormat="1" hidden="1" customHeight="1" spans="1:22">
      <c r="A3659" s="21"/>
      <c r="B3659" s="54"/>
      <c r="C3659" s="55"/>
      <c r="D3659" s="54"/>
      <c r="E3659" s="57"/>
      <c r="F3659" s="58"/>
      <c r="G3659" s="59"/>
      <c r="H3659" s="57"/>
      <c r="I3659" s="57"/>
      <c r="J3659" s="62" t="str">
        <f t="shared" si="289"/>
        <v/>
      </c>
      <c r="K3659" s="61"/>
      <c r="L3659" s="57"/>
      <c r="M3659" s="57" t="str">
        <f t="shared" si="290"/>
        <v/>
      </c>
      <c r="N3659" s="57"/>
      <c r="O3659" s="57"/>
      <c r="P3659" s="57"/>
      <c r="Q3659" s="65" t="str">
        <f t="shared" si="291"/>
        <v/>
      </c>
      <c r="R3659" s="55"/>
      <c r="S3659" s="67"/>
      <c r="T3659" s="17">
        <f>IF(AND(D3659&lt;&gt;"",RIGHT(D3659,3)&lt;&gt;""),IF(COUNTIF($D$6:D3659,D3659)=1,1,0),0)</f>
        <v>0</v>
      </c>
      <c r="U3659" s="17" t="str">
        <f t="shared" si="292"/>
        <v/>
      </c>
      <c r="V3659" s="17" t="str">
        <f t="shared" si="293"/>
        <v/>
      </c>
    </row>
    <row r="3660" s="9" customFormat="1" hidden="1" customHeight="1" spans="1:22">
      <c r="A3660" s="21"/>
      <c r="B3660" s="54"/>
      <c r="C3660" s="55"/>
      <c r="D3660" s="54"/>
      <c r="E3660" s="57"/>
      <c r="F3660" s="58"/>
      <c r="G3660" s="59"/>
      <c r="H3660" s="57"/>
      <c r="I3660" s="57"/>
      <c r="J3660" s="62" t="str">
        <f t="shared" si="289"/>
        <v/>
      </c>
      <c r="K3660" s="61"/>
      <c r="L3660" s="57"/>
      <c r="M3660" s="57" t="str">
        <f t="shared" si="290"/>
        <v/>
      </c>
      <c r="N3660" s="57"/>
      <c r="O3660" s="57"/>
      <c r="P3660" s="57"/>
      <c r="Q3660" s="65" t="str">
        <f t="shared" si="291"/>
        <v/>
      </c>
      <c r="R3660" s="55"/>
      <c r="S3660" s="67"/>
      <c r="T3660" s="17">
        <f>IF(AND(D3660&lt;&gt;"",RIGHT(D3660,3)&lt;&gt;""),IF(COUNTIF($D$6:D3660,D3660)=1,1,0),0)</f>
        <v>0</v>
      </c>
      <c r="U3660" s="17" t="str">
        <f t="shared" si="292"/>
        <v/>
      </c>
      <c r="V3660" s="17" t="str">
        <f t="shared" si="293"/>
        <v/>
      </c>
    </row>
    <row r="3661" s="9" customFormat="1" hidden="1" customHeight="1" spans="1:22">
      <c r="A3661" s="21"/>
      <c r="B3661" s="54"/>
      <c r="C3661" s="55"/>
      <c r="D3661" s="54"/>
      <c r="E3661" s="57"/>
      <c r="F3661" s="58"/>
      <c r="G3661" s="59"/>
      <c r="H3661" s="57"/>
      <c r="I3661" s="57"/>
      <c r="J3661" s="62" t="str">
        <f t="shared" si="289"/>
        <v/>
      </c>
      <c r="K3661" s="61"/>
      <c r="L3661" s="57"/>
      <c r="M3661" s="57" t="str">
        <f t="shared" si="290"/>
        <v/>
      </c>
      <c r="N3661" s="57"/>
      <c r="O3661" s="57"/>
      <c r="P3661" s="57"/>
      <c r="Q3661" s="65" t="str">
        <f t="shared" si="291"/>
        <v/>
      </c>
      <c r="R3661" s="55"/>
      <c r="S3661" s="67"/>
      <c r="T3661" s="17">
        <f>IF(AND(D3661&lt;&gt;"",RIGHT(D3661,3)&lt;&gt;""),IF(COUNTIF($D$6:D3661,D3661)=1,1,0),0)</f>
        <v>0</v>
      </c>
      <c r="U3661" s="17" t="str">
        <f t="shared" si="292"/>
        <v/>
      </c>
      <c r="V3661" s="17" t="str">
        <f t="shared" si="293"/>
        <v/>
      </c>
    </row>
    <row r="3662" s="9" customFormat="1" hidden="1" customHeight="1" spans="1:22">
      <c r="A3662" s="21"/>
      <c r="B3662" s="54"/>
      <c r="C3662" s="55"/>
      <c r="D3662" s="54"/>
      <c r="E3662" s="57"/>
      <c r="F3662" s="58"/>
      <c r="G3662" s="59"/>
      <c r="H3662" s="57"/>
      <c r="I3662" s="57"/>
      <c r="J3662" s="62" t="str">
        <f t="shared" si="289"/>
        <v/>
      </c>
      <c r="K3662" s="61"/>
      <c r="L3662" s="57"/>
      <c r="M3662" s="57" t="str">
        <f t="shared" si="290"/>
        <v/>
      </c>
      <c r="N3662" s="57"/>
      <c r="O3662" s="57"/>
      <c r="P3662" s="57"/>
      <c r="Q3662" s="65" t="str">
        <f t="shared" si="291"/>
        <v/>
      </c>
      <c r="R3662" s="55"/>
      <c r="S3662" s="67"/>
      <c r="T3662" s="17">
        <f>IF(AND(D3662&lt;&gt;"",RIGHT(D3662,3)&lt;&gt;""),IF(COUNTIF($D$6:D3662,D3662)=1,1,0),0)</f>
        <v>0</v>
      </c>
      <c r="U3662" s="17" t="str">
        <f t="shared" si="292"/>
        <v/>
      </c>
      <c r="V3662" s="17" t="str">
        <f t="shared" si="293"/>
        <v/>
      </c>
    </row>
    <row r="3663" s="9" customFormat="1" hidden="1" customHeight="1" spans="1:22">
      <c r="A3663" s="21"/>
      <c r="B3663" s="54"/>
      <c r="C3663" s="55"/>
      <c r="D3663" s="54"/>
      <c r="E3663" s="57"/>
      <c r="F3663" s="58"/>
      <c r="G3663" s="59"/>
      <c r="H3663" s="57"/>
      <c r="I3663" s="57"/>
      <c r="J3663" s="62" t="str">
        <f t="shared" si="289"/>
        <v/>
      </c>
      <c r="K3663" s="61"/>
      <c r="L3663" s="57"/>
      <c r="M3663" s="57" t="str">
        <f t="shared" si="290"/>
        <v/>
      </c>
      <c r="N3663" s="57"/>
      <c r="O3663" s="57"/>
      <c r="P3663" s="57"/>
      <c r="Q3663" s="65" t="str">
        <f t="shared" si="291"/>
        <v/>
      </c>
      <c r="R3663" s="55"/>
      <c r="S3663" s="67"/>
      <c r="T3663" s="17">
        <f>IF(AND(D3663&lt;&gt;"",RIGHT(D3663,3)&lt;&gt;""),IF(COUNTIF($D$6:D3663,D3663)=1,1,0),0)</f>
        <v>0</v>
      </c>
      <c r="U3663" s="17" t="str">
        <f t="shared" si="292"/>
        <v/>
      </c>
      <c r="V3663" s="17" t="str">
        <f t="shared" si="293"/>
        <v/>
      </c>
    </row>
    <row r="3664" s="9" customFormat="1" hidden="1" customHeight="1" spans="1:22">
      <c r="A3664" s="21"/>
      <c r="B3664" s="54"/>
      <c r="C3664" s="55"/>
      <c r="D3664" s="54"/>
      <c r="E3664" s="57"/>
      <c r="F3664" s="58"/>
      <c r="G3664" s="59"/>
      <c r="H3664" s="57"/>
      <c r="I3664" s="57"/>
      <c r="J3664" s="62" t="str">
        <f t="shared" si="289"/>
        <v/>
      </c>
      <c r="K3664" s="61"/>
      <c r="L3664" s="57"/>
      <c r="M3664" s="57" t="str">
        <f t="shared" si="290"/>
        <v/>
      </c>
      <c r="N3664" s="57"/>
      <c r="O3664" s="57"/>
      <c r="P3664" s="57"/>
      <c r="Q3664" s="65" t="str">
        <f t="shared" si="291"/>
        <v/>
      </c>
      <c r="R3664" s="55"/>
      <c r="S3664" s="67"/>
      <c r="T3664" s="17">
        <f>IF(AND(D3664&lt;&gt;"",RIGHT(D3664,3)&lt;&gt;""),IF(COUNTIF($D$6:D3664,D3664)=1,1,0),0)</f>
        <v>0</v>
      </c>
      <c r="U3664" s="17" t="str">
        <f t="shared" si="292"/>
        <v/>
      </c>
      <c r="V3664" s="17" t="str">
        <f t="shared" si="293"/>
        <v/>
      </c>
    </row>
    <row r="3665" s="9" customFormat="1" hidden="1" customHeight="1" spans="1:22">
      <c r="A3665" s="21"/>
      <c r="B3665" s="54"/>
      <c r="C3665" s="55"/>
      <c r="D3665" s="54"/>
      <c r="E3665" s="57"/>
      <c r="F3665" s="58"/>
      <c r="G3665" s="59"/>
      <c r="H3665" s="57"/>
      <c r="I3665" s="57"/>
      <c r="J3665" s="62" t="str">
        <f t="shared" si="289"/>
        <v/>
      </c>
      <c r="K3665" s="61"/>
      <c r="L3665" s="57"/>
      <c r="M3665" s="57" t="str">
        <f t="shared" si="290"/>
        <v/>
      </c>
      <c r="N3665" s="57"/>
      <c r="O3665" s="57"/>
      <c r="P3665" s="57"/>
      <c r="Q3665" s="65" t="str">
        <f t="shared" si="291"/>
        <v/>
      </c>
      <c r="R3665" s="55"/>
      <c r="S3665" s="67"/>
      <c r="T3665" s="17">
        <f>IF(AND(D3665&lt;&gt;"",RIGHT(D3665,3)&lt;&gt;""),IF(COUNTIF($D$6:D3665,D3665)=1,1,0),0)</f>
        <v>0</v>
      </c>
      <c r="U3665" s="17" t="str">
        <f t="shared" si="292"/>
        <v/>
      </c>
      <c r="V3665" s="17" t="str">
        <f t="shared" si="293"/>
        <v/>
      </c>
    </row>
    <row r="3666" s="9" customFormat="1" hidden="1" customHeight="1" spans="1:22">
      <c r="A3666" s="21"/>
      <c r="B3666" s="54"/>
      <c r="C3666" s="55"/>
      <c r="D3666" s="54"/>
      <c r="E3666" s="57"/>
      <c r="F3666" s="58"/>
      <c r="G3666" s="59"/>
      <c r="H3666" s="57"/>
      <c r="I3666" s="57"/>
      <c r="J3666" s="62" t="str">
        <f t="shared" si="289"/>
        <v/>
      </c>
      <c r="K3666" s="61"/>
      <c r="L3666" s="57"/>
      <c r="M3666" s="57" t="str">
        <f t="shared" si="290"/>
        <v/>
      </c>
      <c r="N3666" s="57"/>
      <c r="O3666" s="57"/>
      <c r="P3666" s="57"/>
      <c r="Q3666" s="65" t="str">
        <f t="shared" si="291"/>
        <v/>
      </c>
      <c r="R3666" s="55"/>
      <c r="S3666" s="67"/>
      <c r="T3666" s="17">
        <f>IF(AND(D3666&lt;&gt;"",RIGHT(D3666,3)&lt;&gt;""),IF(COUNTIF($D$6:D3666,D3666)=1,1,0),0)</f>
        <v>0</v>
      </c>
      <c r="U3666" s="17" t="str">
        <f t="shared" si="292"/>
        <v/>
      </c>
      <c r="V3666" s="17" t="str">
        <f t="shared" si="293"/>
        <v/>
      </c>
    </row>
    <row r="3667" s="9" customFormat="1" hidden="1" customHeight="1" spans="1:22">
      <c r="A3667" s="21"/>
      <c r="B3667" s="54"/>
      <c r="C3667" s="55"/>
      <c r="D3667" s="54"/>
      <c r="E3667" s="57"/>
      <c r="F3667" s="58"/>
      <c r="G3667" s="59"/>
      <c r="H3667" s="57"/>
      <c r="I3667" s="57"/>
      <c r="J3667" s="62" t="str">
        <f t="shared" si="289"/>
        <v/>
      </c>
      <c r="K3667" s="61"/>
      <c r="L3667" s="57"/>
      <c r="M3667" s="57" t="str">
        <f t="shared" si="290"/>
        <v/>
      </c>
      <c r="N3667" s="57"/>
      <c r="O3667" s="57"/>
      <c r="P3667" s="57"/>
      <c r="Q3667" s="65" t="str">
        <f t="shared" si="291"/>
        <v/>
      </c>
      <c r="R3667" s="55"/>
      <c r="S3667" s="67"/>
      <c r="T3667" s="17">
        <f>IF(AND(D3667&lt;&gt;"",RIGHT(D3667,3)&lt;&gt;""),IF(COUNTIF($D$6:D3667,D3667)=1,1,0),0)</f>
        <v>0</v>
      </c>
      <c r="U3667" s="17" t="str">
        <f t="shared" si="292"/>
        <v/>
      </c>
      <c r="V3667" s="17" t="str">
        <f t="shared" si="293"/>
        <v/>
      </c>
    </row>
    <row r="3668" s="9" customFormat="1" hidden="1" customHeight="1" spans="1:22">
      <c r="A3668" s="21"/>
      <c r="B3668" s="54"/>
      <c r="C3668" s="55"/>
      <c r="D3668" s="54"/>
      <c r="E3668" s="57"/>
      <c r="F3668" s="58"/>
      <c r="G3668" s="59"/>
      <c r="H3668" s="57"/>
      <c r="I3668" s="57"/>
      <c r="J3668" s="62" t="str">
        <f t="shared" si="289"/>
        <v/>
      </c>
      <c r="K3668" s="61"/>
      <c r="L3668" s="57"/>
      <c r="M3668" s="57" t="str">
        <f t="shared" si="290"/>
        <v/>
      </c>
      <c r="N3668" s="57"/>
      <c r="O3668" s="57"/>
      <c r="P3668" s="57"/>
      <c r="Q3668" s="65" t="str">
        <f t="shared" si="291"/>
        <v/>
      </c>
      <c r="R3668" s="55"/>
      <c r="S3668" s="67"/>
      <c r="T3668" s="17">
        <f>IF(AND(D3668&lt;&gt;"",RIGHT(D3668,3)&lt;&gt;""),IF(COUNTIF($D$6:D3668,D3668)=1,1,0),0)</f>
        <v>0</v>
      </c>
      <c r="U3668" s="17" t="str">
        <f t="shared" si="292"/>
        <v/>
      </c>
      <c r="V3668" s="17" t="str">
        <f t="shared" si="293"/>
        <v/>
      </c>
    </row>
    <row r="3669" s="9" customFormat="1" hidden="1" customHeight="1" spans="1:22">
      <c r="A3669" s="21"/>
      <c r="B3669" s="54"/>
      <c r="C3669" s="55"/>
      <c r="D3669" s="54"/>
      <c r="E3669" s="57"/>
      <c r="F3669" s="58"/>
      <c r="G3669" s="59"/>
      <c r="H3669" s="57"/>
      <c r="I3669" s="57"/>
      <c r="J3669" s="62" t="str">
        <f t="shared" si="289"/>
        <v/>
      </c>
      <c r="K3669" s="61"/>
      <c r="L3669" s="57"/>
      <c r="M3669" s="57" t="str">
        <f t="shared" si="290"/>
        <v/>
      </c>
      <c r="N3669" s="57"/>
      <c r="O3669" s="57"/>
      <c r="P3669" s="57"/>
      <c r="Q3669" s="65" t="str">
        <f t="shared" si="291"/>
        <v/>
      </c>
      <c r="R3669" s="55"/>
      <c r="S3669" s="67"/>
      <c r="T3669" s="17">
        <f>IF(AND(D3669&lt;&gt;"",RIGHT(D3669,3)&lt;&gt;""),IF(COUNTIF($D$6:D3669,D3669)=1,1,0),0)</f>
        <v>0</v>
      </c>
      <c r="U3669" s="17" t="str">
        <f t="shared" si="292"/>
        <v/>
      </c>
      <c r="V3669" s="17" t="str">
        <f t="shared" si="293"/>
        <v/>
      </c>
    </row>
    <row r="3670" s="9" customFormat="1" hidden="1" customHeight="1" spans="1:22">
      <c r="A3670" s="21"/>
      <c r="B3670" s="54"/>
      <c r="C3670" s="55"/>
      <c r="D3670" s="54"/>
      <c r="E3670" s="57"/>
      <c r="F3670" s="58"/>
      <c r="G3670" s="59"/>
      <c r="H3670" s="57"/>
      <c r="I3670" s="57"/>
      <c r="J3670" s="62" t="str">
        <f t="shared" si="289"/>
        <v/>
      </c>
      <c r="K3670" s="61"/>
      <c r="L3670" s="57"/>
      <c r="M3670" s="57" t="str">
        <f t="shared" si="290"/>
        <v/>
      </c>
      <c r="N3670" s="57"/>
      <c r="O3670" s="57"/>
      <c r="P3670" s="57"/>
      <c r="Q3670" s="65" t="str">
        <f t="shared" si="291"/>
        <v/>
      </c>
      <c r="R3670" s="55"/>
      <c r="S3670" s="67"/>
      <c r="T3670" s="17">
        <f>IF(AND(D3670&lt;&gt;"",RIGHT(D3670,3)&lt;&gt;""),IF(COUNTIF($D$6:D3670,D3670)=1,1,0),0)</f>
        <v>0</v>
      </c>
      <c r="U3670" s="17" t="str">
        <f t="shared" si="292"/>
        <v/>
      </c>
      <c r="V3670" s="17" t="str">
        <f t="shared" si="293"/>
        <v/>
      </c>
    </row>
    <row r="3671" s="9" customFormat="1" hidden="1" customHeight="1" spans="1:22">
      <c r="A3671" s="21"/>
      <c r="B3671" s="54"/>
      <c r="C3671" s="55"/>
      <c r="D3671" s="54"/>
      <c r="E3671" s="57"/>
      <c r="F3671" s="58"/>
      <c r="G3671" s="59"/>
      <c r="H3671" s="57"/>
      <c r="I3671" s="57"/>
      <c r="J3671" s="62" t="str">
        <f t="shared" si="289"/>
        <v/>
      </c>
      <c r="K3671" s="61"/>
      <c r="L3671" s="57"/>
      <c r="M3671" s="57" t="str">
        <f t="shared" si="290"/>
        <v/>
      </c>
      <c r="N3671" s="57"/>
      <c r="O3671" s="57"/>
      <c r="P3671" s="57"/>
      <c r="Q3671" s="65" t="str">
        <f t="shared" si="291"/>
        <v/>
      </c>
      <c r="R3671" s="55"/>
      <c r="S3671" s="67"/>
      <c r="T3671" s="17">
        <f>IF(AND(D3671&lt;&gt;"",RIGHT(D3671,3)&lt;&gt;""),IF(COUNTIF($D$6:D3671,D3671)=1,1,0),0)</f>
        <v>0</v>
      </c>
      <c r="U3671" s="17" t="str">
        <f t="shared" si="292"/>
        <v/>
      </c>
      <c r="V3671" s="17" t="str">
        <f t="shared" si="293"/>
        <v/>
      </c>
    </row>
    <row r="3672" s="9" customFormat="1" hidden="1" customHeight="1" spans="1:22">
      <c r="A3672" s="21"/>
      <c r="B3672" s="54"/>
      <c r="C3672" s="55"/>
      <c r="D3672" s="54"/>
      <c r="E3672" s="57"/>
      <c r="F3672" s="58"/>
      <c r="G3672" s="59"/>
      <c r="H3672" s="57"/>
      <c r="I3672" s="57"/>
      <c r="J3672" s="62" t="str">
        <f t="shared" si="289"/>
        <v/>
      </c>
      <c r="K3672" s="61"/>
      <c r="L3672" s="57"/>
      <c r="M3672" s="57" t="str">
        <f t="shared" si="290"/>
        <v/>
      </c>
      <c r="N3672" s="57"/>
      <c r="O3672" s="57"/>
      <c r="P3672" s="57"/>
      <c r="Q3672" s="65" t="str">
        <f t="shared" si="291"/>
        <v/>
      </c>
      <c r="R3672" s="55"/>
      <c r="S3672" s="67"/>
      <c r="T3672" s="17">
        <f>IF(AND(D3672&lt;&gt;"",RIGHT(D3672,3)&lt;&gt;""),IF(COUNTIF($D$6:D3672,D3672)=1,1,0),0)</f>
        <v>0</v>
      </c>
      <c r="U3672" s="17" t="str">
        <f t="shared" si="292"/>
        <v/>
      </c>
      <c r="V3672" s="17" t="str">
        <f t="shared" si="293"/>
        <v/>
      </c>
    </row>
    <row r="3673" s="9" customFormat="1" hidden="1" customHeight="1" spans="1:22">
      <c r="A3673" s="21"/>
      <c r="B3673" s="54"/>
      <c r="C3673" s="55"/>
      <c r="D3673" s="54"/>
      <c r="E3673" s="57"/>
      <c r="F3673" s="58"/>
      <c r="G3673" s="59"/>
      <c r="H3673" s="57"/>
      <c r="I3673" s="57"/>
      <c r="J3673" s="62" t="str">
        <f t="shared" si="289"/>
        <v/>
      </c>
      <c r="K3673" s="61"/>
      <c r="L3673" s="57"/>
      <c r="M3673" s="57" t="str">
        <f t="shared" si="290"/>
        <v/>
      </c>
      <c r="N3673" s="57"/>
      <c r="O3673" s="57"/>
      <c r="P3673" s="57"/>
      <c r="Q3673" s="65" t="str">
        <f t="shared" si="291"/>
        <v/>
      </c>
      <c r="R3673" s="55"/>
      <c r="S3673" s="67"/>
      <c r="T3673" s="17">
        <f>IF(AND(D3673&lt;&gt;"",RIGHT(D3673,3)&lt;&gt;""),IF(COUNTIF($D$6:D3673,D3673)=1,1,0),0)</f>
        <v>0</v>
      </c>
      <c r="U3673" s="17" t="str">
        <f t="shared" si="292"/>
        <v/>
      </c>
      <c r="V3673" s="17" t="str">
        <f t="shared" si="293"/>
        <v/>
      </c>
    </row>
    <row r="3674" s="9" customFormat="1" hidden="1" customHeight="1" spans="1:22">
      <c r="A3674" s="21"/>
      <c r="B3674" s="54"/>
      <c r="C3674" s="55"/>
      <c r="D3674" s="54"/>
      <c r="E3674" s="57"/>
      <c r="F3674" s="58"/>
      <c r="G3674" s="59"/>
      <c r="H3674" s="57"/>
      <c r="I3674" s="57"/>
      <c r="J3674" s="62" t="str">
        <f t="shared" si="289"/>
        <v/>
      </c>
      <c r="K3674" s="61"/>
      <c r="L3674" s="57"/>
      <c r="M3674" s="57" t="str">
        <f t="shared" si="290"/>
        <v/>
      </c>
      <c r="N3674" s="57"/>
      <c r="O3674" s="57"/>
      <c r="P3674" s="57"/>
      <c r="Q3674" s="65" t="str">
        <f t="shared" si="291"/>
        <v/>
      </c>
      <c r="R3674" s="55"/>
      <c r="S3674" s="67"/>
      <c r="T3674" s="17">
        <f>IF(AND(D3674&lt;&gt;"",RIGHT(D3674,3)&lt;&gt;""),IF(COUNTIF($D$6:D3674,D3674)=1,1,0),0)</f>
        <v>0</v>
      </c>
      <c r="U3674" s="17" t="str">
        <f t="shared" si="292"/>
        <v/>
      </c>
      <c r="V3674" s="17" t="str">
        <f t="shared" si="293"/>
        <v/>
      </c>
    </row>
    <row r="3675" s="9" customFormat="1" hidden="1" customHeight="1" spans="1:22">
      <c r="A3675" s="21"/>
      <c r="B3675" s="54"/>
      <c r="C3675" s="55"/>
      <c r="D3675" s="54"/>
      <c r="E3675" s="57"/>
      <c r="F3675" s="58"/>
      <c r="G3675" s="59"/>
      <c r="H3675" s="57"/>
      <c r="I3675" s="57"/>
      <c r="J3675" s="62" t="str">
        <f t="shared" si="289"/>
        <v/>
      </c>
      <c r="K3675" s="61"/>
      <c r="L3675" s="57"/>
      <c r="M3675" s="57" t="str">
        <f t="shared" si="290"/>
        <v/>
      </c>
      <c r="N3675" s="57"/>
      <c r="O3675" s="57"/>
      <c r="P3675" s="57"/>
      <c r="Q3675" s="65" t="str">
        <f t="shared" si="291"/>
        <v/>
      </c>
      <c r="R3675" s="55"/>
      <c r="S3675" s="67"/>
      <c r="T3675" s="17">
        <f>IF(AND(D3675&lt;&gt;"",RIGHT(D3675,3)&lt;&gt;""),IF(COUNTIF($D$6:D3675,D3675)=1,1,0),0)</f>
        <v>0</v>
      </c>
      <c r="U3675" s="17" t="str">
        <f t="shared" si="292"/>
        <v/>
      </c>
      <c r="V3675" s="17" t="str">
        <f t="shared" si="293"/>
        <v/>
      </c>
    </row>
    <row r="3676" s="9" customFormat="1" hidden="1" customHeight="1" spans="1:22">
      <c r="A3676" s="21"/>
      <c r="B3676" s="54"/>
      <c r="C3676" s="55"/>
      <c r="D3676" s="54"/>
      <c r="E3676" s="57"/>
      <c r="F3676" s="58"/>
      <c r="G3676" s="59"/>
      <c r="H3676" s="57"/>
      <c r="I3676" s="57"/>
      <c r="J3676" s="62" t="str">
        <f t="shared" si="289"/>
        <v/>
      </c>
      <c r="K3676" s="61"/>
      <c r="L3676" s="57"/>
      <c r="M3676" s="57" t="str">
        <f t="shared" si="290"/>
        <v/>
      </c>
      <c r="N3676" s="57"/>
      <c r="O3676" s="57"/>
      <c r="P3676" s="57"/>
      <c r="Q3676" s="65" t="str">
        <f t="shared" si="291"/>
        <v/>
      </c>
      <c r="R3676" s="55"/>
      <c r="S3676" s="67"/>
      <c r="T3676" s="17">
        <f>IF(AND(D3676&lt;&gt;"",RIGHT(D3676,3)&lt;&gt;""),IF(COUNTIF($D$6:D3676,D3676)=1,1,0),0)</f>
        <v>0</v>
      </c>
      <c r="U3676" s="17" t="str">
        <f t="shared" si="292"/>
        <v/>
      </c>
      <c r="V3676" s="17" t="str">
        <f t="shared" si="293"/>
        <v/>
      </c>
    </row>
    <row r="3677" s="9" customFormat="1" hidden="1" customHeight="1" spans="1:22">
      <c r="A3677" s="21"/>
      <c r="B3677" s="54"/>
      <c r="C3677" s="55"/>
      <c r="D3677" s="54"/>
      <c r="E3677" s="57"/>
      <c r="F3677" s="58"/>
      <c r="G3677" s="59"/>
      <c r="H3677" s="57"/>
      <c r="I3677" s="57"/>
      <c r="J3677" s="62" t="str">
        <f t="shared" si="289"/>
        <v/>
      </c>
      <c r="K3677" s="61"/>
      <c r="L3677" s="57"/>
      <c r="M3677" s="57" t="str">
        <f t="shared" si="290"/>
        <v/>
      </c>
      <c r="N3677" s="57"/>
      <c r="O3677" s="57"/>
      <c r="P3677" s="57"/>
      <c r="Q3677" s="65" t="str">
        <f t="shared" si="291"/>
        <v/>
      </c>
      <c r="R3677" s="55"/>
      <c r="S3677" s="67"/>
      <c r="T3677" s="17">
        <f>IF(AND(D3677&lt;&gt;"",RIGHT(D3677,3)&lt;&gt;""),IF(COUNTIF($D$6:D3677,D3677)=1,1,0),0)</f>
        <v>0</v>
      </c>
      <c r="U3677" s="17" t="str">
        <f t="shared" si="292"/>
        <v/>
      </c>
      <c r="V3677" s="17" t="str">
        <f t="shared" si="293"/>
        <v/>
      </c>
    </row>
    <row r="3678" s="9" customFormat="1" hidden="1" customHeight="1" spans="1:22">
      <c r="A3678" s="21"/>
      <c r="B3678" s="54"/>
      <c r="C3678" s="55"/>
      <c r="D3678" s="54"/>
      <c r="E3678" s="57"/>
      <c r="F3678" s="58"/>
      <c r="G3678" s="59"/>
      <c r="H3678" s="57"/>
      <c r="I3678" s="57"/>
      <c r="J3678" s="62" t="str">
        <f t="shared" si="289"/>
        <v/>
      </c>
      <c r="K3678" s="61"/>
      <c r="L3678" s="57"/>
      <c r="M3678" s="57" t="str">
        <f t="shared" si="290"/>
        <v/>
      </c>
      <c r="N3678" s="57"/>
      <c r="O3678" s="57"/>
      <c r="P3678" s="57"/>
      <c r="Q3678" s="65" t="str">
        <f t="shared" si="291"/>
        <v/>
      </c>
      <c r="R3678" s="55"/>
      <c r="S3678" s="67"/>
      <c r="T3678" s="17">
        <f>IF(AND(D3678&lt;&gt;"",RIGHT(D3678,3)&lt;&gt;""),IF(COUNTIF($D$6:D3678,D3678)=1,1,0),0)</f>
        <v>0</v>
      </c>
      <c r="U3678" s="17" t="str">
        <f t="shared" si="292"/>
        <v/>
      </c>
      <c r="V3678" s="17" t="str">
        <f t="shared" si="293"/>
        <v/>
      </c>
    </row>
    <row r="3679" s="9" customFormat="1" hidden="1" customHeight="1" spans="1:22">
      <c r="A3679" s="21"/>
      <c r="B3679" s="54"/>
      <c r="C3679" s="55"/>
      <c r="D3679" s="54"/>
      <c r="E3679" s="57"/>
      <c r="F3679" s="58"/>
      <c r="G3679" s="59"/>
      <c r="H3679" s="57"/>
      <c r="I3679" s="57"/>
      <c r="J3679" s="62" t="str">
        <f t="shared" si="289"/>
        <v/>
      </c>
      <c r="K3679" s="61"/>
      <c r="L3679" s="57"/>
      <c r="M3679" s="57" t="str">
        <f t="shared" si="290"/>
        <v/>
      </c>
      <c r="N3679" s="57"/>
      <c r="O3679" s="57"/>
      <c r="P3679" s="57"/>
      <c r="Q3679" s="65" t="str">
        <f t="shared" si="291"/>
        <v/>
      </c>
      <c r="R3679" s="55"/>
      <c r="S3679" s="67"/>
      <c r="T3679" s="17">
        <f>IF(AND(D3679&lt;&gt;"",RIGHT(D3679,3)&lt;&gt;""),IF(COUNTIF($D$6:D3679,D3679)=1,1,0),0)</f>
        <v>0</v>
      </c>
      <c r="U3679" s="17" t="str">
        <f t="shared" si="292"/>
        <v/>
      </c>
      <c r="V3679" s="17" t="str">
        <f t="shared" si="293"/>
        <v/>
      </c>
    </row>
    <row r="3680" s="9" customFormat="1" hidden="1" customHeight="1" spans="1:22">
      <c r="A3680" s="21"/>
      <c r="B3680" s="54"/>
      <c r="C3680" s="55"/>
      <c r="D3680" s="54"/>
      <c r="E3680" s="57"/>
      <c r="F3680" s="58"/>
      <c r="G3680" s="59"/>
      <c r="H3680" s="57"/>
      <c r="I3680" s="57"/>
      <c r="J3680" s="62" t="str">
        <f t="shared" si="289"/>
        <v/>
      </c>
      <c r="K3680" s="61"/>
      <c r="L3680" s="57"/>
      <c r="M3680" s="57" t="str">
        <f t="shared" si="290"/>
        <v/>
      </c>
      <c r="N3680" s="57"/>
      <c r="O3680" s="57"/>
      <c r="P3680" s="57"/>
      <c r="Q3680" s="65" t="str">
        <f t="shared" si="291"/>
        <v/>
      </c>
      <c r="R3680" s="55"/>
      <c r="S3680" s="67"/>
      <c r="T3680" s="17">
        <f>IF(AND(D3680&lt;&gt;"",RIGHT(D3680,3)&lt;&gt;""),IF(COUNTIF($D$6:D3680,D3680)=1,1,0),0)</f>
        <v>0</v>
      </c>
      <c r="U3680" s="17" t="str">
        <f t="shared" si="292"/>
        <v/>
      </c>
      <c r="V3680" s="17" t="str">
        <f t="shared" si="293"/>
        <v/>
      </c>
    </row>
    <row r="3681" s="9" customFormat="1" hidden="1" customHeight="1" spans="1:22">
      <c r="A3681" s="21"/>
      <c r="B3681" s="54"/>
      <c r="C3681" s="55"/>
      <c r="D3681" s="54"/>
      <c r="E3681" s="57"/>
      <c r="F3681" s="58"/>
      <c r="G3681" s="59"/>
      <c r="H3681" s="57"/>
      <c r="I3681" s="57"/>
      <c r="J3681" s="62" t="str">
        <f t="shared" si="289"/>
        <v/>
      </c>
      <c r="K3681" s="61"/>
      <c r="L3681" s="57"/>
      <c r="M3681" s="57" t="str">
        <f t="shared" si="290"/>
        <v/>
      </c>
      <c r="N3681" s="57"/>
      <c r="O3681" s="57"/>
      <c r="P3681" s="57"/>
      <c r="Q3681" s="65" t="str">
        <f t="shared" si="291"/>
        <v/>
      </c>
      <c r="R3681" s="55"/>
      <c r="S3681" s="67"/>
      <c r="T3681" s="17">
        <f>IF(AND(D3681&lt;&gt;"",RIGHT(D3681,3)&lt;&gt;""),IF(COUNTIF($D$6:D3681,D3681)=1,1,0),0)</f>
        <v>0</v>
      </c>
      <c r="U3681" s="17" t="str">
        <f t="shared" si="292"/>
        <v/>
      </c>
      <c r="V3681" s="17" t="str">
        <f t="shared" si="293"/>
        <v/>
      </c>
    </row>
    <row r="3682" s="9" customFormat="1" hidden="1" customHeight="1" spans="1:22">
      <c r="A3682" s="21"/>
      <c r="B3682" s="54"/>
      <c r="C3682" s="55"/>
      <c r="D3682" s="54"/>
      <c r="E3682" s="57"/>
      <c r="F3682" s="58"/>
      <c r="G3682" s="59"/>
      <c r="H3682" s="57"/>
      <c r="I3682" s="57"/>
      <c r="J3682" s="62" t="str">
        <f t="shared" si="289"/>
        <v/>
      </c>
      <c r="K3682" s="61"/>
      <c r="L3682" s="57"/>
      <c r="M3682" s="57" t="str">
        <f t="shared" si="290"/>
        <v/>
      </c>
      <c r="N3682" s="57"/>
      <c r="O3682" s="57"/>
      <c r="P3682" s="57"/>
      <c r="Q3682" s="65" t="str">
        <f t="shared" si="291"/>
        <v/>
      </c>
      <c r="R3682" s="55"/>
      <c r="S3682" s="67"/>
      <c r="T3682" s="17">
        <f>IF(AND(D3682&lt;&gt;"",RIGHT(D3682,3)&lt;&gt;""),IF(COUNTIF($D$6:D3682,D3682)=1,1,0),0)</f>
        <v>0</v>
      </c>
      <c r="U3682" s="17" t="str">
        <f t="shared" si="292"/>
        <v/>
      </c>
      <c r="V3682" s="17" t="str">
        <f t="shared" si="293"/>
        <v/>
      </c>
    </row>
    <row r="3683" s="9" customFormat="1" hidden="1" customHeight="1" spans="1:22">
      <c r="A3683" s="21"/>
      <c r="B3683" s="54"/>
      <c r="C3683" s="55"/>
      <c r="D3683" s="54"/>
      <c r="E3683" s="57"/>
      <c r="F3683" s="58"/>
      <c r="G3683" s="59"/>
      <c r="H3683" s="57"/>
      <c r="I3683" s="57"/>
      <c r="J3683" s="62" t="str">
        <f t="shared" si="289"/>
        <v/>
      </c>
      <c r="K3683" s="61"/>
      <c r="L3683" s="57"/>
      <c r="M3683" s="57" t="str">
        <f t="shared" si="290"/>
        <v/>
      </c>
      <c r="N3683" s="57"/>
      <c r="O3683" s="57"/>
      <c r="P3683" s="57"/>
      <c r="Q3683" s="65" t="str">
        <f t="shared" si="291"/>
        <v/>
      </c>
      <c r="R3683" s="55"/>
      <c r="S3683" s="67"/>
      <c r="T3683" s="17">
        <f>IF(AND(D3683&lt;&gt;"",RIGHT(D3683,3)&lt;&gt;""),IF(COUNTIF($D$6:D3683,D3683)=1,1,0),0)</f>
        <v>0</v>
      </c>
      <c r="U3683" s="17" t="str">
        <f t="shared" si="292"/>
        <v/>
      </c>
      <c r="V3683" s="17" t="str">
        <f t="shared" si="293"/>
        <v/>
      </c>
    </row>
    <row r="3684" s="9" customFormat="1" hidden="1" customHeight="1" spans="1:22">
      <c r="A3684" s="21"/>
      <c r="B3684" s="54"/>
      <c r="C3684" s="55"/>
      <c r="D3684" s="54"/>
      <c r="E3684" s="57"/>
      <c r="F3684" s="58"/>
      <c r="G3684" s="59"/>
      <c r="H3684" s="57"/>
      <c r="I3684" s="57"/>
      <c r="J3684" s="62" t="str">
        <f t="shared" si="289"/>
        <v/>
      </c>
      <c r="K3684" s="61"/>
      <c r="L3684" s="57"/>
      <c r="M3684" s="57" t="str">
        <f t="shared" si="290"/>
        <v/>
      </c>
      <c r="N3684" s="57"/>
      <c r="O3684" s="57"/>
      <c r="P3684" s="57"/>
      <c r="Q3684" s="65" t="str">
        <f t="shared" si="291"/>
        <v/>
      </c>
      <c r="R3684" s="55"/>
      <c r="S3684" s="67"/>
      <c r="T3684" s="17">
        <f>IF(AND(D3684&lt;&gt;"",RIGHT(D3684,3)&lt;&gt;""),IF(COUNTIF($D$6:D3684,D3684)=1,1,0),0)</f>
        <v>0</v>
      </c>
      <c r="U3684" s="17" t="str">
        <f t="shared" si="292"/>
        <v/>
      </c>
      <c r="V3684" s="17" t="str">
        <f t="shared" si="293"/>
        <v/>
      </c>
    </row>
    <row r="3685" s="9" customFormat="1" hidden="1" customHeight="1" spans="1:22">
      <c r="A3685" s="21"/>
      <c r="B3685" s="54"/>
      <c r="C3685" s="55"/>
      <c r="D3685" s="54"/>
      <c r="E3685" s="57"/>
      <c r="F3685" s="58"/>
      <c r="G3685" s="59"/>
      <c r="H3685" s="57"/>
      <c r="I3685" s="57"/>
      <c r="J3685" s="62" t="str">
        <f t="shared" si="289"/>
        <v/>
      </c>
      <c r="K3685" s="61"/>
      <c r="L3685" s="57"/>
      <c r="M3685" s="57" t="str">
        <f t="shared" si="290"/>
        <v/>
      </c>
      <c r="N3685" s="57"/>
      <c r="O3685" s="57"/>
      <c r="P3685" s="57"/>
      <c r="Q3685" s="65" t="str">
        <f t="shared" si="291"/>
        <v/>
      </c>
      <c r="R3685" s="55"/>
      <c r="S3685" s="67"/>
      <c r="T3685" s="17">
        <f>IF(AND(D3685&lt;&gt;"",RIGHT(D3685,3)&lt;&gt;""),IF(COUNTIF($D$6:D3685,D3685)=1,1,0),0)</f>
        <v>0</v>
      </c>
      <c r="U3685" s="17" t="str">
        <f t="shared" si="292"/>
        <v/>
      </c>
      <c r="V3685" s="17" t="str">
        <f t="shared" si="293"/>
        <v/>
      </c>
    </row>
    <row r="3686" s="9" customFormat="1" hidden="1" customHeight="1" spans="1:22">
      <c r="A3686" s="21"/>
      <c r="B3686" s="54"/>
      <c r="C3686" s="55"/>
      <c r="D3686" s="54"/>
      <c r="E3686" s="57"/>
      <c r="F3686" s="58"/>
      <c r="G3686" s="59"/>
      <c r="H3686" s="57"/>
      <c r="I3686" s="57"/>
      <c r="J3686" s="62" t="str">
        <f t="shared" si="289"/>
        <v/>
      </c>
      <c r="K3686" s="61"/>
      <c r="L3686" s="57"/>
      <c r="M3686" s="57" t="str">
        <f t="shared" si="290"/>
        <v/>
      </c>
      <c r="N3686" s="57"/>
      <c r="O3686" s="57"/>
      <c r="P3686" s="57"/>
      <c r="Q3686" s="65" t="str">
        <f t="shared" si="291"/>
        <v/>
      </c>
      <c r="R3686" s="55"/>
      <c r="S3686" s="67"/>
      <c r="T3686" s="17">
        <f>IF(AND(D3686&lt;&gt;"",RIGHT(D3686,3)&lt;&gt;""),IF(COUNTIF($D$6:D3686,D3686)=1,1,0),0)</f>
        <v>0</v>
      </c>
      <c r="U3686" s="17" t="str">
        <f t="shared" si="292"/>
        <v/>
      </c>
      <c r="V3686" s="17" t="str">
        <f t="shared" si="293"/>
        <v/>
      </c>
    </row>
    <row r="3687" s="9" customFormat="1" hidden="1" customHeight="1" spans="1:22">
      <c r="A3687" s="21"/>
      <c r="B3687" s="54"/>
      <c r="C3687" s="55"/>
      <c r="D3687" s="54"/>
      <c r="E3687" s="57"/>
      <c r="F3687" s="58"/>
      <c r="G3687" s="59"/>
      <c r="H3687" s="57"/>
      <c r="I3687" s="57"/>
      <c r="J3687" s="62" t="str">
        <f t="shared" si="289"/>
        <v/>
      </c>
      <c r="K3687" s="61"/>
      <c r="L3687" s="57"/>
      <c r="M3687" s="57" t="str">
        <f t="shared" si="290"/>
        <v/>
      </c>
      <c r="N3687" s="57"/>
      <c r="O3687" s="57"/>
      <c r="P3687" s="57"/>
      <c r="Q3687" s="65" t="str">
        <f t="shared" si="291"/>
        <v/>
      </c>
      <c r="R3687" s="55"/>
      <c r="S3687" s="67"/>
      <c r="T3687" s="17">
        <f>IF(AND(D3687&lt;&gt;"",RIGHT(D3687,3)&lt;&gt;""),IF(COUNTIF($D$6:D3687,D3687)=1,1,0),0)</f>
        <v>0</v>
      </c>
      <c r="U3687" s="17" t="str">
        <f t="shared" si="292"/>
        <v/>
      </c>
      <c r="V3687" s="17" t="str">
        <f t="shared" si="293"/>
        <v/>
      </c>
    </row>
    <row r="3688" s="9" customFormat="1" hidden="1" customHeight="1" spans="1:22">
      <c r="A3688" s="21"/>
      <c r="B3688" s="54"/>
      <c r="C3688" s="55"/>
      <c r="D3688" s="54"/>
      <c r="E3688" s="57"/>
      <c r="F3688" s="58"/>
      <c r="G3688" s="59"/>
      <c r="H3688" s="57"/>
      <c r="I3688" s="57"/>
      <c r="J3688" s="62" t="str">
        <f t="shared" si="289"/>
        <v/>
      </c>
      <c r="K3688" s="61"/>
      <c r="L3688" s="57"/>
      <c r="M3688" s="57" t="str">
        <f t="shared" si="290"/>
        <v/>
      </c>
      <c r="N3688" s="57"/>
      <c r="O3688" s="57"/>
      <c r="P3688" s="57"/>
      <c r="Q3688" s="65" t="str">
        <f t="shared" si="291"/>
        <v/>
      </c>
      <c r="R3688" s="55"/>
      <c r="S3688" s="67"/>
      <c r="T3688" s="17">
        <f>IF(AND(D3688&lt;&gt;"",RIGHT(D3688,3)&lt;&gt;""),IF(COUNTIF($D$6:D3688,D3688)=1,1,0),0)</f>
        <v>0</v>
      </c>
      <c r="U3688" s="17" t="str">
        <f t="shared" si="292"/>
        <v/>
      </c>
      <c r="V3688" s="17" t="str">
        <f t="shared" si="293"/>
        <v/>
      </c>
    </row>
    <row r="3689" s="9" customFormat="1" hidden="1" customHeight="1" spans="1:22">
      <c r="A3689" s="21"/>
      <c r="B3689" s="54"/>
      <c r="C3689" s="55"/>
      <c r="D3689" s="54"/>
      <c r="E3689" s="57"/>
      <c r="F3689" s="58"/>
      <c r="G3689" s="59"/>
      <c r="H3689" s="57"/>
      <c r="I3689" s="57"/>
      <c r="J3689" s="62" t="str">
        <f t="shared" si="289"/>
        <v/>
      </c>
      <c r="K3689" s="61"/>
      <c r="L3689" s="57"/>
      <c r="M3689" s="57" t="str">
        <f t="shared" si="290"/>
        <v/>
      </c>
      <c r="N3689" s="57"/>
      <c r="O3689" s="57"/>
      <c r="P3689" s="57"/>
      <c r="Q3689" s="65" t="str">
        <f t="shared" si="291"/>
        <v/>
      </c>
      <c r="R3689" s="55"/>
      <c r="S3689" s="67"/>
      <c r="T3689" s="17">
        <f>IF(AND(D3689&lt;&gt;"",RIGHT(D3689,3)&lt;&gt;""),IF(COUNTIF($D$6:D3689,D3689)=1,1,0),0)</f>
        <v>0</v>
      </c>
      <c r="U3689" s="17" t="str">
        <f t="shared" si="292"/>
        <v/>
      </c>
      <c r="V3689" s="17" t="str">
        <f t="shared" si="293"/>
        <v/>
      </c>
    </row>
    <row r="3690" s="9" customFormat="1" hidden="1" customHeight="1" spans="1:22">
      <c r="A3690" s="21"/>
      <c r="B3690" s="54"/>
      <c r="C3690" s="55"/>
      <c r="D3690" s="54"/>
      <c r="E3690" s="57"/>
      <c r="F3690" s="58"/>
      <c r="G3690" s="59"/>
      <c r="H3690" s="57"/>
      <c r="I3690" s="57"/>
      <c r="J3690" s="62" t="str">
        <f t="shared" si="289"/>
        <v/>
      </c>
      <c r="K3690" s="61"/>
      <c r="L3690" s="57"/>
      <c r="M3690" s="57" t="str">
        <f t="shared" si="290"/>
        <v/>
      </c>
      <c r="N3690" s="57"/>
      <c r="O3690" s="57"/>
      <c r="P3690" s="57"/>
      <c r="Q3690" s="65" t="str">
        <f t="shared" si="291"/>
        <v/>
      </c>
      <c r="R3690" s="55"/>
      <c r="S3690" s="67"/>
      <c r="T3690" s="17">
        <f>IF(AND(D3690&lt;&gt;"",RIGHT(D3690,3)&lt;&gt;""),IF(COUNTIF($D$6:D3690,D3690)=1,1,0),0)</f>
        <v>0</v>
      </c>
      <c r="U3690" s="17" t="str">
        <f t="shared" si="292"/>
        <v/>
      </c>
      <c r="V3690" s="17" t="str">
        <f t="shared" si="293"/>
        <v/>
      </c>
    </row>
    <row r="3691" s="9" customFormat="1" hidden="1" customHeight="1" spans="1:22">
      <c r="A3691" s="21"/>
      <c r="B3691" s="54"/>
      <c r="C3691" s="55"/>
      <c r="D3691" s="54"/>
      <c r="E3691" s="57"/>
      <c r="F3691" s="58"/>
      <c r="G3691" s="59"/>
      <c r="H3691" s="57"/>
      <c r="I3691" s="57"/>
      <c r="J3691" s="62" t="str">
        <f t="shared" si="289"/>
        <v/>
      </c>
      <c r="K3691" s="61"/>
      <c r="L3691" s="57"/>
      <c r="M3691" s="57" t="str">
        <f t="shared" si="290"/>
        <v/>
      </c>
      <c r="N3691" s="57"/>
      <c r="O3691" s="57"/>
      <c r="P3691" s="57"/>
      <c r="Q3691" s="65" t="str">
        <f t="shared" si="291"/>
        <v/>
      </c>
      <c r="R3691" s="55"/>
      <c r="S3691" s="67"/>
      <c r="T3691" s="17">
        <f>IF(AND(D3691&lt;&gt;"",RIGHT(D3691,3)&lt;&gt;""),IF(COUNTIF($D$6:D3691,D3691)=1,1,0),0)</f>
        <v>0</v>
      </c>
      <c r="U3691" s="17" t="str">
        <f t="shared" si="292"/>
        <v/>
      </c>
      <c r="V3691" s="17" t="str">
        <f t="shared" si="293"/>
        <v/>
      </c>
    </row>
    <row r="3692" s="9" customFormat="1" hidden="1" customHeight="1" spans="1:22">
      <c r="A3692" s="21"/>
      <c r="B3692" s="54"/>
      <c r="C3692" s="55"/>
      <c r="D3692" s="54"/>
      <c r="E3692" s="57"/>
      <c r="F3692" s="58"/>
      <c r="G3692" s="59"/>
      <c r="H3692" s="57"/>
      <c r="I3692" s="57"/>
      <c r="J3692" s="62" t="str">
        <f t="shared" si="289"/>
        <v/>
      </c>
      <c r="K3692" s="61"/>
      <c r="L3692" s="57"/>
      <c r="M3692" s="57" t="str">
        <f t="shared" si="290"/>
        <v/>
      </c>
      <c r="N3692" s="57"/>
      <c r="O3692" s="57"/>
      <c r="P3692" s="57"/>
      <c r="Q3692" s="65" t="str">
        <f t="shared" si="291"/>
        <v/>
      </c>
      <c r="R3692" s="55"/>
      <c r="S3692" s="67"/>
      <c r="T3692" s="17">
        <f>IF(AND(D3692&lt;&gt;"",RIGHT(D3692,3)&lt;&gt;""),IF(COUNTIF($D$6:D3692,D3692)=1,1,0),0)</f>
        <v>0</v>
      </c>
      <c r="U3692" s="17" t="str">
        <f t="shared" si="292"/>
        <v/>
      </c>
      <c r="V3692" s="17" t="str">
        <f t="shared" si="293"/>
        <v/>
      </c>
    </row>
    <row r="3693" s="9" customFormat="1" hidden="1" customHeight="1" spans="1:22">
      <c r="A3693" s="21"/>
      <c r="B3693" s="54"/>
      <c r="C3693" s="55"/>
      <c r="D3693" s="54"/>
      <c r="E3693" s="57"/>
      <c r="F3693" s="58"/>
      <c r="G3693" s="59"/>
      <c r="H3693" s="57"/>
      <c r="I3693" s="57"/>
      <c r="J3693" s="62" t="str">
        <f t="shared" si="289"/>
        <v/>
      </c>
      <c r="K3693" s="61"/>
      <c r="L3693" s="57"/>
      <c r="M3693" s="57" t="str">
        <f t="shared" si="290"/>
        <v/>
      </c>
      <c r="N3693" s="57"/>
      <c r="O3693" s="57"/>
      <c r="P3693" s="57"/>
      <c r="Q3693" s="65" t="str">
        <f t="shared" si="291"/>
        <v/>
      </c>
      <c r="R3693" s="55"/>
      <c r="S3693" s="67"/>
      <c r="T3693" s="17">
        <f>IF(AND(D3693&lt;&gt;"",RIGHT(D3693,3)&lt;&gt;""),IF(COUNTIF($D$6:D3693,D3693)=1,1,0),0)</f>
        <v>0</v>
      </c>
      <c r="U3693" s="17" t="str">
        <f t="shared" si="292"/>
        <v/>
      </c>
      <c r="V3693" s="17" t="str">
        <f t="shared" si="293"/>
        <v/>
      </c>
    </row>
    <row r="3694" s="9" customFormat="1" hidden="1" customHeight="1" spans="1:22">
      <c r="A3694" s="21"/>
      <c r="B3694" s="54"/>
      <c r="C3694" s="55"/>
      <c r="D3694" s="54"/>
      <c r="E3694" s="57"/>
      <c r="F3694" s="58"/>
      <c r="G3694" s="59"/>
      <c r="H3694" s="57"/>
      <c r="I3694" s="57"/>
      <c r="J3694" s="62" t="str">
        <f t="shared" si="289"/>
        <v/>
      </c>
      <c r="K3694" s="61"/>
      <c r="L3694" s="57"/>
      <c r="M3694" s="57" t="str">
        <f t="shared" si="290"/>
        <v/>
      </c>
      <c r="N3694" s="57"/>
      <c r="O3694" s="57"/>
      <c r="P3694" s="57"/>
      <c r="Q3694" s="65" t="str">
        <f t="shared" si="291"/>
        <v/>
      </c>
      <c r="R3694" s="55"/>
      <c r="S3694" s="67"/>
      <c r="T3694" s="17">
        <f>IF(AND(D3694&lt;&gt;"",RIGHT(D3694,3)&lt;&gt;""),IF(COUNTIF($D$6:D3694,D3694)=1,1,0),0)</f>
        <v>0</v>
      </c>
      <c r="U3694" s="17" t="str">
        <f t="shared" si="292"/>
        <v/>
      </c>
      <c r="V3694" s="17" t="str">
        <f t="shared" si="293"/>
        <v/>
      </c>
    </row>
    <row r="3695" s="9" customFormat="1" hidden="1" customHeight="1" spans="1:22">
      <c r="A3695" s="21"/>
      <c r="B3695" s="54"/>
      <c r="C3695" s="55"/>
      <c r="D3695" s="54"/>
      <c r="E3695" s="57"/>
      <c r="F3695" s="58"/>
      <c r="G3695" s="59"/>
      <c r="H3695" s="57"/>
      <c r="I3695" s="57"/>
      <c r="J3695" s="62" t="str">
        <f t="shared" si="289"/>
        <v/>
      </c>
      <c r="K3695" s="61"/>
      <c r="L3695" s="57"/>
      <c r="M3695" s="57" t="str">
        <f t="shared" si="290"/>
        <v/>
      </c>
      <c r="N3695" s="57"/>
      <c r="O3695" s="57"/>
      <c r="P3695" s="57"/>
      <c r="Q3695" s="65" t="str">
        <f t="shared" si="291"/>
        <v/>
      </c>
      <c r="R3695" s="55"/>
      <c r="S3695" s="67"/>
      <c r="T3695" s="17">
        <f>IF(AND(D3695&lt;&gt;"",RIGHT(D3695,3)&lt;&gt;""),IF(COUNTIF($D$6:D3695,D3695)=1,1,0),0)</f>
        <v>0</v>
      </c>
      <c r="U3695" s="17" t="str">
        <f t="shared" si="292"/>
        <v/>
      </c>
      <c r="V3695" s="17" t="str">
        <f t="shared" si="293"/>
        <v/>
      </c>
    </row>
    <row r="3696" s="9" customFormat="1" hidden="1" customHeight="1" spans="1:22">
      <c r="A3696" s="21"/>
      <c r="B3696" s="54"/>
      <c r="C3696" s="55"/>
      <c r="D3696" s="54"/>
      <c r="E3696" s="57"/>
      <c r="F3696" s="58"/>
      <c r="G3696" s="59"/>
      <c r="H3696" s="57"/>
      <c r="I3696" s="57"/>
      <c r="J3696" s="62" t="str">
        <f t="shared" si="289"/>
        <v/>
      </c>
      <c r="K3696" s="61"/>
      <c r="L3696" s="57"/>
      <c r="M3696" s="57" t="str">
        <f t="shared" si="290"/>
        <v/>
      </c>
      <c r="N3696" s="57"/>
      <c r="O3696" s="57"/>
      <c r="P3696" s="57"/>
      <c r="Q3696" s="65" t="str">
        <f t="shared" si="291"/>
        <v/>
      </c>
      <c r="R3696" s="55"/>
      <c r="S3696" s="67"/>
      <c r="T3696" s="17">
        <f>IF(AND(D3696&lt;&gt;"",RIGHT(D3696,3)&lt;&gt;""),IF(COUNTIF($D$6:D3696,D3696)=1,1,0),0)</f>
        <v>0</v>
      </c>
      <c r="U3696" s="17" t="str">
        <f t="shared" si="292"/>
        <v/>
      </c>
      <c r="V3696" s="17" t="str">
        <f t="shared" si="293"/>
        <v/>
      </c>
    </row>
    <row r="3697" s="9" customFormat="1" hidden="1" customHeight="1" spans="1:22">
      <c r="A3697" s="21"/>
      <c r="B3697" s="54"/>
      <c r="C3697" s="55"/>
      <c r="D3697" s="54"/>
      <c r="E3697" s="57"/>
      <c r="F3697" s="58"/>
      <c r="G3697" s="59"/>
      <c r="H3697" s="57"/>
      <c r="I3697" s="57"/>
      <c r="J3697" s="62" t="str">
        <f t="shared" si="289"/>
        <v/>
      </c>
      <c r="K3697" s="61"/>
      <c r="L3697" s="57"/>
      <c r="M3697" s="57" t="str">
        <f t="shared" si="290"/>
        <v/>
      </c>
      <c r="N3697" s="57"/>
      <c r="O3697" s="57"/>
      <c r="P3697" s="57"/>
      <c r="Q3697" s="65" t="str">
        <f t="shared" si="291"/>
        <v/>
      </c>
      <c r="R3697" s="55"/>
      <c r="S3697" s="67"/>
      <c r="T3697" s="17">
        <f>IF(AND(D3697&lt;&gt;"",RIGHT(D3697,3)&lt;&gt;""),IF(COUNTIF($D$6:D3697,D3697)=1,1,0),0)</f>
        <v>0</v>
      </c>
      <c r="U3697" s="17" t="str">
        <f t="shared" si="292"/>
        <v/>
      </c>
      <c r="V3697" s="17" t="str">
        <f t="shared" si="293"/>
        <v/>
      </c>
    </row>
    <row r="3698" s="9" customFormat="1" hidden="1" customHeight="1" spans="1:22">
      <c r="A3698" s="21"/>
      <c r="B3698" s="54"/>
      <c r="C3698" s="55"/>
      <c r="D3698" s="54"/>
      <c r="E3698" s="57"/>
      <c r="F3698" s="58"/>
      <c r="G3698" s="59"/>
      <c r="H3698" s="57"/>
      <c r="I3698" s="57"/>
      <c r="J3698" s="62" t="str">
        <f t="shared" si="289"/>
        <v/>
      </c>
      <c r="K3698" s="61"/>
      <c r="L3698" s="57"/>
      <c r="M3698" s="57" t="str">
        <f t="shared" si="290"/>
        <v/>
      </c>
      <c r="N3698" s="57"/>
      <c r="O3698" s="57"/>
      <c r="P3698" s="57"/>
      <c r="Q3698" s="65" t="str">
        <f t="shared" si="291"/>
        <v/>
      </c>
      <c r="R3698" s="55"/>
      <c r="S3698" s="67"/>
      <c r="T3698" s="17">
        <f>IF(AND(D3698&lt;&gt;"",RIGHT(D3698,3)&lt;&gt;""),IF(COUNTIF($D$6:D3698,D3698)=1,1,0),0)</f>
        <v>0</v>
      </c>
      <c r="U3698" s="17" t="str">
        <f t="shared" si="292"/>
        <v/>
      </c>
      <c r="V3698" s="17" t="str">
        <f t="shared" si="293"/>
        <v/>
      </c>
    </row>
    <row r="3699" s="9" customFormat="1" hidden="1" customHeight="1" spans="1:22">
      <c r="A3699" s="21"/>
      <c r="B3699" s="54"/>
      <c r="C3699" s="55"/>
      <c r="D3699" s="54"/>
      <c r="E3699" s="57"/>
      <c r="F3699" s="58"/>
      <c r="G3699" s="59"/>
      <c r="H3699" s="57"/>
      <c r="I3699" s="57"/>
      <c r="J3699" s="62" t="str">
        <f t="shared" si="289"/>
        <v/>
      </c>
      <c r="K3699" s="61"/>
      <c r="L3699" s="57"/>
      <c r="M3699" s="57" t="str">
        <f t="shared" si="290"/>
        <v/>
      </c>
      <c r="N3699" s="57"/>
      <c r="O3699" s="57"/>
      <c r="P3699" s="57"/>
      <c r="Q3699" s="65" t="str">
        <f t="shared" si="291"/>
        <v/>
      </c>
      <c r="R3699" s="55"/>
      <c r="S3699" s="67"/>
      <c r="T3699" s="17">
        <f>IF(AND(D3699&lt;&gt;"",RIGHT(D3699,3)&lt;&gt;""),IF(COUNTIF($D$6:D3699,D3699)=1,1,0),0)</f>
        <v>0</v>
      </c>
      <c r="U3699" s="17" t="str">
        <f t="shared" si="292"/>
        <v/>
      </c>
      <c r="V3699" s="17" t="str">
        <f t="shared" si="293"/>
        <v/>
      </c>
    </row>
    <row r="3700" s="9" customFormat="1" hidden="1" customHeight="1" spans="1:22">
      <c r="A3700" s="21"/>
      <c r="B3700" s="54"/>
      <c r="C3700" s="55"/>
      <c r="D3700" s="54"/>
      <c r="E3700" s="57"/>
      <c r="F3700" s="58"/>
      <c r="G3700" s="59"/>
      <c r="H3700" s="57"/>
      <c r="I3700" s="57"/>
      <c r="J3700" s="62" t="str">
        <f t="shared" si="289"/>
        <v/>
      </c>
      <c r="K3700" s="61"/>
      <c r="L3700" s="57"/>
      <c r="M3700" s="57" t="str">
        <f t="shared" si="290"/>
        <v/>
      </c>
      <c r="N3700" s="57"/>
      <c r="O3700" s="57"/>
      <c r="P3700" s="57"/>
      <c r="Q3700" s="65" t="str">
        <f t="shared" si="291"/>
        <v/>
      </c>
      <c r="R3700" s="55"/>
      <c r="S3700" s="67"/>
      <c r="T3700" s="17">
        <f>IF(AND(D3700&lt;&gt;"",RIGHT(D3700,3)&lt;&gt;""),IF(COUNTIF($D$6:D3700,D3700)=1,1,0),0)</f>
        <v>0</v>
      </c>
      <c r="U3700" s="17" t="str">
        <f t="shared" si="292"/>
        <v/>
      </c>
      <c r="V3700" s="17" t="str">
        <f t="shared" si="293"/>
        <v/>
      </c>
    </row>
    <row r="3701" s="9" customFormat="1" hidden="1" customHeight="1" spans="1:22">
      <c r="A3701" s="21"/>
      <c r="B3701" s="54"/>
      <c r="C3701" s="55"/>
      <c r="D3701" s="54"/>
      <c r="E3701" s="57"/>
      <c r="F3701" s="58"/>
      <c r="G3701" s="59"/>
      <c r="H3701" s="57"/>
      <c r="I3701" s="57"/>
      <c r="J3701" s="62" t="str">
        <f t="shared" si="289"/>
        <v/>
      </c>
      <c r="K3701" s="61"/>
      <c r="L3701" s="57"/>
      <c r="M3701" s="57" t="str">
        <f t="shared" si="290"/>
        <v/>
      </c>
      <c r="N3701" s="57"/>
      <c r="O3701" s="57"/>
      <c r="P3701" s="57"/>
      <c r="Q3701" s="65" t="str">
        <f t="shared" si="291"/>
        <v/>
      </c>
      <c r="R3701" s="55"/>
      <c r="S3701" s="67"/>
      <c r="T3701" s="17">
        <f>IF(AND(D3701&lt;&gt;"",RIGHT(D3701,3)&lt;&gt;""),IF(COUNTIF($D$6:D3701,D3701)=1,1,0),0)</f>
        <v>0</v>
      </c>
      <c r="U3701" s="17" t="str">
        <f t="shared" si="292"/>
        <v/>
      </c>
      <c r="V3701" s="17" t="str">
        <f t="shared" si="293"/>
        <v/>
      </c>
    </row>
    <row r="3702" s="9" customFormat="1" hidden="1" customHeight="1" spans="1:22">
      <c r="A3702" s="21"/>
      <c r="B3702" s="54"/>
      <c r="C3702" s="55"/>
      <c r="D3702" s="54"/>
      <c r="E3702" s="57"/>
      <c r="F3702" s="58"/>
      <c r="G3702" s="59"/>
      <c r="H3702" s="57"/>
      <c r="I3702" s="57"/>
      <c r="J3702" s="62" t="str">
        <f t="shared" si="289"/>
        <v/>
      </c>
      <c r="K3702" s="61"/>
      <c r="L3702" s="57"/>
      <c r="M3702" s="57" t="str">
        <f t="shared" si="290"/>
        <v/>
      </c>
      <c r="N3702" s="57"/>
      <c r="O3702" s="57"/>
      <c r="P3702" s="57"/>
      <c r="Q3702" s="65" t="str">
        <f t="shared" si="291"/>
        <v/>
      </c>
      <c r="R3702" s="55"/>
      <c r="S3702" s="67"/>
      <c r="T3702" s="17">
        <f>IF(AND(D3702&lt;&gt;"",RIGHT(D3702,3)&lt;&gt;""),IF(COUNTIF($D$6:D3702,D3702)=1,1,0),0)</f>
        <v>0</v>
      </c>
      <c r="U3702" s="17" t="str">
        <f t="shared" si="292"/>
        <v/>
      </c>
      <c r="V3702" s="17" t="str">
        <f t="shared" si="293"/>
        <v/>
      </c>
    </row>
    <row r="3703" s="9" customFormat="1" hidden="1" customHeight="1" spans="1:22">
      <c r="A3703" s="21"/>
      <c r="B3703" s="54"/>
      <c r="C3703" s="55"/>
      <c r="D3703" s="54"/>
      <c r="E3703" s="57"/>
      <c r="F3703" s="58"/>
      <c r="G3703" s="59"/>
      <c r="H3703" s="57"/>
      <c r="I3703" s="57"/>
      <c r="J3703" s="62" t="str">
        <f t="shared" si="289"/>
        <v/>
      </c>
      <c r="K3703" s="61"/>
      <c r="L3703" s="57"/>
      <c r="M3703" s="57" t="str">
        <f t="shared" si="290"/>
        <v/>
      </c>
      <c r="N3703" s="57"/>
      <c r="O3703" s="57"/>
      <c r="P3703" s="57"/>
      <c r="Q3703" s="65" t="str">
        <f t="shared" si="291"/>
        <v/>
      </c>
      <c r="R3703" s="55"/>
      <c r="S3703" s="67"/>
      <c r="T3703" s="17">
        <f>IF(AND(D3703&lt;&gt;"",RIGHT(D3703,3)&lt;&gt;""),IF(COUNTIF($D$6:D3703,D3703)=1,1,0),0)</f>
        <v>0</v>
      </c>
      <c r="U3703" s="17" t="str">
        <f t="shared" si="292"/>
        <v/>
      </c>
      <c r="V3703" s="17" t="str">
        <f t="shared" si="293"/>
        <v/>
      </c>
    </row>
    <row r="3704" s="9" customFormat="1" hidden="1" customHeight="1" spans="1:22">
      <c r="A3704" s="21"/>
      <c r="B3704" s="54"/>
      <c r="C3704" s="55"/>
      <c r="D3704" s="54"/>
      <c r="E3704" s="57"/>
      <c r="F3704" s="58"/>
      <c r="G3704" s="59"/>
      <c r="H3704" s="57"/>
      <c r="I3704" s="57"/>
      <c r="J3704" s="62" t="str">
        <f t="shared" si="289"/>
        <v/>
      </c>
      <c r="K3704" s="61"/>
      <c r="L3704" s="57"/>
      <c r="M3704" s="57" t="str">
        <f t="shared" si="290"/>
        <v/>
      </c>
      <c r="N3704" s="57"/>
      <c r="O3704" s="57"/>
      <c r="P3704" s="57"/>
      <c r="Q3704" s="65" t="str">
        <f t="shared" si="291"/>
        <v/>
      </c>
      <c r="R3704" s="55"/>
      <c r="S3704" s="67"/>
      <c r="T3704" s="17">
        <f>IF(AND(D3704&lt;&gt;"",RIGHT(D3704,3)&lt;&gt;""),IF(COUNTIF($D$6:D3704,D3704)=1,1,0),0)</f>
        <v>0</v>
      </c>
      <c r="U3704" s="17" t="str">
        <f t="shared" si="292"/>
        <v/>
      </c>
      <c r="V3704" s="17" t="str">
        <f t="shared" si="293"/>
        <v/>
      </c>
    </row>
    <row r="3705" s="9" customFormat="1" hidden="1" customHeight="1" spans="1:22">
      <c r="A3705" s="21"/>
      <c r="B3705" s="54"/>
      <c r="C3705" s="55"/>
      <c r="D3705" s="54"/>
      <c r="E3705" s="57"/>
      <c r="F3705" s="58"/>
      <c r="G3705" s="59"/>
      <c r="H3705" s="57"/>
      <c r="I3705" s="57"/>
      <c r="J3705" s="62" t="str">
        <f t="shared" si="289"/>
        <v/>
      </c>
      <c r="K3705" s="61"/>
      <c r="L3705" s="57"/>
      <c r="M3705" s="57" t="str">
        <f t="shared" si="290"/>
        <v/>
      </c>
      <c r="N3705" s="57"/>
      <c r="O3705" s="57"/>
      <c r="P3705" s="57"/>
      <c r="Q3705" s="65" t="str">
        <f t="shared" si="291"/>
        <v/>
      </c>
      <c r="R3705" s="55"/>
      <c r="S3705" s="67"/>
      <c r="T3705" s="17">
        <f>IF(AND(D3705&lt;&gt;"",RIGHT(D3705,3)&lt;&gt;""),IF(COUNTIF($D$6:D3705,D3705)=1,1,0),0)</f>
        <v>0</v>
      </c>
      <c r="U3705" s="17" t="str">
        <f t="shared" si="292"/>
        <v/>
      </c>
      <c r="V3705" s="17" t="str">
        <f t="shared" si="293"/>
        <v/>
      </c>
    </row>
    <row r="3706" s="9" customFormat="1" hidden="1" customHeight="1" spans="1:22">
      <c r="A3706" s="21"/>
      <c r="B3706" s="54"/>
      <c r="C3706" s="55"/>
      <c r="D3706" s="54"/>
      <c r="E3706" s="57"/>
      <c r="F3706" s="58"/>
      <c r="G3706" s="59"/>
      <c r="H3706" s="57"/>
      <c r="I3706" s="57"/>
      <c r="J3706" s="62" t="str">
        <f t="shared" si="289"/>
        <v/>
      </c>
      <c r="K3706" s="61"/>
      <c r="L3706" s="57"/>
      <c r="M3706" s="57" t="str">
        <f t="shared" si="290"/>
        <v/>
      </c>
      <c r="N3706" s="57"/>
      <c r="O3706" s="57"/>
      <c r="P3706" s="57"/>
      <c r="Q3706" s="65" t="str">
        <f t="shared" si="291"/>
        <v/>
      </c>
      <c r="R3706" s="55"/>
      <c r="S3706" s="67"/>
      <c r="T3706" s="17">
        <f>IF(AND(D3706&lt;&gt;"",RIGHT(D3706,3)&lt;&gt;""),IF(COUNTIF($D$6:D3706,D3706)=1,1,0),0)</f>
        <v>0</v>
      </c>
      <c r="U3706" s="17" t="str">
        <f t="shared" si="292"/>
        <v/>
      </c>
      <c r="V3706" s="17" t="str">
        <f t="shared" si="293"/>
        <v/>
      </c>
    </row>
    <row r="3707" s="9" customFormat="1" hidden="1" customHeight="1" spans="1:22">
      <c r="A3707" s="21"/>
      <c r="B3707" s="54"/>
      <c r="C3707" s="55"/>
      <c r="D3707" s="54"/>
      <c r="E3707" s="57"/>
      <c r="F3707" s="58"/>
      <c r="G3707" s="59"/>
      <c r="H3707" s="57"/>
      <c r="I3707" s="57"/>
      <c r="J3707" s="62" t="str">
        <f t="shared" si="289"/>
        <v/>
      </c>
      <c r="K3707" s="61"/>
      <c r="L3707" s="57"/>
      <c r="M3707" s="57" t="str">
        <f t="shared" si="290"/>
        <v/>
      </c>
      <c r="N3707" s="57"/>
      <c r="O3707" s="57"/>
      <c r="P3707" s="57"/>
      <c r="Q3707" s="65" t="str">
        <f t="shared" si="291"/>
        <v/>
      </c>
      <c r="R3707" s="55"/>
      <c r="S3707" s="67"/>
      <c r="T3707" s="17">
        <f>IF(AND(D3707&lt;&gt;"",RIGHT(D3707,3)&lt;&gt;""),IF(COUNTIF($D$6:D3707,D3707)=1,1,0),0)</f>
        <v>0</v>
      </c>
      <c r="U3707" s="17" t="str">
        <f t="shared" si="292"/>
        <v/>
      </c>
      <c r="V3707" s="17" t="str">
        <f t="shared" si="293"/>
        <v/>
      </c>
    </row>
    <row r="3708" s="9" customFormat="1" hidden="1" customHeight="1" spans="1:22">
      <c r="A3708" s="21"/>
      <c r="B3708" s="54"/>
      <c r="C3708" s="55"/>
      <c r="D3708" s="54"/>
      <c r="E3708" s="57"/>
      <c r="F3708" s="58"/>
      <c r="G3708" s="59"/>
      <c r="H3708" s="57"/>
      <c r="I3708" s="57"/>
      <c r="J3708" s="62" t="str">
        <f t="shared" si="289"/>
        <v/>
      </c>
      <c r="K3708" s="61"/>
      <c r="L3708" s="57"/>
      <c r="M3708" s="57" t="str">
        <f t="shared" si="290"/>
        <v/>
      </c>
      <c r="N3708" s="57"/>
      <c r="O3708" s="57"/>
      <c r="P3708" s="57"/>
      <c r="Q3708" s="65" t="str">
        <f t="shared" si="291"/>
        <v/>
      </c>
      <c r="R3708" s="55"/>
      <c r="S3708" s="67"/>
      <c r="T3708" s="17">
        <f>IF(AND(D3708&lt;&gt;"",RIGHT(D3708,3)&lt;&gt;""),IF(COUNTIF($D$6:D3708,D3708)=1,1,0),0)</f>
        <v>0</v>
      </c>
      <c r="U3708" s="17" t="str">
        <f t="shared" si="292"/>
        <v/>
      </c>
      <c r="V3708" s="17" t="str">
        <f t="shared" si="293"/>
        <v/>
      </c>
    </row>
    <row r="3709" s="9" customFormat="1" hidden="1" customHeight="1" spans="1:22">
      <c r="A3709" s="21"/>
      <c r="B3709" s="54"/>
      <c r="C3709" s="55"/>
      <c r="D3709" s="54"/>
      <c r="E3709" s="57"/>
      <c r="F3709" s="58"/>
      <c r="G3709" s="59"/>
      <c r="H3709" s="57"/>
      <c r="I3709" s="57"/>
      <c r="J3709" s="62" t="str">
        <f t="shared" si="289"/>
        <v/>
      </c>
      <c r="K3709" s="61"/>
      <c r="L3709" s="57"/>
      <c r="M3709" s="57" t="str">
        <f t="shared" si="290"/>
        <v/>
      </c>
      <c r="N3709" s="57"/>
      <c r="O3709" s="57"/>
      <c r="P3709" s="57"/>
      <c r="Q3709" s="65" t="str">
        <f t="shared" si="291"/>
        <v/>
      </c>
      <c r="R3709" s="55"/>
      <c r="S3709" s="67"/>
      <c r="T3709" s="17">
        <f>IF(AND(D3709&lt;&gt;"",RIGHT(D3709,3)&lt;&gt;""),IF(COUNTIF($D$6:D3709,D3709)=1,1,0),0)</f>
        <v>0</v>
      </c>
      <c r="U3709" s="17" t="str">
        <f t="shared" si="292"/>
        <v/>
      </c>
      <c r="V3709" s="17" t="str">
        <f t="shared" si="293"/>
        <v/>
      </c>
    </row>
    <row r="3710" s="9" customFormat="1" hidden="1" customHeight="1" spans="1:22">
      <c r="A3710" s="21"/>
      <c r="B3710" s="54"/>
      <c r="C3710" s="55"/>
      <c r="D3710" s="54"/>
      <c r="E3710" s="57"/>
      <c r="F3710" s="58"/>
      <c r="G3710" s="59"/>
      <c r="H3710" s="57"/>
      <c r="I3710" s="57"/>
      <c r="J3710" s="62" t="str">
        <f t="shared" si="289"/>
        <v/>
      </c>
      <c r="K3710" s="61"/>
      <c r="L3710" s="57"/>
      <c r="M3710" s="57" t="str">
        <f t="shared" si="290"/>
        <v/>
      </c>
      <c r="N3710" s="57"/>
      <c r="O3710" s="57"/>
      <c r="P3710" s="57"/>
      <c r="Q3710" s="65" t="str">
        <f t="shared" si="291"/>
        <v/>
      </c>
      <c r="R3710" s="55"/>
      <c r="S3710" s="67"/>
      <c r="T3710" s="17">
        <f>IF(AND(D3710&lt;&gt;"",RIGHT(D3710,3)&lt;&gt;""),IF(COUNTIF($D$6:D3710,D3710)=1,1,0),0)</f>
        <v>0</v>
      </c>
      <c r="U3710" s="17" t="str">
        <f t="shared" si="292"/>
        <v/>
      </c>
      <c r="V3710" s="17" t="str">
        <f t="shared" si="293"/>
        <v/>
      </c>
    </row>
    <row r="3711" s="9" customFormat="1" hidden="1" customHeight="1" spans="1:22">
      <c r="A3711" s="21"/>
      <c r="B3711" s="54"/>
      <c r="C3711" s="55"/>
      <c r="D3711" s="54"/>
      <c r="E3711" s="57"/>
      <c r="F3711" s="58"/>
      <c r="G3711" s="59"/>
      <c r="H3711" s="57"/>
      <c r="I3711" s="57"/>
      <c r="J3711" s="62" t="str">
        <f t="shared" si="289"/>
        <v/>
      </c>
      <c r="K3711" s="61"/>
      <c r="L3711" s="57"/>
      <c r="M3711" s="57" t="str">
        <f t="shared" si="290"/>
        <v/>
      </c>
      <c r="N3711" s="57"/>
      <c r="O3711" s="57"/>
      <c r="P3711" s="57"/>
      <c r="Q3711" s="65" t="str">
        <f t="shared" si="291"/>
        <v/>
      </c>
      <c r="R3711" s="55"/>
      <c r="S3711" s="67"/>
      <c r="T3711" s="17">
        <f>IF(AND(D3711&lt;&gt;"",RIGHT(D3711,3)&lt;&gt;""),IF(COUNTIF($D$6:D3711,D3711)=1,1,0),0)</f>
        <v>0</v>
      </c>
      <c r="U3711" s="17" t="str">
        <f t="shared" si="292"/>
        <v/>
      </c>
      <c r="V3711" s="17" t="str">
        <f t="shared" si="293"/>
        <v/>
      </c>
    </row>
    <row r="3712" s="9" customFormat="1" hidden="1" customHeight="1" spans="1:22">
      <c r="A3712" s="21"/>
      <c r="B3712" s="54"/>
      <c r="C3712" s="55"/>
      <c r="D3712" s="54"/>
      <c r="E3712" s="57"/>
      <c r="F3712" s="58"/>
      <c r="G3712" s="59"/>
      <c r="H3712" s="57"/>
      <c r="I3712" s="57"/>
      <c r="J3712" s="62" t="str">
        <f t="shared" si="289"/>
        <v/>
      </c>
      <c r="K3712" s="61"/>
      <c r="L3712" s="57"/>
      <c r="M3712" s="57" t="str">
        <f t="shared" si="290"/>
        <v/>
      </c>
      <c r="N3712" s="57"/>
      <c r="O3712" s="57"/>
      <c r="P3712" s="57"/>
      <c r="Q3712" s="65" t="str">
        <f t="shared" si="291"/>
        <v/>
      </c>
      <c r="R3712" s="55"/>
      <c r="S3712" s="67"/>
      <c r="T3712" s="17">
        <f>IF(AND(D3712&lt;&gt;"",RIGHT(D3712,3)&lt;&gt;""),IF(COUNTIF($D$6:D3712,D3712)=1,1,0),0)</f>
        <v>0</v>
      </c>
      <c r="U3712" s="17" t="str">
        <f t="shared" si="292"/>
        <v/>
      </c>
      <c r="V3712" s="17" t="str">
        <f t="shared" si="293"/>
        <v/>
      </c>
    </row>
    <row r="3713" s="9" customFormat="1" hidden="1" customHeight="1" spans="1:22">
      <c r="A3713" s="21"/>
      <c r="B3713" s="54"/>
      <c r="C3713" s="55"/>
      <c r="D3713" s="54"/>
      <c r="E3713" s="57"/>
      <c r="F3713" s="58"/>
      <c r="G3713" s="59"/>
      <c r="H3713" s="57"/>
      <c r="I3713" s="57"/>
      <c r="J3713" s="62" t="str">
        <f t="shared" si="289"/>
        <v/>
      </c>
      <c r="K3713" s="61"/>
      <c r="L3713" s="57"/>
      <c r="M3713" s="57" t="str">
        <f t="shared" si="290"/>
        <v/>
      </c>
      <c r="N3713" s="57"/>
      <c r="O3713" s="57"/>
      <c r="P3713" s="57"/>
      <c r="Q3713" s="65" t="str">
        <f t="shared" si="291"/>
        <v/>
      </c>
      <c r="R3713" s="55"/>
      <c r="S3713" s="67"/>
      <c r="T3713" s="17">
        <f>IF(AND(D3713&lt;&gt;"",RIGHT(D3713,3)&lt;&gt;""),IF(COUNTIF($D$6:D3713,D3713)=1,1,0),0)</f>
        <v>0</v>
      </c>
      <c r="U3713" s="17" t="str">
        <f t="shared" si="292"/>
        <v/>
      </c>
      <c r="V3713" s="17" t="str">
        <f t="shared" si="293"/>
        <v/>
      </c>
    </row>
    <row r="3714" s="9" customFormat="1" hidden="1" customHeight="1" spans="1:22">
      <c r="A3714" s="21"/>
      <c r="B3714" s="54"/>
      <c r="C3714" s="55"/>
      <c r="D3714" s="54"/>
      <c r="E3714" s="57"/>
      <c r="F3714" s="58"/>
      <c r="G3714" s="59"/>
      <c r="H3714" s="57"/>
      <c r="I3714" s="57"/>
      <c r="J3714" s="62" t="str">
        <f t="shared" si="289"/>
        <v/>
      </c>
      <c r="K3714" s="61"/>
      <c r="L3714" s="57"/>
      <c r="M3714" s="57" t="str">
        <f t="shared" si="290"/>
        <v/>
      </c>
      <c r="N3714" s="57"/>
      <c r="O3714" s="57"/>
      <c r="P3714" s="57"/>
      <c r="Q3714" s="65" t="str">
        <f t="shared" si="291"/>
        <v/>
      </c>
      <c r="R3714" s="55"/>
      <c r="S3714" s="67"/>
      <c r="T3714" s="17">
        <f>IF(AND(D3714&lt;&gt;"",RIGHT(D3714,3)&lt;&gt;""),IF(COUNTIF($D$6:D3714,D3714)=1,1,0),0)</f>
        <v>0</v>
      </c>
      <c r="U3714" s="17" t="str">
        <f t="shared" si="292"/>
        <v/>
      </c>
      <c r="V3714" s="17" t="str">
        <f t="shared" si="293"/>
        <v/>
      </c>
    </row>
    <row r="3715" s="9" customFormat="1" hidden="1" customHeight="1" spans="1:22">
      <c r="A3715" s="21"/>
      <c r="B3715" s="54"/>
      <c r="C3715" s="55"/>
      <c r="D3715" s="54"/>
      <c r="E3715" s="57"/>
      <c r="F3715" s="58"/>
      <c r="G3715" s="59"/>
      <c r="H3715" s="57"/>
      <c r="I3715" s="57"/>
      <c r="J3715" s="62" t="str">
        <f t="shared" si="289"/>
        <v/>
      </c>
      <c r="K3715" s="61"/>
      <c r="L3715" s="57"/>
      <c r="M3715" s="57" t="str">
        <f t="shared" si="290"/>
        <v/>
      </c>
      <c r="N3715" s="57"/>
      <c r="O3715" s="57"/>
      <c r="P3715" s="57"/>
      <c r="Q3715" s="65" t="str">
        <f t="shared" si="291"/>
        <v/>
      </c>
      <c r="R3715" s="55"/>
      <c r="S3715" s="67"/>
      <c r="T3715" s="17">
        <f>IF(AND(D3715&lt;&gt;"",RIGHT(D3715,3)&lt;&gt;""),IF(COUNTIF($D$6:D3715,D3715)=1,1,0),0)</f>
        <v>0</v>
      </c>
      <c r="U3715" s="17" t="str">
        <f t="shared" si="292"/>
        <v/>
      </c>
      <c r="V3715" s="17" t="str">
        <f t="shared" si="293"/>
        <v/>
      </c>
    </row>
    <row r="3716" s="9" customFormat="1" hidden="1" customHeight="1" spans="1:22">
      <c r="A3716" s="21"/>
      <c r="B3716" s="54"/>
      <c r="C3716" s="55"/>
      <c r="D3716" s="54"/>
      <c r="E3716" s="57"/>
      <c r="F3716" s="58"/>
      <c r="G3716" s="59"/>
      <c r="H3716" s="57"/>
      <c r="I3716" s="57"/>
      <c r="J3716" s="62" t="str">
        <f t="shared" si="289"/>
        <v/>
      </c>
      <c r="K3716" s="61"/>
      <c r="L3716" s="57"/>
      <c r="M3716" s="57" t="str">
        <f t="shared" si="290"/>
        <v/>
      </c>
      <c r="N3716" s="57"/>
      <c r="O3716" s="57"/>
      <c r="P3716" s="57"/>
      <c r="Q3716" s="65" t="str">
        <f t="shared" si="291"/>
        <v/>
      </c>
      <c r="R3716" s="55"/>
      <c r="S3716" s="67"/>
      <c r="T3716" s="17">
        <f>IF(AND(D3716&lt;&gt;"",RIGHT(D3716,3)&lt;&gt;""),IF(COUNTIF($D$6:D3716,D3716)=1,1,0),0)</f>
        <v>0</v>
      </c>
      <c r="U3716" s="17" t="str">
        <f t="shared" si="292"/>
        <v/>
      </c>
      <c r="V3716" s="17" t="str">
        <f t="shared" si="293"/>
        <v/>
      </c>
    </row>
    <row r="3717" s="9" customFormat="1" hidden="1" customHeight="1" spans="1:22">
      <c r="A3717" s="21"/>
      <c r="B3717" s="54"/>
      <c r="C3717" s="55"/>
      <c r="D3717" s="54"/>
      <c r="E3717" s="57"/>
      <c r="F3717" s="58"/>
      <c r="G3717" s="59"/>
      <c r="H3717" s="57"/>
      <c r="I3717" s="57"/>
      <c r="J3717" s="62" t="str">
        <f t="shared" si="289"/>
        <v/>
      </c>
      <c r="K3717" s="61"/>
      <c r="L3717" s="57"/>
      <c r="M3717" s="57" t="str">
        <f t="shared" si="290"/>
        <v/>
      </c>
      <c r="N3717" s="57"/>
      <c r="O3717" s="57"/>
      <c r="P3717" s="57"/>
      <c r="Q3717" s="65" t="str">
        <f t="shared" si="291"/>
        <v/>
      </c>
      <c r="R3717" s="55"/>
      <c r="S3717" s="67"/>
      <c r="T3717" s="17">
        <f>IF(AND(D3717&lt;&gt;"",RIGHT(D3717,3)&lt;&gt;""),IF(COUNTIF($D$6:D3717,D3717)=1,1,0),0)</f>
        <v>0</v>
      </c>
      <c r="U3717" s="17" t="str">
        <f t="shared" si="292"/>
        <v/>
      </c>
      <c r="V3717" s="17" t="str">
        <f t="shared" si="293"/>
        <v/>
      </c>
    </row>
    <row r="3718" s="9" customFormat="1" hidden="1" customHeight="1" spans="1:22">
      <c r="A3718" s="21"/>
      <c r="B3718" s="54"/>
      <c r="C3718" s="55"/>
      <c r="D3718" s="54"/>
      <c r="E3718" s="57"/>
      <c r="F3718" s="58"/>
      <c r="G3718" s="59"/>
      <c r="H3718" s="57"/>
      <c r="I3718" s="57"/>
      <c r="J3718" s="62" t="str">
        <f t="shared" ref="J3718:J3781" si="294">IF(H3718&lt;&gt;"",HYPERLINK(_xlfn.CONCAT($H$4,H3718,I3718),"Open File"),"")</f>
        <v/>
      </c>
      <c r="K3718" s="61"/>
      <c r="L3718" s="57"/>
      <c r="M3718" s="57" t="str">
        <f t="shared" ref="M3718:M3781" si="295">IF(AND(N3718&lt;&gt;"",Q3718&lt;&gt;"",R3718&lt;&gt;""),"COMPLETED",IF(N3718&lt;&gt;"","ON-GOING",IF(L3718&lt;&gt;"","REQUESTED","")))</f>
        <v/>
      </c>
      <c r="N3718" s="57"/>
      <c r="O3718" s="57"/>
      <c r="P3718" s="57"/>
      <c r="Q3718" s="65" t="str">
        <f t="shared" ref="Q3718:Q3781" si="296">IF(O3718&lt;&gt;"",HYPERLINK(_xlfn.CONCAT($O$4,O3718,P3718),"Open File"),"")</f>
        <v/>
      </c>
      <c r="R3718" s="55"/>
      <c r="S3718" s="67"/>
      <c r="T3718" s="17">
        <f>IF(AND(D3718&lt;&gt;"",RIGHT(D3718,3)&lt;&gt;""),IF(COUNTIF($D$6:D3718,D3718)=1,1,0),0)</f>
        <v>0</v>
      </c>
      <c r="U3718" s="17" t="str">
        <f t="shared" ref="U3718:U3781" si="297">IF(AND(D3718&lt;&gt;"",E3718&lt;&gt;""),_xlfn.CONCAT(SUBSTITUTE(D3718,"/","."),"_",E3718,"_Before"),"")</f>
        <v/>
      </c>
      <c r="V3718" s="17" t="str">
        <f t="shared" ref="V3718:V3781" si="298">IF(AND(D3718&lt;&gt;"",E3718&lt;&gt;""),_xlfn.CONCAT(SUBSTITUTE(D3718,"/","."),"_",E3718,"_After"),"")</f>
        <v/>
      </c>
    </row>
    <row r="3719" s="9" customFormat="1" hidden="1" customHeight="1" spans="1:22">
      <c r="A3719" s="21"/>
      <c r="B3719" s="54"/>
      <c r="C3719" s="55"/>
      <c r="D3719" s="54"/>
      <c r="E3719" s="57"/>
      <c r="F3719" s="58"/>
      <c r="G3719" s="59"/>
      <c r="H3719" s="57"/>
      <c r="I3719" s="57"/>
      <c r="J3719" s="62" t="str">
        <f t="shared" si="294"/>
        <v/>
      </c>
      <c r="K3719" s="61"/>
      <c r="L3719" s="57"/>
      <c r="M3719" s="57" t="str">
        <f t="shared" si="295"/>
        <v/>
      </c>
      <c r="N3719" s="57"/>
      <c r="O3719" s="57"/>
      <c r="P3719" s="57"/>
      <c r="Q3719" s="65" t="str">
        <f t="shared" si="296"/>
        <v/>
      </c>
      <c r="R3719" s="55"/>
      <c r="S3719" s="67"/>
      <c r="T3719" s="17">
        <f>IF(AND(D3719&lt;&gt;"",RIGHT(D3719,3)&lt;&gt;""),IF(COUNTIF($D$6:D3719,D3719)=1,1,0),0)</f>
        <v>0</v>
      </c>
      <c r="U3719" s="17" t="str">
        <f t="shared" si="297"/>
        <v/>
      </c>
      <c r="V3719" s="17" t="str">
        <f t="shared" si="298"/>
        <v/>
      </c>
    </row>
    <row r="3720" s="9" customFormat="1" hidden="1" customHeight="1" spans="1:22">
      <c r="A3720" s="21"/>
      <c r="B3720" s="54"/>
      <c r="C3720" s="55"/>
      <c r="D3720" s="54"/>
      <c r="E3720" s="57"/>
      <c r="F3720" s="58"/>
      <c r="G3720" s="59"/>
      <c r="H3720" s="57"/>
      <c r="I3720" s="57"/>
      <c r="J3720" s="62" t="str">
        <f t="shared" si="294"/>
        <v/>
      </c>
      <c r="K3720" s="61"/>
      <c r="L3720" s="57"/>
      <c r="M3720" s="57" t="str">
        <f t="shared" si="295"/>
        <v/>
      </c>
      <c r="N3720" s="57"/>
      <c r="O3720" s="57"/>
      <c r="P3720" s="57"/>
      <c r="Q3720" s="65" t="str">
        <f t="shared" si="296"/>
        <v/>
      </c>
      <c r="R3720" s="55"/>
      <c r="S3720" s="67"/>
      <c r="T3720" s="17">
        <f>IF(AND(D3720&lt;&gt;"",RIGHT(D3720,3)&lt;&gt;""),IF(COUNTIF($D$6:D3720,D3720)=1,1,0),0)</f>
        <v>0</v>
      </c>
      <c r="U3720" s="17" t="str">
        <f t="shared" si="297"/>
        <v/>
      </c>
      <c r="V3720" s="17" t="str">
        <f t="shared" si="298"/>
        <v/>
      </c>
    </row>
    <row r="3721" s="9" customFormat="1" hidden="1" customHeight="1" spans="1:22">
      <c r="A3721" s="21"/>
      <c r="B3721" s="54"/>
      <c r="C3721" s="55"/>
      <c r="D3721" s="54"/>
      <c r="E3721" s="57"/>
      <c r="F3721" s="58"/>
      <c r="G3721" s="59"/>
      <c r="H3721" s="57"/>
      <c r="I3721" s="57"/>
      <c r="J3721" s="62" t="str">
        <f t="shared" si="294"/>
        <v/>
      </c>
      <c r="K3721" s="61"/>
      <c r="L3721" s="57"/>
      <c r="M3721" s="57" t="str">
        <f t="shared" si="295"/>
        <v/>
      </c>
      <c r="N3721" s="57"/>
      <c r="O3721" s="57"/>
      <c r="P3721" s="57"/>
      <c r="Q3721" s="65" t="str">
        <f t="shared" si="296"/>
        <v/>
      </c>
      <c r="R3721" s="55"/>
      <c r="S3721" s="67"/>
      <c r="T3721" s="17">
        <f>IF(AND(D3721&lt;&gt;"",RIGHT(D3721,3)&lt;&gt;""),IF(COUNTIF($D$6:D3721,D3721)=1,1,0),0)</f>
        <v>0</v>
      </c>
      <c r="U3721" s="17" t="str">
        <f t="shared" si="297"/>
        <v/>
      </c>
      <c r="V3721" s="17" t="str">
        <f t="shared" si="298"/>
        <v/>
      </c>
    </row>
    <row r="3722" s="9" customFormat="1" hidden="1" customHeight="1" spans="1:22">
      <c r="A3722" s="21"/>
      <c r="B3722" s="54"/>
      <c r="C3722" s="55"/>
      <c r="D3722" s="54"/>
      <c r="E3722" s="57"/>
      <c r="F3722" s="58"/>
      <c r="G3722" s="59"/>
      <c r="H3722" s="57"/>
      <c r="I3722" s="57"/>
      <c r="J3722" s="62" t="str">
        <f t="shared" si="294"/>
        <v/>
      </c>
      <c r="K3722" s="61"/>
      <c r="L3722" s="57"/>
      <c r="M3722" s="57" t="str">
        <f t="shared" si="295"/>
        <v/>
      </c>
      <c r="N3722" s="57"/>
      <c r="O3722" s="57"/>
      <c r="P3722" s="57"/>
      <c r="Q3722" s="65" t="str">
        <f t="shared" si="296"/>
        <v/>
      </c>
      <c r="R3722" s="55"/>
      <c r="S3722" s="67"/>
      <c r="T3722" s="17">
        <f>IF(AND(D3722&lt;&gt;"",RIGHT(D3722,3)&lt;&gt;""),IF(COUNTIF($D$6:D3722,D3722)=1,1,0),0)</f>
        <v>0</v>
      </c>
      <c r="U3722" s="17" t="str">
        <f t="shared" si="297"/>
        <v/>
      </c>
      <c r="V3722" s="17" t="str">
        <f t="shared" si="298"/>
        <v/>
      </c>
    </row>
    <row r="3723" s="9" customFormat="1" hidden="1" customHeight="1" spans="1:22">
      <c r="A3723" s="21"/>
      <c r="B3723" s="54"/>
      <c r="C3723" s="55"/>
      <c r="D3723" s="54"/>
      <c r="E3723" s="57"/>
      <c r="F3723" s="58"/>
      <c r="G3723" s="59"/>
      <c r="H3723" s="57"/>
      <c r="I3723" s="57"/>
      <c r="J3723" s="62" t="str">
        <f t="shared" si="294"/>
        <v/>
      </c>
      <c r="K3723" s="61"/>
      <c r="L3723" s="57"/>
      <c r="M3723" s="57" t="str">
        <f t="shared" si="295"/>
        <v/>
      </c>
      <c r="N3723" s="57"/>
      <c r="O3723" s="57"/>
      <c r="P3723" s="57"/>
      <c r="Q3723" s="65" t="str">
        <f t="shared" si="296"/>
        <v/>
      </c>
      <c r="R3723" s="55"/>
      <c r="S3723" s="67"/>
      <c r="T3723" s="17">
        <f>IF(AND(D3723&lt;&gt;"",RIGHT(D3723,3)&lt;&gt;""),IF(COUNTIF($D$6:D3723,D3723)=1,1,0),0)</f>
        <v>0</v>
      </c>
      <c r="U3723" s="17" t="str">
        <f t="shared" si="297"/>
        <v/>
      </c>
      <c r="V3723" s="17" t="str">
        <f t="shared" si="298"/>
        <v/>
      </c>
    </row>
    <row r="3724" s="9" customFormat="1" hidden="1" customHeight="1" spans="1:22">
      <c r="A3724" s="21"/>
      <c r="B3724" s="54"/>
      <c r="C3724" s="55"/>
      <c r="D3724" s="54"/>
      <c r="E3724" s="57"/>
      <c r="F3724" s="58"/>
      <c r="G3724" s="59"/>
      <c r="H3724" s="57"/>
      <c r="I3724" s="57"/>
      <c r="J3724" s="62" t="str">
        <f t="shared" si="294"/>
        <v/>
      </c>
      <c r="K3724" s="61"/>
      <c r="L3724" s="57"/>
      <c r="M3724" s="57" t="str">
        <f t="shared" si="295"/>
        <v/>
      </c>
      <c r="N3724" s="57"/>
      <c r="O3724" s="57"/>
      <c r="P3724" s="57"/>
      <c r="Q3724" s="65" t="str">
        <f t="shared" si="296"/>
        <v/>
      </c>
      <c r="R3724" s="55"/>
      <c r="S3724" s="67"/>
      <c r="T3724" s="17">
        <f>IF(AND(D3724&lt;&gt;"",RIGHT(D3724,3)&lt;&gt;""),IF(COUNTIF($D$6:D3724,D3724)=1,1,0),0)</f>
        <v>0</v>
      </c>
      <c r="U3724" s="17" t="str">
        <f t="shared" si="297"/>
        <v/>
      </c>
      <c r="V3724" s="17" t="str">
        <f t="shared" si="298"/>
        <v/>
      </c>
    </row>
    <row r="3725" s="9" customFormat="1" hidden="1" customHeight="1" spans="1:22">
      <c r="A3725" s="21"/>
      <c r="B3725" s="54"/>
      <c r="C3725" s="55"/>
      <c r="D3725" s="54"/>
      <c r="E3725" s="57"/>
      <c r="F3725" s="58"/>
      <c r="G3725" s="59"/>
      <c r="H3725" s="57"/>
      <c r="I3725" s="57"/>
      <c r="J3725" s="62" t="str">
        <f t="shared" si="294"/>
        <v/>
      </c>
      <c r="K3725" s="61"/>
      <c r="L3725" s="57"/>
      <c r="M3725" s="57" t="str">
        <f t="shared" si="295"/>
        <v/>
      </c>
      <c r="N3725" s="57"/>
      <c r="O3725" s="57"/>
      <c r="P3725" s="57"/>
      <c r="Q3725" s="65" t="str">
        <f t="shared" si="296"/>
        <v/>
      </c>
      <c r="R3725" s="55"/>
      <c r="S3725" s="67"/>
      <c r="T3725" s="17">
        <f>IF(AND(D3725&lt;&gt;"",RIGHT(D3725,3)&lt;&gt;""),IF(COUNTIF($D$6:D3725,D3725)=1,1,0),0)</f>
        <v>0</v>
      </c>
      <c r="U3725" s="17" t="str">
        <f t="shared" si="297"/>
        <v/>
      </c>
      <c r="V3725" s="17" t="str">
        <f t="shared" si="298"/>
        <v/>
      </c>
    </row>
    <row r="3726" s="9" customFormat="1" hidden="1" customHeight="1" spans="1:22">
      <c r="A3726" s="21"/>
      <c r="B3726" s="54"/>
      <c r="C3726" s="55"/>
      <c r="D3726" s="54"/>
      <c r="E3726" s="57"/>
      <c r="F3726" s="58"/>
      <c r="G3726" s="59"/>
      <c r="H3726" s="57"/>
      <c r="I3726" s="57"/>
      <c r="J3726" s="62" t="str">
        <f t="shared" si="294"/>
        <v/>
      </c>
      <c r="K3726" s="61"/>
      <c r="L3726" s="57"/>
      <c r="M3726" s="57" t="str">
        <f t="shared" si="295"/>
        <v/>
      </c>
      <c r="N3726" s="57"/>
      <c r="O3726" s="57"/>
      <c r="P3726" s="57"/>
      <c r="Q3726" s="65" t="str">
        <f t="shared" si="296"/>
        <v/>
      </c>
      <c r="R3726" s="55"/>
      <c r="S3726" s="67"/>
      <c r="T3726" s="17">
        <f>IF(AND(D3726&lt;&gt;"",RIGHT(D3726,3)&lt;&gt;""),IF(COUNTIF($D$6:D3726,D3726)=1,1,0),0)</f>
        <v>0</v>
      </c>
      <c r="U3726" s="17" t="str">
        <f t="shared" si="297"/>
        <v/>
      </c>
      <c r="V3726" s="17" t="str">
        <f t="shared" si="298"/>
        <v/>
      </c>
    </row>
    <row r="3727" s="9" customFormat="1" hidden="1" customHeight="1" spans="1:22">
      <c r="A3727" s="21"/>
      <c r="B3727" s="54"/>
      <c r="C3727" s="55"/>
      <c r="D3727" s="54"/>
      <c r="E3727" s="57"/>
      <c r="F3727" s="58"/>
      <c r="G3727" s="59"/>
      <c r="H3727" s="57"/>
      <c r="I3727" s="57"/>
      <c r="J3727" s="62" t="str">
        <f t="shared" si="294"/>
        <v/>
      </c>
      <c r="K3727" s="61"/>
      <c r="L3727" s="57"/>
      <c r="M3727" s="57" t="str">
        <f t="shared" si="295"/>
        <v/>
      </c>
      <c r="N3727" s="57"/>
      <c r="O3727" s="57"/>
      <c r="P3727" s="57"/>
      <c r="Q3727" s="65" t="str">
        <f t="shared" si="296"/>
        <v/>
      </c>
      <c r="R3727" s="55"/>
      <c r="S3727" s="67"/>
      <c r="T3727" s="17">
        <f>IF(AND(D3727&lt;&gt;"",RIGHT(D3727,3)&lt;&gt;""),IF(COUNTIF($D$6:D3727,D3727)=1,1,0),0)</f>
        <v>0</v>
      </c>
      <c r="U3727" s="17" t="str">
        <f t="shared" si="297"/>
        <v/>
      </c>
      <c r="V3727" s="17" t="str">
        <f t="shared" si="298"/>
        <v/>
      </c>
    </row>
    <row r="3728" s="9" customFormat="1" hidden="1" customHeight="1" spans="1:22">
      <c r="A3728" s="21"/>
      <c r="B3728" s="54"/>
      <c r="C3728" s="55"/>
      <c r="D3728" s="54"/>
      <c r="E3728" s="57"/>
      <c r="F3728" s="58"/>
      <c r="G3728" s="59"/>
      <c r="H3728" s="57"/>
      <c r="I3728" s="57"/>
      <c r="J3728" s="62" t="str">
        <f t="shared" si="294"/>
        <v/>
      </c>
      <c r="K3728" s="61"/>
      <c r="L3728" s="57"/>
      <c r="M3728" s="57" t="str">
        <f t="shared" si="295"/>
        <v/>
      </c>
      <c r="N3728" s="57"/>
      <c r="O3728" s="57"/>
      <c r="P3728" s="57"/>
      <c r="Q3728" s="65" t="str">
        <f t="shared" si="296"/>
        <v/>
      </c>
      <c r="R3728" s="55"/>
      <c r="S3728" s="67"/>
      <c r="T3728" s="17">
        <f>IF(AND(D3728&lt;&gt;"",RIGHT(D3728,3)&lt;&gt;""),IF(COUNTIF($D$6:D3728,D3728)=1,1,0),0)</f>
        <v>0</v>
      </c>
      <c r="U3728" s="17" t="str">
        <f t="shared" si="297"/>
        <v/>
      </c>
      <c r="V3728" s="17" t="str">
        <f t="shared" si="298"/>
        <v/>
      </c>
    </row>
    <row r="3729" s="9" customFormat="1" hidden="1" customHeight="1" spans="1:22">
      <c r="A3729" s="21"/>
      <c r="B3729" s="54"/>
      <c r="C3729" s="55"/>
      <c r="D3729" s="54"/>
      <c r="E3729" s="57"/>
      <c r="F3729" s="58"/>
      <c r="G3729" s="59"/>
      <c r="H3729" s="57"/>
      <c r="I3729" s="57"/>
      <c r="J3729" s="62" t="str">
        <f t="shared" si="294"/>
        <v/>
      </c>
      <c r="K3729" s="61"/>
      <c r="L3729" s="57"/>
      <c r="M3729" s="57" t="str">
        <f t="shared" si="295"/>
        <v/>
      </c>
      <c r="N3729" s="57"/>
      <c r="O3729" s="57"/>
      <c r="P3729" s="57"/>
      <c r="Q3729" s="65" t="str">
        <f t="shared" si="296"/>
        <v/>
      </c>
      <c r="R3729" s="55"/>
      <c r="S3729" s="67"/>
      <c r="T3729" s="17">
        <f>IF(AND(D3729&lt;&gt;"",RIGHT(D3729,3)&lt;&gt;""),IF(COUNTIF($D$6:D3729,D3729)=1,1,0),0)</f>
        <v>0</v>
      </c>
      <c r="U3729" s="17" t="str">
        <f t="shared" si="297"/>
        <v/>
      </c>
      <c r="V3729" s="17" t="str">
        <f t="shared" si="298"/>
        <v/>
      </c>
    </row>
    <row r="3730" s="9" customFormat="1" hidden="1" customHeight="1" spans="1:22">
      <c r="A3730" s="21"/>
      <c r="B3730" s="54"/>
      <c r="C3730" s="55"/>
      <c r="D3730" s="54"/>
      <c r="E3730" s="57"/>
      <c r="F3730" s="58"/>
      <c r="G3730" s="59"/>
      <c r="H3730" s="57"/>
      <c r="I3730" s="57"/>
      <c r="J3730" s="62" t="str">
        <f t="shared" si="294"/>
        <v/>
      </c>
      <c r="K3730" s="61"/>
      <c r="L3730" s="57"/>
      <c r="M3730" s="57" t="str">
        <f t="shared" si="295"/>
        <v/>
      </c>
      <c r="N3730" s="57"/>
      <c r="O3730" s="57"/>
      <c r="P3730" s="57"/>
      <c r="Q3730" s="65" t="str">
        <f t="shared" si="296"/>
        <v/>
      </c>
      <c r="R3730" s="55"/>
      <c r="S3730" s="67"/>
      <c r="T3730" s="17">
        <f>IF(AND(D3730&lt;&gt;"",RIGHT(D3730,3)&lt;&gt;""),IF(COUNTIF($D$6:D3730,D3730)=1,1,0),0)</f>
        <v>0</v>
      </c>
      <c r="U3730" s="17" t="str">
        <f t="shared" si="297"/>
        <v/>
      </c>
      <c r="V3730" s="17" t="str">
        <f t="shared" si="298"/>
        <v/>
      </c>
    </row>
    <row r="3731" s="9" customFormat="1" hidden="1" customHeight="1" spans="1:22">
      <c r="A3731" s="21"/>
      <c r="B3731" s="54"/>
      <c r="C3731" s="55"/>
      <c r="D3731" s="54"/>
      <c r="E3731" s="57"/>
      <c r="F3731" s="58"/>
      <c r="G3731" s="59"/>
      <c r="H3731" s="57"/>
      <c r="I3731" s="57"/>
      <c r="J3731" s="62" t="str">
        <f t="shared" si="294"/>
        <v/>
      </c>
      <c r="K3731" s="61"/>
      <c r="L3731" s="57"/>
      <c r="M3731" s="57" t="str">
        <f t="shared" si="295"/>
        <v/>
      </c>
      <c r="N3731" s="57"/>
      <c r="O3731" s="57"/>
      <c r="P3731" s="57"/>
      <c r="Q3731" s="65" t="str">
        <f t="shared" si="296"/>
        <v/>
      </c>
      <c r="R3731" s="55"/>
      <c r="S3731" s="67"/>
      <c r="T3731" s="17">
        <f>IF(AND(D3731&lt;&gt;"",RIGHT(D3731,3)&lt;&gt;""),IF(COUNTIF($D$6:D3731,D3731)=1,1,0),0)</f>
        <v>0</v>
      </c>
      <c r="U3731" s="17" t="str">
        <f t="shared" si="297"/>
        <v/>
      </c>
      <c r="V3731" s="17" t="str">
        <f t="shared" si="298"/>
        <v/>
      </c>
    </row>
    <row r="3732" s="9" customFormat="1" hidden="1" customHeight="1" spans="1:22">
      <c r="A3732" s="21"/>
      <c r="B3732" s="54"/>
      <c r="C3732" s="55"/>
      <c r="D3732" s="54"/>
      <c r="E3732" s="57"/>
      <c r="F3732" s="58"/>
      <c r="G3732" s="59"/>
      <c r="H3732" s="57"/>
      <c r="I3732" s="57"/>
      <c r="J3732" s="62" t="str">
        <f t="shared" si="294"/>
        <v/>
      </c>
      <c r="K3732" s="61"/>
      <c r="L3732" s="57"/>
      <c r="M3732" s="57" t="str">
        <f t="shared" si="295"/>
        <v/>
      </c>
      <c r="N3732" s="57"/>
      <c r="O3732" s="57"/>
      <c r="P3732" s="57"/>
      <c r="Q3732" s="65" t="str">
        <f t="shared" si="296"/>
        <v/>
      </c>
      <c r="R3732" s="55"/>
      <c r="S3732" s="67"/>
      <c r="T3732" s="17">
        <f>IF(AND(D3732&lt;&gt;"",RIGHT(D3732,3)&lt;&gt;""),IF(COUNTIF($D$6:D3732,D3732)=1,1,0),0)</f>
        <v>0</v>
      </c>
      <c r="U3732" s="17" t="str">
        <f t="shared" si="297"/>
        <v/>
      </c>
      <c r="V3732" s="17" t="str">
        <f t="shared" si="298"/>
        <v/>
      </c>
    </row>
    <row r="3733" s="9" customFormat="1" hidden="1" customHeight="1" spans="1:22">
      <c r="A3733" s="21"/>
      <c r="B3733" s="54"/>
      <c r="C3733" s="55"/>
      <c r="D3733" s="54"/>
      <c r="E3733" s="57"/>
      <c r="F3733" s="58"/>
      <c r="G3733" s="59"/>
      <c r="H3733" s="57"/>
      <c r="I3733" s="57"/>
      <c r="J3733" s="62" t="str">
        <f t="shared" si="294"/>
        <v/>
      </c>
      <c r="K3733" s="61"/>
      <c r="L3733" s="57"/>
      <c r="M3733" s="57" t="str">
        <f t="shared" si="295"/>
        <v/>
      </c>
      <c r="N3733" s="57"/>
      <c r="O3733" s="57"/>
      <c r="P3733" s="57"/>
      <c r="Q3733" s="65" t="str">
        <f t="shared" si="296"/>
        <v/>
      </c>
      <c r="R3733" s="55"/>
      <c r="S3733" s="67"/>
      <c r="T3733" s="17">
        <f>IF(AND(D3733&lt;&gt;"",RIGHT(D3733,3)&lt;&gt;""),IF(COUNTIF($D$6:D3733,D3733)=1,1,0),0)</f>
        <v>0</v>
      </c>
      <c r="U3733" s="17" t="str">
        <f t="shared" si="297"/>
        <v/>
      </c>
      <c r="V3733" s="17" t="str">
        <f t="shared" si="298"/>
        <v/>
      </c>
    </row>
    <row r="3734" s="9" customFormat="1" hidden="1" customHeight="1" spans="1:22">
      <c r="A3734" s="21"/>
      <c r="B3734" s="54"/>
      <c r="C3734" s="55"/>
      <c r="D3734" s="54"/>
      <c r="E3734" s="57"/>
      <c r="F3734" s="58"/>
      <c r="G3734" s="59"/>
      <c r="H3734" s="57"/>
      <c r="I3734" s="57"/>
      <c r="J3734" s="62" t="str">
        <f t="shared" si="294"/>
        <v/>
      </c>
      <c r="K3734" s="61"/>
      <c r="L3734" s="57"/>
      <c r="M3734" s="57" t="str">
        <f t="shared" si="295"/>
        <v/>
      </c>
      <c r="N3734" s="57"/>
      <c r="O3734" s="57"/>
      <c r="P3734" s="57"/>
      <c r="Q3734" s="65" t="str">
        <f t="shared" si="296"/>
        <v/>
      </c>
      <c r="R3734" s="55"/>
      <c r="S3734" s="67"/>
      <c r="T3734" s="17">
        <f>IF(AND(D3734&lt;&gt;"",RIGHT(D3734,3)&lt;&gt;""),IF(COUNTIF($D$6:D3734,D3734)=1,1,0),0)</f>
        <v>0</v>
      </c>
      <c r="U3734" s="17" t="str">
        <f t="shared" si="297"/>
        <v/>
      </c>
      <c r="V3734" s="17" t="str">
        <f t="shared" si="298"/>
        <v/>
      </c>
    </row>
    <row r="3735" s="9" customFormat="1" hidden="1" customHeight="1" spans="1:22">
      <c r="A3735" s="21"/>
      <c r="B3735" s="54"/>
      <c r="C3735" s="55"/>
      <c r="D3735" s="54"/>
      <c r="E3735" s="57"/>
      <c r="F3735" s="58"/>
      <c r="G3735" s="59"/>
      <c r="H3735" s="57"/>
      <c r="I3735" s="57"/>
      <c r="J3735" s="62" t="str">
        <f t="shared" si="294"/>
        <v/>
      </c>
      <c r="K3735" s="61"/>
      <c r="L3735" s="57"/>
      <c r="M3735" s="57" t="str">
        <f t="shared" si="295"/>
        <v/>
      </c>
      <c r="N3735" s="57"/>
      <c r="O3735" s="57"/>
      <c r="P3735" s="57"/>
      <c r="Q3735" s="65" t="str">
        <f t="shared" si="296"/>
        <v/>
      </c>
      <c r="R3735" s="55"/>
      <c r="S3735" s="67"/>
      <c r="T3735" s="17">
        <f>IF(AND(D3735&lt;&gt;"",RIGHT(D3735,3)&lt;&gt;""),IF(COUNTIF($D$6:D3735,D3735)=1,1,0),0)</f>
        <v>0</v>
      </c>
      <c r="U3735" s="17" t="str">
        <f t="shared" si="297"/>
        <v/>
      </c>
      <c r="V3735" s="17" t="str">
        <f t="shared" si="298"/>
        <v/>
      </c>
    </row>
    <row r="3736" s="9" customFormat="1" hidden="1" customHeight="1" spans="1:22">
      <c r="A3736" s="21"/>
      <c r="B3736" s="54"/>
      <c r="C3736" s="55"/>
      <c r="D3736" s="54"/>
      <c r="E3736" s="57"/>
      <c r="F3736" s="58"/>
      <c r="G3736" s="59"/>
      <c r="H3736" s="57"/>
      <c r="I3736" s="57"/>
      <c r="J3736" s="62" t="str">
        <f t="shared" si="294"/>
        <v/>
      </c>
      <c r="K3736" s="61"/>
      <c r="L3736" s="57"/>
      <c r="M3736" s="57" t="str">
        <f t="shared" si="295"/>
        <v/>
      </c>
      <c r="N3736" s="57"/>
      <c r="O3736" s="57"/>
      <c r="P3736" s="57"/>
      <c r="Q3736" s="65" t="str">
        <f t="shared" si="296"/>
        <v/>
      </c>
      <c r="R3736" s="55"/>
      <c r="S3736" s="67"/>
      <c r="T3736" s="17">
        <f>IF(AND(D3736&lt;&gt;"",RIGHT(D3736,3)&lt;&gt;""),IF(COUNTIF($D$6:D3736,D3736)=1,1,0),0)</f>
        <v>0</v>
      </c>
      <c r="U3736" s="17" t="str">
        <f t="shared" si="297"/>
        <v/>
      </c>
      <c r="V3736" s="17" t="str">
        <f t="shared" si="298"/>
        <v/>
      </c>
    </row>
    <row r="3737" s="9" customFormat="1" hidden="1" customHeight="1" spans="1:22">
      <c r="A3737" s="21"/>
      <c r="B3737" s="54"/>
      <c r="C3737" s="55"/>
      <c r="D3737" s="54"/>
      <c r="E3737" s="57"/>
      <c r="F3737" s="58"/>
      <c r="G3737" s="59"/>
      <c r="H3737" s="57"/>
      <c r="I3737" s="57"/>
      <c r="J3737" s="62" t="str">
        <f t="shared" si="294"/>
        <v/>
      </c>
      <c r="K3737" s="61"/>
      <c r="L3737" s="57"/>
      <c r="M3737" s="57" t="str">
        <f t="shared" si="295"/>
        <v/>
      </c>
      <c r="N3737" s="57"/>
      <c r="O3737" s="57"/>
      <c r="P3737" s="57"/>
      <c r="Q3737" s="65" t="str">
        <f t="shared" si="296"/>
        <v/>
      </c>
      <c r="R3737" s="55"/>
      <c r="S3737" s="67"/>
      <c r="T3737" s="17">
        <f>IF(AND(D3737&lt;&gt;"",RIGHT(D3737,3)&lt;&gt;""),IF(COUNTIF($D$6:D3737,D3737)=1,1,0),0)</f>
        <v>0</v>
      </c>
      <c r="U3737" s="17" t="str">
        <f t="shared" si="297"/>
        <v/>
      </c>
      <c r="V3737" s="17" t="str">
        <f t="shared" si="298"/>
        <v/>
      </c>
    </row>
    <row r="3738" s="9" customFormat="1" hidden="1" customHeight="1" spans="1:22">
      <c r="A3738" s="21"/>
      <c r="B3738" s="54"/>
      <c r="C3738" s="55"/>
      <c r="D3738" s="54"/>
      <c r="E3738" s="57"/>
      <c r="F3738" s="58"/>
      <c r="G3738" s="59"/>
      <c r="H3738" s="57"/>
      <c r="I3738" s="57"/>
      <c r="J3738" s="62" t="str">
        <f t="shared" si="294"/>
        <v/>
      </c>
      <c r="K3738" s="61"/>
      <c r="L3738" s="57"/>
      <c r="M3738" s="57" t="str">
        <f t="shared" si="295"/>
        <v/>
      </c>
      <c r="N3738" s="57"/>
      <c r="O3738" s="57"/>
      <c r="P3738" s="57"/>
      <c r="Q3738" s="65" t="str">
        <f t="shared" si="296"/>
        <v/>
      </c>
      <c r="R3738" s="55"/>
      <c r="S3738" s="67"/>
      <c r="T3738" s="17">
        <f>IF(AND(D3738&lt;&gt;"",RIGHT(D3738,3)&lt;&gt;""),IF(COUNTIF($D$6:D3738,D3738)=1,1,0),0)</f>
        <v>0</v>
      </c>
      <c r="U3738" s="17" t="str">
        <f t="shared" si="297"/>
        <v/>
      </c>
      <c r="V3738" s="17" t="str">
        <f t="shared" si="298"/>
        <v/>
      </c>
    </row>
    <row r="3739" s="9" customFormat="1" hidden="1" customHeight="1" spans="1:22">
      <c r="A3739" s="21"/>
      <c r="B3739" s="54"/>
      <c r="C3739" s="55"/>
      <c r="D3739" s="54"/>
      <c r="E3739" s="57"/>
      <c r="F3739" s="58"/>
      <c r="G3739" s="59"/>
      <c r="H3739" s="57"/>
      <c r="I3739" s="57"/>
      <c r="J3739" s="62" t="str">
        <f t="shared" si="294"/>
        <v/>
      </c>
      <c r="K3739" s="61"/>
      <c r="L3739" s="57"/>
      <c r="M3739" s="57" t="str">
        <f t="shared" si="295"/>
        <v/>
      </c>
      <c r="N3739" s="57"/>
      <c r="O3739" s="57"/>
      <c r="P3739" s="57"/>
      <c r="Q3739" s="65" t="str">
        <f t="shared" si="296"/>
        <v/>
      </c>
      <c r="R3739" s="55"/>
      <c r="S3739" s="67"/>
      <c r="T3739" s="17">
        <f>IF(AND(D3739&lt;&gt;"",RIGHT(D3739,3)&lt;&gt;""),IF(COUNTIF($D$6:D3739,D3739)=1,1,0),0)</f>
        <v>0</v>
      </c>
      <c r="U3739" s="17" t="str">
        <f t="shared" si="297"/>
        <v/>
      </c>
      <c r="V3739" s="17" t="str">
        <f t="shared" si="298"/>
        <v/>
      </c>
    </row>
    <row r="3740" s="9" customFormat="1" hidden="1" customHeight="1" spans="1:22">
      <c r="A3740" s="21"/>
      <c r="B3740" s="54"/>
      <c r="C3740" s="55"/>
      <c r="D3740" s="54"/>
      <c r="E3740" s="57"/>
      <c r="F3740" s="58"/>
      <c r="G3740" s="59"/>
      <c r="H3740" s="57"/>
      <c r="I3740" s="57"/>
      <c r="J3740" s="62" t="str">
        <f t="shared" si="294"/>
        <v/>
      </c>
      <c r="K3740" s="61"/>
      <c r="L3740" s="57"/>
      <c r="M3740" s="57" t="str">
        <f t="shared" si="295"/>
        <v/>
      </c>
      <c r="N3740" s="57"/>
      <c r="O3740" s="57"/>
      <c r="P3740" s="57"/>
      <c r="Q3740" s="65" t="str">
        <f t="shared" si="296"/>
        <v/>
      </c>
      <c r="R3740" s="55"/>
      <c r="S3740" s="67"/>
      <c r="T3740" s="17">
        <f>IF(AND(D3740&lt;&gt;"",RIGHT(D3740,3)&lt;&gt;""),IF(COUNTIF($D$6:D3740,D3740)=1,1,0),0)</f>
        <v>0</v>
      </c>
      <c r="U3740" s="17" t="str">
        <f t="shared" si="297"/>
        <v/>
      </c>
      <c r="V3740" s="17" t="str">
        <f t="shared" si="298"/>
        <v/>
      </c>
    </row>
    <row r="3741" s="9" customFormat="1" hidden="1" customHeight="1" spans="1:22">
      <c r="A3741" s="21"/>
      <c r="B3741" s="54"/>
      <c r="C3741" s="55"/>
      <c r="D3741" s="54"/>
      <c r="E3741" s="57"/>
      <c r="F3741" s="58"/>
      <c r="G3741" s="59"/>
      <c r="H3741" s="57"/>
      <c r="I3741" s="57"/>
      <c r="J3741" s="62" t="str">
        <f t="shared" si="294"/>
        <v/>
      </c>
      <c r="K3741" s="61"/>
      <c r="L3741" s="57"/>
      <c r="M3741" s="57" t="str">
        <f t="shared" si="295"/>
        <v/>
      </c>
      <c r="N3741" s="57"/>
      <c r="O3741" s="57"/>
      <c r="P3741" s="57"/>
      <c r="Q3741" s="65" t="str">
        <f t="shared" si="296"/>
        <v/>
      </c>
      <c r="R3741" s="55"/>
      <c r="S3741" s="67"/>
      <c r="T3741" s="17">
        <f>IF(AND(D3741&lt;&gt;"",RIGHT(D3741,3)&lt;&gt;""),IF(COUNTIF($D$6:D3741,D3741)=1,1,0),0)</f>
        <v>0</v>
      </c>
      <c r="U3741" s="17" t="str">
        <f t="shared" si="297"/>
        <v/>
      </c>
      <c r="V3741" s="17" t="str">
        <f t="shared" si="298"/>
        <v/>
      </c>
    </row>
    <row r="3742" s="9" customFormat="1" hidden="1" customHeight="1" spans="1:22">
      <c r="A3742" s="21"/>
      <c r="B3742" s="54"/>
      <c r="C3742" s="55"/>
      <c r="D3742" s="54"/>
      <c r="E3742" s="57"/>
      <c r="F3742" s="58"/>
      <c r="G3742" s="59"/>
      <c r="H3742" s="57"/>
      <c r="I3742" s="57"/>
      <c r="J3742" s="62" t="str">
        <f t="shared" si="294"/>
        <v/>
      </c>
      <c r="K3742" s="61"/>
      <c r="L3742" s="57"/>
      <c r="M3742" s="57" t="str">
        <f t="shared" si="295"/>
        <v/>
      </c>
      <c r="N3742" s="57"/>
      <c r="O3742" s="57"/>
      <c r="P3742" s="57"/>
      <c r="Q3742" s="65" t="str">
        <f t="shared" si="296"/>
        <v/>
      </c>
      <c r="R3742" s="55"/>
      <c r="S3742" s="67"/>
      <c r="T3742" s="17">
        <f>IF(AND(D3742&lt;&gt;"",RIGHT(D3742,3)&lt;&gt;""),IF(COUNTIF($D$6:D3742,D3742)=1,1,0),0)</f>
        <v>0</v>
      </c>
      <c r="U3742" s="17" t="str">
        <f t="shared" si="297"/>
        <v/>
      </c>
      <c r="V3742" s="17" t="str">
        <f t="shared" si="298"/>
        <v/>
      </c>
    </row>
    <row r="3743" s="9" customFormat="1" hidden="1" customHeight="1" spans="1:22">
      <c r="A3743" s="21"/>
      <c r="B3743" s="54"/>
      <c r="C3743" s="55"/>
      <c r="D3743" s="54"/>
      <c r="E3743" s="57"/>
      <c r="F3743" s="58"/>
      <c r="G3743" s="59"/>
      <c r="H3743" s="57"/>
      <c r="I3743" s="57"/>
      <c r="J3743" s="62" t="str">
        <f t="shared" si="294"/>
        <v/>
      </c>
      <c r="K3743" s="61"/>
      <c r="L3743" s="57"/>
      <c r="M3743" s="57" t="str">
        <f t="shared" si="295"/>
        <v/>
      </c>
      <c r="N3743" s="57"/>
      <c r="O3743" s="57"/>
      <c r="P3743" s="57"/>
      <c r="Q3743" s="65" t="str">
        <f t="shared" si="296"/>
        <v/>
      </c>
      <c r="R3743" s="55"/>
      <c r="S3743" s="67"/>
      <c r="T3743" s="17">
        <f>IF(AND(D3743&lt;&gt;"",RIGHT(D3743,3)&lt;&gt;""),IF(COUNTIF($D$6:D3743,D3743)=1,1,0),0)</f>
        <v>0</v>
      </c>
      <c r="U3743" s="17" t="str">
        <f t="shared" si="297"/>
        <v/>
      </c>
      <c r="V3743" s="17" t="str">
        <f t="shared" si="298"/>
        <v/>
      </c>
    </row>
    <row r="3744" s="9" customFormat="1" hidden="1" customHeight="1" spans="1:22">
      <c r="A3744" s="21"/>
      <c r="B3744" s="54"/>
      <c r="C3744" s="55"/>
      <c r="D3744" s="54"/>
      <c r="E3744" s="57"/>
      <c r="F3744" s="58"/>
      <c r="G3744" s="59"/>
      <c r="H3744" s="57"/>
      <c r="I3744" s="57"/>
      <c r="J3744" s="62" t="str">
        <f t="shared" si="294"/>
        <v/>
      </c>
      <c r="K3744" s="61"/>
      <c r="L3744" s="57"/>
      <c r="M3744" s="57" t="str">
        <f t="shared" si="295"/>
        <v/>
      </c>
      <c r="N3744" s="57"/>
      <c r="O3744" s="57"/>
      <c r="P3744" s="57"/>
      <c r="Q3744" s="65" t="str">
        <f t="shared" si="296"/>
        <v/>
      </c>
      <c r="R3744" s="55"/>
      <c r="S3744" s="67"/>
      <c r="T3744" s="17">
        <f>IF(AND(D3744&lt;&gt;"",RIGHT(D3744,3)&lt;&gt;""),IF(COUNTIF($D$6:D3744,D3744)=1,1,0),0)</f>
        <v>0</v>
      </c>
      <c r="U3744" s="17" t="str">
        <f t="shared" si="297"/>
        <v/>
      </c>
      <c r="V3744" s="17" t="str">
        <f t="shared" si="298"/>
        <v/>
      </c>
    </row>
    <row r="3745" s="9" customFormat="1" hidden="1" customHeight="1" spans="1:22">
      <c r="A3745" s="21"/>
      <c r="B3745" s="54"/>
      <c r="C3745" s="55"/>
      <c r="D3745" s="54"/>
      <c r="E3745" s="57"/>
      <c r="F3745" s="58"/>
      <c r="G3745" s="59"/>
      <c r="H3745" s="57"/>
      <c r="I3745" s="57"/>
      <c r="J3745" s="62" t="str">
        <f t="shared" si="294"/>
        <v/>
      </c>
      <c r="K3745" s="61"/>
      <c r="L3745" s="57"/>
      <c r="M3745" s="57" t="str">
        <f t="shared" si="295"/>
        <v/>
      </c>
      <c r="N3745" s="57"/>
      <c r="O3745" s="57"/>
      <c r="P3745" s="57"/>
      <c r="Q3745" s="65" t="str">
        <f t="shared" si="296"/>
        <v/>
      </c>
      <c r="R3745" s="55"/>
      <c r="S3745" s="67"/>
      <c r="T3745" s="17">
        <f>IF(AND(D3745&lt;&gt;"",RIGHT(D3745,3)&lt;&gt;""),IF(COUNTIF($D$6:D3745,D3745)=1,1,0),0)</f>
        <v>0</v>
      </c>
      <c r="U3745" s="17" t="str">
        <f t="shared" si="297"/>
        <v/>
      </c>
      <c r="V3745" s="17" t="str">
        <f t="shared" si="298"/>
        <v/>
      </c>
    </row>
    <row r="3746" s="9" customFormat="1" hidden="1" customHeight="1" spans="1:22">
      <c r="A3746" s="21"/>
      <c r="B3746" s="54"/>
      <c r="C3746" s="55"/>
      <c r="D3746" s="54"/>
      <c r="E3746" s="57"/>
      <c r="F3746" s="58"/>
      <c r="G3746" s="59"/>
      <c r="H3746" s="57"/>
      <c r="I3746" s="57"/>
      <c r="J3746" s="62" t="str">
        <f t="shared" si="294"/>
        <v/>
      </c>
      <c r="K3746" s="61"/>
      <c r="L3746" s="57"/>
      <c r="M3746" s="57" t="str">
        <f t="shared" si="295"/>
        <v/>
      </c>
      <c r="N3746" s="57"/>
      <c r="O3746" s="57"/>
      <c r="P3746" s="57"/>
      <c r="Q3746" s="65" t="str">
        <f t="shared" si="296"/>
        <v/>
      </c>
      <c r="R3746" s="55"/>
      <c r="S3746" s="67"/>
      <c r="T3746" s="17">
        <f>IF(AND(D3746&lt;&gt;"",RIGHT(D3746,3)&lt;&gt;""),IF(COUNTIF($D$6:D3746,D3746)=1,1,0),0)</f>
        <v>0</v>
      </c>
      <c r="U3746" s="17" t="str">
        <f t="shared" si="297"/>
        <v/>
      </c>
      <c r="V3746" s="17" t="str">
        <f t="shared" si="298"/>
        <v/>
      </c>
    </row>
    <row r="3747" s="9" customFormat="1" hidden="1" customHeight="1" spans="1:22">
      <c r="A3747" s="21"/>
      <c r="B3747" s="54"/>
      <c r="C3747" s="55"/>
      <c r="D3747" s="54"/>
      <c r="E3747" s="57"/>
      <c r="F3747" s="58"/>
      <c r="G3747" s="59"/>
      <c r="H3747" s="57"/>
      <c r="I3747" s="57"/>
      <c r="J3747" s="62" t="str">
        <f t="shared" si="294"/>
        <v/>
      </c>
      <c r="K3747" s="61"/>
      <c r="L3747" s="57"/>
      <c r="M3747" s="57" t="str">
        <f t="shared" si="295"/>
        <v/>
      </c>
      <c r="N3747" s="57"/>
      <c r="O3747" s="57"/>
      <c r="P3747" s="57"/>
      <c r="Q3747" s="65" t="str">
        <f t="shared" si="296"/>
        <v/>
      </c>
      <c r="R3747" s="55"/>
      <c r="S3747" s="67"/>
      <c r="T3747" s="17">
        <f>IF(AND(D3747&lt;&gt;"",RIGHT(D3747,3)&lt;&gt;""),IF(COUNTIF($D$6:D3747,D3747)=1,1,0),0)</f>
        <v>0</v>
      </c>
      <c r="U3747" s="17" t="str">
        <f t="shared" si="297"/>
        <v/>
      </c>
      <c r="V3747" s="17" t="str">
        <f t="shared" si="298"/>
        <v/>
      </c>
    </row>
    <row r="3748" s="9" customFormat="1" hidden="1" customHeight="1" spans="1:22">
      <c r="A3748" s="21"/>
      <c r="B3748" s="54"/>
      <c r="C3748" s="55"/>
      <c r="D3748" s="54"/>
      <c r="E3748" s="57"/>
      <c r="F3748" s="58"/>
      <c r="G3748" s="59"/>
      <c r="H3748" s="57"/>
      <c r="I3748" s="57"/>
      <c r="J3748" s="62" t="str">
        <f t="shared" si="294"/>
        <v/>
      </c>
      <c r="K3748" s="61"/>
      <c r="L3748" s="57"/>
      <c r="M3748" s="57" t="str">
        <f t="shared" si="295"/>
        <v/>
      </c>
      <c r="N3748" s="57"/>
      <c r="O3748" s="57"/>
      <c r="P3748" s="57"/>
      <c r="Q3748" s="65" t="str">
        <f t="shared" si="296"/>
        <v/>
      </c>
      <c r="R3748" s="55"/>
      <c r="S3748" s="67"/>
      <c r="T3748" s="17">
        <f>IF(AND(D3748&lt;&gt;"",RIGHT(D3748,3)&lt;&gt;""),IF(COUNTIF($D$6:D3748,D3748)=1,1,0),0)</f>
        <v>0</v>
      </c>
      <c r="U3748" s="17" t="str">
        <f t="shared" si="297"/>
        <v/>
      </c>
      <c r="V3748" s="17" t="str">
        <f t="shared" si="298"/>
        <v/>
      </c>
    </row>
    <row r="3749" s="9" customFormat="1" hidden="1" customHeight="1" spans="1:22">
      <c r="A3749" s="21"/>
      <c r="B3749" s="54"/>
      <c r="C3749" s="55"/>
      <c r="D3749" s="54"/>
      <c r="E3749" s="57"/>
      <c r="F3749" s="58"/>
      <c r="G3749" s="59"/>
      <c r="H3749" s="57"/>
      <c r="I3749" s="57"/>
      <c r="J3749" s="62" t="str">
        <f t="shared" si="294"/>
        <v/>
      </c>
      <c r="K3749" s="61"/>
      <c r="L3749" s="57"/>
      <c r="M3749" s="57" t="str">
        <f t="shared" si="295"/>
        <v/>
      </c>
      <c r="N3749" s="57"/>
      <c r="O3749" s="57"/>
      <c r="P3749" s="57"/>
      <c r="Q3749" s="65" t="str">
        <f t="shared" si="296"/>
        <v/>
      </c>
      <c r="R3749" s="55"/>
      <c r="S3749" s="67"/>
      <c r="T3749" s="17">
        <f>IF(AND(D3749&lt;&gt;"",RIGHT(D3749,3)&lt;&gt;""),IF(COUNTIF($D$6:D3749,D3749)=1,1,0),0)</f>
        <v>0</v>
      </c>
      <c r="U3749" s="17" t="str">
        <f t="shared" si="297"/>
        <v/>
      </c>
      <c r="V3749" s="17" t="str">
        <f t="shared" si="298"/>
        <v/>
      </c>
    </row>
    <row r="3750" s="9" customFormat="1" hidden="1" customHeight="1" spans="1:22">
      <c r="A3750" s="21"/>
      <c r="B3750" s="54"/>
      <c r="C3750" s="55"/>
      <c r="D3750" s="54"/>
      <c r="E3750" s="57"/>
      <c r="F3750" s="58"/>
      <c r="G3750" s="59"/>
      <c r="H3750" s="57"/>
      <c r="I3750" s="57"/>
      <c r="J3750" s="62" t="str">
        <f t="shared" si="294"/>
        <v/>
      </c>
      <c r="K3750" s="61"/>
      <c r="L3750" s="57"/>
      <c r="M3750" s="57" t="str">
        <f t="shared" si="295"/>
        <v/>
      </c>
      <c r="N3750" s="57"/>
      <c r="O3750" s="57"/>
      <c r="P3750" s="57"/>
      <c r="Q3750" s="65" t="str">
        <f t="shared" si="296"/>
        <v/>
      </c>
      <c r="R3750" s="55"/>
      <c r="S3750" s="67"/>
      <c r="T3750" s="17">
        <f>IF(AND(D3750&lt;&gt;"",RIGHT(D3750,3)&lt;&gt;""),IF(COUNTIF($D$6:D3750,D3750)=1,1,0),0)</f>
        <v>0</v>
      </c>
      <c r="U3750" s="17" t="str">
        <f t="shared" si="297"/>
        <v/>
      </c>
      <c r="V3750" s="17" t="str">
        <f t="shared" si="298"/>
        <v/>
      </c>
    </row>
    <row r="3751" s="9" customFormat="1" hidden="1" customHeight="1" spans="1:22">
      <c r="A3751" s="21"/>
      <c r="B3751" s="54"/>
      <c r="C3751" s="55"/>
      <c r="D3751" s="54"/>
      <c r="E3751" s="57"/>
      <c r="F3751" s="58"/>
      <c r="G3751" s="59"/>
      <c r="H3751" s="57"/>
      <c r="I3751" s="57"/>
      <c r="J3751" s="62" t="str">
        <f t="shared" si="294"/>
        <v/>
      </c>
      <c r="K3751" s="61"/>
      <c r="L3751" s="57"/>
      <c r="M3751" s="57" t="str">
        <f t="shared" si="295"/>
        <v/>
      </c>
      <c r="N3751" s="57"/>
      <c r="O3751" s="57"/>
      <c r="P3751" s="57"/>
      <c r="Q3751" s="65" t="str">
        <f t="shared" si="296"/>
        <v/>
      </c>
      <c r="R3751" s="55"/>
      <c r="S3751" s="67"/>
      <c r="T3751" s="17">
        <f>IF(AND(D3751&lt;&gt;"",RIGHT(D3751,3)&lt;&gt;""),IF(COUNTIF($D$6:D3751,D3751)=1,1,0),0)</f>
        <v>0</v>
      </c>
      <c r="U3751" s="17" t="str">
        <f t="shared" si="297"/>
        <v/>
      </c>
      <c r="V3751" s="17" t="str">
        <f t="shared" si="298"/>
        <v/>
      </c>
    </row>
    <row r="3752" s="9" customFormat="1" hidden="1" customHeight="1" spans="1:22">
      <c r="A3752" s="21"/>
      <c r="B3752" s="54"/>
      <c r="C3752" s="55"/>
      <c r="D3752" s="54"/>
      <c r="E3752" s="57"/>
      <c r="F3752" s="58"/>
      <c r="G3752" s="59"/>
      <c r="H3752" s="57"/>
      <c r="I3752" s="57"/>
      <c r="J3752" s="62" t="str">
        <f t="shared" si="294"/>
        <v/>
      </c>
      <c r="K3752" s="61"/>
      <c r="L3752" s="57"/>
      <c r="M3752" s="57" t="str">
        <f t="shared" si="295"/>
        <v/>
      </c>
      <c r="N3752" s="57"/>
      <c r="O3752" s="57"/>
      <c r="P3752" s="57"/>
      <c r="Q3752" s="65" t="str">
        <f t="shared" si="296"/>
        <v/>
      </c>
      <c r="R3752" s="55"/>
      <c r="S3752" s="67"/>
      <c r="T3752" s="17">
        <f>IF(AND(D3752&lt;&gt;"",RIGHT(D3752,3)&lt;&gt;""),IF(COUNTIF($D$6:D3752,D3752)=1,1,0),0)</f>
        <v>0</v>
      </c>
      <c r="U3752" s="17" t="str">
        <f t="shared" si="297"/>
        <v/>
      </c>
      <c r="V3752" s="17" t="str">
        <f t="shared" si="298"/>
        <v/>
      </c>
    </row>
    <row r="3753" s="9" customFormat="1" hidden="1" customHeight="1" spans="1:22">
      <c r="A3753" s="21"/>
      <c r="B3753" s="54"/>
      <c r="C3753" s="55"/>
      <c r="D3753" s="54"/>
      <c r="E3753" s="57"/>
      <c r="F3753" s="58"/>
      <c r="G3753" s="59"/>
      <c r="H3753" s="57"/>
      <c r="I3753" s="57"/>
      <c r="J3753" s="62" t="str">
        <f t="shared" si="294"/>
        <v/>
      </c>
      <c r="K3753" s="61"/>
      <c r="L3753" s="57"/>
      <c r="M3753" s="57" t="str">
        <f t="shared" si="295"/>
        <v/>
      </c>
      <c r="N3753" s="57"/>
      <c r="O3753" s="57"/>
      <c r="P3753" s="57"/>
      <c r="Q3753" s="65" t="str">
        <f t="shared" si="296"/>
        <v/>
      </c>
      <c r="R3753" s="55"/>
      <c r="S3753" s="67"/>
      <c r="T3753" s="17">
        <f>IF(AND(D3753&lt;&gt;"",RIGHT(D3753,3)&lt;&gt;""),IF(COUNTIF($D$6:D3753,D3753)=1,1,0),0)</f>
        <v>0</v>
      </c>
      <c r="U3753" s="17" t="str">
        <f t="shared" si="297"/>
        <v/>
      </c>
      <c r="V3753" s="17" t="str">
        <f t="shared" si="298"/>
        <v/>
      </c>
    </row>
    <row r="3754" s="9" customFormat="1" hidden="1" customHeight="1" spans="1:22">
      <c r="A3754" s="21"/>
      <c r="B3754" s="54"/>
      <c r="C3754" s="55"/>
      <c r="D3754" s="54"/>
      <c r="E3754" s="57"/>
      <c r="F3754" s="58"/>
      <c r="G3754" s="59"/>
      <c r="H3754" s="57"/>
      <c r="I3754" s="57"/>
      <c r="J3754" s="62" t="str">
        <f t="shared" si="294"/>
        <v/>
      </c>
      <c r="K3754" s="61"/>
      <c r="L3754" s="57"/>
      <c r="M3754" s="57" t="str">
        <f t="shared" si="295"/>
        <v/>
      </c>
      <c r="N3754" s="57"/>
      <c r="O3754" s="57"/>
      <c r="P3754" s="57"/>
      <c r="Q3754" s="65" t="str">
        <f t="shared" si="296"/>
        <v/>
      </c>
      <c r="R3754" s="55"/>
      <c r="S3754" s="67"/>
      <c r="T3754" s="17">
        <f>IF(AND(D3754&lt;&gt;"",RIGHT(D3754,3)&lt;&gt;""),IF(COUNTIF($D$6:D3754,D3754)=1,1,0),0)</f>
        <v>0</v>
      </c>
      <c r="U3754" s="17" t="str">
        <f t="shared" si="297"/>
        <v/>
      </c>
      <c r="V3754" s="17" t="str">
        <f t="shared" si="298"/>
        <v/>
      </c>
    </row>
    <row r="3755" s="9" customFormat="1" hidden="1" customHeight="1" spans="1:22">
      <c r="A3755" s="21"/>
      <c r="B3755" s="54"/>
      <c r="C3755" s="55"/>
      <c r="D3755" s="54"/>
      <c r="E3755" s="57"/>
      <c r="F3755" s="58"/>
      <c r="G3755" s="59"/>
      <c r="H3755" s="57"/>
      <c r="I3755" s="57"/>
      <c r="J3755" s="62" t="str">
        <f t="shared" si="294"/>
        <v/>
      </c>
      <c r="K3755" s="61"/>
      <c r="L3755" s="57"/>
      <c r="M3755" s="57" t="str">
        <f t="shared" si="295"/>
        <v/>
      </c>
      <c r="N3755" s="57"/>
      <c r="O3755" s="57"/>
      <c r="P3755" s="57"/>
      <c r="Q3755" s="65" t="str">
        <f t="shared" si="296"/>
        <v/>
      </c>
      <c r="R3755" s="55"/>
      <c r="S3755" s="67"/>
      <c r="T3755" s="17">
        <f>IF(AND(D3755&lt;&gt;"",RIGHT(D3755,3)&lt;&gt;""),IF(COUNTIF($D$6:D3755,D3755)=1,1,0),0)</f>
        <v>0</v>
      </c>
      <c r="U3755" s="17" t="str">
        <f t="shared" si="297"/>
        <v/>
      </c>
      <c r="V3755" s="17" t="str">
        <f t="shared" si="298"/>
        <v/>
      </c>
    </row>
    <row r="3756" s="9" customFormat="1" hidden="1" customHeight="1" spans="1:22">
      <c r="A3756" s="21"/>
      <c r="B3756" s="54"/>
      <c r="C3756" s="55"/>
      <c r="D3756" s="54"/>
      <c r="E3756" s="57"/>
      <c r="F3756" s="58"/>
      <c r="G3756" s="59"/>
      <c r="H3756" s="57"/>
      <c r="I3756" s="57"/>
      <c r="J3756" s="62" t="str">
        <f t="shared" si="294"/>
        <v/>
      </c>
      <c r="K3756" s="61"/>
      <c r="L3756" s="57"/>
      <c r="M3756" s="57" t="str">
        <f t="shared" si="295"/>
        <v/>
      </c>
      <c r="N3756" s="57"/>
      <c r="O3756" s="57"/>
      <c r="P3756" s="57"/>
      <c r="Q3756" s="65" t="str">
        <f t="shared" si="296"/>
        <v/>
      </c>
      <c r="R3756" s="55"/>
      <c r="S3756" s="67"/>
      <c r="T3756" s="17">
        <f>IF(AND(D3756&lt;&gt;"",RIGHT(D3756,3)&lt;&gt;""),IF(COUNTIF($D$6:D3756,D3756)=1,1,0),0)</f>
        <v>0</v>
      </c>
      <c r="U3756" s="17" t="str">
        <f t="shared" si="297"/>
        <v/>
      </c>
      <c r="V3756" s="17" t="str">
        <f t="shared" si="298"/>
        <v/>
      </c>
    </row>
    <row r="3757" s="9" customFormat="1" hidden="1" customHeight="1" spans="1:22">
      <c r="A3757" s="21"/>
      <c r="B3757" s="54"/>
      <c r="C3757" s="55"/>
      <c r="D3757" s="54"/>
      <c r="E3757" s="57"/>
      <c r="F3757" s="58"/>
      <c r="G3757" s="59"/>
      <c r="H3757" s="57"/>
      <c r="I3757" s="57"/>
      <c r="J3757" s="62" t="str">
        <f t="shared" si="294"/>
        <v/>
      </c>
      <c r="K3757" s="61"/>
      <c r="L3757" s="57"/>
      <c r="M3757" s="57" t="str">
        <f t="shared" si="295"/>
        <v/>
      </c>
      <c r="N3757" s="57"/>
      <c r="O3757" s="57"/>
      <c r="P3757" s="57"/>
      <c r="Q3757" s="65" t="str">
        <f t="shared" si="296"/>
        <v/>
      </c>
      <c r="R3757" s="55"/>
      <c r="S3757" s="67"/>
      <c r="T3757" s="17">
        <f>IF(AND(D3757&lt;&gt;"",RIGHT(D3757,3)&lt;&gt;""),IF(COUNTIF($D$6:D3757,D3757)=1,1,0),0)</f>
        <v>0</v>
      </c>
      <c r="U3757" s="17" t="str">
        <f t="shared" si="297"/>
        <v/>
      </c>
      <c r="V3757" s="17" t="str">
        <f t="shared" si="298"/>
        <v/>
      </c>
    </row>
    <row r="3758" s="9" customFormat="1" hidden="1" customHeight="1" spans="1:22">
      <c r="A3758" s="21"/>
      <c r="B3758" s="54"/>
      <c r="C3758" s="55"/>
      <c r="D3758" s="54"/>
      <c r="E3758" s="57"/>
      <c r="F3758" s="58"/>
      <c r="G3758" s="59"/>
      <c r="H3758" s="57"/>
      <c r="I3758" s="57"/>
      <c r="J3758" s="62" t="str">
        <f t="shared" si="294"/>
        <v/>
      </c>
      <c r="K3758" s="61"/>
      <c r="L3758" s="57"/>
      <c r="M3758" s="57" t="str">
        <f t="shared" si="295"/>
        <v/>
      </c>
      <c r="N3758" s="57"/>
      <c r="O3758" s="57"/>
      <c r="P3758" s="57"/>
      <c r="Q3758" s="65" t="str">
        <f t="shared" si="296"/>
        <v/>
      </c>
      <c r="R3758" s="55"/>
      <c r="S3758" s="67"/>
      <c r="T3758" s="17">
        <f>IF(AND(D3758&lt;&gt;"",RIGHT(D3758,3)&lt;&gt;""),IF(COUNTIF($D$6:D3758,D3758)=1,1,0),0)</f>
        <v>0</v>
      </c>
      <c r="U3758" s="17" t="str">
        <f t="shared" si="297"/>
        <v/>
      </c>
      <c r="V3758" s="17" t="str">
        <f t="shared" si="298"/>
        <v/>
      </c>
    </row>
    <row r="3759" s="9" customFormat="1" hidden="1" customHeight="1" spans="1:22">
      <c r="A3759" s="21"/>
      <c r="B3759" s="54"/>
      <c r="C3759" s="55"/>
      <c r="D3759" s="54"/>
      <c r="E3759" s="57"/>
      <c r="F3759" s="58"/>
      <c r="G3759" s="59"/>
      <c r="H3759" s="57"/>
      <c r="I3759" s="57"/>
      <c r="J3759" s="62" t="str">
        <f t="shared" si="294"/>
        <v/>
      </c>
      <c r="K3759" s="61"/>
      <c r="L3759" s="57"/>
      <c r="M3759" s="57" t="str">
        <f t="shared" si="295"/>
        <v/>
      </c>
      <c r="N3759" s="57"/>
      <c r="O3759" s="57"/>
      <c r="P3759" s="57"/>
      <c r="Q3759" s="65" t="str">
        <f t="shared" si="296"/>
        <v/>
      </c>
      <c r="R3759" s="55"/>
      <c r="S3759" s="67"/>
      <c r="T3759" s="17">
        <f>IF(AND(D3759&lt;&gt;"",RIGHT(D3759,3)&lt;&gt;""),IF(COUNTIF($D$6:D3759,D3759)=1,1,0),0)</f>
        <v>0</v>
      </c>
      <c r="U3759" s="17" t="str">
        <f t="shared" si="297"/>
        <v/>
      </c>
      <c r="V3759" s="17" t="str">
        <f t="shared" si="298"/>
        <v/>
      </c>
    </row>
    <row r="3760" s="9" customFormat="1" hidden="1" customHeight="1" spans="1:22">
      <c r="A3760" s="21"/>
      <c r="B3760" s="54"/>
      <c r="C3760" s="55"/>
      <c r="D3760" s="54"/>
      <c r="E3760" s="57"/>
      <c r="F3760" s="58"/>
      <c r="G3760" s="59"/>
      <c r="H3760" s="57"/>
      <c r="I3760" s="57"/>
      <c r="J3760" s="62" t="str">
        <f t="shared" si="294"/>
        <v/>
      </c>
      <c r="K3760" s="61"/>
      <c r="L3760" s="57"/>
      <c r="M3760" s="57" t="str">
        <f t="shared" si="295"/>
        <v/>
      </c>
      <c r="N3760" s="57"/>
      <c r="O3760" s="57"/>
      <c r="P3760" s="57"/>
      <c r="Q3760" s="65" t="str">
        <f t="shared" si="296"/>
        <v/>
      </c>
      <c r="R3760" s="55"/>
      <c r="S3760" s="67"/>
      <c r="T3760" s="17">
        <f>IF(AND(D3760&lt;&gt;"",RIGHT(D3760,3)&lt;&gt;""),IF(COUNTIF($D$6:D3760,D3760)=1,1,0),0)</f>
        <v>0</v>
      </c>
      <c r="U3760" s="17" t="str">
        <f t="shared" si="297"/>
        <v/>
      </c>
      <c r="V3760" s="17" t="str">
        <f t="shared" si="298"/>
        <v/>
      </c>
    </row>
    <row r="3761" s="9" customFormat="1" hidden="1" customHeight="1" spans="1:22">
      <c r="A3761" s="21"/>
      <c r="B3761" s="54"/>
      <c r="C3761" s="55"/>
      <c r="D3761" s="54"/>
      <c r="E3761" s="57"/>
      <c r="F3761" s="58"/>
      <c r="G3761" s="59"/>
      <c r="H3761" s="57"/>
      <c r="I3761" s="57"/>
      <c r="J3761" s="62" t="str">
        <f t="shared" si="294"/>
        <v/>
      </c>
      <c r="K3761" s="61"/>
      <c r="L3761" s="57"/>
      <c r="M3761" s="57" t="str">
        <f t="shared" si="295"/>
        <v/>
      </c>
      <c r="N3761" s="57"/>
      <c r="O3761" s="57"/>
      <c r="P3761" s="57"/>
      <c r="Q3761" s="65" t="str">
        <f t="shared" si="296"/>
        <v/>
      </c>
      <c r="R3761" s="55"/>
      <c r="S3761" s="67"/>
      <c r="T3761" s="17">
        <f>IF(AND(D3761&lt;&gt;"",RIGHT(D3761,3)&lt;&gt;""),IF(COUNTIF($D$6:D3761,D3761)=1,1,0),0)</f>
        <v>0</v>
      </c>
      <c r="U3761" s="17" t="str">
        <f t="shared" si="297"/>
        <v/>
      </c>
      <c r="V3761" s="17" t="str">
        <f t="shared" si="298"/>
        <v/>
      </c>
    </row>
    <row r="3762" s="9" customFormat="1" hidden="1" customHeight="1" spans="1:22">
      <c r="A3762" s="21"/>
      <c r="B3762" s="54"/>
      <c r="C3762" s="55"/>
      <c r="D3762" s="54"/>
      <c r="E3762" s="57"/>
      <c r="F3762" s="58"/>
      <c r="G3762" s="59"/>
      <c r="H3762" s="57"/>
      <c r="I3762" s="57"/>
      <c r="J3762" s="62" t="str">
        <f t="shared" si="294"/>
        <v/>
      </c>
      <c r="K3762" s="61"/>
      <c r="L3762" s="57"/>
      <c r="M3762" s="57" t="str">
        <f t="shared" si="295"/>
        <v/>
      </c>
      <c r="N3762" s="57"/>
      <c r="O3762" s="57"/>
      <c r="P3762" s="57"/>
      <c r="Q3762" s="65" t="str">
        <f t="shared" si="296"/>
        <v/>
      </c>
      <c r="R3762" s="55"/>
      <c r="S3762" s="67"/>
      <c r="T3762" s="17">
        <f>IF(AND(D3762&lt;&gt;"",RIGHT(D3762,3)&lt;&gt;""),IF(COUNTIF($D$6:D3762,D3762)=1,1,0),0)</f>
        <v>0</v>
      </c>
      <c r="U3762" s="17" t="str">
        <f t="shared" si="297"/>
        <v/>
      </c>
      <c r="V3762" s="17" t="str">
        <f t="shared" si="298"/>
        <v/>
      </c>
    </row>
    <row r="3763" s="9" customFormat="1" hidden="1" customHeight="1" spans="1:22">
      <c r="A3763" s="21"/>
      <c r="B3763" s="54"/>
      <c r="C3763" s="55"/>
      <c r="D3763" s="54"/>
      <c r="E3763" s="57"/>
      <c r="F3763" s="58"/>
      <c r="G3763" s="59"/>
      <c r="H3763" s="57"/>
      <c r="I3763" s="57"/>
      <c r="J3763" s="62" t="str">
        <f t="shared" si="294"/>
        <v/>
      </c>
      <c r="K3763" s="61"/>
      <c r="L3763" s="57"/>
      <c r="M3763" s="57" t="str">
        <f t="shared" si="295"/>
        <v/>
      </c>
      <c r="N3763" s="57"/>
      <c r="O3763" s="57"/>
      <c r="P3763" s="57"/>
      <c r="Q3763" s="65" t="str">
        <f t="shared" si="296"/>
        <v/>
      </c>
      <c r="R3763" s="55"/>
      <c r="S3763" s="67"/>
      <c r="T3763" s="17">
        <f>IF(AND(D3763&lt;&gt;"",RIGHT(D3763,3)&lt;&gt;""),IF(COUNTIF($D$6:D3763,D3763)=1,1,0),0)</f>
        <v>0</v>
      </c>
      <c r="U3763" s="17" t="str">
        <f t="shared" si="297"/>
        <v/>
      </c>
      <c r="V3763" s="17" t="str">
        <f t="shared" si="298"/>
        <v/>
      </c>
    </row>
    <row r="3764" s="9" customFormat="1" hidden="1" customHeight="1" spans="1:22">
      <c r="A3764" s="21"/>
      <c r="B3764" s="54"/>
      <c r="C3764" s="55"/>
      <c r="D3764" s="54"/>
      <c r="E3764" s="57"/>
      <c r="F3764" s="58"/>
      <c r="G3764" s="59"/>
      <c r="H3764" s="57"/>
      <c r="I3764" s="57"/>
      <c r="J3764" s="62" t="str">
        <f t="shared" si="294"/>
        <v/>
      </c>
      <c r="K3764" s="61"/>
      <c r="L3764" s="57"/>
      <c r="M3764" s="57" t="str">
        <f t="shared" si="295"/>
        <v/>
      </c>
      <c r="N3764" s="57"/>
      <c r="O3764" s="57"/>
      <c r="P3764" s="57"/>
      <c r="Q3764" s="65" t="str">
        <f t="shared" si="296"/>
        <v/>
      </c>
      <c r="R3764" s="55"/>
      <c r="S3764" s="67"/>
      <c r="T3764" s="17">
        <f>IF(AND(D3764&lt;&gt;"",RIGHT(D3764,3)&lt;&gt;""),IF(COUNTIF($D$6:D3764,D3764)=1,1,0),0)</f>
        <v>0</v>
      </c>
      <c r="U3764" s="17" t="str">
        <f t="shared" si="297"/>
        <v/>
      </c>
      <c r="V3764" s="17" t="str">
        <f t="shared" si="298"/>
        <v/>
      </c>
    </row>
    <row r="3765" s="9" customFormat="1" hidden="1" customHeight="1" spans="1:22">
      <c r="A3765" s="21"/>
      <c r="B3765" s="54"/>
      <c r="C3765" s="55"/>
      <c r="D3765" s="54"/>
      <c r="E3765" s="57"/>
      <c r="F3765" s="58"/>
      <c r="G3765" s="59"/>
      <c r="H3765" s="57"/>
      <c r="I3765" s="57"/>
      <c r="J3765" s="62" t="str">
        <f t="shared" si="294"/>
        <v/>
      </c>
      <c r="K3765" s="61"/>
      <c r="L3765" s="57"/>
      <c r="M3765" s="57" t="str">
        <f t="shared" si="295"/>
        <v/>
      </c>
      <c r="N3765" s="57"/>
      <c r="O3765" s="57"/>
      <c r="P3765" s="57"/>
      <c r="Q3765" s="65" t="str">
        <f t="shared" si="296"/>
        <v/>
      </c>
      <c r="R3765" s="55"/>
      <c r="S3765" s="67"/>
      <c r="T3765" s="17">
        <f>IF(AND(D3765&lt;&gt;"",RIGHT(D3765,3)&lt;&gt;""),IF(COUNTIF($D$6:D3765,D3765)=1,1,0),0)</f>
        <v>0</v>
      </c>
      <c r="U3765" s="17" t="str">
        <f t="shared" si="297"/>
        <v/>
      </c>
      <c r="V3765" s="17" t="str">
        <f t="shared" si="298"/>
        <v/>
      </c>
    </row>
    <row r="3766" s="9" customFormat="1" hidden="1" customHeight="1" spans="1:22">
      <c r="A3766" s="21"/>
      <c r="B3766" s="54"/>
      <c r="C3766" s="55"/>
      <c r="D3766" s="54"/>
      <c r="E3766" s="57"/>
      <c r="F3766" s="58"/>
      <c r="G3766" s="59"/>
      <c r="H3766" s="57"/>
      <c r="I3766" s="57"/>
      <c r="J3766" s="62" t="str">
        <f t="shared" si="294"/>
        <v/>
      </c>
      <c r="K3766" s="61"/>
      <c r="L3766" s="57"/>
      <c r="M3766" s="57" t="str">
        <f t="shared" si="295"/>
        <v/>
      </c>
      <c r="N3766" s="57"/>
      <c r="O3766" s="57"/>
      <c r="P3766" s="57"/>
      <c r="Q3766" s="65" t="str">
        <f t="shared" si="296"/>
        <v/>
      </c>
      <c r="R3766" s="55"/>
      <c r="S3766" s="67"/>
      <c r="T3766" s="17">
        <f>IF(AND(D3766&lt;&gt;"",RIGHT(D3766,3)&lt;&gt;""),IF(COUNTIF($D$6:D3766,D3766)=1,1,0),0)</f>
        <v>0</v>
      </c>
      <c r="U3766" s="17" t="str">
        <f t="shared" si="297"/>
        <v/>
      </c>
      <c r="V3766" s="17" t="str">
        <f t="shared" si="298"/>
        <v/>
      </c>
    </row>
    <row r="3767" s="9" customFormat="1" hidden="1" customHeight="1" spans="1:22">
      <c r="A3767" s="21"/>
      <c r="B3767" s="54"/>
      <c r="C3767" s="55"/>
      <c r="D3767" s="54"/>
      <c r="E3767" s="57"/>
      <c r="F3767" s="58"/>
      <c r="G3767" s="59"/>
      <c r="H3767" s="57"/>
      <c r="I3767" s="57"/>
      <c r="J3767" s="62" t="str">
        <f t="shared" si="294"/>
        <v/>
      </c>
      <c r="K3767" s="61"/>
      <c r="L3767" s="57"/>
      <c r="M3767" s="57" t="str">
        <f t="shared" si="295"/>
        <v/>
      </c>
      <c r="N3767" s="57"/>
      <c r="O3767" s="57"/>
      <c r="P3767" s="57"/>
      <c r="Q3767" s="65" t="str">
        <f t="shared" si="296"/>
        <v/>
      </c>
      <c r="R3767" s="55"/>
      <c r="S3767" s="67"/>
      <c r="T3767" s="17">
        <f>IF(AND(D3767&lt;&gt;"",RIGHT(D3767,3)&lt;&gt;""),IF(COUNTIF($D$6:D3767,D3767)=1,1,0),0)</f>
        <v>0</v>
      </c>
      <c r="U3767" s="17" t="str">
        <f t="shared" si="297"/>
        <v/>
      </c>
      <c r="V3767" s="17" t="str">
        <f t="shared" si="298"/>
        <v/>
      </c>
    </row>
    <row r="3768" s="9" customFormat="1" hidden="1" customHeight="1" spans="1:22">
      <c r="A3768" s="21"/>
      <c r="B3768" s="54"/>
      <c r="C3768" s="55"/>
      <c r="D3768" s="54"/>
      <c r="E3768" s="57"/>
      <c r="F3768" s="58"/>
      <c r="G3768" s="59"/>
      <c r="H3768" s="57"/>
      <c r="I3768" s="57"/>
      <c r="J3768" s="62" t="str">
        <f t="shared" si="294"/>
        <v/>
      </c>
      <c r="K3768" s="61"/>
      <c r="L3768" s="57"/>
      <c r="M3768" s="57" t="str">
        <f t="shared" si="295"/>
        <v/>
      </c>
      <c r="N3768" s="57"/>
      <c r="O3768" s="57"/>
      <c r="P3768" s="57"/>
      <c r="Q3768" s="65" t="str">
        <f t="shared" si="296"/>
        <v/>
      </c>
      <c r="R3768" s="55"/>
      <c r="S3768" s="67"/>
      <c r="T3768" s="17">
        <f>IF(AND(D3768&lt;&gt;"",RIGHT(D3768,3)&lt;&gt;""),IF(COUNTIF($D$6:D3768,D3768)=1,1,0),0)</f>
        <v>0</v>
      </c>
      <c r="U3768" s="17" t="str">
        <f t="shared" si="297"/>
        <v/>
      </c>
      <c r="V3768" s="17" t="str">
        <f t="shared" si="298"/>
        <v/>
      </c>
    </row>
    <row r="3769" s="9" customFormat="1" hidden="1" customHeight="1" spans="1:22">
      <c r="A3769" s="21"/>
      <c r="B3769" s="54"/>
      <c r="C3769" s="55"/>
      <c r="D3769" s="54"/>
      <c r="E3769" s="57"/>
      <c r="F3769" s="58"/>
      <c r="G3769" s="59"/>
      <c r="H3769" s="57"/>
      <c r="I3769" s="57"/>
      <c r="J3769" s="62" t="str">
        <f t="shared" si="294"/>
        <v/>
      </c>
      <c r="K3769" s="61"/>
      <c r="L3769" s="57"/>
      <c r="M3769" s="57" t="str">
        <f t="shared" si="295"/>
        <v/>
      </c>
      <c r="N3769" s="57"/>
      <c r="O3769" s="57"/>
      <c r="P3769" s="57"/>
      <c r="Q3769" s="65" t="str">
        <f t="shared" si="296"/>
        <v/>
      </c>
      <c r="R3769" s="55"/>
      <c r="S3769" s="67"/>
      <c r="T3769" s="17">
        <f>IF(AND(D3769&lt;&gt;"",RIGHT(D3769,3)&lt;&gt;""),IF(COUNTIF($D$6:D3769,D3769)=1,1,0),0)</f>
        <v>0</v>
      </c>
      <c r="U3769" s="17" t="str">
        <f t="shared" si="297"/>
        <v/>
      </c>
      <c r="V3769" s="17" t="str">
        <f t="shared" si="298"/>
        <v/>
      </c>
    </row>
    <row r="3770" s="9" customFormat="1" hidden="1" customHeight="1" spans="1:22">
      <c r="A3770" s="21"/>
      <c r="B3770" s="54"/>
      <c r="C3770" s="55"/>
      <c r="D3770" s="54"/>
      <c r="E3770" s="57"/>
      <c r="F3770" s="58"/>
      <c r="G3770" s="59"/>
      <c r="H3770" s="57"/>
      <c r="I3770" s="57"/>
      <c r="J3770" s="62" t="str">
        <f t="shared" si="294"/>
        <v/>
      </c>
      <c r="K3770" s="61"/>
      <c r="L3770" s="57"/>
      <c r="M3770" s="57" t="str">
        <f t="shared" si="295"/>
        <v/>
      </c>
      <c r="N3770" s="57"/>
      <c r="O3770" s="57"/>
      <c r="P3770" s="57"/>
      <c r="Q3770" s="65" t="str">
        <f t="shared" si="296"/>
        <v/>
      </c>
      <c r="R3770" s="55"/>
      <c r="S3770" s="67"/>
      <c r="T3770" s="17">
        <f>IF(AND(D3770&lt;&gt;"",RIGHT(D3770,3)&lt;&gt;""),IF(COUNTIF($D$6:D3770,D3770)=1,1,0),0)</f>
        <v>0</v>
      </c>
      <c r="U3770" s="17" t="str">
        <f t="shared" si="297"/>
        <v/>
      </c>
      <c r="V3770" s="17" t="str">
        <f t="shared" si="298"/>
        <v/>
      </c>
    </row>
    <row r="3771" s="9" customFormat="1" hidden="1" customHeight="1" spans="1:22">
      <c r="A3771" s="21"/>
      <c r="B3771" s="54"/>
      <c r="C3771" s="55"/>
      <c r="D3771" s="54"/>
      <c r="E3771" s="57"/>
      <c r="F3771" s="58"/>
      <c r="G3771" s="59"/>
      <c r="H3771" s="57"/>
      <c r="I3771" s="57"/>
      <c r="J3771" s="62" t="str">
        <f t="shared" si="294"/>
        <v/>
      </c>
      <c r="K3771" s="61"/>
      <c r="L3771" s="57"/>
      <c r="M3771" s="57" t="str">
        <f t="shared" si="295"/>
        <v/>
      </c>
      <c r="N3771" s="57"/>
      <c r="O3771" s="57"/>
      <c r="P3771" s="57"/>
      <c r="Q3771" s="65" t="str">
        <f t="shared" si="296"/>
        <v/>
      </c>
      <c r="R3771" s="55"/>
      <c r="S3771" s="67"/>
      <c r="T3771" s="17">
        <f>IF(AND(D3771&lt;&gt;"",RIGHT(D3771,3)&lt;&gt;""),IF(COUNTIF($D$6:D3771,D3771)=1,1,0),0)</f>
        <v>0</v>
      </c>
      <c r="U3771" s="17" t="str">
        <f t="shared" si="297"/>
        <v/>
      </c>
      <c r="V3771" s="17" t="str">
        <f t="shared" si="298"/>
        <v/>
      </c>
    </row>
    <row r="3772" s="9" customFormat="1" hidden="1" customHeight="1" spans="1:22">
      <c r="A3772" s="21"/>
      <c r="B3772" s="54"/>
      <c r="C3772" s="55"/>
      <c r="D3772" s="54"/>
      <c r="E3772" s="57"/>
      <c r="F3772" s="58"/>
      <c r="G3772" s="59"/>
      <c r="H3772" s="57"/>
      <c r="I3772" s="57"/>
      <c r="J3772" s="62" t="str">
        <f t="shared" si="294"/>
        <v/>
      </c>
      <c r="K3772" s="61"/>
      <c r="L3772" s="57"/>
      <c r="M3772" s="57" t="str">
        <f t="shared" si="295"/>
        <v/>
      </c>
      <c r="N3772" s="57"/>
      <c r="O3772" s="57"/>
      <c r="P3772" s="57"/>
      <c r="Q3772" s="65" t="str">
        <f t="shared" si="296"/>
        <v/>
      </c>
      <c r="R3772" s="55"/>
      <c r="S3772" s="67"/>
      <c r="T3772" s="17">
        <f>IF(AND(D3772&lt;&gt;"",RIGHT(D3772,3)&lt;&gt;""),IF(COUNTIF($D$6:D3772,D3772)=1,1,0),0)</f>
        <v>0</v>
      </c>
      <c r="U3772" s="17" t="str">
        <f t="shared" si="297"/>
        <v/>
      </c>
      <c r="V3772" s="17" t="str">
        <f t="shared" si="298"/>
        <v/>
      </c>
    </row>
    <row r="3773" s="9" customFormat="1" hidden="1" customHeight="1" spans="1:22">
      <c r="A3773" s="21"/>
      <c r="B3773" s="54"/>
      <c r="C3773" s="55"/>
      <c r="D3773" s="54"/>
      <c r="E3773" s="57"/>
      <c r="F3773" s="58"/>
      <c r="G3773" s="59"/>
      <c r="H3773" s="57"/>
      <c r="I3773" s="57"/>
      <c r="J3773" s="62" t="str">
        <f t="shared" si="294"/>
        <v/>
      </c>
      <c r="K3773" s="61"/>
      <c r="L3773" s="57"/>
      <c r="M3773" s="57" t="str">
        <f t="shared" si="295"/>
        <v/>
      </c>
      <c r="N3773" s="57"/>
      <c r="O3773" s="57"/>
      <c r="P3773" s="57"/>
      <c r="Q3773" s="65" t="str">
        <f t="shared" si="296"/>
        <v/>
      </c>
      <c r="R3773" s="55"/>
      <c r="S3773" s="67"/>
      <c r="T3773" s="17">
        <f>IF(AND(D3773&lt;&gt;"",RIGHT(D3773,3)&lt;&gt;""),IF(COUNTIF($D$6:D3773,D3773)=1,1,0),0)</f>
        <v>0</v>
      </c>
      <c r="U3773" s="17" t="str">
        <f t="shared" si="297"/>
        <v/>
      </c>
      <c r="V3773" s="17" t="str">
        <f t="shared" si="298"/>
        <v/>
      </c>
    </row>
    <row r="3774" s="9" customFormat="1" hidden="1" customHeight="1" spans="1:22">
      <c r="A3774" s="21"/>
      <c r="B3774" s="54"/>
      <c r="C3774" s="55"/>
      <c r="D3774" s="54"/>
      <c r="E3774" s="57"/>
      <c r="F3774" s="58"/>
      <c r="G3774" s="59"/>
      <c r="H3774" s="57"/>
      <c r="I3774" s="57"/>
      <c r="J3774" s="62" t="str">
        <f t="shared" si="294"/>
        <v/>
      </c>
      <c r="K3774" s="61"/>
      <c r="L3774" s="57"/>
      <c r="M3774" s="57" t="str">
        <f t="shared" si="295"/>
        <v/>
      </c>
      <c r="N3774" s="57"/>
      <c r="O3774" s="57"/>
      <c r="P3774" s="57"/>
      <c r="Q3774" s="65" t="str">
        <f t="shared" si="296"/>
        <v/>
      </c>
      <c r="R3774" s="55"/>
      <c r="S3774" s="67"/>
      <c r="T3774" s="17">
        <f>IF(AND(D3774&lt;&gt;"",RIGHT(D3774,3)&lt;&gt;""),IF(COUNTIF($D$6:D3774,D3774)=1,1,0),0)</f>
        <v>0</v>
      </c>
      <c r="U3774" s="17" t="str">
        <f t="shared" si="297"/>
        <v/>
      </c>
      <c r="V3774" s="17" t="str">
        <f t="shared" si="298"/>
        <v/>
      </c>
    </row>
    <row r="3775" s="9" customFormat="1" hidden="1" customHeight="1" spans="1:22">
      <c r="A3775" s="21"/>
      <c r="B3775" s="54"/>
      <c r="C3775" s="55"/>
      <c r="D3775" s="54"/>
      <c r="E3775" s="57"/>
      <c r="F3775" s="58"/>
      <c r="G3775" s="59"/>
      <c r="H3775" s="57"/>
      <c r="I3775" s="57"/>
      <c r="J3775" s="62" t="str">
        <f t="shared" si="294"/>
        <v/>
      </c>
      <c r="K3775" s="61"/>
      <c r="L3775" s="57"/>
      <c r="M3775" s="57" t="str">
        <f t="shared" si="295"/>
        <v/>
      </c>
      <c r="N3775" s="57"/>
      <c r="O3775" s="57"/>
      <c r="P3775" s="57"/>
      <c r="Q3775" s="65" t="str">
        <f t="shared" si="296"/>
        <v/>
      </c>
      <c r="R3775" s="55"/>
      <c r="S3775" s="67"/>
      <c r="T3775" s="17">
        <f>IF(AND(D3775&lt;&gt;"",RIGHT(D3775,3)&lt;&gt;""),IF(COUNTIF($D$6:D3775,D3775)=1,1,0),0)</f>
        <v>0</v>
      </c>
      <c r="U3775" s="17" t="str">
        <f t="shared" si="297"/>
        <v/>
      </c>
      <c r="V3775" s="17" t="str">
        <f t="shared" si="298"/>
        <v/>
      </c>
    </row>
    <row r="3776" s="9" customFormat="1" hidden="1" customHeight="1" spans="1:22">
      <c r="A3776" s="21"/>
      <c r="B3776" s="54"/>
      <c r="C3776" s="55"/>
      <c r="D3776" s="54"/>
      <c r="E3776" s="57"/>
      <c r="F3776" s="58"/>
      <c r="G3776" s="59"/>
      <c r="H3776" s="57"/>
      <c r="I3776" s="57"/>
      <c r="J3776" s="62" t="str">
        <f t="shared" si="294"/>
        <v/>
      </c>
      <c r="K3776" s="61"/>
      <c r="L3776" s="57"/>
      <c r="M3776" s="57" t="str">
        <f t="shared" si="295"/>
        <v/>
      </c>
      <c r="N3776" s="57"/>
      <c r="O3776" s="57"/>
      <c r="P3776" s="57"/>
      <c r="Q3776" s="65" t="str">
        <f t="shared" si="296"/>
        <v/>
      </c>
      <c r="R3776" s="55"/>
      <c r="S3776" s="67"/>
      <c r="T3776" s="17">
        <f>IF(AND(D3776&lt;&gt;"",RIGHT(D3776,3)&lt;&gt;""),IF(COUNTIF($D$6:D3776,D3776)=1,1,0),0)</f>
        <v>0</v>
      </c>
      <c r="U3776" s="17" t="str">
        <f t="shared" si="297"/>
        <v/>
      </c>
      <c r="V3776" s="17" t="str">
        <f t="shared" si="298"/>
        <v/>
      </c>
    </row>
    <row r="3777" s="9" customFormat="1" hidden="1" customHeight="1" spans="1:22">
      <c r="A3777" s="21"/>
      <c r="B3777" s="54"/>
      <c r="C3777" s="55"/>
      <c r="D3777" s="54"/>
      <c r="E3777" s="57"/>
      <c r="F3777" s="58"/>
      <c r="G3777" s="59"/>
      <c r="H3777" s="57"/>
      <c r="I3777" s="57"/>
      <c r="J3777" s="62" t="str">
        <f t="shared" si="294"/>
        <v/>
      </c>
      <c r="K3777" s="61"/>
      <c r="L3777" s="57"/>
      <c r="M3777" s="57" t="str">
        <f t="shared" si="295"/>
        <v/>
      </c>
      <c r="N3777" s="57"/>
      <c r="O3777" s="57"/>
      <c r="P3777" s="57"/>
      <c r="Q3777" s="65" t="str">
        <f t="shared" si="296"/>
        <v/>
      </c>
      <c r="R3777" s="55"/>
      <c r="S3777" s="67"/>
      <c r="T3777" s="17">
        <f>IF(AND(D3777&lt;&gt;"",RIGHT(D3777,3)&lt;&gt;""),IF(COUNTIF($D$6:D3777,D3777)=1,1,0),0)</f>
        <v>0</v>
      </c>
      <c r="U3777" s="17" t="str">
        <f t="shared" si="297"/>
        <v/>
      </c>
      <c r="V3777" s="17" t="str">
        <f t="shared" si="298"/>
        <v/>
      </c>
    </row>
    <row r="3778" s="9" customFormat="1" hidden="1" customHeight="1" spans="1:22">
      <c r="A3778" s="21"/>
      <c r="B3778" s="54"/>
      <c r="C3778" s="55"/>
      <c r="D3778" s="54"/>
      <c r="E3778" s="57"/>
      <c r="F3778" s="58"/>
      <c r="G3778" s="59"/>
      <c r="H3778" s="57"/>
      <c r="I3778" s="57"/>
      <c r="J3778" s="62" t="str">
        <f t="shared" si="294"/>
        <v/>
      </c>
      <c r="K3778" s="61"/>
      <c r="L3778" s="57"/>
      <c r="M3778" s="57" t="str">
        <f t="shared" si="295"/>
        <v/>
      </c>
      <c r="N3778" s="57"/>
      <c r="O3778" s="57"/>
      <c r="P3778" s="57"/>
      <c r="Q3778" s="65" t="str">
        <f t="shared" si="296"/>
        <v/>
      </c>
      <c r="R3778" s="55"/>
      <c r="S3778" s="67"/>
      <c r="T3778" s="17">
        <f>IF(AND(D3778&lt;&gt;"",RIGHT(D3778,3)&lt;&gt;""),IF(COUNTIF($D$6:D3778,D3778)=1,1,0),0)</f>
        <v>0</v>
      </c>
      <c r="U3778" s="17" t="str">
        <f t="shared" si="297"/>
        <v/>
      </c>
      <c r="V3778" s="17" t="str">
        <f t="shared" si="298"/>
        <v/>
      </c>
    </row>
    <row r="3779" s="9" customFormat="1" hidden="1" customHeight="1" spans="1:22">
      <c r="A3779" s="21"/>
      <c r="B3779" s="54"/>
      <c r="C3779" s="55"/>
      <c r="D3779" s="54"/>
      <c r="E3779" s="57"/>
      <c r="F3779" s="58"/>
      <c r="G3779" s="59"/>
      <c r="H3779" s="57"/>
      <c r="I3779" s="57"/>
      <c r="J3779" s="62" t="str">
        <f t="shared" si="294"/>
        <v/>
      </c>
      <c r="K3779" s="61"/>
      <c r="L3779" s="57"/>
      <c r="M3779" s="57" t="str">
        <f t="shared" si="295"/>
        <v/>
      </c>
      <c r="N3779" s="57"/>
      <c r="O3779" s="57"/>
      <c r="P3779" s="57"/>
      <c r="Q3779" s="65" t="str">
        <f t="shared" si="296"/>
        <v/>
      </c>
      <c r="R3779" s="55"/>
      <c r="S3779" s="67"/>
      <c r="T3779" s="17">
        <f>IF(AND(D3779&lt;&gt;"",RIGHT(D3779,3)&lt;&gt;""),IF(COUNTIF($D$6:D3779,D3779)=1,1,0),0)</f>
        <v>0</v>
      </c>
      <c r="U3779" s="17" t="str">
        <f t="shared" si="297"/>
        <v/>
      </c>
      <c r="V3779" s="17" t="str">
        <f t="shared" si="298"/>
        <v/>
      </c>
    </row>
    <row r="3780" s="9" customFormat="1" hidden="1" customHeight="1" spans="1:22">
      <c r="A3780" s="21"/>
      <c r="B3780" s="54"/>
      <c r="C3780" s="55"/>
      <c r="D3780" s="54"/>
      <c r="E3780" s="57"/>
      <c r="F3780" s="58"/>
      <c r="G3780" s="59"/>
      <c r="H3780" s="57"/>
      <c r="I3780" s="57"/>
      <c r="J3780" s="62" t="str">
        <f t="shared" si="294"/>
        <v/>
      </c>
      <c r="K3780" s="61"/>
      <c r="L3780" s="57"/>
      <c r="M3780" s="57" t="str">
        <f t="shared" si="295"/>
        <v/>
      </c>
      <c r="N3780" s="57"/>
      <c r="O3780" s="57"/>
      <c r="P3780" s="57"/>
      <c r="Q3780" s="65" t="str">
        <f t="shared" si="296"/>
        <v/>
      </c>
      <c r="R3780" s="55"/>
      <c r="S3780" s="67"/>
      <c r="T3780" s="17">
        <f>IF(AND(D3780&lt;&gt;"",RIGHT(D3780,3)&lt;&gt;""),IF(COUNTIF($D$6:D3780,D3780)=1,1,0),0)</f>
        <v>0</v>
      </c>
      <c r="U3780" s="17" t="str">
        <f t="shared" si="297"/>
        <v/>
      </c>
      <c r="V3780" s="17" t="str">
        <f t="shared" si="298"/>
        <v/>
      </c>
    </row>
    <row r="3781" s="9" customFormat="1" hidden="1" customHeight="1" spans="1:22">
      <c r="A3781" s="21"/>
      <c r="B3781" s="54"/>
      <c r="C3781" s="55"/>
      <c r="D3781" s="54"/>
      <c r="E3781" s="57"/>
      <c r="F3781" s="58"/>
      <c r="G3781" s="59"/>
      <c r="H3781" s="57"/>
      <c r="I3781" s="57"/>
      <c r="J3781" s="62" t="str">
        <f t="shared" si="294"/>
        <v/>
      </c>
      <c r="K3781" s="61"/>
      <c r="L3781" s="57"/>
      <c r="M3781" s="57" t="str">
        <f t="shared" si="295"/>
        <v/>
      </c>
      <c r="N3781" s="57"/>
      <c r="O3781" s="57"/>
      <c r="P3781" s="57"/>
      <c r="Q3781" s="65" t="str">
        <f t="shared" si="296"/>
        <v/>
      </c>
      <c r="R3781" s="55"/>
      <c r="S3781" s="67"/>
      <c r="T3781" s="17">
        <f>IF(AND(D3781&lt;&gt;"",RIGHT(D3781,3)&lt;&gt;""),IF(COUNTIF($D$6:D3781,D3781)=1,1,0),0)</f>
        <v>0</v>
      </c>
      <c r="U3781" s="17" t="str">
        <f t="shared" si="297"/>
        <v/>
      </c>
      <c r="V3781" s="17" t="str">
        <f t="shared" si="298"/>
        <v/>
      </c>
    </row>
    <row r="3782" s="9" customFormat="1" hidden="1" customHeight="1" spans="1:22">
      <c r="A3782" s="21"/>
      <c r="B3782" s="54"/>
      <c r="C3782" s="55"/>
      <c r="D3782" s="54"/>
      <c r="E3782" s="57"/>
      <c r="F3782" s="58"/>
      <c r="G3782" s="59"/>
      <c r="H3782" s="57"/>
      <c r="I3782" s="57"/>
      <c r="J3782" s="62" t="str">
        <f t="shared" ref="J3782:J3845" si="299">IF(H3782&lt;&gt;"",HYPERLINK(_xlfn.CONCAT($H$4,H3782,I3782),"Open File"),"")</f>
        <v/>
      </c>
      <c r="K3782" s="61"/>
      <c r="L3782" s="57"/>
      <c r="M3782" s="57" t="str">
        <f t="shared" ref="M3782:M3845" si="300">IF(AND(N3782&lt;&gt;"",Q3782&lt;&gt;"",R3782&lt;&gt;""),"COMPLETED",IF(N3782&lt;&gt;"","ON-GOING",IF(L3782&lt;&gt;"","REQUESTED","")))</f>
        <v/>
      </c>
      <c r="N3782" s="57"/>
      <c r="O3782" s="57"/>
      <c r="P3782" s="57"/>
      <c r="Q3782" s="65" t="str">
        <f t="shared" ref="Q3782:Q3845" si="301">IF(O3782&lt;&gt;"",HYPERLINK(_xlfn.CONCAT($O$4,O3782,P3782),"Open File"),"")</f>
        <v/>
      </c>
      <c r="R3782" s="55"/>
      <c r="S3782" s="67"/>
      <c r="T3782" s="17">
        <f>IF(AND(D3782&lt;&gt;"",RIGHT(D3782,3)&lt;&gt;""),IF(COUNTIF($D$6:D3782,D3782)=1,1,0),0)</f>
        <v>0</v>
      </c>
      <c r="U3782" s="17" t="str">
        <f t="shared" ref="U3782:U3845" si="302">IF(AND(D3782&lt;&gt;"",E3782&lt;&gt;""),_xlfn.CONCAT(SUBSTITUTE(D3782,"/","."),"_",E3782,"_Before"),"")</f>
        <v/>
      </c>
      <c r="V3782" s="17" t="str">
        <f t="shared" ref="V3782:V3845" si="303">IF(AND(D3782&lt;&gt;"",E3782&lt;&gt;""),_xlfn.CONCAT(SUBSTITUTE(D3782,"/","."),"_",E3782,"_After"),"")</f>
        <v/>
      </c>
    </row>
    <row r="3783" s="9" customFormat="1" hidden="1" customHeight="1" spans="1:22">
      <c r="A3783" s="21"/>
      <c r="B3783" s="54"/>
      <c r="C3783" s="55"/>
      <c r="D3783" s="54"/>
      <c r="E3783" s="57"/>
      <c r="F3783" s="58"/>
      <c r="G3783" s="59"/>
      <c r="H3783" s="57"/>
      <c r="I3783" s="57"/>
      <c r="J3783" s="62" t="str">
        <f t="shared" si="299"/>
        <v/>
      </c>
      <c r="K3783" s="61"/>
      <c r="L3783" s="57"/>
      <c r="M3783" s="57" t="str">
        <f t="shared" si="300"/>
        <v/>
      </c>
      <c r="N3783" s="57"/>
      <c r="O3783" s="57"/>
      <c r="P3783" s="57"/>
      <c r="Q3783" s="65" t="str">
        <f t="shared" si="301"/>
        <v/>
      </c>
      <c r="R3783" s="55"/>
      <c r="S3783" s="67"/>
      <c r="T3783" s="17">
        <f>IF(AND(D3783&lt;&gt;"",RIGHT(D3783,3)&lt;&gt;""),IF(COUNTIF($D$6:D3783,D3783)=1,1,0),0)</f>
        <v>0</v>
      </c>
      <c r="U3783" s="17" t="str">
        <f t="shared" si="302"/>
        <v/>
      </c>
      <c r="V3783" s="17" t="str">
        <f t="shared" si="303"/>
        <v/>
      </c>
    </row>
    <row r="3784" s="9" customFormat="1" hidden="1" customHeight="1" spans="1:22">
      <c r="A3784" s="21"/>
      <c r="B3784" s="54"/>
      <c r="C3784" s="55"/>
      <c r="D3784" s="54"/>
      <c r="E3784" s="57"/>
      <c r="F3784" s="58"/>
      <c r="G3784" s="59"/>
      <c r="H3784" s="57"/>
      <c r="I3784" s="57"/>
      <c r="J3784" s="62" t="str">
        <f t="shared" si="299"/>
        <v/>
      </c>
      <c r="K3784" s="61"/>
      <c r="L3784" s="57"/>
      <c r="M3784" s="57" t="str">
        <f t="shared" si="300"/>
        <v/>
      </c>
      <c r="N3784" s="57"/>
      <c r="O3784" s="57"/>
      <c r="P3784" s="57"/>
      <c r="Q3784" s="65" t="str">
        <f t="shared" si="301"/>
        <v/>
      </c>
      <c r="R3784" s="55"/>
      <c r="S3784" s="67"/>
      <c r="T3784" s="17">
        <f>IF(AND(D3784&lt;&gt;"",RIGHT(D3784,3)&lt;&gt;""),IF(COUNTIF($D$6:D3784,D3784)=1,1,0),0)</f>
        <v>0</v>
      </c>
      <c r="U3784" s="17" t="str">
        <f t="shared" si="302"/>
        <v/>
      </c>
      <c r="V3784" s="17" t="str">
        <f t="shared" si="303"/>
        <v/>
      </c>
    </row>
    <row r="3785" s="9" customFormat="1" hidden="1" customHeight="1" spans="1:22">
      <c r="A3785" s="21"/>
      <c r="B3785" s="54"/>
      <c r="C3785" s="55"/>
      <c r="D3785" s="54"/>
      <c r="E3785" s="57"/>
      <c r="F3785" s="58"/>
      <c r="G3785" s="59"/>
      <c r="H3785" s="57"/>
      <c r="I3785" s="57"/>
      <c r="J3785" s="62" t="str">
        <f t="shared" si="299"/>
        <v/>
      </c>
      <c r="K3785" s="61"/>
      <c r="L3785" s="57"/>
      <c r="M3785" s="57" t="str">
        <f t="shared" si="300"/>
        <v/>
      </c>
      <c r="N3785" s="57"/>
      <c r="O3785" s="57"/>
      <c r="P3785" s="57"/>
      <c r="Q3785" s="65" t="str">
        <f t="shared" si="301"/>
        <v/>
      </c>
      <c r="R3785" s="55"/>
      <c r="S3785" s="67"/>
      <c r="T3785" s="17">
        <f>IF(AND(D3785&lt;&gt;"",RIGHT(D3785,3)&lt;&gt;""),IF(COUNTIF($D$6:D3785,D3785)=1,1,0),0)</f>
        <v>0</v>
      </c>
      <c r="U3785" s="17" t="str">
        <f t="shared" si="302"/>
        <v/>
      </c>
      <c r="V3785" s="17" t="str">
        <f t="shared" si="303"/>
        <v/>
      </c>
    </row>
    <row r="3786" s="9" customFormat="1" hidden="1" customHeight="1" spans="1:22">
      <c r="A3786" s="21"/>
      <c r="B3786" s="54"/>
      <c r="C3786" s="55"/>
      <c r="D3786" s="54"/>
      <c r="E3786" s="57"/>
      <c r="F3786" s="58"/>
      <c r="G3786" s="59"/>
      <c r="H3786" s="57"/>
      <c r="I3786" s="57"/>
      <c r="J3786" s="62" t="str">
        <f t="shared" si="299"/>
        <v/>
      </c>
      <c r="K3786" s="61"/>
      <c r="L3786" s="57"/>
      <c r="M3786" s="57" t="str">
        <f t="shared" si="300"/>
        <v/>
      </c>
      <c r="N3786" s="57"/>
      <c r="O3786" s="57"/>
      <c r="P3786" s="57"/>
      <c r="Q3786" s="65" t="str">
        <f t="shared" si="301"/>
        <v/>
      </c>
      <c r="R3786" s="55"/>
      <c r="S3786" s="67"/>
      <c r="T3786" s="17">
        <f>IF(AND(D3786&lt;&gt;"",RIGHT(D3786,3)&lt;&gt;""),IF(COUNTIF($D$6:D3786,D3786)=1,1,0),0)</f>
        <v>0</v>
      </c>
      <c r="U3786" s="17" t="str">
        <f t="shared" si="302"/>
        <v/>
      </c>
      <c r="V3786" s="17" t="str">
        <f t="shared" si="303"/>
        <v/>
      </c>
    </row>
    <row r="3787" s="9" customFormat="1" hidden="1" customHeight="1" spans="1:22">
      <c r="A3787" s="21"/>
      <c r="B3787" s="54"/>
      <c r="C3787" s="55"/>
      <c r="D3787" s="54"/>
      <c r="E3787" s="57"/>
      <c r="F3787" s="58"/>
      <c r="G3787" s="59"/>
      <c r="H3787" s="57"/>
      <c r="I3787" s="57"/>
      <c r="J3787" s="62" t="str">
        <f t="shared" si="299"/>
        <v/>
      </c>
      <c r="K3787" s="61"/>
      <c r="L3787" s="57"/>
      <c r="M3787" s="57" t="str">
        <f t="shared" si="300"/>
        <v/>
      </c>
      <c r="N3787" s="57"/>
      <c r="O3787" s="57"/>
      <c r="P3787" s="57"/>
      <c r="Q3787" s="65" t="str">
        <f t="shared" si="301"/>
        <v/>
      </c>
      <c r="R3787" s="55"/>
      <c r="S3787" s="67"/>
      <c r="T3787" s="17">
        <f>IF(AND(D3787&lt;&gt;"",RIGHT(D3787,3)&lt;&gt;""),IF(COUNTIF($D$6:D3787,D3787)=1,1,0),0)</f>
        <v>0</v>
      </c>
      <c r="U3787" s="17" t="str">
        <f t="shared" si="302"/>
        <v/>
      </c>
      <c r="V3787" s="17" t="str">
        <f t="shared" si="303"/>
        <v/>
      </c>
    </row>
    <row r="3788" s="9" customFormat="1" hidden="1" customHeight="1" spans="1:22">
      <c r="A3788" s="21"/>
      <c r="B3788" s="54"/>
      <c r="C3788" s="55"/>
      <c r="D3788" s="54"/>
      <c r="E3788" s="57"/>
      <c r="F3788" s="58"/>
      <c r="G3788" s="59"/>
      <c r="H3788" s="57"/>
      <c r="I3788" s="57"/>
      <c r="J3788" s="62" t="str">
        <f t="shared" si="299"/>
        <v/>
      </c>
      <c r="K3788" s="61"/>
      <c r="L3788" s="57"/>
      <c r="M3788" s="57" t="str">
        <f t="shared" si="300"/>
        <v/>
      </c>
      <c r="N3788" s="57"/>
      <c r="O3788" s="57"/>
      <c r="P3788" s="57"/>
      <c r="Q3788" s="65" t="str">
        <f t="shared" si="301"/>
        <v/>
      </c>
      <c r="R3788" s="55"/>
      <c r="S3788" s="67"/>
      <c r="T3788" s="17">
        <f>IF(AND(D3788&lt;&gt;"",RIGHT(D3788,3)&lt;&gt;""),IF(COUNTIF($D$6:D3788,D3788)=1,1,0),0)</f>
        <v>0</v>
      </c>
      <c r="U3788" s="17" t="str">
        <f t="shared" si="302"/>
        <v/>
      </c>
      <c r="V3788" s="17" t="str">
        <f t="shared" si="303"/>
        <v/>
      </c>
    </row>
    <row r="3789" s="9" customFormat="1" hidden="1" customHeight="1" spans="1:22">
      <c r="A3789" s="21"/>
      <c r="B3789" s="54"/>
      <c r="C3789" s="55"/>
      <c r="D3789" s="54"/>
      <c r="E3789" s="57"/>
      <c r="F3789" s="58"/>
      <c r="G3789" s="59"/>
      <c r="H3789" s="57"/>
      <c r="I3789" s="57"/>
      <c r="J3789" s="62" t="str">
        <f t="shared" si="299"/>
        <v/>
      </c>
      <c r="K3789" s="61"/>
      <c r="L3789" s="57"/>
      <c r="M3789" s="57" t="str">
        <f t="shared" si="300"/>
        <v/>
      </c>
      <c r="N3789" s="57"/>
      <c r="O3789" s="57"/>
      <c r="P3789" s="57"/>
      <c r="Q3789" s="65" t="str">
        <f t="shared" si="301"/>
        <v/>
      </c>
      <c r="R3789" s="55"/>
      <c r="S3789" s="67"/>
      <c r="T3789" s="17">
        <f>IF(AND(D3789&lt;&gt;"",RIGHT(D3789,3)&lt;&gt;""),IF(COUNTIF($D$6:D3789,D3789)=1,1,0),0)</f>
        <v>0</v>
      </c>
      <c r="U3789" s="17" t="str">
        <f t="shared" si="302"/>
        <v/>
      </c>
      <c r="V3789" s="17" t="str">
        <f t="shared" si="303"/>
        <v/>
      </c>
    </row>
    <row r="3790" s="9" customFormat="1" hidden="1" customHeight="1" spans="1:22">
      <c r="A3790" s="21"/>
      <c r="B3790" s="54"/>
      <c r="C3790" s="55"/>
      <c r="D3790" s="54"/>
      <c r="E3790" s="57"/>
      <c r="F3790" s="58"/>
      <c r="G3790" s="59"/>
      <c r="H3790" s="57"/>
      <c r="I3790" s="57"/>
      <c r="J3790" s="62" t="str">
        <f t="shared" si="299"/>
        <v/>
      </c>
      <c r="K3790" s="61"/>
      <c r="L3790" s="57"/>
      <c r="M3790" s="57" t="str">
        <f t="shared" si="300"/>
        <v/>
      </c>
      <c r="N3790" s="57"/>
      <c r="O3790" s="57"/>
      <c r="P3790" s="57"/>
      <c r="Q3790" s="65" t="str">
        <f t="shared" si="301"/>
        <v/>
      </c>
      <c r="R3790" s="55"/>
      <c r="S3790" s="67"/>
      <c r="T3790" s="17">
        <f>IF(AND(D3790&lt;&gt;"",RIGHT(D3790,3)&lt;&gt;""),IF(COUNTIF($D$6:D3790,D3790)=1,1,0),0)</f>
        <v>0</v>
      </c>
      <c r="U3790" s="17" t="str">
        <f t="shared" si="302"/>
        <v/>
      </c>
      <c r="V3790" s="17" t="str">
        <f t="shared" si="303"/>
        <v/>
      </c>
    </row>
    <row r="3791" s="9" customFormat="1" hidden="1" customHeight="1" spans="1:22">
      <c r="A3791" s="21"/>
      <c r="B3791" s="54"/>
      <c r="C3791" s="55"/>
      <c r="D3791" s="54"/>
      <c r="E3791" s="57"/>
      <c r="F3791" s="58"/>
      <c r="G3791" s="59"/>
      <c r="H3791" s="57"/>
      <c r="I3791" s="57"/>
      <c r="J3791" s="62" t="str">
        <f t="shared" si="299"/>
        <v/>
      </c>
      <c r="K3791" s="61"/>
      <c r="L3791" s="57"/>
      <c r="M3791" s="57" t="str">
        <f t="shared" si="300"/>
        <v/>
      </c>
      <c r="N3791" s="57"/>
      <c r="O3791" s="57"/>
      <c r="P3791" s="57"/>
      <c r="Q3791" s="65" t="str">
        <f t="shared" si="301"/>
        <v/>
      </c>
      <c r="R3791" s="55"/>
      <c r="S3791" s="67"/>
      <c r="T3791" s="17">
        <f>IF(AND(D3791&lt;&gt;"",RIGHT(D3791,3)&lt;&gt;""),IF(COUNTIF($D$6:D3791,D3791)=1,1,0),0)</f>
        <v>0</v>
      </c>
      <c r="U3791" s="17" t="str">
        <f t="shared" si="302"/>
        <v/>
      </c>
      <c r="V3791" s="17" t="str">
        <f t="shared" si="303"/>
        <v/>
      </c>
    </row>
    <row r="3792" s="9" customFormat="1" hidden="1" customHeight="1" spans="1:22">
      <c r="A3792" s="21"/>
      <c r="B3792" s="54"/>
      <c r="C3792" s="55"/>
      <c r="D3792" s="54"/>
      <c r="E3792" s="57"/>
      <c r="F3792" s="58"/>
      <c r="G3792" s="59"/>
      <c r="H3792" s="57"/>
      <c r="I3792" s="57"/>
      <c r="J3792" s="62" t="str">
        <f t="shared" si="299"/>
        <v/>
      </c>
      <c r="K3792" s="61"/>
      <c r="L3792" s="57"/>
      <c r="M3792" s="57" t="str">
        <f t="shared" si="300"/>
        <v/>
      </c>
      <c r="N3792" s="57"/>
      <c r="O3792" s="57"/>
      <c r="P3792" s="57"/>
      <c r="Q3792" s="65" t="str">
        <f t="shared" si="301"/>
        <v/>
      </c>
      <c r="R3792" s="55"/>
      <c r="S3792" s="67"/>
      <c r="T3792" s="17">
        <f>IF(AND(D3792&lt;&gt;"",RIGHT(D3792,3)&lt;&gt;""),IF(COUNTIF($D$6:D3792,D3792)=1,1,0),0)</f>
        <v>0</v>
      </c>
      <c r="U3792" s="17" t="str">
        <f t="shared" si="302"/>
        <v/>
      </c>
      <c r="V3792" s="17" t="str">
        <f t="shared" si="303"/>
        <v/>
      </c>
    </row>
    <row r="3793" s="9" customFormat="1" hidden="1" customHeight="1" spans="1:22">
      <c r="A3793" s="21"/>
      <c r="B3793" s="54"/>
      <c r="C3793" s="55"/>
      <c r="D3793" s="54"/>
      <c r="E3793" s="57"/>
      <c r="F3793" s="58"/>
      <c r="G3793" s="59"/>
      <c r="H3793" s="57"/>
      <c r="I3793" s="57"/>
      <c r="J3793" s="62" t="str">
        <f t="shared" si="299"/>
        <v/>
      </c>
      <c r="K3793" s="61"/>
      <c r="L3793" s="57"/>
      <c r="M3793" s="57" t="str">
        <f t="shared" si="300"/>
        <v/>
      </c>
      <c r="N3793" s="57"/>
      <c r="O3793" s="57"/>
      <c r="P3793" s="57"/>
      <c r="Q3793" s="65" t="str">
        <f t="shared" si="301"/>
        <v/>
      </c>
      <c r="R3793" s="55"/>
      <c r="S3793" s="67"/>
      <c r="T3793" s="17">
        <f>IF(AND(D3793&lt;&gt;"",RIGHT(D3793,3)&lt;&gt;""),IF(COUNTIF($D$6:D3793,D3793)=1,1,0),0)</f>
        <v>0</v>
      </c>
      <c r="U3793" s="17" t="str">
        <f t="shared" si="302"/>
        <v/>
      </c>
      <c r="V3793" s="17" t="str">
        <f t="shared" si="303"/>
        <v/>
      </c>
    </row>
    <row r="3794" s="9" customFormat="1" hidden="1" customHeight="1" spans="1:22">
      <c r="A3794" s="21"/>
      <c r="B3794" s="54"/>
      <c r="C3794" s="55"/>
      <c r="D3794" s="54"/>
      <c r="E3794" s="57"/>
      <c r="F3794" s="58"/>
      <c r="G3794" s="59"/>
      <c r="H3794" s="57"/>
      <c r="I3794" s="57"/>
      <c r="J3794" s="62" t="str">
        <f t="shared" si="299"/>
        <v/>
      </c>
      <c r="K3794" s="61"/>
      <c r="L3794" s="57"/>
      <c r="M3794" s="57" t="str">
        <f t="shared" si="300"/>
        <v/>
      </c>
      <c r="N3794" s="57"/>
      <c r="O3794" s="57"/>
      <c r="P3794" s="57"/>
      <c r="Q3794" s="65" t="str">
        <f t="shared" si="301"/>
        <v/>
      </c>
      <c r="R3794" s="55"/>
      <c r="S3794" s="67"/>
      <c r="T3794" s="17">
        <f>IF(AND(D3794&lt;&gt;"",RIGHT(D3794,3)&lt;&gt;""),IF(COUNTIF($D$6:D3794,D3794)=1,1,0),0)</f>
        <v>0</v>
      </c>
      <c r="U3794" s="17" t="str">
        <f t="shared" si="302"/>
        <v/>
      </c>
      <c r="V3794" s="17" t="str">
        <f t="shared" si="303"/>
        <v/>
      </c>
    </row>
    <row r="3795" s="9" customFormat="1" hidden="1" customHeight="1" spans="1:22">
      <c r="A3795" s="21"/>
      <c r="B3795" s="54"/>
      <c r="C3795" s="55"/>
      <c r="D3795" s="54"/>
      <c r="E3795" s="57"/>
      <c r="F3795" s="58"/>
      <c r="G3795" s="59"/>
      <c r="H3795" s="57"/>
      <c r="I3795" s="57"/>
      <c r="J3795" s="62" t="str">
        <f t="shared" si="299"/>
        <v/>
      </c>
      <c r="K3795" s="61"/>
      <c r="L3795" s="57"/>
      <c r="M3795" s="57" t="str">
        <f t="shared" si="300"/>
        <v/>
      </c>
      <c r="N3795" s="57"/>
      <c r="O3795" s="57"/>
      <c r="P3795" s="57"/>
      <c r="Q3795" s="65" t="str">
        <f t="shared" si="301"/>
        <v/>
      </c>
      <c r="R3795" s="55"/>
      <c r="S3795" s="67"/>
      <c r="T3795" s="17">
        <f>IF(AND(D3795&lt;&gt;"",RIGHT(D3795,3)&lt;&gt;""),IF(COUNTIF($D$6:D3795,D3795)=1,1,0),0)</f>
        <v>0</v>
      </c>
      <c r="U3795" s="17" t="str">
        <f t="shared" si="302"/>
        <v/>
      </c>
      <c r="V3795" s="17" t="str">
        <f t="shared" si="303"/>
        <v/>
      </c>
    </row>
    <row r="3796" s="9" customFormat="1" hidden="1" customHeight="1" spans="1:22">
      <c r="A3796" s="21"/>
      <c r="B3796" s="54"/>
      <c r="C3796" s="55"/>
      <c r="D3796" s="54"/>
      <c r="E3796" s="57"/>
      <c r="F3796" s="58"/>
      <c r="G3796" s="59"/>
      <c r="H3796" s="57"/>
      <c r="I3796" s="57"/>
      <c r="J3796" s="62" t="str">
        <f t="shared" si="299"/>
        <v/>
      </c>
      <c r="K3796" s="61"/>
      <c r="L3796" s="57"/>
      <c r="M3796" s="57" t="str">
        <f t="shared" si="300"/>
        <v/>
      </c>
      <c r="N3796" s="57"/>
      <c r="O3796" s="57"/>
      <c r="P3796" s="57"/>
      <c r="Q3796" s="65" t="str">
        <f t="shared" si="301"/>
        <v/>
      </c>
      <c r="R3796" s="55"/>
      <c r="S3796" s="67"/>
      <c r="T3796" s="17">
        <f>IF(AND(D3796&lt;&gt;"",RIGHT(D3796,3)&lt;&gt;""),IF(COUNTIF($D$6:D3796,D3796)=1,1,0),0)</f>
        <v>0</v>
      </c>
      <c r="U3796" s="17" t="str">
        <f t="shared" si="302"/>
        <v/>
      </c>
      <c r="V3796" s="17" t="str">
        <f t="shared" si="303"/>
        <v/>
      </c>
    </row>
    <row r="3797" s="9" customFormat="1" hidden="1" customHeight="1" spans="1:22">
      <c r="A3797" s="21"/>
      <c r="B3797" s="54"/>
      <c r="C3797" s="55"/>
      <c r="D3797" s="54"/>
      <c r="E3797" s="57"/>
      <c r="F3797" s="58"/>
      <c r="G3797" s="59"/>
      <c r="H3797" s="57"/>
      <c r="I3797" s="57"/>
      <c r="J3797" s="62" t="str">
        <f t="shared" si="299"/>
        <v/>
      </c>
      <c r="K3797" s="61"/>
      <c r="L3797" s="57"/>
      <c r="M3797" s="57" t="str">
        <f t="shared" si="300"/>
        <v/>
      </c>
      <c r="N3797" s="57"/>
      <c r="O3797" s="57"/>
      <c r="P3797" s="57"/>
      <c r="Q3797" s="65" t="str">
        <f t="shared" si="301"/>
        <v/>
      </c>
      <c r="R3797" s="55"/>
      <c r="S3797" s="67"/>
      <c r="T3797" s="17">
        <f>IF(AND(D3797&lt;&gt;"",RIGHT(D3797,3)&lt;&gt;""),IF(COUNTIF($D$6:D3797,D3797)=1,1,0),0)</f>
        <v>0</v>
      </c>
      <c r="U3797" s="17" t="str">
        <f t="shared" si="302"/>
        <v/>
      </c>
      <c r="V3797" s="17" t="str">
        <f t="shared" si="303"/>
        <v/>
      </c>
    </row>
    <row r="3798" s="9" customFormat="1" hidden="1" customHeight="1" spans="1:22">
      <c r="A3798" s="21"/>
      <c r="B3798" s="54"/>
      <c r="C3798" s="55"/>
      <c r="D3798" s="54"/>
      <c r="E3798" s="57"/>
      <c r="F3798" s="58"/>
      <c r="G3798" s="59"/>
      <c r="H3798" s="57"/>
      <c r="I3798" s="57"/>
      <c r="J3798" s="62" t="str">
        <f t="shared" si="299"/>
        <v/>
      </c>
      <c r="K3798" s="61"/>
      <c r="L3798" s="57"/>
      <c r="M3798" s="57" t="str">
        <f t="shared" si="300"/>
        <v/>
      </c>
      <c r="N3798" s="57"/>
      <c r="O3798" s="57"/>
      <c r="P3798" s="57"/>
      <c r="Q3798" s="65" t="str">
        <f t="shared" si="301"/>
        <v/>
      </c>
      <c r="R3798" s="55"/>
      <c r="S3798" s="67"/>
      <c r="T3798" s="17">
        <f>IF(AND(D3798&lt;&gt;"",RIGHT(D3798,3)&lt;&gt;""),IF(COUNTIF($D$6:D3798,D3798)=1,1,0),0)</f>
        <v>0</v>
      </c>
      <c r="U3798" s="17" t="str">
        <f t="shared" si="302"/>
        <v/>
      </c>
      <c r="V3798" s="17" t="str">
        <f t="shared" si="303"/>
        <v/>
      </c>
    </row>
    <row r="3799" s="9" customFormat="1" hidden="1" customHeight="1" spans="1:22">
      <c r="A3799" s="21"/>
      <c r="B3799" s="54"/>
      <c r="C3799" s="55"/>
      <c r="D3799" s="54"/>
      <c r="E3799" s="57"/>
      <c r="F3799" s="58"/>
      <c r="G3799" s="59"/>
      <c r="H3799" s="57"/>
      <c r="I3799" s="57"/>
      <c r="J3799" s="62" t="str">
        <f t="shared" si="299"/>
        <v/>
      </c>
      <c r="K3799" s="61"/>
      <c r="L3799" s="57"/>
      <c r="M3799" s="57" t="str">
        <f t="shared" si="300"/>
        <v/>
      </c>
      <c r="N3799" s="57"/>
      <c r="O3799" s="57"/>
      <c r="P3799" s="57"/>
      <c r="Q3799" s="65" t="str">
        <f t="shared" si="301"/>
        <v/>
      </c>
      <c r="R3799" s="55"/>
      <c r="S3799" s="67"/>
      <c r="T3799" s="17">
        <f>IF(AND(D3799&lt;&gt;"",RIGHT(D3799,3)&lt;&gt;""),IF(COUNTIF($D$6:D3799,D3799)=1,1,0),0)</f>
        <v>0</v>
      </c>
      <c r="U3799" s="17" t="str">
        <f t="shared" si="302"/>
        <v/>
      </c>
      <c r="V3799" s="17" t="str">
        <f t="shared" si="303"/>
        <v/>
      </c>
    </row>
    <row r="3800" s="9" customFormat="1" hidden="1" customHeight="1" spans="1:22">
      <c r="A3800" s="21"/>
      <c r="B3800" s="54"/>
      <c r="C3800" s="55"/>
      <c r="D3800" s="54"/>
      <c r="E3800" s="57"/>
      <c r="F3800" s="58"/>
      <c r="G3800" s="59"/>
      <c r="H3800" s="57"/>
      <c r="I3800" s="57"/>
      <c r="J3800" s="62" t="str">
        <f t="shared" si="299"/>
        <v/>
      </c>
      <c r="K3800" s="61"/>
      <c r="L3800" s="57"/>
      <c r="M3800" s="57" t="str">
        <f t="shared" si="300"/>
        <v/>
      </c>
      <c r="N3800" s="57"/>
      <c r="O3800" s="57"/>
      <c r="P3800" s="57"/>
      <c r="Q3800" s="65" t="str">
        <f t="shared" si="301"/>
        <v/>
      </c>
      <c r="R3800" s="55"/>
      <c r="S3800" s="67"/>
      <c r="T3800" s="17">
        <f>IF(AND(D3800&lt;&gt;"",RIGHT(D3800,3)&lt;&gt;""),IF(COUNTIF($D$6:D3800,D3800)=1,1,0),0)</f>
        <v>0</v>
      </c>
      <c r="U3800" s="17" t="str">
        <f t="shared" si="302"/>
        <v/>
      </c>
      <c r="V3800" s="17" t="str">
        <f t="shared" si="303"/>
        <v/>
      </c>
    </row>
    <row r="3801" s="9" customFormat="1" hidden="1" customHeight="1" spans="1:22">
      <c r="A3801" s="21"/>
      <c r="B3801" s="54"/>
      <c r="C3801" s="55"/>
      <c r="D3801" s="54"/>
      <c r="E3801" s="57"/>
      <c r="F3801" s="58"/>
      <c r="G3801" s="59"/>
      <c r="H3801" s="57"/>
      <c r="I3801" s="57"/>
      <c r="J3801" s="62" t="str">
        <f t="shared" si="299"/>
        <v/>
      </c>
      <c r="K3801" s="61"/>
      <c r="L3801" s="57"/>
      <c r="M3801" s="57" t="str">
        <f t="shared" si="300"/>
        <v/>
      </c>
      <c r="N3801" s="57"/>
      <c r="O3801" s="57"/>
      <c r="P3801" s="57"/>
      <c r="Q3801" s="65" t="str">
        <f t="shared" si="301"/>
        <v/>
      </c>
      <c r="R3801" s="55"/>
      <c r="S3801" s="67"/>
      <c r="T3801" s="17">
        <f>IF(AND(D3801&lt;&gt;"",RIGHT(D3801,3)&lt;&gt;""),IF(COUNTIF($D$6:D3801,D3801)=1,1,0),0)</f>
        <v>0</v>
      </c>
      <c r="U3801" s="17" t="str">
        <f t="shared" si="302"/>
        <v/>
      </c>
      <c r="V3801" s="17" t="str">
        <f t="shared" si="303"/>
        <v/>
      </c>
    </row>
    <row r="3802" s="9" customFormat="1" hidden="1" customHeight="1" spans="1:22">
      <c r="A3802" s="21"/>
      <c r="B3802" s="54"/>
      <c r="C3802" s="55"/>
      <c r="D3802" s="54"/>
      <c r="E3802" s="57"/>
      <c r="F3802" s="58"/>
      <c r="G3802" s="59"/>
      <c r="H3802" s="57"/>
      <c r="I3802" s="57"/>
      <c r="J3802" s="62" t="str">
        <f t="shared" si="299"/>
        <v/>
      </c>
      <c r="K3802" s="61"/>
      <c r="L3802" s="57"/>
      <c r="M3802" s="57" t="str">
        <f t="shared" si="300"/>
        <v/>
      </c>
      <c r="N3802" s="57"/>
      <c r="O3802" s="57"/>
      <c r="P3802" s="57"/>
      <c r="Q3802" s="65" t="str">
        <f t="shared" si="301"/>
        <v/>
      </c>
      <c r="R3802" s="55"/>
      <c r="S3802" s="67"/>
      <c r="T3802" s="17">
        <f>IF(AND(D3802&lt;&gt;"",RIGHT(D3802,3)&lt;&gt;""),IF(COUNTIF($D$6:D3802,D3802)=1,1,0),0)</f>
        <v>0</v>
      </c>
      <c r="U3802" s="17" t="str">
        <f t="shared" si="302"/>
        <v/>
      </c>
      <c r="V3802" s="17" t="str">
        <f t="shared" si="303"/>
        <v/>
      </c>
    </row>
    <row r="3803" s="9" customFormat="1" hidden="1" customHeight="1" spans="1:22">
      <c r="A3803" s="21"/>
      <c r="B3803" s="54"/>
      <c r="C3803" s="55"/>
      <c r="D3803" s="54"/>
      <c r="E3803" s="57"/>
      <c r="F3803" s="58"/>
      <c r="G3803" s="59"/>
      <c r="H3803" s="57"/>
      <c r="I3803" s="57"/>
      <c r="J3803" s="62" t="str">
        <f t="shared" si="299"/>
        <v/>
      </c>
      <c r="K3803" s="61"/>
      <c r="L3803" s="57"/>
      <c r="M3803" s="57" t="str">
        <f t="shared" si="300"/>
        <v/>
      </c>
      <c r="N3803" s="57"/>
      <c r="O3803" s="57"/>
      <c r="P3803" s="57"/>
      <c r="Q3803" s="65" t="str">
        <f t="shared" si="301"/>
        <v/>
      </c>
      <c r="R3803" s="55"/>
      <c r="S3803" s="67"/>
      <c r="T3803" s="17">
        <f>IF(AND(D3803&lt;&gt;"",RIGHT(D3803,3)&lt;&gt;""),IF(COUNTIF($D$6:D3803,D3803)=1,1,0),0)</f>
        <v>0</v>
      </c>
      <c r="U3803" s="17" t="str">
        <f t="shared" si="302"/>
        <v/>
      </c>
      <c r="V3803" s="17" t="str">
        <f t="shared" si="303"/>
        <v/>
      </c>
    </row>
    <row r="3804" s="9" customFormat="1" hidden="1" customHeight="1" spans="1:22">
      <c r="A3804" s="21"/>
      <c r="B3804" s="54"/>
      <c r="C3804" s="55"/>
      <c r="D3804" s="54"/>
      <c r="E3804" s="57"/>
      <c r="F3804" s="58"/>
      <c r="G3804" s="59"/>
      <c r="H3804" s="57"/>
      <c r="I3804" s="57"/>
      <c r="J3804" s="62" t="str">
        <f t="shared" si="299"/>
        <v/>
      </c>
      <c r="K3804" s="61"/>
      <c r="L3804" s="57"/>
      <c r="M3804" s="57" t="str">
        <f t="shared" si="300"/>
        <v/>
      </c>
      <c r="N3804" s="57"/>
      <c r="O3804" s="57"/>
      <c r="P3804" s="57"/>
      <c r="Q3804" s="65" t="str">
        <f t="shared" si="301"/>
        <v/>
      </c>
      <c r="R3804" s="55"/>
      <c r="S3804" s="67"/>
      <c r="T3804" s="17">
        <f>IF(AND(D3804&lt;&gt;"",RIGHT(D3804,3)&lt;&gt;""),IF(COUNTIF($D$6:D3804,D3804)=1,1,0),0)</f>
        <v>0</v>
      </c>
      <c r="U3804" s="17" t="str">
        <f t="shared" si="302"/>
        <v/>
      </c>
      <c r="V3804" s="17" t="str">
        <f t="shared" si="303"/>
        <v/>
      </c>
    </row>
    <row r="3805" s="9" customFormat="1" hidden="1" customHeight="1" spans="1:22">
      <c r="A3805" s="21"/>
      <c r="B3805" s="54"/>
      <c r="C3805" s="55"/>
      <c r="D3805" s="54"/>
      <c r="E3805" s="57"/>
      <c r="F3805" s="58"/>
      <c r="G3805" s="59"/>
      <c r="H3805" s="57"/>
      <c r="I3805" s="57"/>
      <c r="J3805" s="62" t="str">
        <f t="shared" si="299"/>
        <v/>
      </c>
      <c r="K3805" s="61"/>
      <c r="L3805" s="57"/>
      <c r="M3805" s="57" t="str">
        <f t="shared" si="300"/>
        <v/>
      </c>
      <c r="N3805" s="57"/>
      <c r="O3805" s="57"/>
      <c r="P3805" s="57"/>
      <c r="Q3805" s="65" t="str">
        <f t="shared" si="301"/>
        <v/>
      </c>
      <c r="R3805" s="55"/>
      <c r="S3805" s="67"/>
      <c r="T3805" s="17">
        <f>IF(AND(D3805&lt;&gt;"",RIGHT(D3805,3)&lt;&gt;""),IF(COUNTIF($D$6:D3805,D3805)=1,1,0),0)</f>
        <v>0</v>
      </c>
      <c r="U3805" s="17" t="str">
        <f t="shared" si="302"/>
        <v/>
      </c>
      <c r="V3805" s="17" t="str">
        <f t="shared" si="303"/>
        <v/>
      </c>
    </row>
    <row r="3806" s="9" customFormat="1" hidden="1" customHeight="1" spans="1:22">
      <c r="A3806" s="21"/>
      <c r="B3806" s="54"/>
      <c r="C3806" s="55"/>
      <c r="D3806" s="54"/>
      <c r="E3806" s="57"/>
      <c r="F3806" s="58"/>
      <c r="G3806" s="59"/>
      <c r="H3806" s="57"/>
      <c r="I3806" s="57"/>
      <c r="J3806" s="62" t="str">
        <f t="shared" si="299"/>
        <v/>
      </c>
      <c r="K3806" s="61"/>
      <c r="L3806" s="57"/>
      <c r="M3806" s="57" t="str">
        <f t="shared" si="300"/>
        <v/>
      </c>
      <c r="N3806" s="57"/>
      <c r="O3806" s="57"/>
      <c r="P3806" s="57"/>
      <c r="Q3806" s="65" t="str">
        <f t="shared" si="301"/>
        <v/>
      </c>
      <c r="R3806" s="55"/>
      <c r="S3806" s="67"/>
      <c r="T3806" s="17">
        <f>IF(AND(D3806&lt;&gt;"",RIGHT(D3806,3)&lt;&gt;""),IF(COUNTIF($D$6:D3806,D3806)=1,1,0),0)</f>
        <v>0</v>
      </c>
      <c r="U3806" s="17" t="str">
        <f t="shared" si="302"/>
        <v/>
      </c>
      <c r="V3806" s="17" t="str">
        <f t="shared" si="303"/>
        <v/>
      </c>
    </row>
    <row r="3807" s="9" customFormat="1" hidden="1" customHeight="1" spans="1:22">
      <c r="A3807" s="21"/>
      <c r="B3807" s="54"/>
      <c r="C3807" s="55"/>
      <c r="D3807" s="54"/>
      <c r="E3807" s="57"/>
      <c r="F3807" s="58"/>
      <c r="G3807" s="59"/>
      <c r="H3807" s="57"/>
      <c r="I3807" s="57"/>
      <c r="J3807" s="62" t="str">
        <f t="shared" si="299"/>
        <v/>
      </c>
      <c r="K3807" s="61"/>
      <c r="L3807" s="57"/>
      <c r="M3807" s="57" t="str">
        <f t="shared" si="300"/>
        <v/>
      </c>
      <c r="N3807" s="57"/>
      <c r="O3807" s="57"/>
      <c r="P3807" s="57"/>
      <c r="Q3807" s="65" t="str">
        <f t="shared" si="301"/>
        <v/>
      </c>
      <c r="R3807" s="55"/>
      <c r="S3807" s="67"/>
      <c r="T3807" s="17">
        <f>IF(AND(D3807&lt;&gt;"",RIGHT(D3807,3)&lt;&gt;""),IF(COUNTIF($D$6:D3807,D3807)=1,1,0),0)</f>
        <v>0</v>
      </c>
      <c r="U3807" s="17" t="str">
        <f t="shared" si="302"/>
        <v/>
      </c>
      <c r="V3807" s="17" t="str">
        <f t="shared" si="303"/>
        <v/>
      </c>
    </row>
    <row r="3808" s="9" customFormat="1" hidden="1" customHeight="1" spans="1:22">
      <c r="A3808" s="21"/>
      <c r="B3808" s="54"/>
      <c r="C3808" s="55"/>
      <c r="D3808" s="54"/>
      <c r="E3808" s="57"/>
      <c r="F3808" s="58"/>
      <c r="G3808" s="59"/>
      <c r="H3808" s="57"/>
      <c r="I3808" s="57"/>
      <c r="J3808" s="62" t="str">
        <f t="shared" si="299"/>
        <v/>
      </c>
      <c r="K3808" s="61"/>
      <c r="L3808" s="57"/>
      <c r="M3808" s="57" t="str">
        <f t="shared" si="300"/>
        <v/>
      </c>
      <c r="N3808" s="57"/>
      <c r="O3808" s="57"/>
      <c r="P3808" s="57"/>
      <c r="Q3808" s="65" t="str">
        <f t="shared" si="301"/>
        <v/>
      </c>
      <c r="R3808" s="55"/>
      <c r="S3808" s="67"/>
      <c r="T3808" s="17">
        <f>IF(AND(D3808&lt;&gt;"",RIGHT(D3808,3)&lt;&gt;""),IF(COUNTIF($D$6:D3808,D3808)=1,1,0),0)</f>
        <v>0</v>
      </c>
      <c r="U3808" s="17" t="str">
        <f t="shared" si="302"/>
        <v/>
      </c>
      <c r="V3808" s="17" t="str">
        <f t="shared" si="303"/>
        <v/>
      </c>
    </row>
    <row r="3809" s="9" customFormat="1" hidden="1" customHeight="1" spans="1:22">
      <c r="A3809" s="21"/>
      <c r="B3809" s="54"/>
      <c r="C3809" s="55"/>
      <c r="D3809" s="54"/>
      <c r="E3809" s="57"/>
      <c r="F3809" s="58"/>
      <c r="G3809" s="59"/>
      <c r="H3809" s="57"/>
      <c r="I3809" s="57"/>
      <c r="J3809" s="62" t="str">
        <f t="shared" si="299"/>
        <v/>
      </c>
      <c r="K3809" s="61"/>
      <c r="L3809" s="57"/>
      <c r="M3809" s="57" t="str">
        <f t="shared" si="300"/>
        <v/>
      </c>
      <c r="N3809" s="57"/>
      <c r="O3809" s="57"/>
      <c r="P3809" s="57"/>
      <c r="Q3809" s="65" t="str">
        <f t="shared" si="301"/>
        <v/>
      </c>
      <c r="R3809" s="55"/>
      <c r="S3809" s="67"/>
      <c r="T3809" s="17">
        <f>IF(AND(D3809&lt;&gt;"",RIGHT(D3809,3)&lt;&gt;""),IF(COUNTIF($D$6:D3809,D3809)=1,1,0),0)</f>
        <v>0</v>
      </c>
      <c r="U3809" s="17" t="str">
        <f t="shared" si="302"/>
        <v/>
      </c>
      <c r="V3809" s="17" t="str">
        <f t="shared" si="303"/>
        <v/>
      </c>
    </row>
    <row r="3810" s="9" customFormat="1" hidden="1" customHeight="1" spans="1:22">
      <c r="A3810" s="21"/>
      <c r="B3810" s="54"/>
      <c r="C3810" s="55"/>
      <c r="D3810" s="54"/>
      <c r="E3810" s="57"/>
      <c r="F3810" s="58"/>
      <c r="G3810" s="59"/>
      <c r="H3810" s="57"/>
      <c r="I3810" s="57"/>
      <c r="J3810" s="62" t="str">
        <f t="shared" si="299"/>
        <v/>
      </c>
      <c r="K3810" s="61"/>
      <c r="L3810" s="57"/>
      <c r="M3810" s="57" t="str">
        <f t="shared" si="300"/>
        <v/>
      </c>
      <c r="N3810" s="57"/>
      <c r="O3810" s="57"/>
      <c r="P3810" s="57"/>
      <c r="Q3810" s="65" t="str">
        <f t="shared" si="301"/>
        <v/>
      </c>
      <c r="R3810" s="55"/>
      <c r="S3810" s="67"/>
      <c r="T3810" s="17">
        <f>IF(AND(D3810&lt;&gt;"",RIGHT(D3810,3)&lt;&gt;""),IF(COUNTIF($D$6:D3810,D3810)=1,1,0),0)</f>
        <v>0</v>
      </c>
      <c r="U3810" s="17" t="str">
        <f t="shared" si="302"/>
        <v/>
      </c>
      <c r="V3810" s="17" t="str">
        <f t="shared" si="303"/>
        <v/>
      </c>
    </row>
    <row r="3811" s="9" customFormat="1" hidden="1" customHeight="1" spans="1:22">
      <c r="A3811" s="21"/>
      <c r="B3811" s="54"/>
      <c r="C3811" s="55"/>
      <c r="D3811" s="54"/>
      <c r="E3811" s="57"/>
      <c r="F3811" s="58"/>
      <c r="G3811" s="59"/>
      <c r="H3811" s="57"/>
      <c r="I3811" s="57"/>
      <c r="J3811" s="62" t="str">
        <f t="shared" si="299"/>
        <v/>
      </c>
      <c r="K3811" s="61"/>
      <c r="L3811" s="57"/>
      <c r="M3811" s="57" t="str">
        <f t="shared" si="300"/>
        <v/>
      </c>
      <c r="N3811" s="57"/>
      <c r="O3811" s="57"/>
      <c r="P3811" s="57"/>
      <c r="Q3811" s="65" t="str">
        <f t="shared" si="301"/>
        <v/>
      </c>
      <c r="R3811" s="55"/>
      <c r="S3811" s="67"/>
      <c r="T3811" s="17">
        <f>IF(AND(D3811&lt;&gt;"",RIGHT(D3811,3)&lt;&gt;""),IF(COUNTIF($D$6:D3811,D3811)=1,1,0),0)</f>
        <v>0</v>
      </c>
      <c r="U3811" s="17" t="str">
        <f t="shared" si="302"/>
        <v/>
      </c>
      <c r="V3811" s="17" t="str">
        <f t="shared" si="303"/>
        <v/>
      </c>
    </row>
    <row r="3812" s="9" customFormat="1" hidden="1" customHeight="1" spans="1:22">
      <c r="A3812" s="21"/>
      <c r="B3812" s="54"/>
      <c r="C3812" s="55"/>
      <c r="D3812" s="54"/>
      <c r="E3812" s="57"/>
      <c r="F3812" s="58"/>
      <c r="G3812" s="59"/>
      <c r="H3812" s="57"/>
      <c r="I3812" s="57"/>
      <c r="J3812" s="62" t="str">
        <f t="shared" si="299"/>
        <v/>
      </c>
      <c r="K3812" s="61"/>
      <c r="L3812" s="57"/>
      <c r="M3812" s="57" t="str">
        <f t="shared" si="300"/>
        <v/>
      </c>
      <c r="N3812" s="57"/>
      <c r="O3812" s="57"/>
      <c r="P3812" s="57"/>
      <c r="Q3812" s="65" t="str">
        <f t="shared" si="301"/>
        <v/>
      </c>
      <c r="R3812" s="55"/>
      <c r="S3812" s="67"/>
      <c r="T3812" s="17">
        <f>IF(AND(D3812&lt;&gt;"",RIGHT(D3812,3)&lt;&gt;""),IF(COUNTIF($D$6:D3812,D3812)=1,1,0),0)</f>
        <v>0</v>
      </c>
      <c r="U3812" s="17" t="str">
        <f t="shared" si="302"/>
        <v/>
      </c>
      <c r="V3812" s="17" t="str">
        <f t="shared" si="303"/>
        <v/>
      </c>
    </row>
    <row r="3813" s="9" customFormat="1" hidden="1" customHeight="1" spans="1:22">
      <c r="A3813" s="21"/>
      <c r="B3813" s="54"/>
      <c r="C3813" s="55"/>
      <c r="D3813" s="54"/>
      <c r="E3813" s="57"/>
      <c r="F3813" s="58"/>
      <c r="G3813" s="59"/>
      <c r="H3813" s="57"/>
      <c r="I3813" s="57"/>
      <c r="J3813" s="62" t="str">
        <f t="shared" si="299"/>
        <v/>
      </c>
      <c r="K3813" s="61"/>
      <c r="L3813" s="57"/>
      <c r="M3813" s="57" t="str">
        <f t="shared" si="300"/>
        <v/>
      </c>
      <c r="N3813" s="57"/>
      <c r="O3813" s="57"/>
      <c r="P3813" s="57"/>
      <c r="Q3813" s="65" t="str">
        <f t="shared" si="301"/>
        <v/>
      </c>
      <c r="R3813" s="55"/>
      <c r="S3813" s="67"/>
      <c r="T3813" s="17">
        <f>IF(AND(D3813&lt;&gt;"",RIGHT(D3813,3)&lt;&gt;""),IF(COUNTIF($D$6:D3813,D3813)=1,1,0),0)</f>
        <v>0</v>
      </c>
      <c r="U3813" s="17" t="str">
        <f t="shared" si="302"/>
        <v/>
      </c>
      <c r="V3813" s="17" t="str">
        <f t="shared" si="303"/>
        <v/>
      </c>
    </row>
    <row r="3814" s="9" customFormat="1" hidden="1" customHeight="1" spans="1:22">
      <c r="A3814" s="21"/>
      <c r="B3814" s="54"/>
      <c r="C3814" s="55"/>
      <c r="D3814" s="54"/>
      <c r="E3814" s="57"/>
      <c r="F3814" s="58"/>
      <c r="G3814" s="59"/>
      <c r="H3814" s="57"/>
      <c r="I3814" s="57"/>
      <c r="J3814" s="62" t="str">
        <f t="shared" si="299"/>
        <v/>
      </c>
      <c r="K3814" s="61"/>
      <c r="L3814" s="57"/>
      <c r="M3814" s="57" t="str">
        <f t="shared" si="300"/>
        <v/>
      </c>
      <c r="N3814" s="57"/>
      <c r="O3814" s="57"/>
      <c r="P3814" s="57"/>
      <c r="Q3814" s="65" t="str">
        <f t="shared" si="301"/>
        <v/>
      </c>
      <c r="R3814" s="55"/>
      <c r="S3814" s="67"/>
      <c r="T3814" s="17">
        <f>IF(AND(D3814&lt;&gt;"",RIGHT(D3814,3)&lt;&gt;""),IF(COUNTIF($D$6:D3814,D3814)=1,1,0),0)</f>
        <v>0</v>
      </c>
      <c r="U3814" s="17" t="str">
        <f t="shared" si="302"/>
        <v/>
      </c>
      <c r="V3814" s="17" t="str">
        <f t="shared" si="303"/>
        <v/>
      </c>
    </row>
    <row r="3815" s="9" customFormat="1" hidden="1" customHeight="1" spans="1:22">
      <c r="A3815" s="21"/>
      <c r="B3815" s="54"/>
      <c r="C3815" s="55"/>
      <c r="D3815" s="54"/>
      <c r="E3815" s="57"/>
      <c r="F3815" s="58"/>
      <c r="G3815" s="59"/>
      <c r="H3815" s="57"/>
      <c r="I3815" s="57"/>
      <c r="J3815" s="62" t="str">
        <f t="shared" si="299"/>
        <v/>
      </c>
      <c r="K3815" s="61"/>
      <c r="L3815" s="57"/>
      <c r="M3815" s="57" t="str">
        <f t="shared" si="300"/>
        <v/>
      </c>
      <c r="N3815" s="57"/>
      <c r="O3815" s="57"/>
      <c r="P3815" s="57"/>
      <c r="Q3815" s="65" t="str">
        <f t="shared" si="301"/>
        <v/>
      </c>
      <c r="R3815" s="55"/>
      <c r="S3815" s="67"/>
      <c r="T3815" s="17">
        <f>IF(AND(D3815&lt;&gt;"",RIGHT(D3815,3)&lt;&gt;""),IF(COUNTIF($D$6:D3815,D3815)=1,1,0),0)</f>
        <v>0</v>
      </c>
      <c r="U3815" s="17" t="str">
        <f t="shared" si="302"/>
        <v/>
      </c>
      <c r="V3815" s="17" t="str">
        <f t="shared" si="303"/>
        <v/>
      </c>
    </row>
    <row r="3816" s="9" customFormat="1" hidden="1" customHeight="1" spans="1:22">
      <c r="A3816" s="21"/>
      <c r="B3816" s="54"/>
      <c r="C3816" s="55"/>
      <c r="D3816" s="54"/>
      <c r="E3816" s="57"/>
      <c r="F3816" s="58"/>
      <c r="G3816" s="59"/>
      <c r="H3816" s="57"/>
      <c r="I3816" s="57"/>
      <c r="J3816" s="62" t="str">
        <f t="shared" si="299"/>
        <v/>
      </c>
      <c r="K3816" s="61"/>
      <c r="L3816" s="57"/>
      <c r="M3816" s="57" t="str">
        <f t="shared" si="300"/>
        <v/>
      </c>
      <c r="N3816" s="57"/>
      <c r="O3816" s="57"/>
      <c r="P3816" s="57"/>
      <c r="Q3816" s="65" t="str">
        <f t="shared" si="301"/>
        <v/>
      </c>
      <c r="R3816" s="55"/>
      <c r="S3816" s="67"/>
      <c r="T3816" s="17">
        <f>IF(AND(D3816&lt;&gt;"",RIGHT(D3816,3)&lt;&gt;""),IF(COUNTIF($D$6:D3816,D3816)=1,1,0),0)</f>
        <v>0</v>
      </c>
      <c r="U3816" s="17" t="str">
        <f t="shared" si="302"/>
        <v/>
      </c>
      <c r="V3816" s="17" t="str">
        <f t="shared" si="303"/>
        <v/>
      </c>
    </row>
    <row r="3817" s="9" customFormat="1" hidden="1" customHeight="1" spans="1:22">
      <c r="A3817" s="21"/>
      <c r="B3817" s="54"/>
      <c r="C3817" s="55"/>
      <c r="D3817" s="54"/>
      <c r="E3817" s="57"/>
      <c r="F3817" s="58"/>
      <c r="G3817" s="59"/>
      <c r="H3817" s="57"/>
      <c r="I3817" s="57"/>
      <c r="J3817" s="62" t="str">
        <f t="shared" si="299"/>
        <v/>
      </c>
      <c r="K3817" s="61"/>
      <c r="L3817" s="57"/>
      <c r="M3817" s="57" t="str">
        <f t="shared" si="300"/>
        <v/>
      </c>
      <c r="N3817" s="57"/>
      <c r="O3817" s="57"/>
      <c r="P3817" s="57"/>
      <c r="Q3817" s="65" t="str">
        <f t="shared" si="301"/>
        <v/>
      </c>
      <c r="R3817" s="55"/>
      <c r="S3817" s="67"/>
      <c r="T3817" s="17">
        <f>IF(AND(D3817&lt;&gt;"",RIGHT(D3817,3)&lt;&gt;""),IF(COUNTIF($D$6:D3817,D3817)=1,1,0),0)</f>
        <v>0</v>
      </c>
      <c r="U3817" s="17" t="str">
        <f t="shared" si="302"/>
        <v/>
      </c>
      <c r="V3817" s="17" t="str">
        <f t="shared" si="303"/>
        <v/>
      </c>
    </row>
    <row r="3818" s="9" customFormat="1" hidden="1" customHeight="1" spans="1:22">
      <c r="A3818" s="21"/>
      <c r="B3818" s="54"/>
      <c r="C3818" s="55"/>
      <c r="D3818" s="54"/>
      <c r="E3818" s="57"/>
      <c r="F3818" s="58"/>
      <c r="G3818" s="59"/>
      <c r="H3818" s="57"/>
      <c r="I3818" s="57"/>
      <c r="J3818" s="62" t="str">
        <f t="shared" si="299"/>
        <v/>
      </c>
      <c r="K3818" s="61"/>
      <c r="L3818" s="57"/>
      <c r="M3818" s="57" t="str">
        <f t="shared" si="300"/>
        <v/>
      </c>
      <c r="N3818" s="57"/>
      <c r="O3818" s="57"/>
      <c r="P3818" s="57"/>
      <c r="Q3818" s="65" t="str">
        <f t="shared" si="301"/>
        <v/>
      </c>
      <c r="R3818" s="55"/>
      <c r="S3818" s="67"/>
      <c r="T3818" s="17">
        <f>IF(AND(D3818&lt;&gt;"",RIGHT(D3818,3)&lt;&gt;""),IF(COUNTIF($D$6:D3818,D3818)=1,1,0),0)</f>
        <v>0</v>
      </c>
      <c r="U3818" s="17" t="str">
        <f t="shared" si="302"/>
        <v/>
      </c>
      <c r="V3818" s="17" t="str">
        <f t="shared" si="303"/>
        <v/>
      </c>
    </row>
    <row r="3819" s="9" customFormat="1" hidden="1" customHeight="1" spans="1:22">
      <c r="A3819" s="21"/>
      <c r="B3819" s="54"/>
      <c r="C3819" s="55"/>
      <c r="D3819" s="54"/>
      <c r="E3819" s="57"/>
      <c r="F3819" s="58"/>
      <c r="G3819" s="59"/>
      <c r="H3819" s="57"/>
      <c r="I3819" s="57"/>
      <c r="J3819" s="62" t="str">
        <f t="shared" si="299"/>
        <v/>
      </c>
      <c r="K3819" s="61"/>
      <c r="L3819" s="57"/>
      <c r="M3819" s="57" t="str">
        <f t="shared" si="300"/>
        <v/>
      </c>
      <c r="N3819" s="57"/>
      <c r="O3819" s="57"/>
      <c r="P3819" s="57"/>
      <c r="Q3819" s="65" t="str">
        <f t="shared" si="301"/>
        <v/>
      </c>
      <c r="R3819" s="55"/>
      <c r="S3819" s="67"/>
      <c r="T3819" s="17">
        <f>IF(AND(D3819&lt;&gt;"",RIGHT(D3819,3)&lt;&gt;""),IF(COUNTIF($D$6:D3819,D3819)=1,1,0),0)</f>
        <v>0</v>
      </c>
      <c r="U3819" s="17" t="str">
        <f t="shared" si="302"/>
        <v/>
      </c>
      <c r="V3819" s="17" t="str">
        <f t="shared" si="303"/>
        <v/>
      </c>
    </row>
    <row r="3820" s="9" customFormat="1" hidden="1" customHeight="1" spans="1:22">
      <c r="A3820" s="21"/>
      <c r="B3820" s="54"/>
      <c r="C3820" s="55"/>
      <c r="D3820" s="54"/>
      <c r="E3820" s="57"/>
      <c r="F3820" s="58"/>
      <c r="G3820" s="59"/>
      <c r="H3820" s="57"/>
      <c r="I3820" s="57"/>
      <c r="J3820" s="62" t="str">
        <f t="shared" si="299"/>
        <v/>
      </c>
      <c r="K3820" s="61"/>
      <c r="L3820" s="57"/>
      <c r="M3820" s="57" t="str">
        <f t="shared" si="300"/>
        <v/>
      </c>
      <c r="N3820" s="57"/>
      <c r="O3820" s="57"/>
      <c r="P3820" s="57"/>
      <c r="Q3820" s="65" t="str">
        <f t="shared" si="301"/>
        <v/>
      </c>
      <c r="R3820" s="55"/>
      <c r="S3820" s="67"/>
      <c r="T3820" s="17">
        <f>IF(AND(D3820&lt;&gt;"",RIGHT(D3820,3)&lt;&gt;""),IF(COUNTIF($D$6:D3820,D3820)=1,1,0),0)</f>
        <v>0</v>
      </c>
      <c r="U3820" s="17" t="str">
        <f t="shared" si="302"/>
        <v/>
      </c>
      <c r="V3820" s="17" t="str">
        <f t="shared" si="303"/>
        <v/>
      </c>
    </row>
    <row r="3821" s="9" customFormat="1" hidden="1" customHeight="1" spans="1:22">
      <c r="A3821" s="21"/>
      <c r="B3821" s="54"/>
      <c r="C3821" s="55"/>
      <c r="D3821" s="54"/>
      <c r="E3821" s="57"/>
      <c r="F3821" s="58"/>
      <c r="G3821" s="59"/>
      <c r="H3821" s="57"/>
      <c r="I3821" s="57"/>
      <c r="J3821" s="62" t="str">
        <f t="shared" si="299"/>
        <v/>
      </c>
      <c r="K3821" s="61"/>
      <c r="L3821" s="57"/>
      <c r="M3821" s="57" t="str">
        <f t="shared" si="300"/>
        <v/>
      </c>
      <c r="N3821" s="57"/>
      <c r="O3821" s="57"/>
      <c r="P3821" s="57"/>
      <c r="Q3821" s="65" t="str">
        <f t="shared" si="301"/>
        <v/>
      </c>
      <c r="R3821" s="55"/>
      <c r="S3821" s="67"/>
      <c r="T3821" s="17">
        <f>IF(AND(D3821&lt;&gt;"",RIGHT(D3821,3)&lt;&gt;""),IF(COUNTIF($D$6:D3821,D3821)=1,1,0),0)</f>
        <v>0</v>
      </c>
      <c r="U3821" s="17" t="str">
        <f t="shared" si="302"/>
        <v/>
      </c>
      <c r="V3821" s="17" t="str">
        <f t="shared" si="303"/>
        <v/>
      </c>
    </row>
    <row r="3822" s="9" customFormat="1" hidden="1" customHeight="1" spans="1:22">
      <c r="A3822" s="21"/>
      <c r="B3822" s="54"/>
      <c r="C3822" s="55"/>
      <c r="D3822" s="54"/>
      <c r="E3822" s="57"/>
      <c r="F3822" s="58"/>
      <c r="G3822" s="59"/>
      <c r="H3822" s="57"/>
      <c r="I3822" s="57"/>
      <c r="J3822" s="62" t="str">
        <f t="shared" si="299"/>
        <v/>
      </c>
      <c r="K3822" s="61"/>
      <c r="L3822" s="57"/>
      <c r="M3822" s="57" t="str">
        <f t="shared" si="300"/>
        <v/>
      </c>
      <c r="N3822" s="57"/>
      <c r="O3822" s="57"/>
      <c r="P3822" s="57"/>
      <c r="Q3822" s="65" t="str">
        <f t="shared" si="301"/>
        <v/>
      </c>
      <c r="R3822" s="55"/>
      <c r="S3822" s="67"/>
      <c r="T3822" s="17">
        <f>IF(AND(D3822&lt;&gt;"",RIGHT(D3822,3)&lt;&gt;""),IF(COUNTIF($D$6:D3822,D3822)=1,1,0),0)</f>
        <v>0</v>
      </c>
      <c r="U3822" s="17" t="str">
        <f t="shared" si="302"/>
        <v/>
      </c>
      <c r="V3822" s="17" t="str">
        <f t="shared" si="303"/>
        <v/>
      </c>
    </row>
    <row r="3823" s="9" customFormat="1" hidden="1" customHeight="1" spans="1:22">
      <c r="A3823" s="21"/>
      <c r="B3823" s="54"/>
      <c r="C3823" s="55"/>
      <c r="D3823" s="54"/>
      <c r="E3823" s="57"/>
      <c r="F3823" s="58"/>
      <c r="G3823" s="59"/>
      <c r="H3823" s="57"/>
      <c r="I3823" s="57"/>
      <c r="J3823" s="62" t="str">
        <f t="shared" si="299"/>
        <v/>
      </c>
      <c r="K3823" s="61"/>
      <c r="L3823" s="57"/>
      <c r="M3823" s="57" t="str">
        <f t="shared" si="300"/>
        <v/>
      </c>
      <c r="N3823" s="57"/>
      <c r="O3823" s="57"/>
      <c r="P3823" s="57"/>
      <c r="Q3823" s="65" t="str">
        <f t="shared" si="301"/>
        <v/>
      </c>
      <c r="R3823" s="55"/>
      <c r="S3823" s="67"/>
      <c r="T3823" s="17">
        <f>IF(AND(D3823&lt;&gt;"",RIGHT(D3823,3)&lt;&gt;""),IF(COUNTIF($D$6:D3823,D3823)=1,1,0),0)</f>
        <v>0</v>
      </c>
      <c r="U3823" s="17" t="str">
        <f t="shared" si="302"/>
        <v/>
      </c>
      <c r="V3823" s="17" t="str">
        <f t="shared" si="303"/>
        <v/>
      </c>
    </row>
    <row r="3824" s="9" customFormat="1" hidden="1" customHeight="1" spans="1:22">
      <c r="A3824" s="21"/>
      <c r="B3824" s="54"/>
      <c r="C3824" s="55"/>
      <c r="D3824" s="54"/>
      <c r="E3824" s="57"/>
      <c r="F3824" s="58"/>
      <c r="G3824" s="59"/>
      <c r="H3824" s="57"/>
      <c r="I3824" s="57"/>
      <c r="J3824" s="62" t="str">
        <f t="shared" si="299"/>
        <v/>
      </c>
      <c r="K3824" s="61"/>
      <c r="L3824" s="57"/>
      <c r="M3824" s="57" t="str">
        <f t="shared" si="300"/>
        <v/>
      </c>
      <c r="N3824" s="57"/>
      <c r="O3824" s="57"/>
      <c r="P3824" s="57"/>
      <c r="Q3824" s="65" t="str">
        <f t="shared" si="301"/>
        <v/>
      </c>
      <c r="R3824" s="55"/>
      <c r="S3824" s="67"/>
      <c r="T3824" s="17">
        <f>IF(AND(D3824&lt;&gt;"",RIGHT(D3824,3)&lt;&gt;""),IF(COUNTIF($D$6:D3824,D3824)=1,1,0),0)</f>
        <v>0</v>
      </c>
      <c r="U3824" s="17" t="str">
        <f t="shared" si="302"/>
        <v/>
      </c>
      <c r="V3824" s="17" t="str">
        <f t="shared" si="303"/>
        <v/>
      </c>
    </row>
    <row r="3825" s="9" customFormat="1" hidden="1" customHeight="1" spans="1:22">
      <c r="A3825" s="21"/>
      <c r="B3825" s="54"/>
      <c r="C3825" s="55"/>
      <c r="D3825" s="54"/>
      <c r="E3825" s="57"/>
      <c r="F3825" s="58"/>
      <c r="G3825" s="59"/>
      <c r="H3825" s="57"/>
      <c r="I3825" s="57"/>
      <c r="J3825" s="62" t="str">
        <f t="shared" si="299"/>
        <v/>
      </c>
      <c r="K3825" s="61"/>
      <c r="L3825" s="57"/>
      <c r="M3825" s="57" t="str">
        <f t="shared" si="300"/>
        <v/>
      </c>
      <c r="N3825" s="57"/>
      <c r="O3825" s="57"/>
      <c r="P3825" s="57"/>
      <c r="Q3825" s="65" t="str">
        <f t="shared" si="301"/>
        <v/>
      </c>
      <c r="R3825" s="55"/>
      <c r="S3825" s="67"/>
      <c r="T3825" s="17">
        <f>IF(AND(D3825&lt;&gt;"",RIGHT(D3825,3)&lt;&gt;""),IF(COUNTIF($D$6:D3825,D3825)=1,1,0),0)</f>
        <v>0</v>
      </c>
      <c r="U3825" s="17" t="str">
        <f t="shared" si="302"/>
        <v/>
      </c>
      <c r="V3825" s="17" t="str">
        <f t="shared" si="303"/>
        <v/>
      </c>
    </row>
    <row r="3826" s="9" customFormat="1" hidden="1" customHeight="1" spans="1:22">
      <c r="A3826" s="21"/>
      <c r="B3826" s="54"/>
      <c r="C3826" s="55"/>
      <c r="D3826" s="54"/>
      <c r="E3826" s="57"/>
      <c r="F3826" s="58"/>
      <c r="G3826" s="59"/>
      <c r="H3826" s="57"/>
      <c r="I3826" s="57"/>
      <c r="J3826" s="62" t="str">
        <f t="shared" si="299"/>
        <v/>
      </c>
      <c r="K3826" s="61"/>
      <c r="L3826" s="57"/>
      <c r="M3826" s="57" t="str">
        <f t="shared" si="300"/>
        <v/>
      </c>
      <c r="N3826" s="57"/>
      <c r="O3826" s="57"/>
      <c r="P3826" s="57"/>
      <c r="Q3826" s="65" t="str">
        <f t="shared" si="301"/>
        <v/>
      </c>
      <c r="R3826" s="55"/>
      <c r="S3826" s="67"/>
      <c r="T3826" s="17">
        <f>IF(AND(D3826&lt;&gt;"",RIGHT(D3826,3)&lt;&gt;""),IF(COUNTIF($D$6:D3826,D3826)=1,1,0),0)</f>
        <v>0</v>
      </c>
      <c r="U3826" s="17" t="str">
        <f t="shared" si="302"/>
        <v/>
      </c>
      <c r="V3826" s="17" t="str">
        <f t="shared" si="303"/>
        <v/>
      </c>
    </row>
    <row r="3827" s="9" customFormat="1" hidden="1" customHeight="1" spans="1:22">
      <c r="A3827" s="21"/>
      <c r="B3827" s="54"/>
      <c r="C3827" s="55"/>
      <c r="D3827" s="54"/>
      <c r="E3827" s="57"/>
      <c r="F3827" s="58"/>
      <c r="G3827" s="59"/>
      <c r="H3827" s="57"/>
      <c r="I3827" s="57"/>
      <c r="J3827" s="62" t="str">
        <f t="shared" si="299"/>
        <v/>
      </c>
      <c r="K3827" s="61"/>
      <c r="L3827" s="57"/>
      <c r="M3827" s="57" t="str">
        <f t="shared" si="300"/>
        <v/>
      </c>
      <c r="N3827" s="57"/>
      <c r="O3827" s="57"/>
      <c r="P3827" s="57"/>
      <c r="Q3827" s="65" t="str">
        <f t="shared" si="301"/>
        <v/>
      </c>
      <c r="R3827" s="55"/>
      <c r="S3827" s="67"/>
      <c r="T3827" s="17">
        <f>IF(AND(D3827&lt;&gt;"",RIGHT(D3827,3)&lt;&gt;""),IF(COUNTIF($D$6:D3827,D3827)=1,1,0),0)</f>
        <v>0</v>
      </c>
      <c r="U3827" s="17" t="str">
        <f t="shared" si="302"/>
        <v/>
      </c>
      <c r="V3827" s="17" t="str">
        <f t="shared" si="303"/>
        <v/>
      </c>
    </row>
    <row r="3828" s="9" customFormat="1" hidden="1" customHeight="1" spans="1:22">
      <c r="A3828" s="21"/>
      <c r="B3828" s="54"/>
      <c r="C3828" s="55"/>
      <c r="D3828" s="54"/>
      <c r="E3828" s="57"/>
      <c r="F3828" s="58"/>
      <c r="G3828" s="59"/>
      <c r="H3828" s="57"/>
      <c r="I3828" s="57"/>
      <c r="J3828" s="62" t="str">
        <f t="shared" si="299"/>
        <v/>
      </c>
      <c r="K3828" s="61"/>
      <c r="L3828" s="57"/>
      <c r="M3828" s="57" t="str">
        <f t="shared" si="300"/>
        <v/>
      </c>
      <c r="N3828" s="57"/>
      <c r="O3828" s="57"/>
      <c r="P3828" s="57"/>
      <c r="Q3828" s="65" t="str">
        <f t="shared" si="301"/>
        <v/>
      </c>
      <c r="R3828" s="55"/>
      <c r="S3828" s="67"/>
      <c r="T3828" s="17">
        <f>IF(AND(D3828&lt;&gt;"",RIGHT(D3828,3)&lt;&gt;""),IF(COUNTIF($D$6:D3828,D3828)=1,1,0),0)</f>
        <v>0</v>
      </c>
      <c r="U3828" s="17" t="str">
        <f t="shared" si="302"/>
        <v/>
      </c>
      <c r="V3828" s="17" t="str">
        <f t="shared" si="303"/>
        <v/>
      </c>
    </row>
    <row r="3829" s="9" customFormat="1" hidden="1" customHeight="1" spans="1:22">
      <c r="A3829" s="21"/>
      <c r="B3829" s="54"/>
      <c r="C3829" s="55"/>
      <c r="D3829" s="54"/>
      <c r="E3829" s="57"/>
      <c r="F3829" s="58"/>
      <c r="G3829" s="59"/>
      <c r="H3829" s="57"/>
      <c r="I3829" s="57"/>
      <c r="J3829" s="62" t="str">
        <f t="shared" si="299"/>
        <v/>
      </c>
      <c r="K3829" s="61"/>
      <c r="L3829" s="57"/>
      <c r="M3829" s="57" t="str">
        <f t="shared" si="300"/>
        <v/>
      </c>
      <c r="N3829" s="57"/>
      <c r="O3829" s="57"/>
      <c r="P3829" s="57"/>
      <c r="Q3829" s="65" t="str">
        <f t="shared" si="301"/>
        <v/>
      </c>
      <c r="R3829" s="55"/>
      <c r="S3829" s="67"/>
      <c r="T3829" s="17">
        <f>IF(AND(D3829&lt;&gt;"",RIGHT(D3829,3)&lt;&gt;""),IF(COUNTIF($D$6:D3829,D3829)=1,1,0),0)</f>
        <v>0</v>
      </c>
      <c r="U3829" s="17" t="str">
        <f t="shared" si="302"/>
        <v/>
      </c>
      <c r="V3829" s="17" t="str">
        <f t="shared" si="303"/>
        <v/>
      </c>
    </row>
    <row r="3830" s="9" customFormat="1" hidden="1" customHeight="1" spans="1:22">
      <c r="A3830" s="21"/>
      <c r="B3830" s="54"/>
      <c r="C3830" s="55"/>
      <c r="D3830" s="54"/>
      <c r="E3830" s="57"/>
      <c r="F3830" s="58"/>
      <c r="G3830" s="59"/>
      <c r="H3830" s="57"/>
      <c r="I3830" s="57"/>
      <c r="J3830" s="62" t="str">
        <f t="shared" si="299"/>
        <v/>
      </c>
      <c r="K3830" s="61"/>
      <c r="L3830" s="57"/>
      <c r="M3830" s="57" t="str">
        <f t="shared" si="300"/>
        <v/>
      </c>
      <c r="N3830" s="57"/>
      <c r="O3830" s="57"/>
      <c r="P3830" s="57"/>
      <c r="Q3830" s="65" t="str">
        <f t="shared" si="301"/>
        <v/>
      </c>
      <c r="R3830" s="55"/>
      <c r="S3830" s="67"/>
      <c r="T3830" s="17">
        <f>IF(AND(D3830&lt;&gt;"",RIGHT(D3830,3)&lt;&gt;""),IF(COUNTIF($D$6:D3830,D3830)=1,1,0),0)</f>
        <v>0</v>
      </c>
      <c r="U3830" s="17" t="str">
        <f t="shared" si="302"/>
        <v/>
      </c>
      <c r="V3830" s="17" t="str">
        <f t="shared" si="303"/>
        <v/>
      </c>
    </row>
    <row r="3831" s="9" customFormat="1" hidden="1" customHeight="1" spans="1:22">
      <c r="A3831" s="21"/>
      <c r="B3831" s="54"/>
      <c r="C3831" s="55"/>
      <c r="D3831" s="54"/>
      <c r="E3831" s="57"/>
      <c r="F3831" s="58"/>
      <c r="G3831" s="59"/>
      <c r="H3831" s="57"/>
      <c r="I3831" s="57"/>
      <c r="J3831" s="62" t="str">
        <f t="shared" si="299"/>
        <v/>
      </c>
      <c r="K3831" s="61"/>
      <c r="L3831" s="57"/>
      <c r="M3831" s="57" t="str">
        <f t="shared" si="300"/>
        <v/>
      </c>
      <c r="N3831" s="57"/>
      <c r="O3831" s="57"/>
      <c r="P3831" s="57"/>
      <c r="Q3831" s="65" t="str">
        <f t="shared" si="301"/>
        <v/>
      </c>
      <c r="R3831" s="55"/>
      <c r="S3831" s="67"/>
      <c r="T3831" s="17">
        <f>IF(AND(D3831&lt;&gt;"",RIGHT(D3831,3)&lt;&gt;""),IF(COUNTIF($D$6:D3831,D3831)=1,1,0),0)</f>
        <v>0</v>
      </c>
      <c r="U3831" s="17" t="str">
        <f t="shared" si="302"/>
        <v/>
      </c>
      <c r="V3831" s="17" t="str">
        <f t="shared" si="303"/>
        <v/>
      </c>
    </row>
    <row r="3832" s="9" customFormat="1" hidden="1" customHeight="1" spans="1:22">
      <c r="A3832" s="21"/>
      <c r="B3832" s="54"/>
      <c r="C3832" s="55"/>
      <c r="D3832" s="54"/>
      <c r="E3832" s="57"/>
      <c r="F3832" s="58"/>
      <c r="G3832" s="59"/>
      <c r="H3832" s="57"/>
      <c r="I3832" s="57"/>
      <c r="J3832" s="62" t="str">
        <f t="shared" si="299"/>
        <v/>
      </c>
      <c r="K3832" s="61"/>
      <c r="L3832" s="57"/>
      <c r="M3832" s="57" t="str">
        <f t="shared" si="300"/>
        <v/>
      </c>
      <c r="N3832" s="57"/>
      <c r="O3832" s="57"/>
      <c r="P3832" s="57"/>
      <c r="Q3832" s="65" t="str">
        <f t="shared" si="301"/>
        <v/>
      </c>
      <c r="R3832" s="55"/>
      <c r="S3832" s="67"/>
      <c r="T3832" s="17">
        <f>IF(AND(D3832&lt;&gt;"",RIGHT(D3832,3)&lt;&gt;""),IF(COUNTIF($D$6:D3832,D3832)=1,1,0),0)</f>
        <v>0</v>
      </c>
      <c r="U3832" s="17" t="str">
        <f t="shared" si="302"/>
        <v/>
      </c>
      <c r="V3832" s="17" t="str">
        <f t="shared" si="303"/>
        <v/>
      </c>
    </row>
    <row r="3833" s="9" customFormat="1" hidden="1" customHeight="1" spans="1:22">
      <c r="A3833" s="21"/>
      <c r="B3833" s="54"/>
      <c r="C3833" s="55"/>
      <c r="D3833" s="54"/>
      <c r="E3833" s="57"/>
      <c r="F3833" s="58"/>
      <c r="G3833" s="59"/>
      <c r="H3833" s="57"/>
      <c r="I3833" s="57"/>
      <c r="J3833" s="62" t="str">
        <f t="shared" si="299"/>
        <v/>
      </c>
      <c r="K3833" s="61"/>
      <c r="L3833" s="57"/>
      <c r="M3833" s="57" t="str">
        <f t="shared" si="300"/>
        <v/>
      </c>
      <c r="N3833" s="57"/>
      <c r="O3833" s="57"/>
      <c r="P3833" s="57"/>
      <c r="Q3833" s="65" t="str">
        <f t="shared" si="301"/>
        <v/>
      </c>
      <c r="R3833" s="55"/>
      <c r="S3833" s="67"/>
      <c r="T3833" s="17">
        <f>IF(AND(D3833&lt;&gt;"",RIGHT(D3833,3)&lt;&gt;""),IF(COUNTIF($D$6:D3833,D3833)=1,1,0),0)</f>
        <v>0</v>
      </c>
      <c r="U3833" s="17" t="str">
        <f t="shared" si="302"/>
        <v/>
      </c>
      <c r="V3833" s="17" t="str">
        <f t="shared" si="303"/>
        <v/>
      </c>
    </row>
    <row r="3834" s="9" customFormat="1" hidden="1" customHeight="1" spans="1:22">
      <c r="A3834" s="21"/>
      <c r="B3834" s="54"/>
      <c r="C3834" s="55"/>
      <c r="D3834" s="54"/>
      <c r="E3834" s="57"/>
      <c r="F3834" s="58"/>
      <c r="G3834" s="59"/>
      <c r="H3834" s="57"/>
      <c r="I3834" s="57"/>
      <c r="J3834" s="62" t="str">
        <f t="shared" si="299"/>
        <v/>
      </c>
      <c r="K3834" s="61"/>
      <c r="L3834" s="57"/>
      <c r="M3834" s="57" t="str">
        <f t="shared" si="300"/>
        <v/>
      </c>
      <c r="N3834" s="57"/>
      <c r="O3834" s="57"/>
      <c r="P3834" s="57"/>
      <c r="Q3834" s="65" t="str">
        <f t="shared" si="301"/>
        <v/>
      </c>
      <c r="R3834" s="55"/>
      <c r="S3834" s="67"/>
      <c r="T3834" s="17">
        <f>IF(AND(D3834&lt;&gt;"",RIGHT(D3834,3)&lt;&gt;""),IF(COUNTIF($D$6:D3834,D3834)=1,1,0),0)</f>
        <v>0</v>
      </c>
      <c r="U3834" s="17" t="str">
        <f t="shared" si="302"/>
        <v/>
      </c>
      <c r="V3834" s="17" t="str">
        <f t="shared" si="303"/>
        <v/>
      </c>
    </row>
    <row r="3835" s="9" customFormat="1" hidden="1" customHeight="1" spans="1:22">
      <c r="A3835" s="21"/>
      <c r="B3835" s="54"/>
      <c r="C3835" s="55"/>
      <c r="D3835" s="54"/>
      <c r="E3835" s="57"/>
      <c r="F3835" s="58"/>
      <c r="G3835" s="59"/>
      <c r="H3835" s="57"/>
      <c r="I3835" s="57"/>
      <c r="J3835" s="62" t="str">
        <f t="shared" si="299"/>
        <v/>
      </c>
      <c r="K3835" s="61"/>
      <c r="L3835" s="57"/>
      <c r="M3835" s="57" t="str">
        <f t="shared" si="300"/>
        <v/>
      </c>
      <c r="N3835" s="57"/>
      <c r="O3835" s="57"/>
      <c r="P3835" s="57"/>
      <c r="Q3835" s="65" t="str">
        <f t="shared" si="301"/>
        <v/>
      </c>
      <c r="R3835" s="55"/>
      <c r="S3835" s="67"/>
      <c r="T3835" s="17">
        <f>IF(AND(D3835&lt;&gt;"",RIGHT(D3835,3)&lt;&gt;""),IF(COUNTIF($D$6:D3835,D3835)=1,1,0),0)</f>
        <v>0</v>
      </c>
      <c r="U3835" s="17" t="str">
        <f t="shared" si="302"/>
        <v/>
      </c>
      <c r="V3835" s="17" t="str">
        <f t="shared" si="303"/>
        <v/>
      </c>
    </row>
    <row r="3836" s="9" customFormat="1" hidden="1" customHeight="1" spans="1:22">
      <c r="A3836" s="21"/>
      <c r="B3836" s="54"/>
      <c r="C3836" s="55"/>
      <c r="D3836" s="54"/>
      <c r="E3836" s="57"/>
      <c r="F3836" s="58"/>
      <c r="G3836" s="59"/>
      <c r="H3836" s="57"/>
      <c r="I3836" s="57"/>
      <c r="J3836" s="62" t="str">
        <f t="shared" si="299"/>
        <v/>
      </c>
      <c r="K3836" s="61"/>
      <c r="L3836" s="57"/>
      <c r="M3836" s="57" t="str">
        <f t="shared" si="300"/>
        <v/>
      </c>
      <c r="N3836" s="57"/>
      <c r="O3836" s="57"/>
      <c r="P3836" s="57"/>
      <c r="Q3836" s="65" t="str">
        <f t="shared" si="301"/>
        <v/>
      </c>
      <c r="R3836" s="55"/>
      <c r="S3836" s="67"/>
      <c r="T3836" s="17">
        <f>IF(AND(D3836&lt;&gt;"",RIGHT(D3836,3)&lt;&gt;""),IF(COUNTIF($D$6:D3836,D3836)=1,1,0),0)</f>
        <v>0</v>
      </c>
      <c r="U3836" s="17" t="str">
        <f t="shared" si="302"/>
        <v/>
      </c>
      <c r="V3836" s="17" t="str">
        <f t="shared" si="303"/>
        <v/>
      </c>
    </row>
    <row r="3837" s="9" customFormat="1" hidden="1" customHeight="1" spans="1:22">
      <c r="A3837" s="21"/>
      <c r="B3837" s="54"/>
      <c r="C3837" s="55"/>
      <c r="D3837" s="54"/>
      <c r="E3837" s="57"/>
      <c r="F3837" s="58"/>
      <c r="G3837" s="59"/>
      <c r="H3837" s="57"/>
      <c r="I3837" s="57"/>
      <c r="J3837" s="62" t="str">
        <f t="shared" si="299"/>
        <v/>
      </c>
      <c r="K3837" s="61"/>
      <c r="L3837" s="57"/>
      <c r="M3837" s="57" t="str">
        <f t="shared" si="300"/>
        <v/>
      </c>
      <c r="N3837" s="57"/>
      <c r="O3837" s="57"/>
      <c r="P3837" s="57"/>
      <c r="Q3837" s="65" t="str">
        <f t="shared" si="301"/>
        <v/>
      </c>
      <c r="R3837" s="55"/>
      <c r="S3837" s="67"/>
      <c r="T3837" s="17">
        <f>IF(AND(D3837&lt;&gt;"",RIGHT(D3837,3)&lt;&gt;""),IF(COUNTIF($D$6:D3837,D3837)=1,1,0),0)</f>
        <v>0</v>
      </c>
      <c r="U3837" s="17" t="str">
        <f t="shared" si="302"/>
        <v/>
      </c>
      <c r="V3837" s="17" t="str">
        <f t="shared" si="303"/>
        <v/>
      </c>
    </row>
    <row r="3838" s="9" customFormat="1" hidden="1" customHeight="1" spans="1:22">
      <c r="A3838" s="21"/>
      <c r="B3838" s="54"/>
      <c r="C3838" s="55"/>
      <c r="D3838" s="54"/>
      <c r="E3838" s="57"/>
      <c r="F3838" s="58"/>
      <c r="G3838" s="59"/>
      <c r="H3838" s="57"/>
      <c r="I3838" s="57"/>
      <c r="J3838" s="62" t="str">
        <f t="shared" si="299"/>
        <v/>
      </c>
      <c r="K3838" s="61"/>
      <c r="L3838" s="57"/>
      <c r="M3838" s="57" t="str">
        <f t="shared" si="300"/>
        <v/>
      </c>
      <c r="N3838" s="57"/>
      <c r="O3838" s="57"/>
      <c r="P3838" s="57"/>
      <c r="Q3838" s="65" t="str">
        <f t="shared" si="301"/>
        <v/>
      </c>
      <c r="R3838" s="55"/>
      <c r="S3838" s="67"/>
      <c r="T3838" s="17">
        <f>IF(AND(D3838&lt;&gt;"",RIGHT(D3838,3)&lt;&gt;""),IF(COUNTIF($D$6:D3838,D3838)=1,1,0),0)</f>
        <v>0</v>
      </c>
      <c r="U3838" s="17" t="str">
        <f t="shared" si="302"/>
        <v/>
      </c>
      <c r="V3838" s="17" t="str">
        <f t="shared" si="303"/>
        <v/>
      </c>
    </row>
    <row r="3839" s="9" customFormat="1" hidden="1" customHeight="1" spans="1:22">
      <c r="A3839" s="21"/>
      <c r="B3839" s="54"/>
      <c r="C3839" s="55"/>
      <c r="D3839" s="54"/>
      <c r="E3839" s="57"/>
      <c r="F3839" s="58"/>
      <c r="G3839" s="59"/>
      <c r="H3839" s="57"/>
      <c r="I3839" s="57"/>
      <c r="J3839" s="62" t="str">
        <f t="shared" si="299"/>
        <v/>
      </c>
      <c r="K3839" s="61"/>
      <c r="L3839" s="57"/>
      <c r="M3839" s="57" t="str">
        <f t="shared" si="300"/>
        <v/>
      </c>
      <c r="N3839" s="57"/>
      <c r="O3839" s="57"/>
      <c r="P3839" s="57"/>
      <c r="Q3839" s="65" t="str">
        <f t="shared" si="301"/>
        <v/>
      </c>
      <c r="R3839" s="55"/>
      <c r="S3839" s="67"/>
      <c r="T3839" s="17">
        <f>IF(AND(D3839&lt;&gt;"",RIGHT(D3839,3)&lt;&gt;""),IF(COUNTIF($D$6:D3839,D3839)=1,1,0),0)</f>
        <v>0</v>
      </c>
      <c r="U3839" s="17" t="str">
        <f t="shared" si="302"/>
        <v/>
      </c>
      <c r="V3839" s="17" t="str">
        <f t="shared" si="303"/>
        <v/>
      </c>
    </row>
    <row r="3840" s="9" customFormat="1" hidden="1" customHeight="1" spans="1:22">
      <c r="A3840" s="21"/>
      <c r="B3840" s="54"/>
      <c r="C3840" s="55"/>
      <c r="D3840" s="54"/>
      <c r="E3840" s="57"/>
      <c r="F3840" s="58"/>
      <c r="G3840" s="59"/>
      <c r="H3840" s="57"/>
      <c r="I3840" s="57"/>
      <c r="J3840" s="62" t="str">
        <f t="shared" si="299"/>
        <v/>
      </c>
      <c r="K3840" s="61"/>
      <c r="L3840" s="57"/>
      <c r="M3840" s="57" t="str">
        <f t="shared" si="300"/>
        <v/>
      </c>
      <c r="N3840" s="57"/>
      <c r="O3840" s="57"/>
      <c r="P3840" s="57"/>
      <c r="Q3840" s="65" t="str">
        <f t="shared" si="301"/>
        <v/>
      </c>
      <c r="R3840" s="55"/>
      <c r="S3840" s="67"/>
      <c r="T3840" s="17">
        <f>IF(AND(D3840&lt;&gt;"",RIGHT(D3840,3)&lt;&gt;""),IF(COUNTIF($D$6:D3840,D3840)=1,1,0),0)</f>
        <v>0</v>
      </c>
      <c r="U3840" s="17" t="str">
        <f t="shared" si="302"/>
        <v/>
      </c>
      <c r="V3840" s="17" t="str">
        <f t="shared" si="303"/>
        <v/>
      </c>
    </row>
    <row r="3841" s="9" customFormat="1" hidden="1" customHeight="1" spans="1:22">
      <c r="A3841" s="21"/>
      <c r="B3841" s="54"/>
      <c r="C3841" s="55"/>
      <c r="D3841" s="54"/>
      <c r="E3841" s="57"/>
      <c r="F3841" s="58"/>
      <c r="G3841" s="59"/>
      <c r="H3841" s="57"/>
      <c r="I3841" s="57"/>
      <c r="J3841" s="62" t="str">
        <f t="shared" si="299"/>
        <v/>
      </c>
      <c r="K3841" s="61"/>
      <c r="L3841" s="57"/>
      <c r="M3841" s="57" t="str">
        <f t="shared" si="300"/>
        <v/>
      </c>
      <c r="N3841" s="57"/>
      <c r="O3841" s="57"/>
      <c r="P3841" s="57"/>
      <c r="Q3841" s="65" t="str">
        <f t="shared" si="301"/>
        <v/>
      </c>
      <c r="R3841" s="55"/>
      <c r="S3841" s="67"/>
      <c r="T3841" s="17">
        <f>IF(AND(D3841&lt;&gt;"",RIGHT(D3841,3)&lt;&gt;""),IF(COUNTIF($D$6:D3841,D3841)=1,1,0),0)</f>
        <v>0</v>
      </c>
      <c r="U3841" s="17" t="str">
        <f t="shared" si="302"/>
        <v/>
      </c>
      <c r="V3841" s="17" t="str">
        <f t="shared" si="303"/>
        <v/>
      </c>
    </row>
    <row r="3842" s="9" customFormat="1" hidden="1" customHeight="1" spans="1:22">
      <c r="A3842" s="21"/>
      <c r="B3842" s="54"/>
      <c r="C3842" s="55"/>
      <c r="D3842" s="54"/>
      <c r="E3842" s="57"/>
      <c r="F3842" s="58"/>
      <c r="G3842" s="59"/>
      <c r="H3842" s="57"/>
      <c r="I3842" s="57"/>
      <c r="J3842" s="62" t="str">
        <f t="shared" si="299"/>
        <v/>
      </c>
      <c r="K3842" s="61"/>
      <c r="L3842" s="57"/>
      <c r="M3842" s="57" t="str">
        <f t="shared" si="300"/>
        <v/>
      </c>
      <c r="N3842" s="57"/>
      <c r="O3842" s="57"/>
      <c r="P3842" s="57"/>
      <c r="Q3842" s="65" t="str">
        <f t="shared" si="301"/>
        <v/>
      </c>
      <c r="R3842" s="55"/>
      <c r="S3842" s="67"/>
      <c r="T3842" s="17">
        <f>IF(AND(D3842&lt;&gt;"",RIGHT(D3842,3)&lt;&gt;""),IF(COUNTIF($D$6:D3842,D3842)=1,1,0),0)</f>
        <v>0</v>
      </c>
      <c r="U3842" s="17" t="str">
        <f t="shared" si="302"/>
        <v/>
      </c>
      <c r="V3842" s="17" t="str">
        <f t="shared" si="303"/>
        <v/>
      </c>
    </row>
    <row r="3843" s="9" customFormat="1" hidden="1" customHeight="1" spans="1:22">
      <c r="A3843" s="21"/>
      <c r="B3843" s="54"/>
      <c r="C3843" s="55"/>
      <c r="D3843" s="54"/>
      <c r="E3843" s="57"/>
      <c r="F3843" s="58"/>
      <c r="G3843" s="59"/>
      <c r="H3843" s="57"/>
      <c r="I3843" s="57"/>
      <c r="J3843" s="62" t="str">
        <f t="shared" si="299"/>
        <v/>
      </c>
      <c r="K3843" s="61"/>
      <c r="L3843" s="57"/>
      <c r="M3843" s="57" t="str">
        <f t="shared" si="300"/>
        <v/>
      </c>
      <c r="N3843" s="57"/>
      <c r="O3843" s="57"/>
      <c r="P3843" s="57"/>
      <c r="Q3843" s="65" t="str">
        <f t="shared" si="301"/>
        <v/>
      </c>
      <c r="R3843" s="55"/>
      <c r="S3843" s="67"/>
      <c r="T3843" s="17">
        <f>IF(AND(D3843&lt;&gt;"",RIGHT(D3843,3)&lt;&gt;""),IF(COUNTIF($D$6:D3843,D3843)=1,1,0),0)</f>
        <v>0</v>
      </c>
      <c r="U3843" s="17" t="str">
        <f t="shared" si="302"/>
        <v/>
      </c>
      <c r="V3843" s="17" t="str">
        <f t="shared" si="303"/>
        <v/>
      </c>
    </row>
    <row r="3844" s="9" customFormat="1" hidden="1" customHeight="1" spans="1:22">
      <c r="A3844" s="21"/>
      <c r="B3844" s="54"/>
      <c r="C3844" s="55"/>
      <c r="D3844" s="54"/>
      <c r="E3844" s="57"/>
      <c r="F3844" s="58"/>
      <c r="G3844" s="59"/>
      <c r="H3844" s="57"/>
      <c r="I3844" s="57"/>
      <c r="J3844" s="62" t="str">
        <f t="shared" si="299"/>
        <v/>
      </c>
      <c r="K3844" s="61"/>
      <c r="L3844" s="57"/>
      <c r="M3844" s="57" t="str">
        <f t="shared" si="300"/>
        <v/>
      </c>
      <c r="N3844" s="57"/>
      <c r="O3844" s="57"/>
      <c r="P3844" s="57"/>
      <c r="Q3844" s="65" t="str">
        <f t="shared" si="301"/>
        <v/>
      </c>
      <c r="R3844" s="55"/>
      <c r="S3844" s="67"/>
      <c r="T3844" s="17">
        <f>IF(AND(D3844&lt;&gt;"",RIGHT(D3844,3)&lt;&gt;""),IF(COUNTIF($D$6:D3844,D3844)=1,1,0),0)</f>
        <v>0</v>
      </c>
      <c r="U3844" s="17" t="str">
        <f t="shared" si="302"/>
        <v/>
      </c>
      <c r="V3844" s="17" t="str">
        <f t="shared" si="303"/>
        <v/>
      </c>
    </row>
    <row r="3845" s="9" customFormat="1" hidden="1" customHeight="1" spans="1:22">
      <c r="A3845" s="21"/>
      <c r="B3845" s="54"/>
      <c r="C3845" s="55"/>
      <c r="D3845" s="54"/>
      <c r="E3845" s="57"/>
      <c r="F3845" s="58"/>
      <c r="G3845" s="59"/>
      <c r="H3845" s="57"/>
      <c r="I3845" s="57"/>
      <c r="J3845" s="62" t="str">
        <f t="shared" si="299"/>
        <v/>
      </c>
      <c r="K3845" s="61"/>
      <c r="L3845" s="57"/>
      <c r="M3845" s="57" t="str">
        <f t="shared" si="300"/>
        <v/>
      </c>
      <c r="N3845" s="57"/>
      <c r="O3845" s="57"/>
      <c r="P3845" s="57"/>
      <c r="Q3845" s="65" t="str">
        <f t="shared" si="301"/>
        <v/>
      </c>
      <c r="R3845" s="55"/>
      <c r="S3845" s="67"/>
      <c r="T3845" s="17">
        <f>IF(AND(D3845&lt;&gt;"",RIGHT(D3845,3)&lt;&gt;""),IF(COUNTIF($D$6:D3845,D3845)=1,1,0),0)</f>
        <v>0</v>
      </c>
      <c r="U3845" s="17" t="str">
        <f t="shared" si="302"/>
        <v/>
      </c>
      <c r="V3845" s="17" t="str">
        <f t="shared" si="303"/>
        <v/>
      </c>
    </row>
    <row r="3846" s="9" customFormat="1" hidden="1" customHeight="1" spans="1:22">
      <c r="A3846" s="21"/>
      <c r="B3846" s="54"/>
      <c r="C3846" s="55"/>
      <c r="D3846" s="54"/>
      <c r="E3846" s="57"/>
      <c r="F3846" s="58"/>
      <c r="G3846" s="59"/>
      <c r="H3846" s="57"/>
      <c r="I3846" s="57"/>
      <c r="J3846" s="62" t="str">
        <f t="shared" ref="J3846:J3909" si="304">IF(H3846&lt;&gt;"",HYPERLINK(_xlfn.CONCAT($H$4,H3846,I3846),"Open File"),"")</f>
        <v/>
      </c>
      <c r="K3846" s="61"/>
      <c r="L3846" s="57"/>
      <c r="M3846" s="57" t="str">
        <f t="shared" ref="M3846:M3909" si="305">IF(AND(N3846&lt;&gt;"",Q3846&lt;&gt;"",R3846&lt;&gt;""),"COMPLETED",IF(N3846&lt;&gt;"","ON-GOING",IF(L3846&lt;&gt;"","REQUESTED","")))</f>
        <v/>
      </c>
      <c r="N3846" s="57"/>
      <c r="O3846" s="57"/>
      <c r="P3846" s="57"/>
      <c r="Q3846" s="65" t="str">
        <f t="shared" ref="Q3846:Q3909" si="306">IF(O3846&lt;&gt;"",HYPERLINK(_xlfn.CONCAT($O$4,O3846,P3846),"Open File"),"")</f>
        <v/>
      </c>
      <c r="R3846" s="55"/>
      <c r="S3846" s="67"/>
      <c r="T3846" s="17">
        <f>IF(AND(D3846&lt;&gt;"",RIGHT(D3846,3)&lt;&gt;""),IF(COUNTIF($D$6:D3846,D3846)=1,1,0),0)</f>
        <v>0</v>
      </c>
      <c r="U3846" s="17" t="str">
        <f t="shared" ref="U3846:U3909" si="307">IF(AND(D3846&lt;&gt;"",E3846&lt;&gt;""),_xlfn.CONCAT(SUBSTITUTE(D3846,"/","."),"_",E3846,"_Before"),"")</f>
        <v/>
      </c>
      <c r="V3846" s="17" t="str">
        <f t="shared" ref="V3846:V3909" si="308">IF(AND(D3846&lt;&gt;"",E3846&lt;&gt;""),_xlfn.CONCAT(SUBSTITUTE(D3846,"/","."),"_",E3846,"_After"),"")</f>
        <v/>
      </c>
    </row>
    <row r="3847" s="9" customFormat="1" hidden="1" customHeight="1" spans="1:22">
      <c r="A3847" s="21"/>
      <c r="B3847" s="54"/>
      <c r="C3847" s="55"/>
      <c r="D3847" s="54"/>
      <c r="E3847" s="57"/>
      <c r="F3847" s="58"/>
      <c r="G3847" s="59"/>
      <c r="H3847" s="57"/>
      <c r="I3847" s="57"/>
      <c r="J3847" s="62" t="str">
        <f t="shared" si="304"/>
        <v/>
      </c>
      <c r="K3847" s="61"/>
      <c r="L3847" s="57"/>
      <c r="M3847" s="57" t="str">
        <f t="shared" si="305"/>
        <v/>
      </c>
      <c r="N3847" s="57"/>
      <c r="O3847" s="57"/>
      <c r="P3847" s="57"/>
      <c r="Q3847" s="65" t="str">
        <f t="shared" si="306"/>
        <v/>
      </c>
      <c r="R3847" s="55"/>
      <c r="S3847" s="67"/>
      <c r="T3847" s="17">
        <f>IF(AND(D3847&lt;&gt;"",RIGHT(D3847,3)&lt;&gt;""),IF(COUNTIF($D$6:D3847,D3847)=1,1,0),0)</f>
        <v>0</v>
      </c>
      <c r="U3847" s="17" t="str">
        <f t="shared" si="307"/>
        <v/>
      </c>
      <c r="V3847" s="17" t="str">
        <f t="shared" si="308"/>
        <v/>
      </c>
    </row>
    <row r="3848" s="9" customFormat="1" hidden="1" customHeight="1" spans="1:22">
      <c r="A3848" s="21"/>
      <c r="B3848" s="54"/>
      <c r="C3848" s="55"/>
      <c r="D3848" s="54"/>
      <c r="E3848" s="57"/>
      <c r="F3848" s="58"/>
      <c r="G3848" s="59"/>
      <c r="H3848" s="57"/>
      <c r="I3848" s="57"/>
      <c r="J3848" s="62" t="str">
        <f t="shared" si="304"/>
        <v/>
      </c>
      <c r="K3848" s="61"/>
      <c r="L3848" s="57"/>
      <c r="M3848" s="57" t="str">
        <f t="shared" si="305"/>
        <v/>
      </c>
      <c r="N3848" s="57"/>
      <c r="O3848" s="57"/>
      <c r="P3848" s="57"/>
      <c r="Q3848" s="65" t="str">
        <f t="shared" si="306"/>
        <v/>
      </c>
      <c r="R3848" s="55"/>
      <c r="S3848" s="67"/>
      <c r="T3848" s="17">
        <f>IF(AND(D3848&lt;&gt;"",RIGHT(D3848,3)&lt;&gt;""),IF(COUNTIF($D$6:D3848,D3848)=1,1,0),0)</f>
        <v>0</v>
      </c>
      <c r="U3848" s="17" t="str">
        <f t="shared" si="307"/>
        <v/>
      </c>
      <c r="V3848" s="17" t="str">
        <f t="shared" si="308"/>
        <v/>
      </c>
    </row>
    <row r="3849" s="9" customFormat="1" hidden="1" customHeight="1" spans="1:22">
      <c r="A3849" s="21"/>
      <c r="B3849" s="54"/>
      <c r="C3849" s="55"/>
      <c r="D3849" s="54"/>
      <c r="E3849" s="57"/>
      <c r="F3849" s="58"/>
      <c r="G3849" s="59"/>
      <c r="H3849" s="57"/>
      <c r="I3849" s="57"/>
      <c r="J3849" s="62" t="str">
        <f t="shared" si="304"/>
        <v/>
      </c>
      <c r="K3849" s="61"/>
      <c r="L3849" s="57"/>
      <c r="M3849" s="57" t="str">
        <f t="shared" si="305"/>
        <v/>
      </c>
      <c r="N3849" s="57"/>
      <c r="O3849" s="57"/>
      <c r="P3849" s="57"/>
      <c r="Q3849" s="65" t="str">
        <f t="shared" si="306"/>
        <v/>
      </c>
      <c r="R3849" s="55"/>
      <c r="S3849" s="67"/>
      <c r="T3849" s="17">
        <f>IF(AND(D3849&lt;&gt;"",RIGHT(D3849,3)&lt;&gt;""),IF(COUNTIF($D$6:D3849,D3849)=1,1,0),0)</f>
        <v>0</v>
      </c>
      <c r="U3849" s="17" t="str">
        <f t="shared" si="307"/>
        <v/>
      </c>
      <c r="V3849" s="17" t="str">
        <f t="shared" si="308"/>
        <v/>
      </c>
    </row>
    <row r="3850" s="9" customFormat="1" hidden="1" customHeight="1" spans="1:22">
      <c r="A3850" s="21"/>
      <c r="B3850" s="54"/>
      <c r="C3850" s="55"/>
      <c r="D3850" s="54"/>
      <c r="E3850" s="57"/>
      <c r="F3850" s="58"/>
      <c r="G3850" s="59"/>
      <c r="H3850" s="57"/>
      <c r="I3850" s="57"/>
      <c r="J3850" s="62" t="str">
        <f t="shared" si="304"/>
        <v/>
      </c>
      <c r="K3850" s="61"/>
      <c r="L3850" s="57"/>
      <c r="M3850" s="57" t="str">
        <f t="shared" si="305"/>
        <v/>
      </c>
      <c r="N3850" s="57"/>
      <c r="O3850" s="57"/>
      <c r="P3850" s="57"/>
      <c r="Q3850" s="65" t="str">
        <f t="shared" si="306"/>
        <v/>
      </c>
      <c r="R3850" s="55"/>
      <c r="S3850" s="67"/>
      <c r="T3850" s="17">
        <f>IF(AND(D3850&lt;&gt;"",RIGHT(D3850,3)&lt;&gt;""),IF(COUNTIF($D$6:D3850,D3850)=1,1,0),0)</f>
        <v>0</v>
      </c>
      <c r="U3850" s="17" t="str">
        <f t="shared" si="307"/>
        <v/>
      </c>
      <c r="V3850" s="17" t="str">
        <f t="shared" si="308"/>
        <v/>
      </c>
    </row>
    <row r="3851" s="9" customFormat="1" hidden="1" customHeight="1" spans="1:22">
      <c r="A3851" s="21"/>
      <c r="B3851" s="54"/>
      <c r="C3851" s="55"/>
      <c r="D3851" s="54"/>
      <c r="E3851" s="57"/>
      <c r="F3851" s="58"/>
      <c r="G3851" s="59"/>
      <c r="H3851" s="57"/>
      <c r="I3851" s="57"/>
      <c r="J3851" s="62" t="str">
        <f t="shared" si="304"/>
        <v/>
      </c>
      <c r="K3851" s="61"/>
      <c r="L3851" s="57"/>
      <c r="M3851" s="57" t="str">
        <f t="shared" si="305"/>
        <v/>
      </c>
      <c r="N3851" s="57"/>
      <c r="O3851" s="57"/>
      <c r="P3851" s="57"/>
      <c r="Q3851" s="65" t="str">
        <f t="shared" si="306"/>
        <v/>
      </c>
      <c r="R3851" s="55"/>
      <c r="S3851" s="67"/>
      <c r="T3851" s="17">
        <f>IF(AND(D3851&lt;&gt;"",RIGHT(D3851,3)&lt;&gt;""),IF(COUNTIF($D$6:D3851,D3851)=1,1,0),0)</f>
        <v>0</v>
      </c>
      <c r="U3851" s="17" t="str">
        <f t="shared" si="307"/>
        <v/>
      </c>
      <c r="V3851" s="17" t="str">
        <f t="shared" si="308"/>
        <v/>
      </c>
    </row>
    <row r="3852" s="9" customFormat="1" hidden="1" customHeight="1" spans="1:22">
      <c r="A3852" s="21"/>
      <c r="B3852" s="54"/>
      <c r="C3852" s="55"/>
      <c r="D3852" s="54"/>
      <c r="E3852" s="57"/>
      <c r="F3852" s="58"/>
      <c r="G3852" s="59"/>
      <c r="H3852" s="57"/>
      <c r="I3852" s="57"/>
      <c r="J3852" s="62" t="str">
        <f t="shared" si="304"/>
        <v/>
      </c>
      <c r="K3852" s="61"/>
      <c r="L3852" s="57"/>
      <c r="M3852" s="57" t="str">
        <f t="shared" si="305"/>
        <v/>
      </c>
      <c r="N3852" s="57"/>
      <c r="O3852" s="57"/>
      <c r="P3852" s="57"/>
      <c r="Q3852" s="65" t="str">
        <f t="shared" si="306"/>
        <v/>
      </c>
      <c r="R3852" s="55"/>
      <c r="S3852" s="67"/>
      <c r="T3852" s="17">
        <f>IF(AND(D3852&lt;&gt;"",RIGHT(D3852,3)&lt;&gt;""),IF(COUNTIF($D$6:D3852,D3852)=1,1,0),0)</f>
        <v>0</v>
      </c>
      <c r="U3852" s="17" t="str">
        <f t="shared" si="307"/>
        <v/>
      </c>
      <c r="V3852" s="17" t="str">
        <f t="shared" si="308"/>
        <v/>
      </c>
    </row>
    <row r="3853" s="9" customFormat="1" hidden="1" customHeight="1" spans="1:22">
      <c r="A3853" s="21"/>
      <c r="B3853" s="54"/>
      <c r="C3853" s="55"/>
      <c r="D3853" s="54"/>
      <c r="E3853" s="57"/>
      <c r="F3853" s="58"/>
      <c r="G3853" s="59"/>
      <c r="H3853" s="57"/>
      <c r="I3853" s="57"/>
      <c r="J3853" s="62" t="str">
        <f t="shared" si="304"/>
        <v/>
      </c>
      <c r="K3853" s="61"/>
      <c r="L3853" s="57"/>
      <c r="M3853" s="57" t="str">
        <f t="shared" si="305"/>
        <v/>
      </c>
      <c r="N3853" s="57"/>
      <c r="O3853" s="57"/>
      <c r="P3853" s="57"/>
      <c r="Q3853" s="65" t="str">
        <f t="shared" si="306"/>
        <v/>
      </c>
      <c r="R3853" s="55"/>
      <c r="S3853" s="67"/>
      <c r="T3853" s="17">
        <f>IF(AND(D3853&lt;&gt;"",RIGHT(D3853,3)&lt;&gt;""),IF(COUNTIF($D$6:D3853,D3853)=1,1,0),0)</f>
        <v>0</v>
      </c>
      <c r="U3853" s="17" t="str">
        <f t="shared" si="307"/>
        <v/>
      </c>
      <c r="V3853" s="17" t="str">
        <f t="shared" si="308"/>
        <v/>
      </c>
    </row>
    <row r="3854" s="9" customFormat="1" hidden="1" customHeight="1" spans="1:22">
      <c r="A3854" s="21"/>
      <c r="B3854" s="54"/>
      <c r="C3854" s="55"/>
      <c r="D3854" s="54"/>
      <c r="E3854" s="57"/>
      <c r="F3854" s="58"/>
      <c r="G3854" s="59"/>
      <c r="H3854" s="57"/>
      <c r="I3854" s="57"/>
      <c r="J3854" s="62" t="str">
        <f t="shared" si="304"/>
        <v/>
      </c>
      <c r="K3854" s="61"/>
      <c r="L3854" s="57"/>
      <c r="M3854" s="57" t="str">
        <f t="shared" si="305"/>
        <v/>
      </c>
      <c r="N3854" s="57"/>
      <c r="O3854" s="57"/>
      <c r="P3854" s="57"/>
      <c r="Q3854" s="65" t="str">
        <f t="shared" si="306"/>
        <v/>
      </c>
      <c r="R3854" s="55"/>
      <c r="S3854" s="67"/>
      <c r="T3854" s="17">
        <f>IF(AND(D3854&lt;&gt;"",RIGHT(D3854,3)&lt;&gt;""),IF(COUNTIF($D$6:D3854,D3854)=1,1,0),0)</f>
        <v>0</v>
      </c>
      <c r="U3854" s="17" t="str">
        <f t="shared" si="307"/>
        <v/>
      </c>
      <c r="V3854" s="17" t="str">
        <f t="shared" si="308"/>
        <v/>
      </c>
    </row>
    <row r="3855" s="9" customFormat="1" hidden="1" customHeight="1" spans="1:22">
      <c r="A3855" s="21"/>
      <c r="B3855" s="54"/>
      <c r="C3855" s="55"/>
      <c r="D3855" s="54"/>
      <c r="E3855" s="57"/>
      <c r="F3855" s="58"/>
      <c r="G3855" s="59"/>
      <c r="H3855" s="57"/>
      <c r="I3855" s="57"/>
      <c r="J3855" s="62" t="str">
        <f t="shared" si="304"/>
        <v/>
      </c>
      <c r="K3855" s="61"/>
      <c r="L3855" s="57"/>
      <c r="M3855" s="57" t="str">
        <f t="shared" si="305"/>
        <v/>
      </c>
      <c r="N3855" s="57"/>
      <c r="O3855" s="57"/>
      <c r="P3855" s="57"/>
      <c r="Q3855" s="65" t="str">
        <f t="shared" si="306"/>
        <v/>
      </c>
      <c r="R3855" s="55"/>
      <c r="S3855" s="67"/>
      <c r="T3855" s="17">
        <f>IF(AND(D3855&lt;&gt;"",RIGHT(D3855,3)&lt;&gt;""),IF(COUNTIF($D$6:D3855,D3855)=1,1,0),0)</f>
        <v>0</v>
      </c>
      <c r="U3855" s="17" t="str">
        <f t="shared" si="307"/>
        <v/>
      </c>
      <c r="V3855" s="17" t="str">
        <f t="shared" si="308"/>
        <v/>
      </c>
    </row>
    <row r="3856" s="9" customFormat="1" hidden="1" customHeight="1" spans="1:22">
      <c r="A3856" s="21"/>
      <c r="B3856" s="54"/>
      <c r="C3856" s="55"/>
      <c r="D3856" s="54"/>
      <c r="E3856" s="57"/>
      <c r="F3856" s="58"/>
      <c r="G3856" s="59"/>
      <c r="H3856" s="57"/>
      <c r="I3856" s="57"/>
      <c r="J3856" s="62" t="str">
        <f t="shared" si="304"/>
        <v/>
      </c>
      <c r="K3856" s="61"/>
      <c r="L3856" s="57"/>
      <c r="M3856" s="57" t="str">
        <f t="shared" si="305"/>
        <v/>
      </c>
      <c r="N3856" s="57"/>
      <c r="O3856" s="57"/>
      <c r="P3856" s="57"/>
      <c r="Q3856" s="65" t="str">
        <f t="shared" si="306"/>
        <v/>
      </c>
      <c r="R3856" s="55"/>
      <c r="S3856" s="67"/>
      <c r="T3856" s="17">
        <f>IF(AND(D3856&lt;&gt;"",RIGHT(D3856,3)&lt;&gt;""),IF(COUNTIF($D$6:D3856,D3856)=1,1,0),0)</f>
        <v>0</v>
      </c>
      <c r="U3856" s="17" t="str">
        <f t="shared" si="307"/>
        <v/>
      </c>
      <c r="V3856" s="17" t="str">
        <f t="shared" si="308"/>
        <v/>
      </c>
    </row>
    <row r="3857" s="9" customFormat="1" hidden="1" customHeight="1" spans="1:22">
      <c r="A3857" s="21"/>
      <c r="B3857" s="54"/>
      <c r="C3857" s="55"/>
      <c r="D3857" s="54"/>
      <c r="E3857" s="57"/>
      <c r="F3857" s="58"/>
      <c r="G3857" s="59"/>
      <c r="H3857" s="57"/>
      <c r="I3857" s="57"/>
      <c r="J3857" s="62" t="str">
        <f t="shared" si="304"/>
        <v/>
      </c>
      <c r="K3857" s="61"/>
      <c r="L3857" s="57"/>
      <c r="M3857" s="57" t="str">
        <f t="shared" si="305"/>
        <v/>
      </c>
      <c r="N3857" s="57"/>
      <c r="O3857" s="57"/>
      <c r="P3857" s="57"/>
      <c r="Q3857" s="65" t="str">
        <f t="shared" si="306"/>
        <v/>
      </c>
      <c r="R3857" s="55"/>
      <c r="S3857" s="67"/>
      <c r="T3857" s="17">
        <f>IF(AND(D3857&lt;&gt;"",RIGHT(D3857,3)&lt;&gt;""),IF(COUNTIF($D$6:D3857,D3857)=1,1,0),0)</f>
        <v>0</v>
      </c>
      <c r="U3857" s="17" t="str">
        <f t="shared" si="307"/>
        <v/>
      </c>
      <c r="V3857" s="17" t="str">
        <f t="shared" si="308"/>
        <v/>
      </c>
    </row>
    <row r="3858" s="9" customFormat="1" hidden="1" customHeight="1" spans="1:22">
      <c r="A3858" s="21"/>
      <c r="B3858" s="54"/>
      <c r="C3858" s="55"/>
      <c r="D3858" s="54"/>
      <c r="E3858" s="57"/>
      <c r="F3858" s="58"/>
      <c r="G3858" s="59"/>
      <c r="H3858" s="57"/>
      <c r="I3858" s="57"/>
      <c r="J3858" s="62" t="str">
        <f t="shared" si="304"/>
        <v/>
      </c>
      <c r="K3858" s="61"/>
      <c r="L3858" s="57"/>
      <c r="M3858" s="57" t="str">
        <f t="shared" si="305"/>
        <v/>
      </c>
      <c r="N3858" s="57"/>
      <c r="O3858" s="57"/>
      <c r="P3858" s="57"/>
      <c r="Q3858" s="65" t="str">
        <f t="shared" si="306"/>
        <v/>
      </c>
      <c r="R3858" s="55"/>
      <c r="S3858" s="67"/>
      <c r="T3858" s="17">
        <f>IF(AND(D3858&lt;&gt;"",RIGHT(D3858,3)&lt;&gt;""),IF(COUNTIF($D$6:D3858,D3858)=1,1,0),0)</f>
        <v>0</v>
      </c>
      <c r="U3858" s="17" t="str">
        <f t="shared" si="307"/>
        <v/>
      </c>
      <c r="V3858" s="17" t="str">
        <f t="shared" si="308"/>
        <v/>
      </c>
    </row>
    <row r="3859" s="9" customFormat="1" hidden="1" customHeight="1" spans="1:22">
      <c r="A3859" s="21"/>
      <c r="B3859" s="54"/>
      <c r="C3859" s="55"/>
      <c r="D3859" s="54"/>
      <c r="E3859" s="57"/>
      <c r="F3859" s="58"/>
      <c r="G3859" s="59"/>
      <c r="H3859" s="57"/>
      <c r="I3859" s="57"/>
      <c r="J3859" s="62" t="str">
        <f t="shared" si="304"/>
        <v/>
      </c>
      <c r="K3859" s="61"/>
      <c r="L3859" s="57"/>
      <c r="M3859" s="57" t="str">
        <f t="shared" si="305"/>
        <v/>
      </c>
      <c r="N3859" s="57"/>
      <c r="O3859" s="57"/>
      <c r="P3859" s="57"/>
      <c r="Q3859" s="65" t="str">
        <f t="shared" si="306"/>
        <v/>
      </c>
      <c r="R3859" s="55"/>
      <c r="S3859" s="67"/>
      <c r="T3859" s="17">
        <f>IF(AND(D3859&lt;&gt;"",RIGHT(D3859,3)&lt;&gt;""),IF(COUNTIF($D$6:D3859,D3859)=1,1,0),0)</f>
        <v>0</v>
      </c>
      <c r="U3859" s="17" t="str">
        <f t="shared" si="307"/>
        <v/>
      </c>
      <c r="V3859" s="17" t="str">
        <f t="shared" si="308"/>
        <v/>
      </c>
    </row>
    <row r="3860" s="9" customFormat="1" hidden="1" customHeight="1" spans="1:22">
      <c r="A3860" s="21"/>
      <c r="B3860" s="54"/>
      <c r="C3860" s="55"/>
      <c r="D3860" s="54"/>
      <c r="E3860" s="57"/>
      <c r="F3860" s="58"/>
      <c r="G3860" s="59"/>
      <c r="H3860" s="57"/>
      <c r="I3860" s="57"/>
      <c r="J3860" s="62" t="str">
        <f t="shared" si="304"/>
        <v/>
      </c>
      <c r="K3860" s="61"/>
      <c r="L3860" s="57"/>
      <c r="M3860" s="57" t="str">
        <f t="shared" si="305"/>
        <v/>
      </c>
      <c r="N3860" s="57"/>
      <c r="O3860" s="57"/>
      <c r="P3860" s="57"/>
      <c r="Q3860" s="65" t="str">
        <f t="shared" si="306"/>
        <v/>
      </c>
      <c r="R3860" s="55"/>
      <c r="S3860" s="67"/>
      <c r="T3860" s="17">
        <f>IF(AND(D3860&lt;&gt;"",RIGHT(D3860,3)&lt;&gt;""),IF(COUNTIF($D$6:D3860,D3860)=1,1,0),0)</f>
        <v>0</v>
      </c>
      <c r="U3860" s="17" t="str">
        <f t="shared" si="307"/>
        <v/>
      </c>
      <c r="V3860" s="17" t="str">
        <f t="shared" si="308"/>
        <v/>
      </c>
    </row>
    <row r="3861" s="9" customFormat="1" hidden="1" customHeight="1" spans="1:22">
      <c r="A3861" s="21"/>
      <c r="B3861" s="54"/>
      <c r="C3861" s="55"/>
      <c r="D3861" s="54"/>
      <c r="E3861" s="57"/>
      <c r="F3861" s="58"/>
      <c r="G3861" s="59"/>
      <c r="H3861" s="57"/>
      <c r="I3861" s="57"/>
      <c r="J3861" s="62" t="str">
        <f t="shared" si="304"/>
        <v/>
      </c>
      <c r="K3861" s="61"/>
      <c r="L3861" s="57"/>
      <c r="M3861" s="57" t="str">
        <f t="shared" si="305"/>
        <v/>
      </c>
      <c r="N3861" s="57"/>
      <c r="O3861" s="57"/>
      <c r="P3861" s="57"/>
      <c r="Q3861" s="65" t="str">
        <f t="shared" si="306"/>
        <v/>
      </c>
      <c r="R3861" s="55"/>
      <c r="S3861" s="67"/>
      <c r="T3861" s="17">
        <f>IF(AND(D3861&lt;&gt;"",RIGHT(D3861,3)&lt;&gt;""),IF(COUNTIF($D$6:D3861,D3861)=1,1,0),0)</f>
        <v>0</v>
      </c>
      <c r="U3861" s="17" t="str">
        <f t="shared" si="307"/>
        <v/>
      </c>
      <c r="V3861" s="17" t="str">
        <f t="shared" si="308"/>
        <v/>
      </c>
    </row>
    <row r="3862" s="9" customFormat="1" hidden="1" customHeight="1" spans="1:22">
      <c r="A3862" s="21"/>
      <c r="B3862" s="54"/>
      <c r="C3862" s="55"/>
      <c r="D3862" s="54"/>
      <c r="E3862" s="57"/>
      <c r="F3862" s="58"/>
      <c r="G3862" s="59"/>
      <c r="H3862" s="57"/>
      <c r="I3862" s="57"/>
      <c r="J3862" s="62" t="str">
        <f t="shared" si="304"/>
        <v/>
      </c>
      <c r="K3862" s="61"/>
      <c r="L3862" s="57"/>
      <c r="M3862" s="57" t="str">
        <f t="shared" si="305"/>
        <v/>
      </c>
      <c r="N3862" s="57"/>
      <c r="O3862" s="57"/>
      <c r="P3862" s="57"/>
      <c r="Q3862" s="65" t="str">
        <f t="shared" si="306"/>
        <v/>
      </c>
      <c r="R3862" s="55"/>
      <c r="S3862" s="67"/>
      <c r="T3862" s="17">
        <f>IF(AND(D3862&lt;&gt;"",RIGHT(D3862,3)&lt;&gt;""),IF(COUNTIF($D$6:D3862,D3862)=1,1,0),0)</f>
        <v>0</v>
      </c>
      <c r="U3862" s="17" t="str">
        <f t="shared" si="307"/>
        <v/>
      </c>
      <c r="V3862" s="17" t="str">
        <f t="shared" si="308"/>
        <v/>
      </c>
    </row>
    <row r="3863" s="9" customFormat="1" hidden="1" customHeight="1" spans="1:22">
      <c r="A3863" s="21"/>
      <c r="B3863" s="54"/>
      <c r="C3863" s="55"/>
      <c r="D3863" s="54"/>
      <c r="E3863" s="57"/>
      <c r="F3863" s="58"/>
      <c r="G3863" s="59"/>
      <c r="H3863" s="57"/>
      <c r="I3863" s="57"/>
      <c r="J3863" s="62" t="str">
        <f t="shared" si="304"/>
        <v/>
      </c>
      <c r="K3863" s="61"/>
      <c r="L3863" s="57"/>
      <c r="M3863" s="57" t="str">
        <f t="shared" si="305"/>
        <v/>
      </c>
      <c r="N3863" s="57"/>
      <c r="O3863" s="57"/>
      <c r="P3863" s="57"/>
      <c r="Q3863" s="65" t="str">
        <f t="shared" si="306"/>
        <v/>
      </c>
      <c r="R3863" s="55"/>
      <c r="S3863" s="67"/>
      <c r="T3863" s="17">
        <f>IF(AND(D3863&lt;&gt;"",RIGHT(D3863,3)&lt;&gt;""),IF(COUNTIF($D$6:D3863,D3863)=1,1,0),0)</f>
        <v>0</v>
      </c>
      <c r="U3863" s="17" t="str">
        <f t="shared" si="307"/>
        <v/>
      </c>
      <c r="V3863" s="17" t="str">
        <f t="shared" si="308"/>
        <v/>
      </c>
    </row>
    <row r="3864" s="9" customFormat="1" hidden="1" customHeight="1" spans="1:22">
      <c r="A3864" s="21"/>
      <c r="B3864" s="54"/>
      <c r="C3864" s="55"/>
      <c r="D3864" s="54"/>
      <c r="E3864" s="57"/>
      <c r="F3864" s="58"/>
      <c r="G3864" s="59"/>
      <c r="H3864" s="57"/>
      <c r="I3864" s="57"/>
      <c r="J3864" s="62" t="str">
        <f t="shared" si="304"/>
        <v/>
      </c>
      <c r="K3864" s="61"/>
      <c r="L3864" s="57"/>
      <c r="M3864" s="57" t="str">
        <f t="shared" si="305"/>
        <v/>
      </c>
      <c r="N3864" s="57"/>
      <c r="O3864" s="57"/>
      <c r="P3864" s="57"/>
      <c r="Q3864" s="65" t="str">
        <f t="shared" si="306"/>
        <v/>
      </c>
      <c r="R3864" s="55"/>
      <c r="S3864" s="67"/>
      <c r="T3864" s="17">
        <f>IF(AND(D3864&lt;&gt;"",RIGHT(D3864,3)&lt;&gt;""),IF(COUNTIF($D$6:D3864,D3864)=1,1,0),0)</f>
        <v>0</v>
      </c>
      <c r="U3864" s="17" t="str">
        <f t="shared" si="307"/>
        <v/>
      </c>
      <c r="V3864" s="17" t="str">
        <f t="shared" si="308"/>
        <v/>
      </c>
    </row>
    <row r="3865" s="9" customFormat="1" hidden="1" customHeight="1" spans="1:22">
      <c r="A3865" s="21"/>
      <c r="B3865" s="54"/>
      <c r="C3865" s="55"/>
      <c r="D3865" s="54"/>
      <c r="E3865" s="57"/>
      <c r="F3865" s="58"/>
      <c r="G3865" s="59"/>
      <c r="H3865" s="57"/>
      <c r="I3865" s="57"/>
      <c r="J3865" s="62" t="str">
        <f t="shared" si="304"/>
        <v/>
      </c>
      <c r="K3865" s="61"/>
      <c r="L3865" s="57"/>
      <c r="M3865" s="57" t="str">
        <f t="shared" si="305"/>
        <v/>
      </c>
      <c r="N3865" s="57"/>
      <c r="O3865" s="57"/>
      <c r="P3865" s="57"/>
      <c r="Q3865" s="65" t="str">
        <f t="shared" si="306"/>
        <v/>
      </c>
      <c r="R3865" s="55"/>
      <c r="S3865" s="67"/>
      <c r="T3865" s="17">
        <f>IF(AND(D3865&lt;&gt;"",RIGHT(D3865,3)&lt;&gt;""),IF(COUNTIF($D$6:D3865,D3865)=1,1,0),0)</f>
        <v>0</v>
      </c>
      <c r="U3865" s="17" t="str">
        <f t="shared" si="307"/>
        <v/>
      </c>
      <c r="V3865" s="17" t="str">
        <f t="shared" si="308"/>
        <v/>
      </c>
    </row>
    <row r="3866" s="9" customFormat="1" hidden="1" customHeight="1" spans="1:22">
      <c r="A3866" s="21"/>
      <c r="B3866" s="54"/>
      <c r="C3866" s="55"/>
      <c r="D3866" s="54"/>
      <c r="E3866" s="57"/>
      <c r="F3866" s="58"/>
      <c r="G3866" s="59"/>
      <c r="H3866" s="57"/>
      <c r="I3866" s="57"/>
      <c r="J3866" s="62" t="str">
        <f t="shared" si="304"/>
        <v/>
      </c>
      <c r="K3866" s="61"/>
      <c r="L3866" s="57"/>
      <c r="M3866" s="57" t="str">
        <f t="shared" si="305"/>
        <v/>
      </c>
      <c r="N3866" s="57"/>
      <c r="O3866" s="57"/>
      <c r="P3866" s="57"/>
      <c r="Q3866" s="65" t="str">
        <f t="shared" si="306"/>
        <v/>
      </c>
      <c r="R3866" s="55"/>
      <c r="S3866" s="67"/>
      <c r="T3866" s="17">
        <f>IF(AND(D3866&lt;&gt;"",RIGHT(D3866,3)&lt;&gt;""),IF(COUNTIF($D$6:D3866,D3866)=1,1,0),0)</f>
        <v>0</v>
      </c>
      <c r="U3866" s="17" t="str">
        <f t="shared" si="307"/>
        <v/>
      </c>
      <c r="V3866" s="17" t="str">
        <f t="shared" si="308"/>
        <v/>
      </c>
    </row>
    <row r="3867" s="9" customFormat="1" hidden="1" customHeight="1" spans="1:22">
      <c r="A3867" s="21"/>
      <c r="B3867" s="54"/>
      <c r="C3867" s="55"/>
      <c r="D3867" s="54"/>
      <c r="E3867" s="57"/>
      <c r="F3867" s="58"/>
      <c r="G3867" s="59"/>
      <c r="H3867" s="57"/>
      <c r="I3867" s="57"/>
      <c r="J3867" s="62" t="str">
        <f t="shared" si="304"/>
        <v/>
      </c>
      <c r="K3867" s="61"/>
      <c r="L3867" s="57"/>
      <c r="M3867" s="57" t="str">
        <f t="shared" si="305"/>
        <v/>
      </c>
      <c r="N3867" s="57"/>
      <c r="O3867" s="57"/>
      <c r="P3867" s="57"/>
      <c r="Q3867" s="65" t="str">
        <f t="shared" si="306"/>
        <v/>
      </c>
      <c r="R3867" s="55"/>
      <c r="S3867" s="67"/>
      <c r="T3867" s="17">
        <f>IF(AND(D3867&lt;&gt;"",RIGHT(D3867,3)&lt;&gt;""),IF(COUNTIF($D$6:D3867,D3867)=1,1,0),0)</f>
        <v>0</v>
      </c>
      <c r="U3867" s="17" t="str">
        <f t="shared" si="307"/>
        <v/>
      </c>
      <c r="V3867" s="17" t="str">
        <f t="shared" si="308"/>
        <v/>
      </c>
    </row>
    <row r="3868" s="9" customFormat="1" hidden="1" customHeight="1" spans="1:22">
      <c r="A3868" s="21"/>
      <c r="B3868" s="54"/>
      <c r="C3868" s="55"/>
      <c r="D3868" s="54"/>
      <c r="E3868" s="57"/>
      <c r="F3868" s="58"/>
      <c r="G3868" s="59"/>
      <c r="H3868" s="57"/>
      <c r="I3868" s="57"/>
      <c r="J3868" s="62" t="str">
        <f t="shared" si="304"/>
        <v/>
      </c>
      <c r="K3868" s="61"/>
      <c r="L3868" s="57"/>
      <c r="M3868" s="57" t="str">
        <f t="shared" si="305"/>
        <v/>
      </c>
      <c r="N3868" s="57"/>
      <c r="O3868" s="57"/>
      <c r="P3868" s="57"/>
      <c r="Q3868" s="65" t="str">
        <f t="shared" si="306"/>
        <v/>
      </c>
      <c r="R3868" s="55"/>
      <c r="S3868" s="67"/>
      <c r="T3868" s="17">
        <f>IF(AND(D3868&lt;&gt;"",RIGHT(D3868,3)&lt;&gt;""),IF(COUNTIF($D$6:D3868,D3868)=1,1,0),0)</f>
        <v>0</v>
      </c>
      <c r="U3868" s="17" t="str">
        <f t="shared" si="307"/>
        <v/>
      </c>
      <c r="V3868" s="17" t="str">
        <f t="shared" si="308"/>
        <v/>
      </c>
    </row>
    <row r="3869" s="9" customFormat="1" hidden="1" customHeight="1" spans="1:22">
      <c r="A3869" s="21"/>
      <c r="B3869" s="54"/>
      <c r="C3869" s="55"/>
      <c r="D3869" s="54"/>
      <c r="E3869" s="57"/>
      <c r="F3869" s="58"/>
      <c r="G3869" s="59"/>
      <c r="H3869" s="57"/>
      <c r="I3869" s="57"/>
      <c r="J3869" s="62" t="str">
        <f t="shared" si="304"/>
        <v/>
      </c>
      <c r="K3869" s="61"/>
      <c r="L3869" s="57"/>
      <c r="M3869" s="57" t="str">
        <f t="shared" si="305"/>
        <v/>
      </c>
      <c r="N3869" s="57"/>
      <c r="O3869" s="57"/>
      <c r="P3869" s="57"/>
      <c r="Q3869" s="65" t="str">
        <f t="shared" si="306"/>
        <v/>
      </c>
      <c r="R3869" s="55"/>
      <c r="S3869" s="67"/>
      <c r="T3869" s="17">
        <f>IF(AND(D3869&lt;&gt;"",RIGHT(D3869,3)&lt;&gt;""),IF(COUNTIF($D$6:D3869,D3869)=1,1,0),0)</f>
        <v>0</v>
      </c>
      <c r="U3869" s="17" t="str">
        <f t="shared" si="307"/>
        <v/>
      </c>
      <c r="V3869" s="17" t="str">
        <f t="shared" si="308"/>
        <v/>
      </c>
    </row>
    <row r="3870" s="9" customFormat="1" hidden="1" customHeight="1" spans="1:22">
      <c r="A3870" s="21"/>
      <c r="B3870" s="54"/>
      <c r="C3870" s="55"/>
      <c r="D3870" s="54"/>
      <c r="E3870" s="57"/>
      <c r="F3870" s="58"/>
      <c r="G3870" s="59"/>
      <c r="H3870" s="57"/>
      <c r="I3870" s="57"/>
      <c r="J3870" s="62" t="str">
        <f t="shared" si="304"/>
        <v/>
      </c>
      <c r="K3870" s="61"/>
      <c r="L3870" s="57"/>
      <c r="M3870" s="57" t="str">
        <f t="shared" si="305"/>
        <v/>
      </c>
      <c r="N3870" s="57"/>
      <c r="O3870" s="57"/>
      <c r="P3870" s="57"/>
      <c r="Q3870" s="65" t="str">
        <f t="shared" si="306"/>
        <v/>
      </c>
      <c r="R3870" s="55"/>
      <c r="S3870" s="67"/>
      <c r="T3870" s="17">
        <f>IF(AND(D3870&lt;&gt;"",RIGHT(D3870,3)&lt;&gt;""),IF(COUNTIF($D$6:D3870,D3870)=1,1,0),0)</f>
        <v>0</v>
      </c>
      <c r="U3870" s="17" t="str">
        <f t="shared" si="307"/>
        <v/>
      </c>
      <c r="V3870" s="17" t="str">
        <f t="shared" si="308"/>
        <v/>
      </c>
    </row>
    <row r="3871" s="9" customFormat="1" hidden="1" customHeight="1" spans="1:22">
      <c r="A3871" s="21"/>
      <c r="B3871" s="54"/>
      <c r="C3871" s="55"/>
      <c r="D3871" s="54"/>
      <c r="E3871" s="57"/>
      <c r="F3871" s="58"/>
      <c r="G3871" s="59"/>
      <c r="H3871" s="57"/>
      <c r="I3871" s="57"/>
      <c r="J3871" s="62" t="str">
        <f t="shared" si="304"/>
        <v/>
      </c>
      <c r="K3871" s="61"/>
      <c r="L3871" s="57"/>
      <c r="M3871" s="57" t="str">
        <f t="shared" si="305"/>
        <v/>
      </c>
      <c r="N3871" s="57"/>
      <c r="O3871" s="57"/>
      <c r="P3871" s="57"/>
      <c r="Q3871" s="65" t="str">
        <f t="shared" si="306"/>
        <v/>
      </c>
      <c r="R3871" s="55"/>
      <c r="S3871" s="67"/>
      <c r="T3871" s="17">
        <f>IF(AND(D3871&lt;&gt;"",RIGHT(D3871,3)&lt;&gt;""),IF(COUNTIF($D$6:D3871,D3871)=1,1,0),0)</f>
        <v>0</v>
      </c>
      <c r="U3871" s="17" t="str">
        <f t="shared" si="307"/>
        <v/>
      </c>
      <c r="V3871" s="17" t="str">
        <f t="shared" si="308"/>
        <v/>
      </c>
    </row>
    <row r="3872" s="9" customFormat="1" hidden="1" customHeight="1" spans="1:22">
      <c r="A3872" s="21"/>
      <c r="B3872" s="54"/>
      <c r="C3872" s="55"/>
      <c r="D3872" s="54"/>
      <c r="E3872" s="57"/>
      <c r="F3872" s="58"/>
      <c r="G3872" s="59"/>
      <c r="H3872" s="57"/>
      <c r="I3872" s="57"/>
      <c r="J3872" s="62" t="str">
        <f t="shared" si="304"/>
        <v/>
      </c>
      <c r="K3872" s="61"/>
      <c r="L3872" s="57"/>
      <c r="M3872" s="57" t="str">
        <f t="shared" si="305"/>
        <v/>
      </c>
      <c r="N3872" s="57"/>
      <c r="O3872" s="57"/>
      <c r="P3872" s="57"/>
      <c r="Q3872" s="65" t="str">
        <f t="shared" si="306"/>
        <v/>
      </c>
      <c r="R3872" s="55"/>
      <c r="S3872" s="67"/>
      <c r="T3872" s="17">
        <f>IF(AND(D3872&lt;&gt;"",RIGHT(D3872,3)&lt;&gt;""),IF(COUNTIF($D$6:D3872,D3872)=1,1,0),0)</f>
        <v>0</v>
      </c>
      <c r="U3872" s="17" t="str">
        <f t="shared" si="307"/>
        <v/>
      </c>
      <c r="V3872" s="17" t="str">
        <f t="shared" si="308"/>
        <v/>
      </c>
    </row>
    <row r="3873" s="9" customFormat="1" hidden="1" customHeight="1" spans="1:22">
      <c r="A3873" s="21"/>
      <c r="B3873" s="54"/>
      <c r="C3873" s="55"/>
      <c r="D3873" s="54"/>
      <c r="E3873" s="57"/>
      <c r="F3873" s="58"/>
      <c r="G3873" s="59"/>
      <c r="H3873" s="57"/>
      <c r="I3873" s="57"/>
      <c r="J3873" s="62" t="str">
        <f t="shared" si="304"/>
        <v/>
      </c>
      <c r="K3873" s="61"/>
      <c r="L3873" s="57"/>
      <c r="M3873" s="57" t="str">
        <f t="shared" si="305"/>
        <v/>
      </c>
      <c r="N3873" s="57"/>
      <c r="O3873" s="57"/>
      <c r="P3873" s="57"/>
      <c r="Q3873" s="65" t="str">
        <f t="shared" si="306"/>
        <v/>
      </c>
      <c r="R3873" s="55"/>
      <c r="S3873" s="67"/>
      <c r="T3873" s="17">
        <f>IF(AND(D3873&lt;&gt;"",RIGHT(D3873,3)&lt;&gt;""),IF(COUNTIF($D$6:D3873,D3873)=1,1,0),0)</f>
        <v>0</v>
      </c>
      <c r="U3873" s="17" t="str">
        <f t="shared" si="307"/>
        <v/>
      </c>
      <c r="V3873" s="17" t="str">
        <f t="shared" si="308"/>
        <v/>
      </c>
    </row>
    <row r="3874" s="9" customFormat="1" hidden="1" customHeight="1" spans="1:22">
      <c r="A3874" s="21"/>
      <c r="B3874" s="54"/>
      <c r="C3874" s="55"/>
      <c r="D3874" s="54"/>
      <c r="E3874" s="57"/>
      <c r="F3874" s="58"/>
      <c r="G3874" s="59"/>
      <c r="H3874" s="57"/>
      <c r="I3874" s="57"/>
      <c r="J3874" s="62" t="str">
        <f t="shared" si="304"/>
        <v/>
      </c>
      <c r="K3874" s="61"/>
      <c r="L3874" s="57"/>
      <c r="M3874" s="57" t="str">
        <f t="shared" si="305"/>
        <v/>
      </c>
      <c r="N3874" s="57"/>
      <c r="O3874" s="57"/>
      <c r="P3874" s="57"/>
      <c r="Q3874" s="65" t="str">
        <f t="shared" si="306"/>
        <v/>
      </c>
      <c r="R3874" s="55"/>
      <c r="S3874" s="67"/>
      <c r="T3874" s="17">
        <f>IF(AND(D3874&lt;&gt;"",RIGHT(D3874,3)&lt;&gt;""),IF(COUNTIF($D$6:D3874,D3874)=1,1,0),0)</f>
        <v>0</v>
      </c>
      <c r="U3874" s="17" t="str">
        <f t="shared" si="307"/>
        <v/>
      </c>
      <c r="V3874" s="17" t="str">
        <f t="shared" si="308"/>
        <v/>
      </c>
    </row>
    <row r="3875" s="9" customFormat="1" hidden="1" customHeight="1" spans="1:22">
      <c r="A3875" s="21"/>
      <c r="B3875" s="54"/>
      <c r="C3875" s="55"/>
      <c r="D3875" s="54"/>
      <c r="E3875" s="57"/>
      <c r="F3875" s="58"/>
      <c r="G3875" s="59"/>
      <c r="H3875" s="57"/>
      <c r="I3875" s="57"/>
      <c r="J3875" s="62" t="str">
        <f t="shared" si="304"/>
        <v/>
      </c>
      <c r="K3875" s="61"/>
      <c r="L3875" s="57"/>
      <c r="M3875" s="57" t="str">
        <f t="shared" si="305"/>
        <v/>
      </c>
      <c r="N3875" s="57"/>
      <c r="O3875" s="57"/>
      <c r="P3875" s="57"/>
      <c r="Q3875" s="65" t="str">
        <f t="shared" si="306"/>
        <v/>
      </c>
      <c r="R3875" s="55"/>
      <c r="S3875" s="67"/>
      <c r="T3875" s="17">
        <f>IF(AND(D3875&lt;&gt;"",RIGHT(D3875,3)&lt;&gt;""),IF(COUNTIF($D$6:D3875,D3875)=1,1,0),0)</f>
        <v>0</v>
      </c>
      <c r="U3875" s="17" t="str">
        <f t="shared" si="307"/>
        <v/>
      </c>
      <c r="V3875" s="17" t="str">
        <f t="shared" si="308"/>
        <v/>
      </c>
    </row>
    <row r="3876" s="9" customFormat="1" hidden="1" customHeight="1" spans="1:22">
      <c r="A3876" s="21"/>
      <c r="B3876" s="54"/>
      <c r="C3876" s="55"/>
      <c r="D3876" s="54"/>
      <c r="E3876" s="57"/>
      <c r="F3876" s="58"/>
      <c r="G3876" s="59"/>
      <c r="H3876" s="57"/>
      <c r="I3876" s="57"/>
      <c r="J3876" s="62" t="str">
        <f t="shared" si="304"/>
        <v/>
      </c>
      <c r="K3876" s="61"/>
      <c r="L3876" s="57"/>
      <c r="M3876" s="57" t="str">
        <f t="shared" si="305"/>
        <v/>
      </c>
      <c r="N3876" s="57"/>
      <c r="O3876" s="57"/>
      <c r="P3876" s="57"/>
      <c r="Q3876" s="65" t="str">
        <f t="shared" si="306"/>
        <v/>
      </c>
      <c r="R3876" s="55"/>
      <c r="S3876" s="67"/>
      <c r="T3876" s="17">
        <f>IF(AND(D3876&lt;&gt;"",RIGHT(D3876,3)&lt;&gt;""),IF(COUNTIF($D$6:D3876,D3876)=1,1,0),0)</f>
        <v>0</v>
      </c>
      <c r="U3876" s="17" t="str">
        <f t="shared" si="307"/>
        <v/>
      </c>
      <c r="V3876" s="17" t="str">
        <f t="shared" si="308"/>
        <v/>
      </c>
    </row>
    <row r="3877" s="9" customFormat="1" hidden="1" customHeight="1" spans="1:22">
      <c r="A3877" s="21"/>
      <c r="B3877" s="54"/>
      <c r="C3877" s="55"/>
      <c r="D3877" s="54"/>
      <c r="E3877" s="57"/>
      <c r="F3877" s="58"/>
      <c r="G3877" s="59"/>
      <c r="H3877" s="57"/>
      <c r="I3877" s="57"/>
      <c r="J3877" s="62" t="str">
        <f t="shared" si="304"/>
        <v/>
      </c>
      <c r="K3877" s="61"/>
      <c r="L3877" s="57"/>
      <c r="M3877" s="57" t="str">
        <f t="shared" si="305"/>
        <v/>
      </c>
      <c r="N3877" s="57"/>
      <c r="O3877" s="57"/>
      <c r="P3877" s="57"/>
      <c r="Q3877" s="65" t="str">
        <f t="shared" si="306"/>
        <v/>
      </c>
      <c r="R3877" s="55"/>
      <c r="S3877" s="67"/>
      <c r="T3877" s="17">
        <f>IF(AND(D3877&lt;&gt;"",RIGHT(D3877,3)&lt;&gt;""),IF(COUNTIF($D$6:D3877,D3877)=1,1,0),0)</f>
        <v>0</v>
      </c>
      <c r="U3877" s="17" t="str">
        <f t="shared" si="307"/>
        <v/>
      </c>
      <c r="V3877" s="17" t="str">
        <f t="shared" si="308"/>
        <v/>
      </c>
    </row>
    <row r="3878" s="9" customFormat="1" hidden="1" customHeight="1" spans="1:22">
      <c r="A3878" s="21"/>
      <c r="B3878" s="54"/>
      <c r="C3878" s="55"/>
      <c r="D3878" s="54"/>
      <c r="E3878" s="57"/>
      <c r="F3878" s="58"/>
      <c r="G3878" s="59"/>
      <c r="H3878" s="57"/>
      <c r="I3878" s="57"/>
      <c r="J3878" s="62" t="str">
        <f t="shared" si="304"/>
        <v/>
      </c>
      <c r="K3878" s="61"/>
      <c r="L3878" s="57"/>
      <c r="M3878" s="57" t="str">
        <f t="shared" si="305"/>
        <v/>
      </c>
      <c r="N3878" s="57"/>
      <c r="O3878" s="57"/>
      <c r="P3878" s="57"/>
      <c r="Q3878" s="65" t="str">
        <f t="shared" si="306"/>
        <v/>
      </c>
      <c r="R3878" s="55"/>
      <c r="S3878" s="67"/>
      <c r="T3878" s="17">
        <f>IF(AND(D3878&lt;&gt;"",RIGHT(D3878,3)&lt;&gt;""),IF(COUNTIF($D$6:D3878,D3878)=1,1,0),0)</f>
        <v>0</v>
      </c>
      <c r="U3878" s="17" t="str">
        <f t="shared" si="307"/>
        <v/>
      </c>
      <c r="V3878" s="17" t="str">
        <f t="shared" si="308"/>
        <v/>
      </c>
    </row>
    <row r="3879" s="9" customFormat="1" hidden="1" customHeight="1" spans="1:22">
      <c r="A3879" s="21"/>
      <c r="B3879" s="54"/>
      <c r="C3879" s="55"/>
      <c r="D3879" s="54"/>
      <c r="E3879" s="57"/>
      <c r="F3879" s="58"/>
      <c r="G3879" s="59"/>
      <c r="H3879" s="57"/>
      <c r="I3879" s="57"/>
      <c r="J3879" s="62" t="str">
        <f t="shared" si="304"/>
        <v/>
      </c>
      <c r="K3879" s="61"/>
      <c r="L3879" s="57"/>
      <c r="M3879" s="57" t="str">
        <f t="shared" si="305"/>
        <v/>
      </c>
      <c r="N3879" s="57"/>
      <c r="O3879" s="57"/>
      <c r="P3879" s="57"/>
      <c r="Q3879" s="65" t="str">
        <f t="shared" si="306"/>
        <v/>
      </c>
      <c r="R3879" s="55"/>
      <c r="S3879" s="67"/>
      <c r="T3879" s="17">
        <f>IF(AND(D3879&lt;&gt;"",RIGHT(D3879,3)&lt;&gt;""),IF(COUNTIF($D$6:D3879,D3879)=1,1,0),0)</f>
        <v>0</v>
      </c>
      <c r="U3879" s="17" t="str">
        <f t="shared" si="307"/>
        <v/>
      </c>
      <c r="V3879" s="17" t="str">
        <f t="shared" si="308"/>
        <v/>
      </c>
    </row>
    <row r="3880" s="9" customFormat="1" hidden="1" customHeight="1" spans="1:22">
      <c r="A3880" s="21"/>
      <c r="B3880" s="54"/>
      <c r="C3880" s="55"/>
      <c r="D3880" s="54"/>
      <c r="E3880" s="57"/>
      <c r="F3880" s="58"/>
      <c r="G3880" s="59"/>
      <c r="H3880" s="57"/>
      <c r="I3880" s="57"/>
      <c r="J3880" s="62" t="str">
        <f t="shared" si="304"/>
        <v/>
      </c>
      <c r="K3880" s="61"/>
      <c r="L3880" s="57"/>
      <c r="M3880" s="57" t="str">
        <f t="shared" si="305"/>
        <v/>
      </c>
      <c r="N3880" s="57"/>
      <c r="O3880" s="57"/>
      <c r="P3880" s="57"/>
      <c r="Q3880" s="65" t="str">
        <f t="shared" si="306"/>
        <v/>
      </c>
      <c r="R3880" s="55"/>
      <c r="S3880" s="67"/>
      <c r="T3880" s="17">
        <f>IF(AND(D3880&lt;&gt;"",RIGHT(D3880,3)&lt;&gt;""),IF(COUNTIF($D$6:D3880,D3880)=1,1,0),0)</f>
        <v>0</v>
      </c>
      <c r="U3880" s="17" t="str">
        <f t="shared" si="307"/>
        <v/>
      </c>
      <c r="V3880" s="17" t="str">
        <f t="shared" si="308"/>
        <v/>
      </c>
    </row>
    <row r="3881" s="9" customFormat="1" hidden="1" customHeight="1" spans="1:22">
      <c r="A3881" s="21"/>
      <c r="B3881" s="54"/>
      <c r="C3881" s="55"/>
      <c r="D3881" s="54"/>
      <c r="E3881" s="57"/>
      <c r="F3881" s="58"/>
      <c r="G3881" s="59"/>
      <c r="H3881" s="57"/>
      <c r="I3881" s="57"/>
      <c r="J3881" s="62" t="str">
        <f t="shared" si="304"/>
        <v/>
      </c>
      <c r="K3881" s="61"/>
      <c r="L3881" s="57"/>
      <c r="M3881" s="57" t="str">
        <f t="shared" si="305"/>
        <v/>
      </c>
      <c r="N3881" s="57"/>
      <c r="O3881" s="57"/>
      <c r="P3881" s="57"/>
      <c r="Q3881" s="65" t="str">
        <f t="shared" si="306"/>
        <v/>
      </c>
      <c r="R3881" s="55"/>
      <c r="S3881" s="67"/>
      <c r="T3881" s="17">
        <f>IF(AND(D3881&lt;&gt;"",RIGHT(D3881,3)&lt;&gt;""),IF(COUNTIF($D$6:D3881,D3881)=1,1,0),0)</f>
        <v>0</v>
      </c>
      <c r="U3881" s="17" t="str">
        <f t="shared" si="307"/>
        <v/>
      </c>
      <c r="V3881" s="17" t="str">
        <f t="shared" si="308"/>
        <v/>
      </c>
    </row>
    <row r="3882" s="9" customFormat="1" hidden="1" customHeight="1" spans="1:22">
      <c r="A3882" s="21"/>
      <c r="B3882" s="54"/>
      <c r="C3882" s="55"/>
      <c r="D3882" s="54"/>
      <c r="E3882" s="57"/>
      <c r="F3882" s="58"/>
      <c r="G3882" s="59"/>
      <c r="H3882" s="57"/>
      <c r="I3882" s="57"/>
      <c r="J3882" s="62" t="str">
        <f t="shared" si="304"/>
        <v/>
      </c>
      <c r="K3882" s="61"/>
      <c r="L3882" s="57"/>
      <c r="M3882" s="57" t="str">
        <f t="shared" si="305"/>
        <v/>
      </c>
      <c r="N3882" s="57"/>
      <c r="O3882" s="57"/>
      <c r="P3882" s="57"/>
      <c r="Q3882" s="65" t="str">
        <f t="shared" si="306"/>
        <v/>
      </c>
      <c r="R3882" s="55"/>
      <c r="S3882" s="67"/>
      <c r="T3882" s="17">
        <f>IF(AND(D3882&lt;&gt;"",RIGHT(D3882,3)&lt;&gt;""),IF(COUNTIF($D$6:D3882,D3882)=1,1,0),0)</f>
        <v>0</v>
      </c>
      <c r="U3882" s="17" t="str">
        <f t="shared" si="307"/>
        <v/>
      </c>
      <c r="V3882" s="17" t="str">
        <f t="shared" si="308"/>
        <v/>
      </c>
    </row>
    <row r="3883" s="9" customFormat="1" hidden="1" customHeight="1" spans="1:22">
      <c r="A3883" s="21"/>
      <c r="B3883" s="54"/>
      <c r="C3883" s="55"/>
      <c r="D3883" s="54"/>
      <c r="E3883" s="57"/>
      <c r="F3883" s="58"/>
      <c r="G3883" s="59"/>
      <c r="H3883" s="57"/>
      <c r="I3883" s="57"/>
      <c r="J3883" s="62" t="str">
        <f t="shared" si="304"/>
        <v/>
      </c>
      <c r="K3883" s="61"/>
      <c r="L3883" s="57"/>
      <c r="M3883" s="57" t="str">
        <f t="shared" si="305"/>
        <v/>
      </c>
      <c r="N3883" s="57"/>
      <c r="O3883" s="57"/>
      <c r="P3883" s="57"/>
      <c r="Q3883" s="65" t="str">
        <f t="shared" si="306"/>
        <v/>
      </c>
      <c r="R3883" s="55"/>
      <c r="S3883" s="67"/>
      <c r="T3883" s="17">
        <f>IF(AND(D3883&lt;&gt;"",RIGHT(D3883,3)&lt;&gt;""),IF(COUNTIF($D$6:D3883,D3883)=1,1,0),0)</f>
        <v>0</v>
      </c>
      <c r="U3883" s="17" t="str">
        <f t="shared" si="307"/>
        <v/>
      </c>
      <c r="V3883" s="17" t="str">
        <f t="shared" si="308"/>
        <v/>
      </c>
    </row>
    <row r="3884" s="9" customFormat="1" hidden="1" customHeight="1" spans="1:22">
      <c r="A3884" s="21"/>
      <c r="B3884" s="54"/>
      <c r="C3884" s="55"/>
      <c r="D3884" s="54"/>
      <c r="E3884" s="57"/>
      <c r="F3884" s="58"/>
      <c r="G3884" s="59"/>
      <c r="H3884" s="57"/>
      <c r="I3884" s="57"/>
      <c r="J3884" s="62" t="str">
        <f t="shared" si="304"/>
        <v/>
      </c>
      <c r="K3884" s="61"/>
      <c r="L3884" s="57"/>
      <c r="M3884" s="57" t="str">
        <f t="shared" si="305"/>
        <v/>
      </c>
      <c r="N3884" s="57"/>
      <c r="O3884" s="57"/>
      <c r="P3884" s="57"/>
      <c r="Q3884" s="65" t="str">
        <f t="shared" si="306"/>
        <v/>
      </c>
      <c r="R3884" s="55"/>
      <c r="S3884" s="67"/>
      <c r="T3884" s="17">
        <f>IF(AND(D3884&lt;&gt;"",RIGHT(D3884,3)&lt;&gt;""),IF(COUNTIF($D$6:D3884,D3884)=1,1,0),0)</f>
        <v>0</v>
      </c>
      <c r="U3884" s="17" t="str">
        <f t="shared" si="307"/>
        <v/>
      </c>
      <c r="V3884" s="17" t="str">
        <f t="shared" si="308"/>
        <v/>
      </c>
    </row>
    <row r="3885" s="9" customFormat="1" hidden="1" customHeight="1" spans="1:22">
      <c r="A3885" s="21"/>
      <c r="B3885" s="54"/>
      <c r="C3885" s="55"/>
      <c r="D3885" s="54"/>
      <c r="E3885" s="57"/>
      <c r="F3885" s="58"/>
      <c r="G3885" s="59"/>
      <c r="H3885" s="57"/>
      <c r="I3885" s="57"/>
      <c r="J3885" s="62" t="str">
        <f t="shared" si="304"/>
        <v/>
      </c>
      <c r="K3885" s="61"/>
      <c r="L3885" s="57"/>
      <c r="M3885" s="57" t="str">
        <f t="shared" si="305"/>
        <v/>
      </c>
      <c r="N3885" s="57"/>
      <c r="O3885" s="57"/>
      <c r="P3885" s="57"/>
      <c r="Q3885" s="65" t="str">
        <f t="shared" si="306"/>
        <v/>
      </c>
      <c r="R3885" s="55"/>
      <c r="S3885" s="67"/>
      <c r="T3885" s="17">
        <f>IF(AND(D3885&lt;&gt;"",RIGHT(D3885,3)&lt;&gt;""),IF(COUNTIF($D$6:D3885,D3885)=1,1,0),0)</f>
        <v>0</v>
      </c>
      <c r="U3885" s="17" t="str">
        <f t="shared" si="307"/>
        <v/>
      </c>
      <c r="V3885" s="17" t="str">
        <f t="shared" si="308"/>
        <v/>
      </c>
    </row>
    <row r="3886" s="9" customFormat="1" hidden="1" customHeight="1" spans="1:22">
      <c r="A3886" s="21"/>
      <c r="B3886" s="54"/>
      <c r="C3886" s="55"/>
      <c r="D3886" s="54"/>
      <c r="E3886" s="57"/>
      <c r="F3886" s="58"/>
      <c r="G3886" s="59"/>
      <c r="H3886" s="57"/>
      <c r="I3886" s="57"/>
      <c r="J3886" s="62" t="str">
        <f t="shared" si="304"/>
        <v/>
      </c>
      <c r="K3886" s="61"/>
      <c r="L3886" s="57"/>
      <c r="M3886" s="57" t="str">
        <f t="shared" si="305"/>
        <v/>
      </c>
      <c r="N3886" s="57"/>
      <c r="O3886" s="57"/>
      <c r="P3886" s="57"/>
      <c r="Q3886" s="65" t="str">
        <f t="shared" si="306"/>
        <v/>
      </c>
      <c r="R3886" s="55"/>
      <c r="S3886" s="67"/>
      <c r="T3886" s="17">
        <f>IF(AND(D3886&lt;&gt;"",RIGHT(D3886,3)&lt;&gt;""),IF(COUNTIF($D$6:D3886,D3886)=1,1,0),0)</f>
        <v>0</v>
      </c>
      <c r="U3886" s="17" t="str">
        <f t="shared" si="307"/>
        <v/>
      </c>
      <c r="V3886" s="17" t="str">
        <f t="shared" si="308"/>
        <v/>
      </c>
    </row>
    <row r="3887" s="9" customFormat="1" hidden="1" customHeight="1" spans="1:22">
      <c r="A3887" s="21"/>
      <c r="B3887" s="54"/>
      <c r="C3887" s="55"/>
      <c r="D3887" s="54"/>
      <c r="E3887" s="57"/>
      <c r="F3887" s="58"/>
      <c r="G3887" s="59"/>
      <c r="H3887" s="57"/>
      <c r="I3887" s="57"/>
      <c r="J3887" s="62" t="str">
        <f t="shared" si="304"/>
        <v/>
      </c>
      <c r="K3887" s="61"/>
      <c r="L3887" s="57"/>
      <c r="M3887" s="57" t="str">
        <f t="shared" si="305"/>
        <v/>
      </c>
      <c r="N3887" s="57"/>
      <c r="O3887" s="57"/>
      <c r="P3887" s="57"/>
      <c r="Q3887" s="65" t="str">
        <f t="shared" si="306"/>
        <v/>
      </c>
      <c r="R3887" s="55"/>
      <c r="S3887" s="67"/>
      <c r="T3887" s="17">
        <f>IF(AND(D3887&lt;&gt;"",RIGHT(D3887,3)&lt;&gt;""),IF(COUNTIF($D$6:D3887,D3887)=1,1,0),0)</f>
        <v>0</v>
      </c>
      <c r="U3887" s="17" t="str">
        <f t="shared" si="307"/>
        <v/>
      </c>
      <c r="V3887" s="17" t="str">
        <f t="shared" si="308"/>
        <v/>
      </c>
    </row>
    <row r="3888" s="9" customFormat="1" hidden="1" customHeight="1" spans="1:22">
      <c r="A3888" s="21"/>
      <c r="B3888" s="54"/>
      <c r="C3888" s="55"/>
      <c r="D3888" s="54"/>
      <c r="E3888" s="57"/>
      <c r="F3888" s="58"/>
      <c r="G3888" s="59"/>
      <c r="H3888" s="57"/>
      <c r="I3888" s="57"/>
      <c r="J3888" s="62" t="str">
        <f t="shared" si="304"/>
        <v/>
      </c>
      <c r="K3888" s="61"/>
      <c r="L3888" s="57"/>
      <c r="M3888" s="57" t="str">
        <f t="shared" si="305"/>
        <v/>
      </c>
      <c r="N3888" s="57"/>
      <c r="O3888" s="57"/>
      <c r="P3888" s="57"/>
      <c r="Q3888" s="65" t="str">
        <f t="shared" si="306"/>
        <v/>
      </c>
      <c r="R3888" s="55"/>
      <c r="S3888" s="67"/>
      <c r="T3888" s="17">
        <f>IF(AND(D3888&lt;&gt;"",RIGHT(D3888,3)&lt;&gt;""),IF(COUNTIF($D$6:D3888,D3888)=1,1,0),0)</f>
        <v>0</v>
      </c>
      <c r="U3888" s="17" t="str">
        <f t="shared" si="307"/>
        <v/>
      </c>
      <c r="V3888" s="17" t="str">
        <f t="shared" si="308"/>
        <v/>
      </c>
    </row>
    <row r="3889" s="9" customFormat="1" hidden="1" customHeight="1" spans="1:22">
      <c r="A3889" s="21"/>
      <c r="B3889" s="54"/>
      <c r="C3889" s="55"/>
      <c r="D3889" s="54"/>
      <c r="E3889" s="57"/>
      <c r="F3889" s="58"/>
      <c r="G3889" s="59"/>
      <c r="H3889" s="57"/>
      <c r="I3889" s="57"/>
      <c r="J3889" s="62" t="str">
        <f t="shared" si="304"/>
        <v/>
      </c>
      <c r="K3889" s="61"/>
      <c r="L3889" s="57"/>
      <c r="M3889" s="57" t="str">
        <f t="shared" si="305"/>
        <v/>
      </c>
      <c r="N3889" s="57"/>
      <c r="O3889" s="57"/>
      <c r="P3889" s="57"/>
      <c r="Q3889" s="65" t="str">
        <f t="shared" si="306"/>
        <v/>
      </c>
      <c r="R3889" s="55"/>
      <c r="S3889" s="67"/>
      <c r="T3889" s="17">
        <f>IF(AND(D3889&lt;&gt;"",RIGHT(D3889,3)&lt;&gt;""),IF(COUNTIF($D$6:D3889,D3889)=1,1,0),0)</f>
        <v>0</v>
      </c>
      <c r="U3889" s="17" t="str">
        <f t="shared" si="307"/>
        <v/>
      </c>
      <c r="V3889" s="17" t="str">
        <f t="shared" si="308"/>
        <v/>
      </c>
    </row>
    <row r="3890" s="9" customFormat="1" hidden="1" customHeight="1" spans="1:22">
      <c r="A3890" s="21"/>
      <c r="B3890" s="54"/>
      <c r="C3890" s="55"/>
      <c r="D3890" s="54"/>
      <c r="E3890" s="57"/>
      <c r="F3890" s="58"/>
      <c r="G3890" s="59"/>
      <c r="H3890" s="57"/>
      <c r="I3890" s="57"/>
      <c r="J3890" s="62" t="str">
        <f t="shared" si="304"/>
        <v/>
      </c>
      <c r="K3890" s="61"/>
      <c r="L3890" s="57"/>
      <c r="M3890" s="57" t="str">
        <f t="shared" si="305"/>
        <v/>
      </c>
      <c r="N3890" s="57"/>
      <c r="O3890" s="57"/>
      <c r="P3890" s="57"/>
      <c r="Q3890" s="65" t="str">
        <f t="shared" si="306"/>
        <v/>
      </c>
      <c r="R3890" s="55"/>
      <c r="S3890" s="67"/>
      <c r="T3890" s="17">
        <f>IF(AND(D3890&lt;&gt;"",RIGHT(D3890,3)&lt;&gt;""),IF(COUNTIF($D$6:D3890,D3890)=1,1,0),0)</f>
        <v>0</v>
      </c>
      <c r="U3890" s="17" t="str">
        <f t="shared" si="307"/>
        <v/>
      </c>
      <c r="V3890" s="17" t="str">
        <f t="shared" si="308"/>
        <v/>
      </c>
    </row>
    <row r="3891" s="9" customFormat="1" hidden="1" customHeight="1" spans="1:22">
      <c r="A3891" s="21"/>
      <c r="B3891" s="54"/>
      <c r="C3891" s="55"/>
      <c r="D3891" s="54"/>
      <c r="E3891" s="57"/>
      <c r="F3891" s="58"/>
      <c r="G3891" s="59"/>
      <c r="H3891" s="57"/>
      <c r="I3891" s="57"/>
      <c r="J3891" s="62" t="str">
        <f t="shared" si="304"/>
        <v/>
      </c>
      <c r="K3891" s="61"/>
      <c r="L3891" s="57"/>
      <c r="M3891" s="57" t="str">
        <f t="shared" si="305"/>
        <v/>
      </c>
      <c r="N3891" s="57"/>
      <c r="O3891" s="57"/>
      <c r="P3891" s="57"/>
      <c r="Q3891" s="65" t="str">
        <f t="shared" si="306"/>
        <v/>
      </c>
      <c r="R3891" s="55"/>
      <c r="S3891" s="67"/>
      <c r="T3891" s="17">
        <f>IF(AND(D3891&lt;&gt;"",RIGHT(D3891,3)&lt;&gt;""),IF(COUNTIF($D$6:D3891,D3891)=1,1,0),0)</f>
        <v>0</v>
      </c>
      <c r="U3891" s="17" t="str">
        <f t="shared" si="307"/>
        <v/>
      </c>
      <c r="V3891" s="17" t="str">
        <f t="shared" si="308"/>
        <v/>
      </c>
    </row>
    <row r="3892" s="9" customFormat="1" hidden="1" customHeight="1" spans="1:22">
      <c r="A3892" s="21"/>
      <c r="B3892" s="54"/>
      <c r="C3892" s="55"/>
      <c r="D3892" s="54"/>
      <c r="E3892" s="57"/>
      <c r="F3892" s="58"/>
      <c r="G3892" s="59"/>
      <c r="H3892" s="57"/>
      <c r="I3892" s="57"/>
      <c r="J3892" s="62" t="str">
        <f t="shared" si="304"/>
        <v/>
      </c>
      <c r="K3892" s="61"/>
      <c r="L3892" s="57"/>
      <c r="M3892" s="57" t="str">
        <f t="shared" si="305"/>
        <v/>
      </c>
      <c r="N3892" s="57"/>
      <c r="O3892" s="57"/>
      <c r="P3892" s="57"/>
      <c r="Q3892" s="65" t="str">
        <f t="shared" si="306"/>
        <v/>
      </c>
      <c r="R3892" s="55"/>
      <c r="S3892" s="67"/>
      <c r="T3892" s="17">
        <f>IF(AND(D3892&lt;&gt;"",RIGHT(D3892,3)&lt;&gt;""),IF(COUNTIF($D$6:D3892,D3892)=1,1,0),0)</f>
        <v>0</v>
      </c>
      <c r="U3892" s="17" t="str">
        <f t="shared" si="307"/>
        <v/>
      </c>
      <c r="V3892" s="17" t="str">
        <f t="shared" si="308"/>
        <v/>
      </c>
    </row>
    <row r="3893" s="9" customFormat="1" hidden="1" customHeight="1" spans="1:22">
      <c r="A3893" s="21"/>
      <c r="B3893" s="54"/>
      <c r="C3893" s="55"/>
      <c r="D3893" s="54"/>
      <c r="E3893" s="57"/>
      <c r="F3893" s="58"/>
      <c r="G3893" s="59"/>
      <c r="H3893" s="57"/>
      <c r="I3893" s="57"/>
      <c r="J3893" s="62" t="str">
        <f t="shared" si="304"/>
        <v/>
      </c>
      <c r="K3893" s="61"/>
      <c r="L3893" s="57"/>
      <c r="M3893" s="57" t="str">
        <f t="shared" si="305"/>
        <v/>
      </c>
      <c r="N3893" s="57"/>
      <c r="O3893" s="57"/>
      <c r="P3893" s="57"/>
      <c r="Q3893" s="65" t="str">
        <f t="shared" si="306"/>
        <v/>
      </c>
      <c r="R3893" s="55"/>
      <c r="S3893" s="67"/>
      <c r="T3893" s="17">
        <f>IF(AND(D3893&lt;&gt;"",RIGHT(D3893,3)&lt;&gt;""),IF(COUNTIF($D$6:D3893,D3893)=1,1,0),0)</f>
        <v>0</v>
      </c>
      <c r="U3893" s="17" t="str">
        <f t="shared" si="307"/>
        <v/>
      </c>
      <c r="V3893" s="17" t="str">
        <f t="shared" si="308"/>
        <v/>
      </c>
    </row>
    <row r="3894" s="9" customFormat="1" hidden="1" customHeight="1" spans="1:22">
      <c r="A3894" s="21"/>
      <c r="B3894" s="54"/>
      <c r="C3894" s="55"/>
      <c r="D3894" s="54"/>
      <c r="E3894" s="57"/>
      <c r="F3894" s="58"/>
      <c r="G3894" s="59"/>
      <c r="H3894" s="57"/>
      <c r="I3894" s="57"/>
      <c r="J3894" s="62" t="str">
        <f t="shared" si="304"/>
        <v/>
      </c>
      <c r="K3894" s="61"/>
      <c r="L3894" s="57"/>
      <c r="M3894" s="57" t="str">
        <f t="shared" si="305"/>
        <v/>
      </c>
      <c r="N3894" s="57"/>
      <c r="O3894" s="57"/>
      <c r="P3894" s="57"/>
      <c r="Q3894" s="65" t="str">
        <f t="shared" si="306"/>
        <v/>
      </c>
      <c r="R3894" s="55"/>
      <c r="S3894" s="67"/>
      <c r="T3894" s="17">
        <f>IF(AND(D3894&lt;&gt;"",RIGHT(D3894,3)&lt;&gt;""),IF(COUNTIF($D$6:D3894,D3894)=1,1,0),0)</f>
        <v>0</v>
      </c>
      <c r="U3894" s="17" t="str">
        <f t="shared" si="307"/>
        <v/>
      </c>
      <c r="V3894" s="17" t="str">
        <f t="shared" si="308"/>
        <v/>
      </c>
    </row>
    <row r="3895" s="9" customFormat="1" hidden="1" customHeight="1" spans="1:22">
      <c r="A3895" s="21"/>
      <c r="B3895" s="54"/>
      <c r="C3895" s="55"/>
      <c r="D3895" s="54"/>
      <c r="E3895" s="57"/>
      <c r="F3895" s="58"/>
      <c r="G3895" s="59"/>
      <c r="H3895" s="57"/>
      <c r="I3895" s="57"/>
      <c r="J3895" s="62" t="str">
        <f t="shared" si="304"/>
        <v/>
      </c>
      <c r="K3895" s="61"/>
      <c r="L3895" s="57"/>
      <c r="M3895" s="57" t="str">
        <f t="shared" si="305"/>
        <v/>
      </c>
      <c r="N3895" s="57"/>
      <c r="O3895" s="57"/>
      <c r="P3895" s="57"/>
      <c r="Q3895" s="65" t="str">
        <f t="shared" si="306"/>
        <v/>
      </c>
      <c r="R3895" s="55"/>
      <c r="S3895" s="67"/>
      <c r="T3895" s="17">
        <f>IF(AND(D3895&lt;&gt;"",RIGHT(D3895,3)&lt;&gt;""),IF(COUNTIF($D$6:D3895,D3895)=1,1,0),0)</f>
        <v>0</v>
      </c>
      <c r="U3895" s="17" t="str">
        <f t="shared" si="307"/>
        <v/>
      </c>
      <c r="V3895" s="17" t="str">
        <f t="shared" si="308"/>
        <v/>
      </c>
    </row>
    <row r="3896" s="9" customFormat="1" hidden="1" customHeight="1" spans="1:22">
      <c r="A3896" s="21"/>
      <c r="B3896" s="54"/>
      <c r="C3896" s="55"/>
      <c r="D3896" s="54"/>
      <c r="E3896" s="57"/>
      <c r="F3896" s="58"/>
      <c r="G3896" s="59"/>
      <c r="H3896" s="57"/>
      <c r="I3896" s="57"/>
      <c r="J3896" s="62" t="str">
        <f t="shared" si="304"/>
        <v/>
      </c>
      <c r="K3896" s="61"/>
      <c r="L3896" s="57"/>
      <c r="M3896" s="57" t="str">
        <f t="shared" si="305"/>
        <v/>
      </c>
      <c r="N3896" s="57"/>
      <c r="O3896" s="57"/>
      <c r="P3896" s="57"/>
      <c r="Q3896" s="65" t="str">
        <f t="shared" si="306"/>
        <v/>
      </c>
      <c r="R3896" s="55"/>
      <c r="S3896" s="67"/>
      <c r="T3896" s="17">
        <f>IF(AND(D3896&lt;&gt;"",RIGHT(D3896,3)&lt;&gt;""),IF(COUNTIF($D$6:D3896,D3896)=1,1,0),0)</f>
        <v>0</v>
      </c>
      <c r="U3896" s="17" t="str">
        <f t="shared" si="307"/>
        <v/>
      </c>
      <c r="V3896" s="17" t="str">
        <f t="shared" si="308"/>
        <v/>
      </c>
    </row>
    <row r="3897" s="9" customFormat="1" hidden="1" customHeight="1" spans="1:22">
      <c r="A3897" s="21"/>
      <c r="B3897" s="54"/>
      <c r="C3897" s="55"/>
      <c r="D3897" s="54"/>
      <c r="E3897" s="57"/>
      <c r="F3897" s="58"/>
      <c r="G3897" s="59"/>
      <c r="H3897" s="57"/>
      <c r="I3897" s="57"/>
      <c r="J3897" s="62" t="str">
        <f t="shared" si="304"/>
        <v/>
      </c>
      <c r="K3897" s="61"/>
      <c r="L3897" s="57"/>
      <c r="M3897" s="57" t="str">
        <f t="shared" si="305"/>
        <v/>
      </c>
      <c r="N3897" s="57"/>
      <c r="O3897" s="57"/>
      <c r="P3897" s="57"/>
      <c r="Q3897" s="65" t="str">
        <f t="shared" si="306"/>
        <v/>
      </c>
      <c r="R3897" s="55"/>
      <c r="S3897" s="67"/>
      <c r="T3897" s="17">
        <f>IF(AND(D3897&lt;&gt;"",RIGHT(D3897,3)&lt;&gt;""),IF(COUNTIF($D$6:D3897,D3897)=1,1,0),0)</f>
        <v>0</v>
      </c>
      <c r="U3897" s="17" t="str">
        <f t="shared" si="307"/>
        <v/>
      </c>
      <c r="V3897" s="17" t="str">
        <f t="shared" si="308"/>
        <v/>
      </c>
    </row>
    <row r="3898" s="9" customFormat="1" hidden="1" customHeight="1" spans="1:22">
      <c r="A3898" s="21"/>
      <c r="B3898" s="54"/>
      <c r="C3898" s="55"/>
      <c r="D3898" s="54"/>
      <c r="E3898" s="57"/>
      <c r="F3898" s="58"/>
      <c r="G3898" s="59"/>
      <c r="H3898" s="57"/>
      <c r="I3898" s="57"/>
      <c r="J3898" s="62" t="str">
        <f t="shared" si="304"/>
        <v/>
      </c>
      <c r="K3898" s="61"/>
      <c r="L3898" s="57"/>
      <c r="M3898" s="57" t="str">
        <f t="shared" si="305"/>
        <v/>
      </c>
      <c r="N3898" s="57"/>
      <c r="O3898" s="57"/>
      <c r="P3898" s="57"/>
      <c r="Q3898" s="65" t="str">
        <f t="shared" si="306"/>
        <v/>
      </c>
      <c r="R3898" s="55"/>
      <c r="S3898" s="67"/>
      <c r="T3898" s="17">
        <f>IF(AND(D3898&lt;&gt;"",RIGHT(D3898,3)&lt;&gt;""),IF(COUNTIF($D$6:D3898,D3898)=1,1,0),0)</f>
        <v>0</v>
      </c>
      <c r="U3898" s="17" t="str">
        <f t="shared" si="307"/>
        <v/>
      </c>
      <c r="V3898" s="17" t="str">
        <f t="shared" si="308"/>
        <v/>
      </c>
    </row>
    <row r="3899" s="9" customFormat="1" hidden="1" customHeight="1" spans="1:22">
      <c r="A3899" s="21"/>
      <c r="B3899" s="54"/>
      <c r="C3899" s="55"/>
      <c r="D3899" s="54"/>
      <c r="E3899" s="57"/>
      <c r="F3899" s="58"/>
      <c r="G3899" s="59"/>
      <c r="H3899" s="57"/>
      <c r="I3899" s="57"/>
      <c r="J3899" s="62" t="str">
        <f t="shared" si="304"/>
        <v/>
      </c>
      <c r="K3899" s="61"/>
      <c r="L3899" s="57"/>
      <c r="M3899" s="57" t="str">
        <f t="shared" si="305"/>
        <v/>
      </c>
      <c r="N3899" s="57"/>
      <c r="O3899" s="57"/>
      <c r="P3899" s="57"/>
      <c r="Q3899" s="65" t="str">
        <f t="shared" si="306"/>
        <v/>
      </c>
      <c r="R3899" s="55"/>
      <c r="S3899" s="67"/>
      <c r="T3899" s="17">
        <f>IF(AND(D3899&lt;&gt;"",RIGHT(D3899,3)&lt;&gt;""),IF(COUNTIF($D$6:D3899,D3899)=1,1,0),0)</f>
        <v>0</v>
      </c>
      <c r="U3899" s="17" t="str">
        <f t="shared" si="307"/>
        <v/>
      </c>
      <c r="V3899" s="17" t="str">
        <f t="shared" si="308"/>
        <v/>
      </c>
    </row>
    <row r="3900" s="9" customFormat="1" hidden="1" customHeight="1" spans="1:22">
      <c r="A3900" s="21"/>
      <c r="B3900" s="54"/>
      <c r="C3900" s="55"/>
      <c r="D3900" s="54"/>
      <c r="E3900" s="57"/>
      <c r="F3900" s="58"/>
      <c r="G3900" s="59"/>
      <c r="H3900" s="57"/>
      <c r="I3900" s="57"/>
      <c r="J3900" s="62" t="str">
        <f t="shared" si="304"/>
        <v/>
      </c>
      <c r="K3900" s="61"/>
      <c r="L3900" s="57"/>
      <c r="M3900" s="57" t="str">
        <f t="shared" si="305"/>
        <v/>
      </c>
      <c r="N3900" s="57"/>
      <c r="O3900" s="57"/>
      <c r="P3900" s="57"/>
      <c r="Q3900" s="65" t="str">
        <f t="shared" si="306"/>
        <v/>
      </c>
      <c r="R3900" s="55"/>
      <c r="S3900" s="67"/>
      <c r="T3900" s="17">
        <f>IF(AND(D3900&lt;&gt;"",RIGHT(D3900,3)&lt;&gt;""),IF(COUNTIF($D$6:D3900,D3900)=1,1,0),0)</f>
        <v>0</v>
      </c>
      <c r="U3900" s="17" t="str">
        <f t="shared" si="307"/>
        <v/>
      </c>
      <c r="V3900" s="17" t="str">
        <f t="shared" si="308"/>
        <v/>
      </c>
    </row>
    <row r="3901" s="9" customFormat="1" hidden="1" customHeight="1" spans="1:22">
      <c r="A3901" s="21"/>
      <c r="B3901" s="54"/>
      <c r="C3901" s="55"/>
      <c r="D3901" s="54"/>
      <c r="E3901" s="57"/>
      <c r="F3901" s="58"/>
      <c r="G3901" s="59"/>
      <c r="H3901" s="57"/>
      <c r="I3901" s="57"/>
      <c r="J3901" s="62" t="str">
        <f t="shared" si="304"/>
        <v/>
      </c>
      <c r="K3901" s="61"/>
      <c r="L3901" s="57"/>
      <c r="M3901" s="57" t="str">
        <f t="shared" si="305"/>
        <v/>
      </c>
      <c r="N3901" s="57"/>
      <c r="O3901" s="57"/>
      <c r="P3901" s="57"/>
      <c r="Q3901" s="65" t="str">
        <f t="shared" si="306"/>
        <v/>
      </c>
      <c r="R3901" s="55"/>
      <c r="S3901" s="67"/>
      <c r="T3901" s="17">
        <f>IF(AND(D3901&lt;&gt;"",RIGHT(D3901,3)&lt;&gt;""),IF(COUNTIF($D$6:D3901,D3901)=1,1,0),0)</f>
        <v>0</v>
      </c>
      <c r="U3901" s="17" t="str">
        <f t="shared" si="307"/>
        <v/>
      </c>
      <c r="V3901" s="17" t="str">
        <f t="shared" si="308"/>
        <v/>
      </c>
    </row>
    <row r="3902" s="9" customFormat="1" hidden="1" customHeight="1" spans="1:22">
      <c r="A3902" s="21"/>
      <c r="B3902" s="54"/>
      <c r="C3902" s="55"/>
      <c r="D3902" s="54"/>
      <c r="E3902" s="57"/>
      <c r="F3902" s="58"/>
      <c r="G3902" s="59"/>
      <c r="H3902" s="57"/>
      <c r="I3902" s="57"/>
      <c r="J3902" s="62" t="str">
        <f t="shared" si="304"/>
        <v/>
      </c>
      <c r="K3902" s="61"/>
      <c r="L3902" s="57"/>
      <c r="M3902" s="57" t="str">
        <f t="shared" si="305"/>
        <v/>
      </c>
      <c r="N3902" s="57"/>
      <c r="O3902" s="57"/>
      <c r="P3902" s="57"/>
      <c r="Q3902" s="65" t="str">
        <f t="shared" si="306"/>
        <v/>
      </c>
      <c r="R3902" s="55"/>
      <c r="S3902" s="67"/>
      <c r="T3902" s="17">
        <f>IF(AND(D3902&lt;&gt;"",RIGHT(D3902,3)&lt;&gt;""),IF(COUNTIF($D$6:D3902,D3902)=1,1,0),0)</f>
        <v>0</v>
      </c>
      <c r="U3902" s="17" t="str">
        <f t="shared" si="307"/>
        <v/>
      </c>
      <c r="V3902" s="17" t="str">
        <f t="shared" si="308"/>
        <v/>
      </c>
    </row>
    <row r="3903" s="9" customFormat="1" hidden="1" customHeight="1" spans="1:22">
      <c r="A3903" s="21"/>
      <c r="B3903" s="54"/>
      <c r="C3903" s="55"/>
      <c r="D3903" s="54"/>
      <c r="E3903" s="57"/>
      <c r="F3903" s="58"/>
      <c r="G3903" s="59"/>
      <c r="H3903" s="57"/>
      <c r="I3903" s="57"/>
      <c r="J3903" s="62" t="str">
        <f t="shared" si="304"/>
        <v/>
      </c>
      <c r="K3903" s="61"/>
      <c r="L3903" s="57"/>
      <c r="M3903" s="57" t="str">
        <f t="shared" si="305"/>
        <v/>
      </c>
      <c r="N3903" s="57"/>
      <c r="O3903" s="57"/>
      <c r="P3903" s="57"/>
      <c r="Q3903" s="65" t="str">
        <f t="shared" si="306"/>
        <v/>
      </c>
      <c r="R3903" s="55"/>
      <c r="S3903" s="67"/>
      <c r="T3903" s="17">
        <f>IF(AND(D3903&lt;&gt;"",RIGHT(D3903,3)&lt;&gt;""),IF(COUNTIF($D$6:D3903,D3903)=1,1,0),0)</f>
        <v>0</v>
      </c>
      <c r="U3903" s="17" t="str">
        <f t="shared" si="307"/>
        <v/>
      </c>
      <c r="V3903" s="17" t="str">
        <f t="shared" si="308"/>
        <v/>
      </c>
    </row>
    <row r="3904" s="9" customFormat="1" hidden="1" customHeight="1" spans="1:22">
      <c r="A3904" s="21"/>
      <c r="B3904" s="54"/>
      <c r="C3904" s="55"/>
      <c r="D3904" s="54"/>
      <c r="E3904" s="57"/>
      <c r="F3904" s="58"/>
      <c r="G3904" s="59"/>
      <c r="H3904" s="57"/>
      <c r="I3904" s="57"/>
      <c r="J3904" s="62" t="str">
        <f t="shared" si="304"/>
        <v/>
      </c>
      <c r="K3904" s="61"/>
      <c r="L3904" s="57"/>
      <c r="M3904" s="57" t="str">
        <f t="shared" si="305"/>
        <v/>
      </c>
      <c r="N3904" s="57"/>
      <c r="O3904" s="57"/>
      <c r="P3904" s="57"/>
      <c r="Q3904" s="65" t="str">
        <f t="shared" si="306"/>
        <v/>
      </c>
      <c r="R3904" s="55"/>
      <c r="S3904" s="67"/>
      <c r="T3904" s="17">
        <f>IF(AND(D3904&lt;&gt;"",RIGHT(D3904,3)&lt;&gt;""),IF(COUNTIF($D$6:D3904,D3904)=1,1,0),0)</f>
        <v>0</v>
      </c>
      <c r="U3904" s="17" t="str">
        <f t="shared" si="307"/>
        <v/>
      </c>
      <c r="V3904" s="17" t="str">
        <f t="shared" si="308"/>
        <v/>
      </c>
    </row>
    <row r="3905" s="9" customFormat="1" hidden="1" customHeight="1" spans="1:22">
      <c r="A3905" s="21"/>
      <c r="B3905" s="54"/>
      <c r="C3905" s="55"/>
      <c r="D3905" s="54"/>
      <c r="E3905" s="57"/>
      <c r="F3905" s="58"/>
      <c r="G3905" s="59"/>
      <c r="H3905" s="57"/>
      <c r="I3905" s="57"/>
      <c r="J3905" s="62" t="str">
        <f t="shared" si="304"/>
        <v/>
      </c>
      <c r="K3905" s="61"/>
      <c r="L3905" s="57"/>
      <c r="M3905" s="57" t="str">
        <f t="shared" si="305"/>
        <v/>
      </c>
      <c r="N3905" s="57"/>
      <c r="O3905" s="57"/>
      <c r="P3905" s="57"/>
      <c r="Q3905" s="65" t="str">
        <f t="shared" si="306"/>
        <v/>
      </c>
      <c r="R3905" s="55"/>
      <c r="S3905" s="67"/>
      <c r="T3905" s="17">
        <f>IF(AND(D3905&lt;&gt;"",RIGHT(D3905,3)&lt;&gt;""),IF(COUNTIF($D$6:D3905,D3905)=1,1,0),0)</f>
        <v>0</v>
      </c>
      <c r="U3905" s="17" t="str">
        <f t="shared" si="307"/>
        <v/>
      </c>
      <c r="V3905" s="17" t="str">
        <f t="shared" si="308"/>
        <v/>
      </c>
    </row>
    <row r="3906" s="9" customFormat="1" hidden="1" customHeight="1" spans="1:22">
      <c r="A3906" s="21"/>
      <c r="B3906" s="54"/>
      <c r="C3906" s="55"/>
      <c r="D3906" s="54"/>
      <c r="E3906" s="57"/>
      <c r="F3906" s="58"/>
      <c r="G3906" s="59"/>
      <c r="H3906" s="57"/>
      <c r="I3906" s="57"/>
      <c r="J3906" s="62" t="str">
        <f t="shared" si="304"/>
        <v/>
      </c>
      <c r="K3906" s="61"/>
      <c r="L3906" s="57"/>
      <c r="M3906" s="57" t="str">
        <f t="shared" si="305"/>
        <v/>
      </c>
      <c r="N3906" s="57"/>
      <c r="O3906" s="57"/>
      <c r="P3906" s="57"/>
      <c r="Q3906" s="65" t="str">
        <f t="shared" si="306"/>
        <v/>
      </c>
      <c r="R3906" s="55"/>
      <c r="S3906" s="67"/>
      <c r="T3906" s="17">
        <f>IF(AND(D3906&lt;&gt;"",RIGHT(D3906,3)&lt;&gt;""),IF(COUNTIF($D$6:D3906,D3906)=1,1,0),0)</f>
        <v>0</v>
      </c>
      <c r="U3906" s="17" t="str">
        <f t="shared" si="307"/>
        <v/>
      </c>
      <c r="V3906" s="17" t="str">
        <f t="shared" si="308"/>
        <v/>
      </c>
    </row>
    <row r="3907" s="9" customFormat="1" hidden="1" customHeight="1" spans="1:22">
      <c r="A3907" s="21"/>
      <c r="B3907" s="54"/>
      <c r="C3907" s="55"/>
      <c r="D3907" s="54"/>
      <c r="E3907" s="57"/>
      <c r="F3907" s="58"/>
      <c r="G3907" s="59"/>
      <c r="H3907" s="57"/>
      <c r="I3907" s="57"/>
      <c r="J3907" s="62" t="str">
        <f t="shared" si="304"/>
        <v/>
      </c>
      <c r="K3907" s="61"/>
      <c r="L3907" s="57"/>
      <c r="M3907" s="57" t="str">
        <f t="shared" si="305"/>
        <v/>
      </c>
      <c r="N3907" s="57"/>
      <c r="O3907" s="57"/>
      <c r="P3907" s="57"/>
      <c r="Q3907" s="65" t="str">
        <f t="shared" si="306"/>
        <v/>
      </c>
      <c r="R3907" s="55"/>
      <c r="S3907" s="67"/>
      <c r="T3907" s="17">
        <f>IF(AND(D3907&lt;&gt;"",RIGHT(D3907,3)&lt;&gt;""),IF(COUNTIF($D$6:D3907,D3907)=1,1,0),0)</f>
        <v>0</v>
      </c>
      <c r="U3907" s="17" t="str">
        <f t="shared" si="307"/>
        <v/>
      </c>
      <c r="V3907" s="17" t="str">
        <f t="shared" si="308"/>
        <v/>
      </c>
    </row>
    <row r="3908" s="9" customFormat="1" hidden="1" customHeight="1" spans="1:22">
      <c r="A3908" s="21"/>
      <c r="B3908" s="54"/>
      <c r="C3908" s="55"/>
      <c r="D3908" s="54"/>
      <c r="E3908" s="57"/>
      <c r="F3908" s="58"/>
      <c r="G3908" s="59"/>
      <c r="H3908" s="57"/>
      <c r="I3908" s="57"/>
      <c r="J3908" s="62" t="str">
        <f t="shared" si="304"/>
        <v/>
      </c>
      <c r="K3908" s="61"/>
      <c r="L3908" s="57"/>
      <c r="M3908" s="57" t="str">
        <f t="shared" si="305"/>
        <v/>
      </c>
      <c r="N3908" s="57"/>
      <c r="O3908" s="57"/>
      <c r="P3908" s="57"/>
      <c r="Q3908" s="65" t="str">
        <f t="shared" si="306"/>
        <v/>
      </c>
      <c r="R3908" s="55"/>
      <c r="S3908" s="67"/>
      <c r="T3908" s="17">
        <f>IF(AND(D3908&lt;&gt;"",RIGHT(D3908,3)&lt;&gt;""),IF(COUNTIF($D$6:D3908,D3908)=1,1,0),0)</f>
        <v>0</v>
      </c>
      <c r="U3908" s="17" t="str">
        <f t="shared" si="307"/>
        <v/>
      </c>
      <c r="V3908" s="17" t="str">
        <f t="shared" si="308"/>
        <v/>
      </c>
    </row>
    <row r="3909" s="9" customFormat="1" hidden="1" customHeight="1" spans="1:22">
      <c r="A3909" s="21"/>
      <c r="B3909" s="54"/>
      <c r="C3909" s="55"/>
      <c r="D3909" s="54"/>
      <c r="E3909" s="57"/>
      <c r="F3909" s="58"/>
      <c r="G3909" s="59"/>
      <c r="H3909" s="57"/>
      <c r="I3909" s="57"/>
      <c r="J3909" s="62" t="str">
        <f t="shared" si="304"/>
        <v/>
      </c>
      <c r="K3909" s="61"/>
      <c r="L3909" s="57"/>
      <c r="M3909" s="57" t="str">
        <f t="shared" si="305"/>
        <v/>
      </c>
      <c r="N3909" s="57"/>
      <c r="O3909" s="57"/>
      <c r="P3909" s="57"/>
      <c r="Q3909" s="65" t="str">
        <f t="shared" si="306"/>
        <v/>
      </c>
      <c r="R3909" s="55"/>
      <c r="S3909" s="67"/>
      <c r="T3909" s="17">
        <f>IF(AND(D3909&lt;&gt;"",RIGHT(D3909,3)&lt;&gt;""),IF(COUNTIF($D$6:D3909,D3909)=1,1,0),0)</f>
        <v>0</v>
      </c>
      <c r="U3909" s="17" t="str">
        <f t="shared" si="307"/>
        <v/>
      </c>
      <c r="V3909" s="17" t="str">
        <f t="shared" si="308"/>
        <v/>
      </c>
    </row>
    <row r="3910" s="9" customFormat="1" hidden="1" customHeight="1" spans="1:22">
      <c r="A3910" s="21"/>
      <c r="B3910" s="54"/>
      <c r="C3910" s="55"/>
      <c r="D3910" s="54"/>
      <c r="E3910" s="57"/>
      <c r="F3910" s="58"/>
      <c r="G3910" s="59"/>
      <c r="H3910" s="57"/>
      <c r="I3910" s="57"/>
      <c r="J3910" s="62" t="str">
        <f t="shared" ref="J3910:J3973" si="309">IF(H3910&lt;&gt;"",HYPERLINK(_xlfn.CONCAT($H$4,H3910,I3910),"Open File"),"")</f>
        <v/>
      </c>
      <c r="K3910" s="61"/>
      <c r="L3910" s="57"/>
      <c r="M3910" s="57" t="str">
        <f t="shared" ref="M3910:M3973" si="310">IF(AND(N3910&lt;&gt;"",Q3910&lt;&gt;"",R3910&lt;&gt;""),"COMPLETED",IF(N3910&lt;&gt;"","ON-GOING",IF(L3910&lt;&gt;"","REQUESTED","")))</f>
        <v/>
      </c>
      <c r="N3910" s="57"/>
      <c r="O3910" s="57"/>
      <c r="P3910" s="57"/>
      <c r="Q3910" s="65" t="str">
        <f t="shared" ref="Q3910:Q3973" si="311">IF(O3910&lt;&gt;"",HYPERLINK(_xlfn.CONCAT($O$4,O3910,P3910),"Open File"),"")</f>
        <v/>
      </c>
      <c r="R3910" s="55"/>
      <c r="S3910" s="67"/>
      <c r="T3910" s="17">
        <f>IF(AND(D3910&lt;&gt;"",RIGHT(D3910,3)&lt;&gt;""),IF(COUNTIF($D$6:D3910,D3910)=1,1,0),0)</f>
        <v>0</v>
      </c>
      <c r="U3910" s="17" t="str">
        <f t="shared" ref="U3910:U3973" si="312">IF(AND(D3910&lt;&gt;"",E3910&lt;&gt;""),_xlfn.CONCAT(SUBSTITUTE(D3910,"/","."),"_",E3910,"_Before"),"")</f>
        <v/>
      </c>
      <c r="V3910" s="17" t="str">
        <f t="shared" ref="V3910:V3973" si="313">IF(AND(D3910&lt;&gt;"",E3910&lt;&gt;""),_xlfn.CONCAT(SUBSTITUTE(D3910,"/","."),"_",E3910,"_After"),"")</f>
        <v/>
      </c>
    </row>
    <row r="3911" s="9" customFormat="1" hidden="1" customHeight="1" spans="1:22">
      <c r="A3911" s="21"/>
      <c r="B3911" s="54"/>
      <c r="C3911" s="55"/>
      <c r="D3911" s="54"/>
      <c r="E3911" s="57"/>
      <c r="F3911" s="58"/>
      <c r="G3911" s="59"/>
      <c r="H3911" s="57"/>
      <c r="I3911" s="57"/>
      <c r="J3911" s="62" t="str">
        <f t="shared" si="309"/>
        <v/>
      </c>
      <c r="K3911" s="61"/>
      <c r="L3911" s="57"/>
      <c r="M3911" s="57" t="str">
        <f t="shared" si="310"/>
        <v/>
      </c>
      <c r="N3911" s="57"/>
      <c r="O3911" s="57"/>
      <c r="P3911" s="57"/>
      <c r="Q3911" s="65" t="str">
        <f t="shared" si="311"/>
        <v/>
      </c>
      <c r="R3911" s="55"/>
      <c r="S3911" s="67"/>
      <c r="T3911" s="17">
        <f>IF(AND(D3911&lt;&gt;"",RIGHT(D3911,3)&lt;&gt;""),IF(COUNTIF($D$6:D3911,D3911)=1,1,0),0)</f>
        <v>0</v>
      </c>
      <c r="U3911" s="17" t="str">
        <f t="shared" si="312"/>
        <v/>
      </c>
      <c r="V3911" s="17" t="str">
        <f t="shared" si="313"/>
        <v/>
      </c>
    </row>
    <row r="3912" s="9" customFormat="1" hidden="1" customHeight="1" spans="1:22">
      <c r="A3912" s="21"/>
      <c r="B3912" s="54"/>
      <c r="C3912" s="55"/>
      <c r="D3912" s="54"/>
      <c r="E3912" s="57"/>
      <c r="F3912" s="58"/>
      <c r="G3912" s="59"/>
      <c r="H3912" s="57"/>
      <c r="I3912" s="57"/>
      <c r="J3912" s="62" t="str">
        <f t="shared" si="309"/>
        <v/>
      </c>
      <c r="K3912" s="61"/>
      <c r="L3912" s="57"/>
      <c r="M3912" s="57" t="str">
        <f t="shared" si="310"/>
        <v/>
      </c>
      <c r="N3912" s="57"/>
      <c r="O3912" s="57"/>
      <c r="P3912" s="57"/>
      <c r="Q3912" s="65" t="str">
        <f t="shared" si="311"/>
        <v/>
      </c>
      <c r="R3912" s="55"/>
      <c r="S3912" s="67"/>
      <c r="T3912" s="17">
        <f>IF(AND(D3912&lt;&gt;"",RIGHT(D3912,3)&lt;&gt;""),IF(COUNTIF($D$6:D3912,D3912)=1,1,0),0)</f>
        <v>0</v>
      </c>
      <c r="U3912" s="17" t="str">
        <f t="shared" si="312"/>
        <v/>
      </c>
      <c r="V3912" s="17" t="str">
        <f t="shared" si="313"/>
        <v/>
      </c>
    </row>
    <row r="3913" s="9" customFormat="1" hidden="1" customHeight="1" spans="1:22">
      <c r="A3913" s="21"/>
      <c r="B3913" s="54"/>
      <c r="C3913" s="55"/>
      <c r="D3913" s="54"/>
      <c r="E3913" s="57"/>
      <c r="F3913" s="58"/>
      <c r="G3913" s="59"/>
      <c r="H3913" s="57"/>
      <c r="I3913" s="57"/>
      <c r="J3913" s="62" t="str">
        <f t="shared" si="309"/>
        <v/>
      </c>
      <c r="K3913" s="61"/>
      <c r="L3913" s="57"/>
      <c r="M3913" s="57" t="str">
        <f t="shared" si="310"/>
        <v/>
      </c>
      <c r="N3913" s="57"/>
      <c r="O3913" s="57"/>
      <c r="P3913" s="57"/>
      <c r="Q3913" s="65" t="str">
        <f t="shared" si="311"/>
        <v/>
      </c>
      <c r="R3913" s="55"/>
      <c r="S3913" s="67"/>
      <c r="T3913" s="17">
        <f>IF(AND(D3913&lt;&gt;"",RIGHT(D3913,3)&lt;&gt;""),IF(COUNTIF($D$6:D3913,D3913)=1,1,0),0)</f>
        <v>0</v>
      </c>
      <c r="U3913" s="17" t="str">
        <f t="shared" si="312"/>
        <v/>
      </c>
      <c r="V3913" s="17" t="str">
        <f t="shared" si="313"/>
        <v/>
      </c>
    </row>
    <row r="3914" s="9" customFormat="1" hidden="1" customHeight="1" spans="1:22">
      <c r="A3914" s="21"/>
      <c r="B3914" s="54"/>
      <c r="C3914" s="55"/>
      <c r="D3914" s="54"/>
      <c r="E3914" s="57"/>
      <c r="F3914" s="58"/>
      <c r="G3914" s="59"/>
      <c r="H3914" s="57"/>
      <c r="I3914" s="57"/>
      <c r="J3914" s="62" t="str">
        <f t="shared" si="309"/>
        <v/>
      </c>
      <c r="K3914" s="61"/>
      <c r="L3914" s="57"/>
      <c r="M3914" s="57" t="str">
        <f t="shared" si="310"/>
        <v/>
      </c>
      <c r="N3914" s="57"/>
      <c r="O3914" s="57"/>
      <c r="P3914" s="57"/>
      <c r="Q3914" s="65" t="str">
        <f t="shared" si="311"/>
        <v/>
      </c>
      <c r="R3914" s="55"/>
      <c r="S3914" s="67"/>
      <c r="T3914" s="17">
        <f>IF(AND(D3914&lt;&gt;"",RIGHT(D3914,3)&lt;&gt;""),IF(COUNTIF($D$6:D3914,D3914)=1,1,0),0)</f>
        <v>0</v>
      </c>
      <c r="U3914" s="17" t="str">
        <f t="shared" si="312"/>
        <v/>
      </c>
      <c r="V3914" s="17" t="str">
        <f t="shared" si="313"/>
        <v/>
      </c>
    </row>
    <row r="3915" s="9" customFormat="1" hidden="1" customHeight="1" spans="1:22">
      <c r="A3915" s="21"/>
      <c r="B3915" s="54"/>
      <c r="C3915" s="55"/>
      <c r="D3915" s="54"/>
      <c r="E3915" s="57"/>
      <c r="F3915" s="58"/>
      <c r="G3915" s="59"/>
      <c r="H3915" s="57"/>
      <c r="I3915" s="57"/>
      <c r="J3915" s="62" t="str">
        <f t="shared" si="309"/>
        <v/>
      </c>
      <c r="K3915" s="61"/>
      <c r="L3915" s="57"/>
      <c r="M3915" s="57" t="str">
        <f t="shared" si="310"/>
        <v/>
      </c>
      <c r="N3915" s="57"/>
      <c r="O3915" s="57"/>
      <c r="P3915" s="57"/>
      <c r="Q3915" s="65" t="str">
        <f t="shared" si="311"/>
        <v/>
      </c>
      <c r="R3915" s="55"/>
      <c r="S3915" s="67"/>
      <c r="T3915" s="17">
        <f>IF(AND(D3915&lt;&gt;"",RIGHT(D3915,3)&lt;&gt;""),IF(COUNTIF($D$6:D3915,D3915)=1,1,0),0)</f>
        <v>0</v>
      </c>
      <c r="U3915" s="17" t="str">
        <f t="shared" si="312"/>
        <v/>
      </c>
      <c r="V3915" s="17" t="str">
        <f t="shared" si="313"/>
        <v/>
      </c>
    </row>
    <row r="3916" s="9" customFormat="1" hidden="1" customHeight="1" spans="1:22">
      <c r="A3916" s="21"/>
      <c r="B3916" s="54"/>
      <c r="C3916" s="55"/>
      <c r="D3916" s="54"/>
      <c r="E3916" s="57"/>
      <c r="F3916" s="58"/>
      <c r="G3916" s="59"/>
      <c r="H3916" s="57"/>
      <c r="I3916" s="57"/>
      <c r="J3916" s="62" t="str">
        <f t="shared" si="309"/>
        <v/>
      </c>
      <c r="K3916" s="61"/>
      <c r="L3916" s="57"/>
      <c r="M3916" s="57" t="str">
        <f t="shared" si="310"/>
        <v/>
      </c>
      <c r="N3916" s="57"/>
      <c r="O3916" s="57"/>
      <c r="P3916" s="57"/>
      <c r="Q3916" s="65" t="str">
        <f t="shared" si="311"/>
        <v/>
      </c>
      <c r="R3916" s="55"/>
      <c r="S3916" s="67"/>
      <c r="T3916" s="17">
        <f>IF(AND(D3916&lt;&gt;"",RIGHT(D3916,3)&lt;&gt;""),IF(COUNTIF($D$6:D3916,D3916)=1,1,0),0)</f>
        <v>0</v>
      </c>
      <c r="U3916" s="17" t="str">
        <f t="shared" si="312"/>
        <v/>
      </c>
      <c r="V3916" s="17" t="str">
        <f t="shared" si="313"/>
        <v/>
      </c>
    </row>
    <row r="3917" s="9" customFormat="1" hidden="1" customHeight="1" spans="1:22">
      <c r="A3917" s="21"/>
      <c r="B3917" s="54"/>
      <c r="C3917" s="55"/>
      <c r="D3917" s="54"/>
      <c r="E3917" s="57"/>
      <c r="F3917" s="58"/>
      <c r="G3917" s="59"/>
      <c r="H3917" s="57"/>
      <c r="I3917" s="57"/>
      <c r="J3917" s="62" t="str">
        <f t="shared" si="309"/>
        <v/>
      </c>
      <c r="K3917" s="61"/>
      <c r="L3917" s="57"/>
      <c r="M3917" s="57" t="str">
        <f t="shared" si="310"/>
        <v/>
      </c>
      <c r="N3917" s="57"/>
      <c r="O3917" s="57"/>
      <c r="P3917" s="57"/>
      <c r="Q3917" s="65" t="str">
        <f t="shared" si="311"/>
        <v/>
      </c>
      <c r="R3917" s="55"/>
      <c r="S3917" s="67"/>
      <c r="T3917" s="17">
        <f>IF(AND(D3917&lt;&gt;"",RIGHT(D3917,3)&lt;&gt;""),IF(COUNTIF($D$6:D3917,D3917)=1,1,0),0)</f>
        <v>0</v>
      </c>
      <c r="U3917" s="17" t="str">
        <f t="shared" si="312"/>
        <v/>
      </c>
      <c r="V3917" s="17" t="str">
        <f t="shared" si="313"/>
        <v/>
      </c>
    </row>
    <row r="3918" s="9" customFormat="1" hidden="1" customHeight="1" spans="1:22">
      <c r="A3918" s="21"/>
      <c r="B3918" s="54"/>
      <c r="C3918" s="55"/>
      <c r="D3918" s="54"/>
      <c r="E3918" s="57"/>
      <c r="F3918" s="58"/>
      <c r="G3918" s="59"/>
      <c r="H3918" s="57"/>
      <c r="I3918" s="57"/>
      <c r="J3918" s="62" t="str">
        <f t="shared" si="309"/>
        <v/>
      </c>
      <c r="K3918" s="61"/>
      <c r="L3918" s="57"/>
      <c r="M3918" s="57" t="str">
        <f t="shared" si="310"/>
        <v/>
      </c>
      <c r="N3918" s="57"/>
      <c r="O3918" s="57"/>
      <c r="P3918" s="57"/>
      <c r="Q3918" s="65" t="str">
        <f t="shared" si="311"/>
        <v/>
      </c>
      <c r="R3918" s="55"/>
      <c r="S3918" s="67"/>
      <c r="T3918" s="17">
        <f>IF(AND(D3918&lt;&gt;"",RIGHT(D3918,3)&lt;&gt;""),IF(COUNTIF($D$6:D3918,D3918)=1,1,0),0)</f>
        <v>0</v>
      </c>
      <c r="U3918" s="17" t="str">
        <f t="shared" si="312"/>
        <v/>
      </c>
      <c r="V3918" s="17" t="str">
        <f t="shared" si="313"/>
        <v/>
      </c>
    </row>
    <row r="3919" s="9" customFormat="1" hidden="1" customHeight="1" spans="1:22">
      <c r="A3919" s="21"/>
      <c r="B3919" s="54"/>
      <c r="C3919" s="55"/>
      <c r="D3919" s="54"/>
      <c r="E3919" s="57"/>
      <c r="F3919" s="58"/>
      <c r="G3919" s="59"/>
      <c r="H3919" s="57"/>
      <c r="I3919" s="57"/>
      <c r="J3919" s="62" t="str">
        <f t="shared" si="309"/>
        <v/>
      </c>
      <c r="K3919" s="61"/>
      <c r="L3919" s="57"/>
      <c r="M3919" s="57" t="str">
        <f t="shared" si="310"/>
        <v/>
      </c>
      <c r="N3919" s="57"/>
      <c r="O3919" s="57"/>
      <c r="P3919" s="57"/>
      <c r="Q3919" s="65" t="str">
        <f t="shared" si="311"/>
        <v/>
      </c>
      <c r="R3919" s="55"/>
      <c r="S3919" s="67"/>
      <c r="T3919" s="17">
        <f>IF(AND(D3919&lt;&gt;"",RIGHT(D3919,3)&lt;&gt;""),IF(COUNTIF($D$6:D3919,D3919)=1,1,0),0)</f>
        <v>0</v>
      </c>
      <c r="U3919" s="17" t="str">
        <f t="shared" si="312"/>
        <v/>
      </c>
      <c r="V3919" s="17" t="str">
        <f t="shared" si="313"/>
        <v/>
      </c>
    </row>
    <row r="3920" s="9" customFormat="1" hidden="1" customHeight="1" spans="1:22">
      <c r="A3920" s="21"/>
      <c r="B3920" s="54"/>
      <c r="C3920" s="55"/>
      <c r="D3920" s="54"/>
      <c r="E3920" s="57"/>
      <c r="F3920" s="58"/>
      <c r="G3920" s="59"/>
      <c r="H3920" s="57"/>
      <c r="I3920" s="57"/>
      <c r="J3920" s="62" t="str">
        <f t="shared" si="309"/>
        <v/>
      </c>
      <c r="K3920" s="61"/>
      <c r="L3920" s="57"/>
      <c r="M3920" s="57" t="str">
        <f t="shared" si="310"/>
        <v/>
      </c>
      <c r="N3920" s="57"/>
      <c r="O3920" s="57"/>
      <c r="P3920" s="57"/>
      <c r="Q3920" s="65" t="str">
        <f t="shared" si="311"/>
        <v/>
      </c>
      <c r="R3920" s="55"/>
      <c r="S3920" s="67"/>
      <c r="T3920" s="17">
        <f>IF(AND(D3920&lt;&gt;"",RIGHT(D3920,3)&lt;&gt;""),IF(COUNTIF($D$6:D3920,D3920)=1,1,0),0)</f>
        <v>0</v>
      </c>
      <c r="U3920" s="17" t="str">
        <f t="shared" si="312"/>
        <v/>
      </c>
      <c r="V3920" s="17" t="str">
        <f t="shared" si="313"/>
        <v/>
      </c>
    </row>
    <row r="3921" s="9" customFormat="1" hidden="1" customHeight="1" spans="1:22">
      <c r="A3921" s="21"/>
      <c r="B3921" s="54"/>
      <c r="C3921" s="55"/>
      <c r="D3921" s="54"/>
      <c r="E3921" s="57"/>
      <c r="F3921" s="58"/>
      <c r="G3921" s="59"/>
      <c r="H3921" s="57"/>
      <c r="I3921" s="57"/>
      <c r="J3921" s="62" t="str">
        <f t="shared" si="309"/>
        <v/>
      </c>
      <c r="K3921" s="61"/>
      <c r="L3921" s="57"/>
      <c r="M3921" s="57" t="str">
        <f t="shared" si="310"/>
        <v/>
      </c>
      <c r="N3921" s="57"/>
      <c r="O3921" s="57"/>
      <c r="P3921" s="57"/>
      <c r="Q3921" s="65" t="str">
        <f t="shared" si="311"/>
        <v/>
      </c>
      <c r="R3921" s="55"/>
      <c r="S3921" s="67"/>
      <c r="T3921" s="17">
        <f>IF(AND(D3921&lt;&gt;"",RIGHT(D3921,3)&lt;&gt;""),IF(COUNTIF($D$6:D3921,D3921)=1,1,0),0)</f>
        <v>0</v>
      </c>
      <c r="U3921" s="17" t="str">
        <f t="shared" si="312"/>
        <v/>
      </c>
      <c r="V3921" s="17" t="str">
        <f t="shared" si="313"/>
        <v/>
      </c>
    </row>
    <row r="3922" s="9" customFormat="1" hidden="1" customHeight="1" spans="1:22">
      <c r="A3922" s="21"/>
      <c r="B3922" s="54"/>
      <c r="C3922" s="55"/>
      <c r="D3922" s="54"/>
      <c r="E3922" s="57"/>
      <c r="F3922" s="58"/>
      <c r="G3922" s="59"/>
      <c r="H3922" s="57"/>
      <c r="I3922" s="57"/>
      <c r="J3922" s="62" t="str">
        <f t="shared" si="309"/>
        <v/>
      </c>
      <c r="K3922" s="61"/>
      <c r="L3922" s="57"/>
      <c r="M3922" s="57" t="str">
        <f t="shared" si="310"/>
        <v/>
      </c>
      <c r="N3922" s="57"/>
      <c r="O3922" s="57"/>
      <c r="P3922" s="57"/>
      <c r="Q3922" s="65" t="str">
        <f t="shared" si="311"/>
        <v/>
      </c>
      <c r="R3922" s="55"/>
      <c r="S3922" s="67"/>
      <c r="T3922" s="17">
        <f>IF(AND(D3922&lt;&gt;"",RIGHT(D3922,3)&lt;&gt;""),IF(COUNTIF($D$6:D3922,D3922)=1,1,0),0)</f>
        <v>0</v>
      </c>
      <c r="U3922" s="17" t="str">
        <f t="shared" si="312"/>
        <v/>
      </c>
      <c r="V3922" s="17" t="str">
        <f t="shared" si="313"/>
        <v/>
      </c>
    </row>
    <row r="3923" s="9" customFormat="1" hidden="1" customHeight="1" spans="1:22">
      <c r="A3923" s="21"/>
      <c r="B3923" s="54"/>
      <c r="C3923" s="55"/>
      <c r="D3923" s="54"/>
      <c r="E3923" s="57"/>
      <c r="F3923" s="58"/>
      <c r="G3923" s="59"/>
      <c r="H3923" s="57"/>
      <c r="I3923" s="57"/>
      <c r="J3923" s="62" t="str">
        <f t="shared" si="309"/>
        <v/>
      </c>
      <c r="K3923" s="61"/>
      <c r="L3923" s="57"/>
      <c r="M3923" s="57" t="str">
        <f t="shared" si="310"/>
        <v/>
      </c>
      <c r="N3923" s="57"/>
      <c r="O3923" s="57"/>
      <c r="P3923" s="57"/>
      <c r="Q3923" s="65" t="str">
        <f t="shared" si="311"/>
        <v/>
      </c>
      <c r="R3923" s="55"/>
      <c r="S3923" s="67"/>
      <c r="T3923" s="17">
        <f>IF(AND(D3923&lt;&gt;"",RIGHT(D3923,3)&lt;&gt;""),IF(COUNTIF($D$6:D3923,D3923)=1,1,0),0)</f>
        <v>0</v>
      </c>
      <c r="U3923" s="17" t="str">
        <f t="shared" si="312"/>
        <v/>
      </c>
      <c r="V3923" s="17" t="str">
        <f t="shared" si="313"/>
        <v/>
      </c>
    </row>
    <row r="3924" s="9" customFormat="1" hidden="1" customHeight="1" spans="1:22">
      <c r="A3924" s="21"/>
      <c r="B3924" s="54"/>
      <c r="C3924" s="55"/>
      <c r="D3924" s="54"/>
      <c r="E3924" s="57"/>
      <c r="F3924" s="58"/>
      <c r="G3924" s="59"/>
      <c r="H3924" s="57"/>
      <c r="I3924" s="57"/>
      <c r="J3924" s="62" t="str">
        <f t="shared" si="309"/>
        <v/>
      </c>
      <c r="K3924" s="61"/>
      <c r="L3924" s="57"/>
      <c r="M3924" s="57" t="str">
        <f t="shared" si="310"/>
        <v/>
      </c>
      <c r="N3924" s="57"/>
      <c r="O3924" s="57"/>
      <c r="P3924" s="57"/>
      <c r="Q3924" s="65" t="str">
        <f t="shared" si="311"/>
        <v/>
      </c>
      <c r="R3924" s="55"/>
      <c r="S3924" s="67"/>
      <c r="T3924" s="17">
        <f>IF(AND(D3924&lt;&gt;"",RIGHT(D3924,3)&lt;&gt;""),IF(COUNTIF($D$6:D3924,D3924)=1,1,0),0)</f>
        <v>0</v>
      </c>
      <c r="U3924" s="17" t="str">
        <f t="shared" si="312"/>
        <v/>
      </c>
      <c r="V3924" s="17" t="str">
        <f t="shared" si="313"/>
        <v/>
      </c>
    </row>
    <row r="3925" s="9" customFormat="1" hidden="1" customHeight="1" spans="1:22">
      <c r="A3925" s="21"/>
      <c r="B3925" s="54"/>
      <c r="C3925" s="55"/>
      <c r="D3925" s="54"/>
      <c r="E3925" s="57"/>
      <c r="F3925" s="58"/>
      <c r="G3925" s="59"/>
      <c r="H3925" s="57"/>
      <c r="I3925" s="57"/>
      <c r="J3925" s="62" t="str">
        <f t="shared" si="309"/>
        <v/>
      </c>
      <c r="K3925" s="61"/>
      <c r="L3925" s="57"/>
      <c r="M3925" s="57" t="str">
        <f t="shared" si="310"/>
        <v/>
      </c>
      <c r="N3925" s="57"/>
      <c r="O3925" s="57"/>
      <c r="P3925" s="57"/>
      <c r="Q3925" s="65" t="str">
        <f t="shared" si="311"/>
        <v/>
      </c>
      <c r="R3925" s="55"/>
      <c r="S3925" s="67"/>
      <c r="T3925" s="17">
        <f>IF(AND(D3925&lt;&gt;"",RIGHT(D3925,3)&lt;&gt;""),IF(COUNTIF($D$6:D3925,D3925)=1,1,0),0)</f>
        <v>0</v>
      </c>
      <c r="U3925" s="17" t="str">
        <f t="shared" si="312"/>
        <v/>
      </c>
      <c r="V3925" s="17" t="str">
        <f t="shared" si="313"/>
        <v/>
      </c>
    </row>
    <row r="3926" s="9" customFormat="1" hidden="1" customHeight="1" spans="1:22">
      <c r="A3926" s="21"/>
      <c r="B3926" s="54"/>
      <c r="C3926" s="55"/>
      <c r="D3926" s="54"/>
      <c r="E3926" s="57"/>
      <c r="F3926" s="58"/>
      <c r="G3926" s="59"/>
      <c r="H3926" s="57"/>
      <c r="I3926" s="57"/>
      <c r="J3926" s="62" t="str">
        <f t="shared" si="309"/>
        <v/>
      </c>
      <c r="K3926" s="61"/>
      <c r="L3926" s="57"/>
      <c r="M3926" s="57" t="str">
        <f t="shared" si="310"/>
        <v/>
      </c>
      <c r="N3926" s="57"/>
      <c r="O3926" s="57"/>
      <c r="P3926" s="57"/>
      <c r="Q3926" s="65" t="str">
        <f t="shared" si="311"/>
        <v/>
      </c>
      <c r="R3926" s="55"/>
      <c r="S3926" s="67"/>
      <c r="T3926" s="17">
        <f>IF(AND(D3926&lt;&gt;"",RIGHT(D3926,3)&lt;&gt;""),IF(COUNTIF($D$6:D3926,D3926)=1,1,0),0)</f>
        <v>0</v>
      </c>
      <c r="U3926" s="17" t="str">
        <f t="shared" si="312"/>
        <v/>
      </c>
      <c r="V3926" s="17" t="str">
        <f t="shared" si="313"/>
        <v/>
      </c>
    </row>
    <row r="3927" s="9" customFormat="1" hidden="1" customHeight="1" spans="1:22">
      <c r="A3927" s="21"/>
      <c r="B3927" s="54"/>
      <c r="C3927" s="55"/>
      <c r="D3927" s="54"/>
      <c r="E3927" s="57"/>
      <c r="F3927" s="58"/>
      <c r="G3927" s="59"/>
      <c r="H3927" s="57"/>
      <c r="I3927" s="57"/>
      <c r="J3927" s="62" t="str">
        <f t="shared" si="309"/>
        <v/>
      </c>
      <c r="K3927" s="61"/>
      <c r="L3927" s="57"/>
      <c r="M3927" s="57" t="str">
        <f t="shared" si="310"/>
        <v/>
      </c>
      <c r="N3927" s="57"/>
      <c r="O3927" s="57"/>
      <c r="P3927" s="57"/>
      <c r="Q3927" s="65" t="str">
        <f t="shared" si="311"/>
        <v/>
      </c>
      <c r="R3927" s="55"/>
      <c r="S3927" s="67"/>
      <c r="T3927" s="17">
        <f>IF(AND(D3927&lt;&gt;"",RIGHT(D3927,3)&lt;&gt;""),IF(COUNTIF($D$6:D3927,D3927)=1,1,0),0)</f>
        <v>0</v>
      </c>
      <c r="U3927" s="17" t="str">
        <f t="shared" si="312"/>
        <v/>
      </c>
      <c r="V3927" s="17" t="str">
        <f t="shared" si="313"/>
        <v/>
      </c>
    </row>
    <row r="3928" s="9" customFormat="1" hidden="1" customHeight="1" spans="1:22">
      <c r="A3928" s="21"/>
      <c r="B3928" s="54"/>
      <c r="C3928" s="55"/>
      <c r="D3928" s="54"/>
      <c r="E3928" s="57"/>
      <c r="F3928" s="58"/>
      <c r="G3928" s="59"/>
      <c r="H3928" s="57"/>
      <c r="I3928" s="57"/>
      <c r="J3928" s="62" t="str">
        <f t="shared" si="309"/>
        <v/>
      </c>
      <c r="K3928" s="61"/>
      <c r="L3928" s="57"/>
      <c r="M3928" s="57" t="str">
        <f t="shared" si="310"/>
        <v/>
      </c>
      <c r="N3928" s="57"/>
      <c r="O3928" s="57"/>
      <c r="P3928" s="57"/>
      <c r="Q3928" s="65" t="str">
        <f t="shared" si="311"/>
        <v/>
      </c>
      <c r="R3928" s="55"/>
      <c r="S3928" s="67"/>
      <c r="T3928" s="17">
        <f>IF(AND(D3928&lt;&gt;"",RIGHT(D3928,3)&lt;&gt;""),IF(COUNTIF($D$6:D3928,D3928)=1,1,0),0)</f>
        <v>0</v>
      </c>
      <c r="U3928" s="17" t="str">
        <f t="shared" si="312"/>
        <v/>
      </c>
      <c r="V3928" s="17" t="str">
        <f t="shared" si="313"/>
        <v/>
      </c>
    </row>
    <row r="3929" s="9" customFormat="1" hidden="1" customHeight="1" spans="1:22">
      <c r="A3929" s="21"/>
      <c r="B3929" s="54"/>
      <c r="C3929" s="55"/>
      <c r="D3929" s="54"/>
      <c r="E3929" s="57"/>
      <c r="F3929" s="58"/>
      <c r="G3929" s="59"/>
      <c r="H3929" s="57"/>
      <c r="I3929" s="57"/>
      <c r="J3929" s="62" t="str">
        <f t="shared" si="309"/>
        <v/>
      </c>
      <c r="K3929" s="61"/>
      <c r="L3929" s="57"/>
      <c r="M3929" s="57" t="str">
        <f t="shared" si="310"/>
        <v/>
      </c>
      <c r="N3929" s="57"/>
      <c r="O3929" s="57"/>
      <c r="P3929" s="57"/>
      <c r="Q3929" s="65" t="str">
        <f t="shared" si="311"/>
        <v/>
      </c>
      <c r="R3929" s="55"/>
      <c r="S3929" s="67"/>
      <c r="T3929" s="17">
        <f>IF(AND(D3929&lt;&gt;"",RIGHT(D3929,3)&lt;&gt;""),IF(COUNTIF($D$6:D3929,D3929)=1,1,0),0)</f>
        <v>0</v>
      </c>
      <c r="U3929" s="17" t="str">
        <f t="shared" si="312"/>
        <v/>
      </c>
      <c r="V3929" s="17" t="str">
        <f t="shared" si="313"/>
        <v/>
      </c>
    </row>
    <row r="3930" s="9" customFormat="1" hidden="1" customHeight="1" spans="1:22">
      <c r="A3930" s="21"/>
      <c r="B3930" s="54"/>
      <c r="C3930" s="55"/>
      <c r="D3930" s="54"/>
      <c r="E3930" s="57"/>
      <c r="F3930" s="58"/>
      <c r="G3930" s="59"/>
      <c r="H3930" s="57"/>
      <c r="I3930" s="57"/>
      <c r="J3930" s="62" t="str">
        <f t="shared" si="309"/>
        <v/>
      </c>
      <c r="K3930" s="61"/>
      <c r="L3930" s="57"/>
      <c r="M3930" s="57" t="str">
        <f t="shared" si="310"/>
        <v/>
      </c>
      <c r="N3930" s="57"/>
      <c r="O3930" s="57"/>
      <c r="P3930" s="57"/>
      <c r="Q3930" s="65" t="str">
        <f t="shared" si="311"/>
        <v/>
      </c>
      <c r="R3930" s="55"/>
      <c r="S3930" s="67"/>
      <c r="T3930" s="17">
        <f>IF(AND(D3930&lt;&gt;"",RIGHT(D3930,3)&lt;&gt;""),IF(COUNTIF($D$6:D3930,D3930)=1,1,0),0)</f>
        <v>0</v>
      </c>
      <c r="U3930" s="17" t="str">
        <f t="shared" si="312"/>
        <v/>
      </c>
      <c r="V3930" s="17" t="str">
        <f t="shared" si="313"/>
        <v/>
      </c>
    </row>
    <row r="3931" s="9" customFormat="1" hidden="1" customHeight="1" spans="1:22">
      <c r="A3931" s="21"/>
      <c r="B3931" s="54"/>
      <c r="C3931" s="55"/>
      <c r="D3931" s="54"/>
      <c r="E3931" s="57"/>
      <c r="F3931" s="58"/>
      <c r="G3931" s="59"/>
      <c r="H3931" s="57"/>
      <c r="I3931" s="57"/>
      <c r="J3931" s="62" t="str">
        <f t="shared" si="309"/>
        <v/>
      </c>
      <c r="K3931" s="61"/>
      <c r="L3931" s="57"/>
      <c r="M3931" s="57" t="str">
        <f t="shared" si="310"/>
        <v/>
      </c>
      <c r="N3931" s="57"/>
      <c r="O3931" s="57"/>
      <c r="P3931" s="57"/>
      <c r="Q3931" s="65" t="str">
        <f t="shared" si="311"/>
        <v/>
      </c>
      <c r="R3931" s="55"/>
      <c r="S3931" s="67"/>
      <c r="T3931" s="17">
        <f>IF(AND(D3931&lt;&gt;"",RIGHT(D3931,3)&lt;&gt;""),IF(COUNTIF($D$6:D3931,D3931)=1,1,0),0)</f>
        <v>0</v>
      </c>
      <c r="U3931" s="17" t="str">
        <f t="shared" si="312"/>
        <v/>
      </c>
      <c r="V3931" s="17" t="str">
        <f t="shared" si="313"/>
        <v/>
      </c>
    </row>
    <row r="3932" s="9" customFormat="1" hidden="1" customHeight="1" spans="1:22">
      <c r="A3932" s="21"/>
      <c r="B3932" s="54"/>
      <c r="C3932" s="55"/>
      <c r="D3932" s="54"/>
      <c r="E3932" s="57"/>
      <c r="F3932" s="58"/>
      <c r="G3932" s="59"/>
      <c r="H3932" s="57"/>
      <c r="I3932" s="57"/>
      <c r="J3932" s="62" t="str">
        <f t="shared" si="309"/>
        <v/>
      </c>
      <c r="K3932" s="61"/>
      <c r="L3932" s="57"/>
      <c r="M3932" s="57" t="str">
        <f t="shared" si="310"/>
        <v/>
      </c>
      <c r="N3932" s="57"/>
      <c r="O3932" s="57"/>
      <c r="P3932" s="57"/>
      <c r="Q3932" s="65" t="str">
        <f t="shared" si="311"/>
        <v/>
      </c>
      <c r="R3932" s="55"/>
      <c r="S3932" s="67"/>
      <c r="T3932" s="17">
        <f>IF(AND(D3932&lt;&gt;"",RIGHT(D3932,3)&lt;&gt;""),IF(COUNTIF($D$6:D3932,D3932)=1,1,0),0)</f>
        <v>0</v>
      </c>
      <c r="U3932" s="17" t="str">
        <f t="shared" si="312"/>
        <v/>
      </c>
      <c r="V3932" s="17" t="str">
        <f t="shared" si="313"/>
        <v/>
      </c>
    </row>
    <row r="3933" s="9" customFormat="1" hidden="1" customHeight="1" spans="1:22">
      <c r="A3933" s="21"/>
      <c r="B3933" s="54"/>
      <c r="C3933" s="55"/>
      <c r="D3933" s="54"/>
      <c r="E3933" s="57"/>
      <c r="F3933" s="58"/>
      <c r="G3933" s="59"/>
      <c r="H3933" s="57"/>
      <c r="I3933" s="57"/>
      <c r="J3933" s="62" t="str">
        <f t="shared" si="309"/>
        <v/>
      </c>
      <c r="K3933" s="61"/>
      <c r="L3933" s="57"/>
      <c r="M3933" s="57" t="str">
        <f t="shared" si="310"/>
        <v/>
      </c>
      <c r="N3933" s="57"/>
      <c r="O3933" s="57"/>
      <c r="P3933" s="57"/>
      <c r="Q3933" s="65" t="str">
        <f t="shared" si="311"/>
        <v/>
      </c>
      <c r="R3933" s="55"/>
      <c r="S3933" s="67"/>
      <c r="T3933" s="17">
        <f>IF(AND(D3933&lt;&gt;"",RIGHT(D3933,3)&lt;&gt;""),IF(COUNTIF($D$6:D3933,D3933)=1,1,0),0)</f>
        <v>0</v>
      </c>
      <c r="U3933" s="17" t="str">
        <f t="shared" si="312"/>
        <v/>
      </c>
      <c r="V3933" s="17" t="str">
        <f t="shared" si="313"/>
        <v/>
      </c>
    </row>
    <row r="3934" s="9" customFormat="1" hidden="1" customHeight="1" spans="1:22">
      <c r="A3934" s="21"/>
      <c r="B3934" s="54"/>
      <c r="C3934" s="55"/>
      <c r="D3934" s="54"/>
      <c r="E3934" s="57"/>
      <c r="F3934" s="58"/>
      <c r="G3934" s="59"/>
      <c r="H3934" s="57"/>
      <c r="I3934" s="57"/>
      <c r="J3934" s="62" t="str">
        <f t="shared" si="309"/>
        <v/>
      </c>
      <c r="K3934" s="61"/>
      <c r="L3934" s="57"/>
      <c r="M3934" s="57" t="str">
        <f t="shared" si="310"/>
        <v/>
      </c>
      <c r="N3934" s="57"/>
      <c r="O3934" s="57"/>
      <c r="P3934" s="57"/>
      <c r="Q3934" s="65" t="str">
        <f t="shared" si="311"/>
        <v/>
      </c>
      <c r="R3934" s="55"/>
      <c r="S3934" s="67"/>
      <c r="T3934" s="17">
        <f>IF(AND(D3934&lt;&gt;"",RIGHT(D3934,3)&lt;&gt;""),IF(COUNTIF($D$6:D3934,D3934)=1,1,0),0)</f>
        <v>0</v>
      </c>
      <c r="U3934" s="17" t="str">
        <f t="shared" si="312"/>
        <v/>
      </c>
      <c r="V3934" s="17" t="str">
        <f t="shared" si="313"/>
        <v/>
      </c>
    </row>
    <row r="3935" s="9" customFormat="1" hidden="1" customHeight="1" spans="1:22">
      <c r="A3935" s="21"/>
      <c r="B3935" s="54"/>
      <c r="C3935" s="55"/>
      <c r="D3935" s="54"/>
      <c r="E3935" s="57"/>
      <c r="F3935" s="58"/>
      <c r="G3935" s="59"/>
      <c r="H3935" s="57"/>
      <c r="I3935" s="57"/>
      <c r="J3935" s="62" t="str">
        <f t="shared" si="309"/>
        <v/>
      </c>
      <c r="K3935" s="61"/>
      <c r="L3935" s="57"/>
      <c r="M3935" s="57" t="str">
        <f t="shared" si="310"/>
        <v/>
      </c>
      <c r="N3935" s="57"/>
      <c r="O3935" s="57"/>
      <c r="P3935" s="57"/>
      <c r="Q3935" s="65" t="str">
        <f t="shared" si="311"/>
        <v/>
      </c>
      <c r="R3935" s="55"/>
      <c r="S3935" s="67"/>
      <c r="T3935" s="17">
        <f>IF(AND(D3935&lt;&gt;"",RIGHT(D3935,3)&lt;&gt;""),IF(COUNTIF($D$6:D3935,D3935)=1,1,0),0)</f>
        <v>0</v>
      </c>
      <c r="U3935" s="17" t="str">
        <f t="shared" si="312"/>
        <v/>
      </c>
      <c r="V3935" s="17" t="str">
        <f t="shared" si="313"/>
        <v/>
      </c>
    </row>
    <row r="3936" s="9" customFormat="1" hidden="1" customHeight="1" spans="1:22">
      <c r="A3936" s="21"/>
      <c r="B3936" s="54"/>
      <c r="C3936" s="55"/>
      <c r="D3936" s="54"/>
      <c r="E3936" s="57"/>
      <c r="F3936" s="58"/>
      <c r="G3936" s="59"/>
      <c r="H3936" s="57"/>
      <c r="I3936" s="57"/>
      <c r="J3936" s="62" t="str">
        <f t="shared" si="309"/>
        <v/>
      </c>
      <c r="K3936" s="61"/>
      <c r="L3936" s="57"/>
      <c r="M3936" s="57" t="str">
        <f t="shared" si="310"/>
        <v/>
      </c>
      <c r="N3936" s="57"/>
      <c r="O3936" s="57"/>
      <c r="P3936" s="57"/>
      <c r="Q3936" s="65" t="str">
        <f t="shared" si="311"/>
        <v/>
      </c>
      <c r="R3936" s="55"/>
      <c r="S3936" s="67"/>
      <c r="T3936" s="17">
        <f>IF(AND(D3936&lt;&gt;"",RIGHT(D3936,3)&lt;&gt;""),IF(COUNTIF($D$6:D3936,D3936)=1,1,0),0)</f>
        <v>0</v>
      </c>
      <c r="U3936" s="17" t="str">
        <f t="shared" si="312"/>
        <v/>
      </c>
      <c r="V3936" s="17" t="str">
        <f t="shared" si="313"/>
        <v/>
      </c>
    </row>
    <row r="3937" s="9" customFormat="1" hidden="1" customHeight="1" spans="1:22">
      <c r="A3937" s="21"/>
      <c r="B3937" s="54"/>
      <c r="C3937" s="55"/>
      <c r="D3937" s="54"/>
      <c r="E3937" s="57"/>
      <c r="F3937" s="58"/>
      <c r="G3937" s="59"/>
      <c r="H3937" s="57"/>
      <c r="I3937" s="57"/>
      <c r="J3937" s="62" t="str">
        <f t="shared" si="309"/>
        <v/>
      </c>
      <c r="K3937" s="61"/>
      <c r="L3937" s="57"/>
      <c r="M3937" s="57" t="str">
        <f t="shared" si="310"/>
        <v/>
      </c>
      <c r="N3937" s="57"/>
      <c r="O3937" s="57"/>
      <c r="P3937" s="57"/>
      <c r="Q3937" s="65" t="str">
        <f t="shared" si="311"/>
        <v/>
      </c>
      <c r="R3937" s="55"/>
      <c r="S3937" s="67"/>
      <c r="T3937" s="17">
        <f>IF(AND(D3937&lt;&gt;"",RIGHT(D3937,3)&lt;&gt;""),IF(COUNTIF($D$6:D3937,D3937)=1,1,0),0)</f>
        <v>0</v>
      </c>
      <c r="U3937" s="17" t="str">
        <f t="shared" si="312"/>
        <v/>
      </c>
      <c r="V3937" s="17" t="str">
        <f t="shared" si="313"/>
        <v/>
      </c>
    </row>
    <row r="3938" s="9" customFormat="1" hidden="1" customHeight="1" spans="1:22">
      <c r="A3938" s="21"/>
      <c r="B3938" s="54"/>
      <c r="C3938" s="55"/>
      <c r="D3938" s="54"/>
      <c r="E3938" s="57"/>
      <c r="F3938" s="58"/>
      <c r="G3938" s="59"/>
      <c r="H3938" s="57"/>
      <c r="I3938" s="57"/>
      <c r="J3938" s="62" t="str">
        <f t="shared" si="309"/>
        <v/>
      </c>
      <c r="K3938" s="61"/>
      <c r="L3938" s="57"/>
      <c r="M3938" s="57" t="str">
        <f t="shared" si="310"/>
        <v/>
      </c>
      <c r="N3938" s="57"/>
      <c r="O3938" s="57"/>
      <c r="P3938" s="57"/>
      <c r="Q3938" s="65" t="str">
        <f t="shared" si="311"/>
        <v/>
      </c>
      <c r="R3938" s="55"/>
      <c r="S3938" s="67"/>
      <c r="T3938" s="17">
        <f>IF(AND(D3938&lt;&gt;"",RIGHT(D3938,3)&lt;&gt;""),IF(COUNTIF($D$6:D3938,D3938)=1,1,0),0)</f>
        <v>0</v>
      </c>
      <c r="U3938" s="17" t="str">
        <f t="shared" si="312"/>
        <v/>
      </c>
      <c r="V3938" s="17" t="str">
        <f t="shared" si="313"/>
        <v/>
      </c>
    </row>
    <row r="3939" s="9" customFormat="1" hidden="1" customHeight="1" spans="1:22">
      <c r="A3939" s="21"/>
      <c r="B3939" s="54"/>
      <c r="C3939" s="55"/>
      <c r="D3939" s="54"/>
      <c r="E3939" s="57"/>
      <c r="F3939" s="58"/>
      <c r="G3939" s="59"/>
      <c r="H3939" s="57"/>
      <c r="I3939" s="57"/>
      <c r="J3939" s="62" t="str">
        <f t="shared" si="309"/>
        <v/>
      </c>
      <c r="K3939" s="61"/>
      <c r="L3939" s="57"/>
      <c r="M3939" s="57" t="str">
        <f t="shared" si="310"/>
        <v/>
      </c>
      <c r="N3939" s="57"/>
      <c r="O3939" s="57"/>
      <c r="P3939" s="57"/>
      <c r="Q3939" s="65" t="str">
        <f t="shared" si="311"/>
        <v/>
      </c>
      <c r="R3939" s="55"/>
      <c r="S3939" s="67"/>
      <c r="T3939" s="17">
        <f>IF(AND(D3939&lt;&gt;"",RIGHT(D3939,3)&lt;&gt;""),IF(COUNTIF($D$6:D3939,D3939)=1,1,0),0)</f>
        <v>0</v>
      </c>
      <c r="U3939" s="17" t="str">
        <f t="shared" si="312"/>
        <v/>
      </c>
      <c r="V3939" s="17" t="str">
        <f t="shared" si="313"/>
        <v/>
      </c>
    </row>
    <row r="3940" s="9" customFormat="1" hidden="1" customHeight="1" spans="1:22">
      <c r="A3940" s="21"/>
      <c r="B3940" s="54"/>
      <c r="C3940" s="55"/>
      <c r="D3940" s="54"/>
      <c r="E3940" s="57"/>
      <c r="F3940" s="58"/>
      <c r="G3940" s="59"/>
      <c r="H3940" s="57"/>
      <c r="I3940" s="57"/>
      <c r="J3940" s="62" t="str">
        <f t="shared" si="309"/>
        <v/>
      </c>
      <c r="K3940" s="61"/>
      <c r="L3940" s="57"/>
      <c r="M3940" s="57" t="str">
        <f t="shared" si="310"/>
        <v/>
      </c>
      <c r="N3940" s="57"/>
      <c r="O3940" s="57"/>
      <c r="P3940" s="57"/>
      <c r="Q3940" s="65" t="str">
        <f t="shared" si="311"/>
        <v/>
      </c>
      <c r="R3940" s="55"/>
      <c r="S3940" s="67"/>
      <c r="T3940" s="17">
        <f>IF(AND(D3940&lt;&gt;"",RIGHT(D3940,3)&lt;&gt;""),IF(COUNTIF($D$6:D3940,D3940)=1,1,0),0)</f>
        <v>0</v>
      </c>
      <c r="U3940" s="17" t="str">
        <f t="shared" si="312"/>
        <v/>
      </c>
      <c r="V3940" s="17" t="str">
        <f t="shared" si="313"/>
        <v/>
      </c>
    </row>
    <row r="3941" s="9" customFormat="1" hidden="1" customHeight="1" spans="1:22">
      <c r="A3941" s="21"/>
      <c r="B3941" s="54"/>
      <c r="C3941" s="55"/>
      <c r="D3941" s="54"/>
      <c r="E3941" s="57"/>
      <c r="F3941" s="58"/>
      <c r="G3941" s="59"/>
      <c r="H3941" s="57"/>
      <c r="I3941" s="57"/>
      <c r="J3941" s="62" t="str">
        <f t="shared" si="309"/>
        <v/>
      </c>
      <c r="K3941" s="61"/>
      <c r="L3941" s="57"/>
      <c r="M3941" s="57" t="str">
        <f t="shared" si="310"/>
        <v/>
      </c>
      <c r="N3941" s="57"/>
      <c r="O3941" s="57"/>
      <c r="P3941" s="57"/>
      <c r="Q3941" s="65" t="str">
        <f t="shared" si="311"/>
        <v/>
      </c>
      <c r="R3941" s="55"/>
      <c r="S3941" s="67"/>
      <c r="T3941" s="17">
        <f>IF(AND(D3941&lt;&gt;"",RIGHT(D3941,3)&lt;&gt;""),IF(COUNTIF($D$6:D3941,D3941)=1,1,0),0)</f>
        <v>0</v>
      </c>
      <c r="U3941" s="17" t="str">
        <f t="shared" si="312"/>
        <v/>
      </c>
      <c r="V3941" s="17" t="str">
        <f t="shared" si="313"/>
        <v/>
      </c>
    </row>
    <row r="3942" s="9" customFormat="1" hidden="1" customHeight="1" spans="1:22">
      <c r="A3942" s="21"/>
      <c r="B3942" s="54"/>
      <c r="C3942" s="55"/>
      <c r="D3942" s="54"/>
      <c r="E3942" s="57"/>
      <c r="F3942" s="58"/>
      <c r="G3942" s="59"/>
      <c r="H3942" s="57"/>
      <c r="I3942" s="57"/>
      <c r="J3942" s="62" t="str">
        <f t="shared" si="309"/>
        <v/>
      </c>
      <c r="K3942" s="61"/>
      <c r="L3942" s="57"/>
      <c r="M3942" s="57" t="str">
        <f t="shared" si="310"/>
        <v/>
      </c>
      <c r="N3942" s="57"/>
      <c r="O3942" s="57"/>
      <c r="P3942" s="57"/>
      <c r="Q3942" s="65" t="str">
        <f t="shared" si="311"/>
        <v/>
      </c>
      <c r="R3942" s="55"/>
      <c r="S3942" s="67"/>
      <c r="T3942" s="17">
        <f>IF(AND(D3942&lt;&gt;"",RIGHT(D3942,3)&lt;&gt;""),IF(COUNTIF($D$6:D3942,D3942)=1,1,0),0)</f>
        <v>0</v>
      </c>
      <c r="U3942" s="17" t="str">
        <f t="shared" si="312"/>
        <v/>
      </c>
      <c r="V3942" s="17" t="str">
        <f t="shared" si="313"/>
        <v/>
      </c>
    </row>
    <row r="3943" s="9" customFormat="1" hidden="1" customHeight="1" spans="1:22">
      <c r="A3943" s="21"/>
      <c r="B3943" s="54"/>
      <c r="C3943" s="55"/>
      <c r="D3943" s="54"/>
      <c r="E3943" s="57"/>
      <c r="F3943" s="58"/>
      <c r="G3943" s="59"/>
      <c r="H3943" s="57"/>
      <c r="I3943" s="57"/>
      <c r="J3943" s="62" t="str">
        <f t="shared" si="309"/>
        <v/>
      </c>
      <c r="K3943" s="61"/>
      <c r="L3943" s="57"/>
      <c r="M3943" s="57" t="str">
        <f t="shared" si="310"/>
        <v/>
      </c>
      <c r="N3943" s="57"/>
      <c r="O3943" s="57"/>
      <c r="P3943" s="57"/>
      <c r="Q3943" s="65" t="str">
        <f t="shared" si="311"/>
        <v/>
      </c>
      <c r="R3943" s="55"/>
      <c r="S3943" s="67"/>
      <c r="T3943" s="17">
        <f>IF(AND(D3943&lt;&gt;"",RIGHT(D3943,3)&lt;&gt;""),IF(COUNTIF($D$6:D3943,D3943)=1,1,0),0)</f>
        <v>0</v>
      </c>
      <c r="U3943" s="17" t="str">
        <f t="shared" si="312"/>
        <v/>
      </c>
      <c r="V3943" s="17" t="str">
        <f t="shared" si="313"/>
        <v/>
      </c>
    </row>
    <row r="3944" s="9" customFormat="1" hidden="1" customHeight="1" spans="1:22">
      <c r="A3944" s="21"/>
      <c r="B3944" s="54"/>
      <c r="C3944" s="55"/>
      <c r="D3944" s="54"/>
      <c r="E3944" s="57"/>
      <c r="F3944" s="58"/>
      <c r="G3944" s="59"/>
      <c r="H3944" s="57"/>
      <c r="I3944" s="57"/>
      <c r="J3944" s="62" t="str">
        <f t="shared" si="309"/>
        <v/>
      </c>
      <c r="K3944" s="61"/>
      <c r="L3944" s="57"/>
      <c r="M3944" s="57" t="str">
        <f t="shared" si="310"/>
        <v/>
      </c>
      <c r="N3944" s="57"/>
      <c r="O3944" s="57"/>
      <c r="P3944" s="57"/>
      <c r="Q3944" s="65" t="str">
        <f t="shared" si="311"/>
        <v/>
      </c>
      <c r="R3944" s="55"/>
      <c r="S3944" s="67"/>
      <c r="T3944" s="17">
        <f>IF(AND(D3944&lt;&gt;"",RIGHT(D3944,3)&lt;&gt;""),IF(COUNTIF($D$6:D3944,D3944)=1,1,0),0)</f>
        <v>0</v>
      </c>
      <c r="U3944" s="17" t="str">
        <f t="shared" si="312"/>
        <v/>
      </c>
      <c r="V3944" s="17" t="str">
        <f t="shared" si="313"/>
        <v/>
      </c>
    </row>
    <row r="3945" s="9" customFormat="1" hidden="1" customHeight="1" spans="1:22">
      <c r="A3945" s="21"/>
      <c r="B3945" s="54"/>
      <c r="C3945" s="55"/>
      <c r="D3945" s="54"/>
      <c r="E3945" s="57"/>
      <c r="F3945" s="58"/>
      <c r="G3945" s="59"/>
      <c r="H3945" s="57"/>
      <c r="I3945" s="57"/>
      <c r="J3945" s="62" t="str">
        <f t="shared" si="309"/>
        <v/>
      </c>
      <c r="K3945" s="61"/>
      <c r="L3945" s="57"/>
      <c r="M3945" s="57" t="str">
        <f t="shared" si="310"/>
        <v/>
      </c>
      <c r="N3945" s="57"/>
      <c r="O3945" s="57"/>
      <c r="P3945" s="57"/>
      <c r="Q3945" s="65" t="str">
        <f t="shared" si="311"/>
        <v/>
      </c>
      <c r="R3945" s="55"/>
      <c r="S3945" s="67"/>
      <c r="T3945" s="17">
        <f>IF(AND(D3945&lt;&gt;"",RIGHT(D3945,3)&lt;&gt;""),IF(COUNTIF($D$6:D3945,D3945)=1,1,0),0)</f>
        <v>0</v>
      </c>
      <c r="U3945" s="17" t="str">
        <f t="shared" si="312"/>
        <v/>
      </c>
      <c r="V3945" s="17" t="str">
        <f t="shared" si="313"/>
        <v/>
      </c>
    </row>
    <row r="3946" s="9" customFormat="1" hidden="1" customHeight="1" spans="1:22">
      <c r="A3946" s="21"/>
      <c r="B3946" s="54"/>
      <c r="C3946" s="55"/>
      <c r="D3946" s="54"/>
      <c r="E3946" s="57"/>
      <c r="F3946" s="58"/>
      <c r="G3946" s="59"/>
      <c r="H3946" s="57"/>
      <c r="I3946" s="57"/>
      <c r="J3946" s="62" t="str">
        <f t="shared" si="309"/>
        <v/>
      </c>
      <c r="K3946" s="61"/>
      <c r="L3946" s="57"/>
      <c r="M3946" s="57" t="str">
        <f t="shared" si="310"/>
        <v/>
      </c>
      <c r="N3946" s="57"/>
      <c r="O3946" s="57"/>
      <c r="P3946" s="57"/>
      <c r="Q3946" s="65" t="str">
        <f t="shared" si="311"/>
        <v/>
      </c>
      <c r="R3946" s="55"/>
      <c r="S3946" s="67"/>
      <c r="T3946" s="17">
        <f>IF(AND(D3946&lt;&gt;"",RIGHT(D3946,3)&lt;&gt;""),IF(COUNTIF($D$6:D3946,D3946)=1,1,0),0)</f>
        <v>0</v>
      </c>
      <c r="U3946" s="17" t="str">
        <f t="shared" si="312"/>
        <v/>
      </c>
      <c r="V3946" s="17" t="str">
        <f t="shared" si="313"/>
        <v/>
      </c>
    </row>
    <row r="3947" s="9" customFormat="1" hidden="1" customHeight="1" spans="1:22">
      <c r="A3947" s="21"/>
      <c r="B3947" s="54"/>
      <c r="C3947" s="55"/>
      <c r="D3947" s="54"/>
      <c r="E3947" s="57"/>
      <c r="F3947" s="58"/>
      <c r="G3947" s="59"/>
      <c r="H3947" s="57"/>
      <c r="I3947" s="57"/>
      <c r="J3947" s="62" t="str">
        <f t="shared" si="309"/>
        <v/>
      </c>
      <c r="K3947" s="61"/>
      <c r="L3947" s="57"/>
      <c r="M3947" s="57" t="str">
        <f t="shared" si="310"/>
        <v/>
      </c>
      <c r="N3947" s="57"/>
      <c r="O3947" s="57"/>
      <c r="P3947" s="57"/>
      <c r="Q3947" s="65" t="str">
        <f t="shared" si="311"/>
        <v/>
      </c>
      <c r="R3947" s="55"/>
      <c r="S3947" s="67"/>
      <c r="T3947" s="17">
        <f>IF(AND(D3947&lt;&gt;"",RIGHT(D3947,3)&lt;&gt;""),IF(COUNTIF($D$6:D3947,D3947)=1,1,0),0)</f>
        <v>0</v>
      </c>
      <c r="U3947" s="17" t="str">
        <f t="shared" si="312"/>
        <v/>
      </c>
      <c r="V3947" s="17" t="str">
        <f t="shared" si="313"/>
        <v/>
      </c>
    </row>
    <row r="3948" s="9" customFormat="1" hidden="1" customHeight="1" spans="1:22">
      <c r="A3948" s="21"/>
      <c r="B3948" s="54"/>
      <c r="C3948" s="55"/>
      <c r="D3948" s="54"/>
      <c r="E3948" s="57"/>
      <c r="F3948" s="58"/>
      <c r="G3948" s="59"/>
      <c r="H3948" s="57"/>
      <c r="I3948" s="57"/>
      <c r="J3948" s="62" t="str">
        <f t="shared" si="309"/>
        <v/>
      </c>
      <c r="K3948" s="61"/>
      <c r="L3948" s="57"/>
      <c r="M3948" s="57" t="str">
        <f t="shared" si="310"/>
        <v/>
      </c>
      <c r="N3948" s="57"/>
      <c r="O3948" s="57"/>
      <c r="P3948" s="57"/>
      <c r="Q3948" s="65" t="str">
        <f t="shared" si="311"/>
        <v/>
      </c>
      <c r="R3948" s="55"/>
      <c r="S3948" s="67"/>
      <c r="T3948" s="17">
        <f>IF(AND(D3948&lt;&gt;"",RIGHT(D3948,3)&lt;&gt;""),IF(COUNTIF($D$6:D3948,D3948)=1,1,0),0)</f>
        <v>0</v>
      </c>
      <c r="U3948" s="17" t="str">
        <f t="shared" si="312"/>
        <v/>
      </c>
      <c r="V3948" s="17" t="str">
        <f t="shared" si="313"/>
        <v/>
      </c>
    </row>
    <row r="3949" s="9" customFormat="1" hidden="1" customHeight="1" spans="1:22">
      <c r="A3949" s="21"/>
      <c r="B3949" s="54"/>
      <c r="C3949" s="55"/>
      <c r="D3949" s="54"/>
      <c r="E3949" s="57"/>
      <c r="F3949" s="58"/>
      <c r="G3949" s="59"/>
      <c r="H3949" s="57"/>
      <c r="I3949" s="57"/>
      <c r="J3949" s="62" t="str">
        <f t="shared" si="309"/>
        <v/>
      </c>
      <c r="K3949" s="61"/>
      <c r="L3949" s="57"/>
      <c r="M3949" s="57" t="str">
        <f t="shared" si="310"/>
        <v/>
      </c>
      <c r="N3949" s="57"/>
      <c r="O3949" s="57"/>
      <c r="P3949" s="57"/>
      <c r="Q3949" s="65" t="str">
        <f t="shared" si="311"/>
        <v/>
      </c>
      <c r="R3949" s="55"/>
      <c r="S3949" s="67"/>
      <c r="T3949" s="17">
        <f>IF(AND(D3949&lt;&gt;"",RIGHT(D3949,3)&lt;&gt;""),IF(COUNTIF($D$6:D3949,D3949)=1,1,0),0)</f>
        <v>0</v>
      </c>
      <c r="U3949" s="17" t="str">
        <f t="shared" si="312"/>
        <v/>
      </c>
      <c r="V3949" s="17" t="str">
        <f t="shared" si="313"/>
        <v/>
      </c>
    </row>
    <row r="3950" s="9" customFormat="1" hidden="1" customHeight="1" spans="1:22">
      <c r="A3950" s="21"/>
      <c r="B3950" s="54"/>
      <c r="C3950" s="55"/>
      <c r="D3950" s="54"/>
      <c r="E3950" s="57"/>
      <c r="F3950" s="58"/>
      <c r="G3950" s="59"/>
      <c r="H3950" s="57"/>
      <c r="I3950" s="57"/>
      <c r="J3950" s="62" t="str">
        <f t="shared" si="309"/>
        <v/>
      </c>
      <c r="K3950" s="61"/>
      <c r="L3950" s="57"/>
      <c r="M3950" s="57" t="str">
        <f t="shared" si="310"/>
        <v/>
      </c>
      <c r="N3950" s="57"/>
      <c r="O3950" s="57"/>
      <c r="P3950" s="57"/>
      <c r="Q3950" s="65" t="str">
        <f t="shared" si="311"/>
        <v/>
      </c>
      <c r="R3950" s="55"/>
      <c r="S3950" s="67"/>
      <c r="T3950" s="17">
        <f>IF(AND(D3950&lt;&gt;"",RIGHT(D3950,3)&lt;&gt;""),IF(COUNTIF($D$6:D3950,D3950)=1,1,0),0)</f>
        <v>0</v>
      </c>
      <c r="U3950" s="17" t="str">
        <f t="shared" si="312"/>
        <v/>
      </c>
      <c r="V3950" s="17" t="str">
        <f t="shared" si="313"/>
        <v/>
      </c>
    </row>
    <row r="3951" s="9" customFormat="1" hidden="1" customHeight="1" spans="1:22">
      <c r="A3951" s="21"/>
      <c r="B3951" s="54"/>
      <c r="C3951" s="55"/>
      <c r="D3951" s="54"/>
      <c r="E3951" s="57"/>
      <c r="F3951" s="58"/>
      <c r="G3951" s="59"/>
      <c r="H3951" s="57"/>
      <c r="I3951" s="57"/>
      <c r="J3951" s="62" t="str">
        <f t="shared" si="309"/>
        <v/>
      </c>
      <c r="K3951" s="61"/>
      <c r="L3951" s="57"/>
      <c r="M3951" s="57" t="str">
        <f t="shared" si="310"/>
        <v/>
      </c>
      <c r="N3951" s="57"/>
      <c r="O3951" s="57"/>
      <c r="P3951" s="57"/>
      <c r="Q3951" s="65" t="str">
        <f t="shared" si="311"/>
        <v/>
      </c>
      <c r="R3951" s="55"/>
      <c r="S3951" s="67"/>
      <c r="T3951" s="17">
        <f>IF(AND(D3951&lt;&gt;"",RIGHT(D3951,3)&lt;&gt;""),IF(COUNTIF($D$6:D3951,D3951)=1,1,0),0)</f>
        <v>0</v>
      </c>
      <c r="U3951" s="17" t="str">
        <f t="shared" si="312"/>
        <v/>
      </c>
      <c r="V3951" s="17" t="str">
        <f t="shared" si="313"/>
        <v/>
      </c>
    </row>
    <row r="3952" s="9" customFormat="1" hidden="1" customHeight="1" spans="1:22">
      <c r="A3952" s="21"/>
      <c r="B3952" s="54"/>
      <c r="C3952" s="55"/>
      <c r="D3952" s="54"/>
      <c r="E3952" s="57"/>
      <c r="F3952" s="58"/>
      <c r="G3952" s="59"/>
      <c r="H3952" s="57"/>
      <c r="I3952" s="57"/>
      <c r="J3952" s="62" t="str">
        <f t="shared" si="309"/>
        <v/>
      </c>
      <c r="K3952" s="61"/>
      <c r="L3952" s="57"/>
      <c r="M3952" s="57" t="str">
        <f t="shared" si="310"/>
        <v/>
      </c>
      <c r="N3952" s="57"/>
      <c r="O3952" s="57"/>
      <c r="P3952" s="57"/>
      <c r="Q3952" s="65" t="str">
        <f t="shared" si="311"/>
        <v/>
      </c>
      <c r="R3952" s="55"/>
      <c r="S3952" s="67"/>
      <c r="T3952" s="17">
        <f>IF(AND(D3952&lt;&gt;"",RIGHT(D3952,3)&lt;&gt;""),IF(COUNTIF($D$6:D3952,D3952)=1,1,0),0)</f>
        <v>0</v>
      </c>
      <c r="U3952" s="17" t="str">
        <f t="shared" si="312"/>
        <v/>
      </c>
      <c r="V3952" s="17" t="str">
        <f t="shared" si="313"/>
        <v/>
      </c>
    </row>
    <row r="3953" s="9" customFormat="1" hidden="1" customHeight="1" spans="1:22">
      <c r="A3953" s="21"/>
      <c r="B3953" s="54"/>
      <c r="C3953" s="55"/>
      <c r="D3953" s="54"/>
      <c r="E3953" s="57"/>
      <c r="F3953" s="58"/>
      <c r="G3953" s="59"/>
      <c r="H3953" s="57"/>
      <c r="I3953" s="57"/>
      <c r="J3953" s="62" t="str">
        <f t="shared" si="309"/>
        <v/>
      </c>
      <c r="K3953" s="61"/>
      <c r="L3953" s="57"/>
      <c r="M3953" s="57" t="str">
        <f t="shared" si="310"/>
        <v/>
      </c>
      <c r="N3953" s="57"/>
      <c r="O3953" s="57"/>
      <c r="P3953" s="57"/>
      <c r="Q3953" s="65" t="str">
        <f t="shared" si="311"/>
        <v/>
      </c>
      <c r="R3953" s="55"/>
      <c r="S3953" s="67"/>
      <c r="T3953" s="17">
        <f>IF(AND(D3953&lt;&gt;"",RIGHT(D3953,3)&lt;&gt;""),IF(COUNTIF($D$6:D3953,D3953)=1,1,0),0)</f>
        <v>0</v>
      </c>
      <c r="U3953" s="17" t="str">
        <f t="shared" si="312"/>
        <v/>
      </c>
      <c r="V3953" s="17" t="str">
        <f t="shared" si="313"/>
        <v/>
      </c>
    </row>
    <row r="3954" s="9" customFormat="1" hidden="1" customHeight="1" spans="1:22">
      <c r="A3954" s="21"/>
      <c r="B3954" s="54"/>
      <c r="C3954" s="55"/>
      <c r="D3954" s="54"/>
      <c r="E3954" s="57"/>
      <c r="F3954" s="58"/>
      <c r="G3954" s="59"/>
      <c r="H3954" s="57"/>
      <c r="I3954" s="57"/>
      <c r="J3954" s="62" t="str">
        <f t="shared" si="309"/>
        <v/>
      </c>
      <c r="K3954" s="61"/>
      <c r="L3954" s="57"/>
      <c r="M3954" s="57" t="str">
        <f t="shared" si="310"/>
        <v/>
      </c>
      <c r="N3954" s="57"/>
      <c r="O3954" s="57"/>
      <c r="P3954" s="57"/>
      <c r="Q3954" s="65" t="str">
        <f t="shared" si="311"/>
        <v/>
      </c>
      <c r="R3954" s="55"/>
      <c r="S3954" s="67"/>
      <c r="T3954" s="17">
        <f>IF(AND(D3954&lt;&gt;"",RIGHT(D3954,3)&lt;&gt;""),IF(COUNTIF($D$6:D3954,D3954)=1,1,0),0)</f>
        <v>0</v>
      </c>
      <c r="U3954" s="17" t="str">
        <f t="shared" si="312"/>
        <v/>
      </c>
      <c r="V3954" s="17" t="str">
        <f t="shared" si="313"/>
        <v/>
      </c>
    </row>
    <row r="3955" s="9" customFormat="1" hidden="1" customHeight="1" spans="1:22">
      <c r="A3955" s="21"/>
      <c r="B3955" s="54"/>
      <c r="C3955" s="55"/>
      <c r="D3955" s="54"/>
      <c r="E3955" s="57"/>
      <c r="F3955" s="58"/>
      <c r="G3955" s="59"/>
      <c r="H3955" s="57"/>
      <c r="I3955" s="57"/>
      <c r="J3955" s="62" t="str">
        <f t="shared" si="309"/>
        <v/>
      </c>
      <c r="K3955" s="61"/>
      <c r="L3955" s="57"/>
      <c r="M3955" s="57" t="str">
        <f t="shared" si="310"/>
        <v/>
      </c>
      <c r="N3955" s="57"/>
      <c r="O3955" s="57"/>
      <c r="P3955" s="57"/>
      <c r="Q3955" s="65" t="str">
        <f t="shared" si="311"/>
        <v/>
      </c>
      <c r="R3955" s="55"/>
      <c r="S3955" s="67"/>
      <c r="T3955" s="17">
        <f>IF(AND(D3955&lt;&gt;"",RIGHT(D3955,3)&lt;&gt;""),IF(COUNTIF($D$6:D3955,D3955)=1,1,0),0)</f>
        <v>0</v>
      </c>
      <c r="U3955" s="17" t="str">
        <f t="shared" si="312"/>
        <v/>
      </c>
      <c r="V3955" s="17" t="str">
        <f t="shared" si="313"/>
        <v/>
      </c>
    </row>
    <row r="3956" s="9" customFormat="1" hidden="1" customHeight="1" spans="1:22">
      <c r="A3956" s="21"/>
      <c r="B3956" s="54"/>
      <c r="C3956" s="55"/>
      <c r="D3956" s="54"/>
      <c r="E3956" s="57"/>
      <c r="F3956" s="58"/>
      <c r="G3956" s="59"/>
      <c r="H3956" s="57"/>
      <c r="I3956" s="57"/>
      <c r="J3956" s="62" t="str">
        <f t="shared" si="309"/>
        <v/>
      </c>
      <c r="K3956" s="61"/>
      <c r="L3956" s="57"/>
      <c r="M3956" s="57" t="str">
        <f t="shared" si="310"/>
        <v/>
      </c>
      <c r="N3956" s="57"/>
      <c r="O3956" s="57"/>
      <c r="P3956" s="57"/>
      <c r="Q3956" s="65" t="str">
        <f t="shared" si="311"/>
        <v/>
      </c>
      <c r="R3956" s="55"/>
      <c r="S3956" s="67"/>
      <c r="T3956" s="17">
        <f>IF(AND(D3956&lt;&gt;"",RIGHT(D3956,3)&lt;&gt;""),IF(COUNTIF($D$6:D3956,D3956)=1,1,0),0)</f>
        <v>0</v>
      </c>
      <c r="U3956" s="17" t="str">
        <f t="shared" si="312"/>
        <v/>
      </c>
      <c r="V3956" s="17" t="str">
        <f t="shared" si="313"/>
        <v/>
      </c>
    </row>
    <row r="3957" s="9" customFormat="1" hidden="1" customHeight="1" spans="1:22">
      <c r="A3957" s="21"/>
      <c r="B3957" s="54"/>
      <c r="C3957" s="55"/>
      <c r="D3957" s="54"/>
      <c r="E3957" s="57"/>
      <c r="F3957" s="58"/>
      <c r="G3957" s="59"/>
      <c r="H3957" s="57"/>
      <c r="I3957" s="57"/>
      <c r="J3957" s="62" t="str">
        <f t="shared" si="309"/>
        <v/>
      </c>
      <c r="K3957" s="61"/>
      <c r="L3957" s="57"/>
      <c r="M3957" s="57" t="str">
        <f t="shared" si="310"/>
        <v/>
      </c>
      <c r="N3957" s="57"/>
      <c r="O3957" s="57"/>
      <c r="P3957" s="57"/>
      <c r="Q3957" s="65" t="str">
        <f t="shared" si="311"/>
        <v/>
      </c>
      <c r="R3957" s="55"/>
      <c r="S3957" s="67"/>
      <c r="T3957" s="17">
        <f>IF(AND(D3957&lt;&gt;"",RIGHT(D3957,3)&lt;&gt;""),IF(COUNTIF($D$6:D3957,D3957)=1,1,0),0)</f>
        <v>0</v>
      </c>
      <c r="U3957" s="17" t="str">
        <f t="shared" si="312"/>
        <v/>
      </c>
      <c r="V3957" s="17" t="str">
        <f t="shared" si="313"/>
        <v/>
      </c>
    </row>
    <row r="3958" s="9" customFormat="1" hidden="1" customHeight="1" spans="1:22">
      <c r="A3958" s="21"/>
      <c r="B3958" s="54"/>
      <c r="C3958" s="55"/>
      <c r="D3958" s="54"/>
      <c r="E3958" s="57"/>
      <c r="F3958" s="58"/>
      <c r="G3958" s="59"/>
      <c r="H3958" s="57"/>
      <c r="I3958" s="57"/>
      <c r="J3958" s="62" t="str">
        <f t="shared" si="309"/>
        <v/>
      </c>
      <c r="K3958" s="61"/>
      <c r="L3958" s="57"/>
      <c r="M3958" s="57" t="str">
        <f t="shared" si="310"/>
        <v/>
      </c>
      <c r="N3958" s="57"/>
      <c r="O3958" s="57"/>
      <c r="P3958" s="57"/>
      <c r="Q3958" s="65" t="str">
        <f t="shared" si="311"/>
        <v/>
      </c>
      <c r="R3958" s="55"/>
      <c r="S3958" s="67"/>
      <c r="T3958" s="17">
        <f>IF(AND(D3958&lt;&gt;"",RIGHT(D3958,3)&lt;&gt;""),IF(COUNTIF($D$6:D3958,D3958)=1,1,0),0)</f>
        <v>0</v>
      </c>
      <c r="U3958" s="17" t="str">
        <f t="shared" si="312"/>
        <v/>
      </c>
      <c r="V3958" s="17" t="str">
        <f t="shared" si="313"/>
        <v/>
      </c>
    </row>
    <row r="3959" s="9" customFormat="1" hidden="1" customHeight="1" spans="1:22">
      <c r="A3959" s="21"/>
      <c r="B3959" s="54"/>
      <c r="C3959" s="55"/>
      <c r="D3959" s="54"/>
      <c r="E3959" s="57"/>
      <c r="F3959" s="58"/>
      <c r="G3959" s="59"/>
      <c r="H3959" s="57"/>
      <c r="I3959" s="57"/>
      <c r="J3959" s="62" t="str">
        <f t="shared" si="309"/>
        <v/>
      </c>
      <c r="K3959" s="61"/>
      <c r="L3959" s="57"/>
      <c r="M3959" s="57" t="str">
        <f t="shared" si="310"/>
        <v/>
      </c>
      <c r="N3959" s="57"/>
      <c r="O3959" s="57"/>
      <c r="P3959" s="57"/>
      <c r="Q3959" s="65" t="str">
        <f t="shared" si="311"/>
        <v/>
      </c>
      <c r="R3959" s="55"/>
      <c r="S3959" s="67"/>
      <c r="T3959" s="17">
        <f>IF(AND(D3959&lt;&gt;"",RIGHT(D3959,3)&lt;&gt;""),IF(COUNTIF($D$6:D3959,D3959)=1,1,0),0)</f>
        <v>0</v>
      </c>
      <c r="U3959" s="17" t="str">
        <f t="shared" si="312"/>
        <v/>
      </c>
      <c r="V3959" s="17" t="str">
        <f t="shared" si="313"/>
        <v/>
      </c>
    </row>
    <row r="3960" s="9" customFormat="1" hidden="1" customHeight="1" spans="1:22">
      <c r="A3960" s="21"/>
      <c r="B3960" s="54"/>
      <c r="C3960" s="55"/>
      <c r="D3960" s="54"/>
      <c r="E3960" s="57"/>
      <c r="F3960" s="58"/>
      <c r="G3960" s="59"/>
      <c r="H3960" s="57"/>
      <c r="I3960" s="57"/>
      <c r="J3960" s="62" t="str">
        <f t="shared" si="309"/>
        <v/>
      </c>
      <c r="K3960" s="61"/>
      <c r="L3960" s="57"/>
      <c r="M3960" s="57" t="str">
        <f t="shared" si="310"/>
        <v/>
      </c>
      <c r="N3960" s="57"/>
      <c r="O3960" s="57"/>
      <c r="P3960" s="57"/>
      <c r="Q3960" s="65" t="str">
        <f t="shared" si="311"/>
        <v/>
      </c>
      <c r="R3960" s="55"/>
      <c r="S3960" s="67"/>
      <c r="T3960" s="17">
        <f>IF(AND(D3960&lt;&gt;"",RIGHT(D3960,3)&lt;&gt;""),IF(COUNTIF($D$6:D3960,D3960)=1,1,0),0)</f>
        <v>0</v>
      </c>
      <c r="U3960" s="17" t="str">
        <f t="shared" si="312"/>
        <v/>
      </c>
      <c r="V3960" s="17" t="str">
        <f t="shared" si="313"/>
        <v/>
      </c>
    </row>
    <row r="3961" s="9" customFormat="1" hidden="1" customHeight="1" spans="1:22">
      <c r="A3961" s="21"/>
      <c r="B3961" s="54"/>
      <c r="C3961" s="55"/>
      <c r="D3961" s="54"/>
      <c r="E3961" s="57"/>
      <c r="F3961" s="58"/>
      <c r="G3961" s="59"/>
      <c r="H3961" s="57"/>
      <c r="I3961" s="57"/>
      <c r="J3961" s="62" t="str">
        <f t="shared" si="309"/>
        <v/>
      </c>
      <c r="K3961" s="61"/>
      <c r="L3961" s="57"/>
      <c r="M3961" s="57" t="str">
        <f t="shared" si="310"/>
        <v/>
      </c>
      <c r="N3961" s="57"/>
      <c r="O3961" s="57"/>
      <c r="P3961" s="57"/>
      <c r="Q3961" s="65" t="str">
        <f t="shared" si="311"/>
        <v/>
      </c>
      <c r="R3961" s="55"/>
      <c r="S3961" s="67"/>
      <c r="T3961" s="17">
        <f>IF(AND(D3961&lt;&gt;"",RIGHT(D3961,3)&lt;&gt;""),IF(COUNTIF($D$6:D3961,D3961)=1,1,0),0)</f>
        <v>0</v>
      </c>
      <c r="U3961" s="17" t="str">
        <f t="shared" si="312"/>
        <v/>
      </c>
      <c r="V3961" s="17" t="str">
        <f t="shared" si="313"/>
        <v/>
      </c>
    </row>
    <row r="3962" s="9" customFormat="1" hidden="1" customHeight="1" spans="1:22">
      <c r="A3962" s="21"/>
      <c r="B3962" s="54"/>
      <c r="C3962" s="55"/>
      <c r="D3962" s="54"/>
      <c r="E3962" s="57"/>
      <c r="F3962" s="58"/>
      <c r="G3962" s="59"/>
      <c r="H3962" s="57"/>
      <c r="I3962" s="57"/>
      <c r="J3962" s="62" t="str">
        <f t="shared" si="309"/>
        <v/>
      </c>
      <c r="K3962" s="61"/>
      <c r="L3962" s="57"/>
      <c r="M3962" s="57" t="str">
        <f t="shared" si="310"/>
        <v/>
      </c>
      <c r="N3962" s="57"/>
      <c r="O3962" s="57"/>
      <c r="P3962" s="57"/>
      <c r="Q3962" s="65" t="str">
        <f t="shared" si="311"/>
        <v/>
      </c>
      <c r="R3962" s="55"/>
      <c r="S3962" s="67"/>
      <c r="T3962" s="17">
        <f>IF(AND(D3962&lt;&gt;"",RIGHT(D3962,3)&lt;&gt;""),IF(COUNTIF($D$6:D3962,D3962)=1,1,0),0)</f>
        <v>0</v>
      </c>
      <c r="U3962" s="17" t="str">
        <f t="shared" si="312"/>
        <v/>
      </c>
      <c r="V3962" s="17" t="str">
        <f t="shared" si="313"/>
        <v/>
      </c>
    </row>
    <row r="3963" s="9" customFormat="1" hidden="1" customHeight="1" spans="1:22">
      <c r="A3963" s="21"/>
      <c r="B3963" s="54"/>
      <c r="C3963" s="55"/>
      <c r="D3963" s="54"/>
      <c r="E3963" s="57"/>
      <c r="F3963" s="58"/>
      <c r="G3963" s="59"/>
      <c r="H3963" s="57"/>
      <c r="I3963" s="57"/>
      <c r="J3963" s="62" t="str">
        <f t="shared" si="309"/>
        <v/>
      </c>
      <c r="K3963" s="61"/>
      <c r="L3963" s="57"/>
      <c r="M3963" s="57" t="str">
        <f t="shared" si="310"/>
        <v/>
      </c>
      <c r="N3963" s="57"/>
      <c r="O3963" s="57"/>
      <c r="P3963" s="57"/>
      <c r="Q3963" s="65" t="str">
        <f t="shared" si="311"/>
        <v/>
      </c>
      <c r="R3963" s="55"/>
      <c r="S3963" s="67"/>
      <c r="T3963" s="17">
        <f>IF(AND(D3963&lt;&gt;"",RIGHT(D3963,3)&lt;&gt;""),IF(COUNTIF($D$6:D3963,D3963)=1,1,0),0)</f>
        <v>0</v>
      </c>
      <c r="U3963" s="17" t="str">
        <f t="shared" si="312"/>
        <v/>
      </c>
      <c r="V3963" s="17" t="str">
        <f t="shared" si="313"/>
        <v/>
      </c>
    </row>
    <row r="3964" s="9" customFormat="1" hidden="1" customHeight="1" spans="1:22">
      <c r="A3964" s="21"/>
      <c r="B3964" s="54"/>
      <c r="C3964" s="55"/>
      <c r="D3964" s="54"/>
      <c r="E3964" s="57"/>
      <c r="F3964" s="58"/>
      <c r="G3964" s="59"/>
      <c r="H3964" s="57"/>
      <c r="I3964" s="57"/>
      <c r="J3964" s="62" t="str">
        <f t="shared" si="309"/>
        <v/>
      </c>
      <c r="K3964" s="61"/>
      <c r="L3964" s="57"/>
      <c r="M3964" s="57" t="str">
        <f t="shared" si="310"/>
        <v/>
      </c>
      <c r="N3964" s="57"/>
      <c r="O3964" s="57"/>
      <c r="P3964" s="57"/>
      <c r="Q3964" s="65" t="str">
        <f t="shared" si="311"/>
        <v/>
      </c>
      <c r="R3964" s="55"/>
      <c r="S3964" s="67"/>
      <c r="T3964" s="17">
        <f>IF(AND(D3964&lt;&gt;"",RIGHT(D3964,3)&lt;&gt;""),IF(COUNTIF($D$6:D3964,D3964)=1,1,0),0)</f>
        <v>0</v>
      </c>
      <c r="U3964" s="17" t="str">
        <f t="shared" si="312"/>
        <v/>
      </c>
      <c r="V3964" s="17" t="str">
        <f t="shared" si="313"/>
        <v/>
      </c>
    </row>
    <row r="3965" s="9" customFormat="1" hidden="1" customHeight="1" spans="1:22">
      <c r="A3965" s="21"/>
      <c r="B3965" s="54"/>
      <c r="C3965" s="55"/>
      <c r="D3965" s="54"/>
      <c r="E3965" s="57"/>
      <c r="F3965" s="58"/>
      <c r="G3965" s="59"/>
      <c r="H3965" s="57"/>
      <c r="I3965" s="57"/>
      <c r="J3965" s="62" t="str">
        <f t="shared" si="309"/>
        <v/>
      </c>
      <c r="K3965" s="61"/>
      <c r="L3965" s="57"/>
      <c r="M3965" s="57" t="str">
        <f t="shared" si="310"/>
        <v/>
      </c>
      <c r="N3965" s="57"/>
      <c r="O3965" s="57"/>
      <c r="P3965" s="57"/>
      <c r="Q3965" s="65" t="str">
        <f t="shared" si="311"/>
        <v/>
      </c>
      <c r="R3965" s="55"/>
      <c r="S3965" s="67"/>
      <c r="T3965" s="17">
        <f>IF(AND(D3965&lt;&gt;"",RIGHT(D3965,3)&lt;&gt;""),IF(COUNTIF($D$6:D3965,D3965)=1,1,0),0)</f>
        <v>0</v>
      </c>
      <c r="U3965" s="17" t="str">
        <f t="shared" si="312"/>
        <v/>
      </c>
      <c r="V3965" s="17" t="str">
        <f t="shared" si="313"/>
        <v/>
      </c>
    </row>
    <row r="3966" s="9" customFormat="1" hidden="1" customHeight="1" spans="1:22">
      <c r="A3966" s="21"/>
      <c r="B3966" s="54"/>
      <c r="C3966" s="55"/>
      <c r="D3966" s="54"/>
      <c r="E3966" s="57"/>
      <c r="F3966" s="58"/>
      <c r="G3966" s="59"/>
      <c r="H3966" s="57"/>
      <c r="I3966" s="57"/>
      <c r="J3966" s="62" t="str">
        <f t="shared" si="309"/>
        <v/>
      </c>
      <c r="K3966" s="61"/>
      <c r="L3966" s="57"/>
      <c r="M3966" s="57" t="str">
        <f t="shared" si="310"/>
        <v/>
      </c>
      <c r="N3966" s="57"/>
      <c r="O3966" s="57"/>
      <c r="P3966" s="57"/>
      <c r="Q3966" s="65" t="str">
        <f t="shared" si="311"/>
        <v/>
      </c>
      <c r="R3966" s="55"/>
      <c r="S3966" s="67"/>
      <c r="T3966" s="17">
        <f>IF(AND(D3966&lt;&gt;"",RIGHT(D3966,3)&lt;&gt;""),IF(COUNTIF($D$6:D3966,D3966)=1,1,0),0)</f>
        <v>0</v>
      </c>
      <c r="U3966" s="17" t="str">
        <f t="shared" si="312"/>
        <v/>
      </c>
      <c r="V3966" s="17" t="str">
        <f t="shared" si="313"/>
        <v/>
      </c>
    </row>
    <row r="3967" s="9" customFormat="1" hidden="1" customHeight="1" spans="1:22">
      <c r="A3967" s="21"/>
      <c r="B3967" s="54"/>
      <c r="C3967" s="55"/>
      <c r="D3967" s="54"/>
      <c r="E3967" s="57"/>
      <c r="F3967" s="58"/>
      <c r="G3967" s="59"/>
      <c r="H3967" s="57"/>
      <c r="I3967" s="57"/>
      <c r="J3967" s="62" t="str">
        <f t="shared" si="309"/>
        <v/>
      </c>
      <c r="K3967" s="61"/>
      <c r="L3967" s="57"/>
      <c r="M3967" s="57" t="str">
        <f t="shared" si="310"/>
        <v/>
      </c>
      <c r="N3967" s="57"/>
      <c r="O3967" s="57"/>
      <c r="P3967" s="57"/>
      <c r="Q3967" s="65" t="str">
        <f t="shared" si="311"/>
        <v/>
      </c>
      <c r="R3967" s="55"/>
      <c r="S3967" s="67"/>
      <c r="T3967" s="17">
        <f>IF(AND(D3967&lt;&gt;"",RIGHT(D3967,3)&lt;&gt;""),IF(COUNTIF($D$6:D3967,D3967)=1,1,0),0)</f>
        <v>0</v>
      </c>
      <c r="U3967" s="17" t="str">
        <f t="shared" si="312"/>
        <v/>
      </c>
      <c r="V3967" s="17" t="str">
        <f t="shared" si="313"/>
        <v/>
      </c>
    </row>
    <row r="3968" s="9" customFormat="1" hidden="1" customHeight="1" spans="1:22">
      <c r="A3968" s="21"/>
      <c r="B3968" s="54"/>
      <c r="C3968" s="55"/>
      <c r="D3968" s="54"/>
      <c r="E3968" s="57"/>
      <c r="F3968" s="58"/>
      <c r="G3968" s="59"/>
      <c r="H3968" s="57"/>
      <c r="I3968" s="57"/>
      <c r="J3968" s="62" t="str">
        <f t="shared" si="309"/>
        <v/>
      </c>
      <c r="K3968" s="61"/>
      <c r="L3968" s="57"/>
      <c r="M3968" s="57" t="str">
        <f t="shared" si="310"/>
        <v/>
      </c>
      <c r="N3968" s="57"/>
      <c r="O3968" s="57"/>
      <c r="P3968" s="57"/>
      <c r="Q3968" s="65" t="str">
        <f t="shared" si="311"/>
        <v/>
      </c>
      <c r="R3968" s="55"/>
      <c r="S3968" s="67"/>
      <c r="T3968" s="17">
        <f>IF(AND(D3968&lt;&gt;"",RIGHT(D3968,3)&lt;&gt;""),IF(COUNTIF($D$6:D3968,D3968)=1,1,0),0)</f>
        <v>0</v>
      </c>
      <c r="U3968" s="17" t="str">
        <f t="shared" si="312"/>
        <v/>
      </c>
      <c r="V3968" s="17" t="str">
        <f t="shared" si="313"/>
        <v/>
      </c>
    </row>
    <row r="3969" s="9" customFormat="1" hidden="1" customHeight="1" spans="1:22">
      <c r="A3969" s="21"/>
      <c r="B3969" s="54"/>
      <c r="C3969" s="55"/>
      <c r="D3969" s="54"/>
      <c r="E3969" s="57"/>
      <c r="F3969" s="58"/>
      <c r="G3969" s="59"/>
      <c r="H3969" s="57"/>
      <c r="I3969" s="57"/>
      <c r="J3969" s="62" t="str">
        <f t="shared" si="309"/>
        <v/>
      </c>
      <c r="K3969" s="61"/>
      <c r="L3969" s="57"/>
      <c r="M3969" s="57" t="str">
        <f t="shared" si="310"/>
        <v/>
      </c>
      <c r="N3969" s="57"/>
      <c r="O3969" s="57"/>
      <c r="P3969" s="57"/>
      <c r="Q3969" s="65" t="str">
        <f t="shared" si="311"/>
        <v/>
      </c>
      <c r="R3969" s="55"/>
      <c r="S3969" s="67"/>
      <c r="T3969" s="17">
        <f>IF(AND(D3969&lt;&gt;"",RIGHT(D3969,3)&lt;&gt;""),IF(COUNTIF($D$6:D3969,D3969)=1,1,0),0)</f>
        <v>0</v>
      </c>
      <c r="U3969" s="17" t="str">
        <f t="shared" si="312"/>
        <v/>
      </c>
      <c r="V3969" s="17" t="str">
        <f t="shared" si="313"/>
        <v/>
      </c>
    </row>
    <row r="3970" s="9" customFormat="1" hidden="1" customHeight="1" spans="1:22">
      <c r="A3970" s="21"/>
      <c r="B3970" s="54"/>
      <c r="C3970" s="55"/>
      <c r="D3970" s="54"/>
      <c r="E3970" s="57"/>
      <c r="F3970" s="58"/>
      <c r="G3970" s="59"/>
      <c r="H3970" s="57"/>
      <c r="I3970" s="57"/>
      <c r="J3970" s="62" t="str">
        <f t="shared" si="309"/>
        <v/>
      </c>
      <c r="K3970" s="61"/>
      <c r="L3970" s="57"/>
      <c r="M3970" s="57" t="str">
        <f t="shared" si="310"/>
        <v/>
      </c>
      <c r="N3970" s="57"/>
      <c r="O3970" s="57"/>
      <c r="P3970" s="57"/>
      <c r="Q3970" s="65" t="str">
        <f t="shared" si="311"/>
        <v/>
      </c>
      <c r="R3970" s="55"/>
      <c r="S3970" s="67"/>
      <c r="T3970" s="17">
        <f>IF(AND(D3970&lt;&gt;"",RIGHT(D3970,3)&lt;&gt;""),IF(COUNTIF($D$6:D3970,D3970)=1,1,0),0)</f>
        <v>0</v>
      </c>
      <c r="U3970" s="17" t="str">
        <f t="shared" si="312"/>
        <v/>
      </c>
      <c r="V3970" s="17" t="str">
        <f t="shared" si="313"/>
        <v/>
      </c>
    </row>
    <row r="3971" s="9" customFormat="1" hidden="1" customHeight="1" spans="1:22">
      <c r="A3971" s="21"/>
      <c r="B3971" s="54"/>
      <c r="C3971" s="55"/>
      <c r="D3971" s="54"/>
      <c r="E3971" s="57"/>
      <c r="F3971" s="58"/>
      <c r="G3971" s="59"/>
      <c r="H3971" s="57"/>
      <c r="I3971" s="57"/>
      <c r="J3971" s="62" t="str">
        <f t="shared" si="309"/>
        <v/>
      </c>
      <c r="K3971" s="61"/>
      <c r="L3971" s="57"/>
      <c r="M3971" s="57" t="str">
        <f t="shared" si="310"/>
        <v/>
      </c>
      <c r="N3971" s="57"/>
      <c r="O3971" s="57"/>
      <c r="P3971" s="57"/>
      <c r="Q3971" s="65" t="str">
        <f t="shared" si="311"/>
        <v/>
      </c>
      <c r="R3971" s="55"/>
      <c r="S3971" s="67"/>
      <c r="T3971" s="17">
        <f>IF(AND(D3971&lt;&gt;"",RIGHT(D3971,3)&lt;&gt;""),IF(COUNTIF($D$6:D3971,D3971)=1,1,0),0)</f>
        <v>0</v>
      </c>
      <c r="U3971" s="17" t="str">
        <f t="shared" si="312"/>
        <v/>
      </c>
      <c r="V3971" s="17" t="str">
        <f t="shared" si="313"/>
        <v/>
      </c>
    </row>
    <row r="3972" s="9" customFormat="1" hidden="1" customHeight="1" spans="1:22">
      <c r="A3972" s="21"/>
      <c r="B3972" s="54"/>
      <c r="C3972" s="55"/>
      <c r="D3972" s="54"/>
      <c r="E3972" s="57"/>
      <c r="F3972" s="58"/>
      <c r="G3972" s="59"/>
      <c r="H3972" s="57"/>
      <c r="I3972" s="57"/>
      <c r="J3972" s="62" t="str">
        <f t="shared" si="309"/>
        <v/>
      </c>
      <c r="K3972" s="61"/>
      <c r="L3972" s="57"/>
      <c r="M3972" s="57" t="str">
        <f t="shared" si="310"/>
        <v/>
      </c>
      <c r="N3972" s="57"/>
      <c r="O3972" s="57"/>
      <c r="P3972" s="57"/>
      <c r="Q3972" s="65" t="str">
        <f t="shared" si="311"/>
        <v/>
      </c>
      <c r="R3972" s="55"/>
      <c r="S3972" s="67"/>
      <c r="T3972" s="17">
        <f>IF(AND(D3972&lt;&gt;"",RIGHT(D3972,3)&lt;&gt;""),IF(COUNTIF($D$6:D3972,D3972)=1,1,0),0)</f>
        <v>0</v>
      </c>
      <c r="U3972" s="17" t="str">
        <f t="shared" si="312"/>
        <v/>
      </c>
      <c r="V3972" s="17" t="str">
        <f t="shared" si="313"/>
        <v/>
      </c>
    </row>
    <row r="3973" s="9" customFormat="1" hidden="1" customHeight="1" spans="1:22">
      <c r="A3973" s="21"/>
      <c r="B3973" s="54"/>
      <c r="C3973" s="55"/>
      <c r="D3973" s="54"/>
      <c r="E3973" s="57"/>
      <c r="F3973" s="58"/>
      <c r="G3973" s="59"/>
      <c r="H3973" s="57"/>
      <c r="I3973" s="57"/>
      <c r="J3973" s="62" t="str">
        <f t="shared" si="309"/>
        <v/>
      </c>
      <c r="K3973" s="61"/>
      <c r="L3973" s="57"/>
      <c r="M3973" s="57" t="str">
        <f t="shared" si="310"/>
        <v/>
      </c>
      <c r="N3973" s="57"/>
      <c r="O3973" s="57"/>
      <c r="P3973" s="57"/>
      <c r="Q3973" s="65" t="str">
        <f t="shared" si="311"/>
        <v/>
      </c>
      <c r="R3973" s="55"/>
      <c r="S3973" s="67"/>
      <c r="T3973" s="17">
        <f>IF(AND(D3973&lt;&gt;"",RIGHT(D3973,3)&lt;&gt;""),IF(COUNTIF($D$6:D3973,D3973)=1,1,0),0)</f>
        <v>0</v>
      </c>
      <c r="U3973" s="17" t="str">
        <f t="shared" si="312"/>
        <v/>
      </c>
      <c r="V3973" s="17" t="str">
        <f t="shared" si="313"/>
        <v/>
      </c>
    </row>
    <row r="3974" s="9" customFormat="1" hidden="1" customHeight="1" spans="1:22">
      <c r="A3974" s="21"/>
      <c r="B3974" s="54"/>
      <c r="C3974" s="55"/>
      <c r="D3974" s="54"/>
      <c r="E3974" s="57"/>
      <c r="F3974" s="58"/>
      <c r="G3974" s="59"/>
      <c r="H3974" s="57"/>
      <c r="I3974" s="57"/>
      <c r="J3974" s="62" t="str">
        <f t="shared" ref="J3974:J4037" si="314">IF(H3974&lt;&gt;"",HYPERLINK(_xlfn.CONCAT($H$4,H3974,I3974),"Open File"),"")</f>
        <v/>
      </c>
      <c r="K3974" s="61"/>
      <c r="L3974" s="57"/>
      <c r="M3974" s="57" t="str">
        <f t="shared" ref="M3974:M4037" si="315">IF(AND(N3974&lt;&gt;"",Q3974&lt;&gt;"",R3974&lt;&gt;""),"COMPLETED",IF(N3974&lt;&gt;"","ON-GOING",IF(L3974&lt;&gt;"","REQUESTED","")))</f>
        <v/>
      </c>
      <c r="N3974" s="57"/>
      <c r="O3974" s="57"/>
      <c r="P3974" s="57"/>
      <c r="Q3974" s="65" t="str">
        <f t="shared" ref="Q3974:Q4037" si="316">IF(O3974&lt;&gt;"",HYPERLINK(_xlfn.CONCAT($O$4,O3974,P3974),"Open File"),"")</f>
        <v/>
      </c>
      <c r="R3974" s="55"/>
      <c r="S3974" s="67"/>
      <c r="T3974" s="17">
        <f>IF(AND(D3974&lt;&gt;"",RIGHT(D3974,3)&lt;&gt;""),IF(COUNTIF($D$6:D3974,D3974)=1,1,0),0)</f>
        <v>0</v>
      </c>
      <c r="U3974" s="17" t="str">
        <f t="shared" ref="U3974:U4037" si="317">IF(AND(D3974&lt;&gt;"",E3974&lt;&gt;""),_xlfn.CONCAT(SUBSTITUTE(D3974,"/","."),"_",E3974,"_Before"),"")</f>
        <v/>
      </c>
      <c r="V3974" s="17" t="str">
        <f t="shared" ref="V3974:V4037" si="318">IF(AND(D3974&lt;&gt;"",E3974&lt;&gt;""),_xlfn.CONCAT(SUBSTITUTE(D3974,"/","."),"_",E3974,"_After"),"")</f>
        <v/>
      </c>
    </row>
    <row r="3975" s="9" customFormat="1" hidden="1" customHeight="1" spans="1:22">
      <c r="A3975" s="21"/>
      <c r="B3975" s="54"/>
      <c r="C3975" s="55"/>
      <c r="D3975" s="54"/>
      <c r="E3975" s="57"/>
      <c r="F3975" s="58"/>
      <c r="G3975" s="59"/>
      <c r="H3975" s="57"/>
      <c r="I3975" s="57"/>
      <c r="J3975" s="62" t="str">
        <f t="shared" si="314"/>
        <v/>
      </c>
      <c r="K3975" s="61"/>
      <c r="L3975" s="57"/>
      <c r="M3975" s="57" t="str">
        <f t="shared" si="315"/>
        <v/>
      </c>
      <c r="N3975" s="57"/>
      <c r="O3975" s="57"/>
      <c r="P3975" s="57"/>
      <c r="Q3975" s="65" t="str">
        <f t="shared" si="316"/>
        <v/>
      </c>
      <c r="R3975" s="55"/>
      <c r="S3975" s="67"/>
      <c r="T3975" s="17">
        <f>IF(AND(D3975&lt;&gt;"",RIGHT(D3975,3)&lt;&gt;""),IF(COUNTIF($D$6:D3975,D3975)=1,1,0),0)</f>
        <v>0</v>
      </c>
      <c r="U3975" s="17" t="str">
        <f t="shared" si="317"/>
        <v/>
      </c>
      <c r="V3975" s="17" t="str">
        <f t="shared" si="318"/>
        <v/>
      </c>
    </row>
    <row r="3976" s="9" customFormat="1" hidden="1" customHeight="1" spans="1:22">
      <c r="A3976" s="21"/>
      <c r="B3976" s="54"/>
      <c r="C3976" s="55"/>
      <c r="D3976" s="54"/>
      <c r="E3976" s="57"/>
      <c r="F3976" s="58"/>
      <c r="G3976" s="59"/>
      <c r="H3976" s="57"/>
      <c r="I3976" s="57"/>
      <c r="J3976" s="62" t="str">
        <f t="shared" si="314"/>
        <v/>
      </c>
      <c r="K3976" s="61"/>
      <c r="L3976" s="57"/>
      <c r="M3976" s="57" t="str">
        <f t="shared" si="315"/>
        <v/>
      </c>
      <c r="N3976" s="57"/>
      <c r="O3976" s="57"/>
      <c r="P3976" s="57"/>
      <c r="Q3976" s="65" t="str">
        <f t="shared" si="316"/>
        <v/>
      </c>
      <c r="R3976" s="55"/>
      <c r="S3976" s="67"/>
      <c r="T3976" s="17">
        <f>IF(AND(D3976&lt;&gt;"",RIGHT(D3976,3)&lt;&gt;""),IF(COUNTIF($D$6:D3976,D3976)=1,1,0),0)</f>
        <v>0</v>
      </c>
      <c r="U3976" s="17" t="str">
        <f t="shared" si="317"/>
        <v/>
      </c>
      <c r="V3976" s="17" t="str">
        <f t="shared" si="318"/>
        <v/>
      </c>
    </row>
    <row r="3977" s="9" customFormat="1" hidden="1" customHeight="1" spans="1:22">
      <c r="A3977" s="21"/>
      <c r="B3977" s="54"/>
      <c r="C3977" s="55"/>
      <c r="D3977" s="54"/>
      <c r="E3977" s="57"/>
      <c r="F3977" s="58"/>
      <c r="G3977" s="59"/>
      <c r="H3977" s="57"/>
      <c r="I3977" s="57"/>
      <c r="J3977" s="62" t="str">
        <f t="shared" si="314"/>
        <v/>
      </c>
      <c r="K3977" s="61"/>
      <c r="L3977" s="57"/>
      <c r="M3977" s="57" t="str">
        <f t="shared" si="315"/>
        <v/>
      </c>
      <c r="N3977" s="57"/>
      <c r="O3977" s="57"/>
      <c r="P3977" s="57"/>
      <c r="Q3977" s="65" t="str">
        <f t="shared" si="316"/>
        <v/>
      </c>
      <c r="R3977" s="55"/>
      <c r="S3977" s="67"/>
      <c r="T3977" s="17">
        <f>IF(AND(D3977&lt;&gt;"",RIGHT(D3977,3)&lt;&gt;""),IF(COUNTIF($D$6:D3977,D3977)=1,1,0),0)</f>
        <v>0</v>
      </c>
      <c r="U3977" s="17" t="str">
        <f t="shared" si="317"/>
        <v/>
      </c>
      <c r="V3977" s="17" t="str">
        <f t="shared" si="318"/>
        <v/>
      </c>
    </row>
    <row r="3978" s="9" customFormat="1" hidden="1" customHeight="1" spans="1:22">
      <c r="A3978" s="21"/>
      <c r="B3978" s="54"/>
      <c r="C3978" s="55"/>
      <c r="D3978" s="54"/>
      <c r="E3978" s="57"/>
      <c r="F3978" s="58"/>
      <c r="G3978" s="59"/>
      <c r="H3978" s="57"/>
      <c r="I3978" s="57"/>
      <c r="J3978" s="62" t="str">
        <f t="shared" si="314"/>
        <v/>
      </c>
      <c r="K3978" s="61"/>
      <c r="L3978" s="57"/>
      <c r="M3978" s="57" t="str">
        <f t="shared" si="315"/>
        <v/>
      </c>
      <c r="N3978" s="57"/>
      <c r="O3978" s="57"/>
      <c r="P3978" s="57"/>
      <c r="Q3978" s="65" t="str">
        <f t="shared" si="316"/>
        <v/>
      </c>
      <c r="R3978" s="55"/>
      <c r="S3978" s="67"/>
      <c r="T3978" s="17">
        <f>IF(AND(D3978&lt;&gt;"",RIGHT(D3978,3)&lt;&gt;""),IF(COUNTIF($D$6:D3978,D3978)=1,1,0),0)</f>
        <v>0</v>
      </c>
      <c r="U3978" s="17" t="str">
        <f t="shared" si="317"/>
        <v/>
      </c>
      <c r="V3978" s="17" t="str">
        <f t="shared" si="318"/>
        <v/>
      </c>
    </row>
    <row r="3979" s="9" customFormat="1" hidden="1" customHeight="1" spans="1:22">
      <c r="A3979" s="21"/>
      <c r="B3979" s="54"/>
      <c r="C3979" s="55"/>
      <c r="D3979" s="54"/>
      <c r="E3979" s="57"/>
      <c r="F3979" s="58"/>
      <c r="G3979" s="59"/>
      <c r="H3979" s="57"/>
      <c r="I3979" s="57"/>
      <c r="J3979" s="62" t="str">
        <f t="shared" si="314"/>
        <v/>
      </c>
      <c r="K3979" s="61"/>
      <c r="L3979" s="57"/>
      <c r="M3979" s="57" t="str">
        <f t="shared" si="315"/>
        <v/>
      </c>
      <c r="N3979" s="57"/>
      <c r="O3979" s="57"/>
      <c r="P3979" s="57"/>
      <c r="Q3979" s="65" t="str">
        <f t="shared" si="316"/>
        <v/>
      </c>
      <c r="R3979" s="55"/>
      <c r="S3979" s="67"/>
      <c r="T3979" s="17">
        <f>IF(AND(D3979&lt;&gt;"",RIGHT(D3979,3)&lt;&gt;""),IF(COUNTIF($D$6:D3979,D3979)=1,1,0),0)</f>
        <v>0</v>
      </c>
      <c r="U3979" s="17" t="str">
        <f t="shared" si="317"/>
        <v/>
      </c>
      <c r="V3979" s="17" t="str">
        <f t="shared" si="318"/>
        <v/>
      </c>
    </row>
    <row r="3980" s="9" customFormat="1" hidden="1" customHeight="1" spans="1:22">
      <c r="A3980" s="21"/>
      <c r="B3980" s="54"/>
      <c r="C3980" s="55"/>
      <c r="D3980" s="54"/>
      <c r="E3980" s="57"/>
      <c r="F3980" s="58"/>
      <c r="G3980" s="59"/>
      <c r="H3980" s="57"/>
      <c r="I3980" s="57"/>
      <c r="J3980" s="62" t="str">
        <f t="shared" si="314"/>
        <v/>
      </c>
      <c r="K3980" s="61"/>
      <c r="L3980" s="57"/>
      <c r="M3980" s="57" t="str">
        <f t="shared" si="315"/>
        <v/>
      </c>
      <c r="N3980" s="57"/>
      <c r="O3980" s="57"/>
      <c r="P3980" s="57"/>
      <c r="Q3980" s="65" t="str">
        <f t="shared" si="316"/>
        <v/>
      </c>
      <c r="R3980" s="55"/>
      <c r="S3980" s="67"/>
      <c r="T3980" s="17">
        <f>IF(AND(D3980&lt;&gt;"",RIGHT(D3980,3)&lt;&gt;""),IF(COUNTIF($D$6:D3980,D3980)=1,1,0),0)</f>
        <v>0</v>
      </c>
      <c r="U3980" s="17" t="str">
        <f t="shared" si="317"/>
        <v/>
      </c>
      <c r="V3980" s="17" t="str">
        <f t="shared" si="318"/>
        <v/>
      </c>
    </row>
    <row r="3981" s="9" customFormat="1" hidden="1" customHeight="1" spans="1:22">
      <c r="A3981" s="21"/>
      <c r="B3981" s="54"/>
      <c r="C3981" s="55"/>
      <c r="D3981" s="54"/>
      <c r="E3981" s="57"/>
      <c r="F3981" s="58"/>
      <c r="G3981" s="59"/>
      <c r="H3981" s="57"/>
      <c r="I3981" s="57"/>
      <c r="J3981" s="62" t="str">
        <f t="shared" si="314"/>
        <v/>
      </c>
      <c r="K3981" s="61"/>
      <c r="L3981" s="57"/>
      <c r="M3981" s="57" t="str">
        <f t="shared" si="315"/>
        <v/>
      </c>
      <c r="N3981" s="57"/>
      <c r="O3981" s="57"/>
      <c r="P3981" s="57"/>
      <c r="Q3981" s="65" t="str">
        <f t="shared" si="316"/>
        <v/>
      </c>
      <c r="R3981" s="55"/>
      <c r="S3981" s="67"/>
      <c r="T3981" s="17">
        <f>IF(AND(D3981&lt;&gt;"",RIGHT(D3981,3)&lt;&gt;""),IF(COUNTIF($D$6:D3981,D3981)=1,1,0),0)</f>
        <v>0</v>
      </c>
      <c r="U3981" s="17" t="str">
        <f t="shared" si="317"/>
        <v/>
      </c>
      <c r="V3981" s="17" t="str">
        <f t="shared" si="318"/>
        <v/>
      </c>
    </row>
    <row r="3982" s="9" customFormat="1" hidden="1" customHeight="1" spans="1:22">
      <c r="A3982" s="21"/>
      <c r="B3982" s="54"/>
      <c r="C3982" s="55"/>
      <c r="D3982" s="54"/>
      <c r="E3982" s="57"/>
      <c r="F3982" s="58"/>
      <c r="G3982" s="59"/>
      <c r="H3982" s="57"/>
      <c r="I3982" s="57"/>
      <c r="J3982" s="62" t="str">
        <f t="shared" si="314"/>
        <v/>
      </c>
      <c r="K3982" s="61"/>
      <c r="L3982" s="57"/>
      <c r="M3982" s="57" t="str">
        <f t="shared" si="315"/>
        <v/>
      </c>
      <c r="N3982" s="57"/>
      <c r="O3982" s="57"/>
      <c r="P3982" s="57"/>
      <c r="Q3982" s="65" t="str">
        <f t="shared" si="316"/>
        <v/>
      </c>
      <c r="R3982" s="55"/>
      <c r="S3982" s="67"/>
      <c r="T3982" s="17">
        <f>IF(AND(D3982&lt;&gt;"",RIGHT(D3982,3)&lt;&gt;""),IF(COUNTIF($D$6:D3982,D3982)=1,1,0),0)</f>
        <v>0</v>
      </c>
      <c r="U3982" s="17" t="str">
        <f t="shared" si="317"/>
        <v/>
      </c>
      <c r="V3982" s="17" t="str">
        <f t="shared" si="318"/>
        <v/>
      </c>
    </row>
    <row r="3983" s="9" customFormat="1" hidden="1" customHeight="1" spans="1:22">
      <c r="A3983" s="21"/>
      <c r="B3983" s="54"/>
      <c r="C3983" s="55"/>
      <c r="D3983" s="54"/>
      <c r="E3983" s="57"/>
      <c r="F3983" s="58"/>
      <c r="G3983" s="59"/>
      <c r="H3983" s="57"/>
      <c r="I3983" s="57"/>
      <c r="J3983" s="62" t="str">
        <f t="shared" si="314"/>
        <v/>
      </c>
      <c r="K3983" s="61"/>
      <c r="L3983" s="57"/>
      <c r="M3983" s="57" t="str">
        <f t="shared" si="315"/>
        <v/>
      </c>
      <c r="N3983" s="57"/>
      <c r="O3983" s="57"/>
      <c r="P3983" s="57"/>
      <c r="Q3983" s="65" t="str">
        <f t="shared" si="316"/>
        <v/>
      </c>
      <c r="R3983" s="55"/>
      <c r="S3983" s="67"/>
      <c r="T3983" s="17">
        <f>IF(AND(D3983&lt;&gt;"",RIGHT(D3983,3)&lt;&gt;""),IF(COUNTIF($D$6:D3983,D3983)=1,1,0),0)</f>
        <v>0</v>
      </c>
      <c r="U3983" s="17" t="str">
        <f t="shared" si="317"/>
        <v/>
      </c>
      <c r="V3983" s="17" t="str">
        <f t="shared" si="318"/>
        <v/>
      </c>
    </row>
    <row r="3984" s="9" customFormat="1" hidden="1" customHeight="1" spans="1:22">
      <c r="A3984" s="21"/>
      <c r="B3984" s="54"/>
      <c r="C3984" s="55"/>
      <c r="D3984" s="54"/>
      <c r="E3984" s="57"/>
      <c r="F3984" s="58"/>
      <c r="G3984" s="59"/>
      <c r="H3984" s="57"/>
      <c r="I3984" s="57"/>
      <c r="J3984" s="62" t="str">
        <f t="shared" si="314"/>
        <v/>
      </c>
      <c r="K3984" s="61"/>
      <c r="L3984" s="57"/>
      <c r="M3984" s="57" t="str">
        <f t="shared" si="315"/>
        <v/>
      </c>
      <c r="N3984" s="57"/>
      <c r="O3984" s="57"/>
      <c r="P3984" s="57"/>
      <c r="Q3984" s="65" t="str">
        <f t="shared" si="316"/>
        <v/>
      </c>
      <c r="R3984" s="55"/>
      <c r="S3984" s="67"/>
      <c r="T3984" s="17">
        <f>IF(AND(D3984&lt;&gt;"",RIGHT(D3984,3)&lt;&gt;""),IF(COUNTIF($D$6:D3984,D3984)=1,1,0),0)</f>
        <v>0</v>
      </c>
      <c r="U3984" s="17" t="str">
        <f t="shared" si="317"/>
        <v/>
      </c>
      <c r="V3984" s="17" t="str">
        <f t="shared" si="318"/>
        <v/>
      </c>
    </row>
    <row r="3985" s="9" customFormat="1" hidden="1" customHeight="1" spans="1:22">
      <c r="A3985" s="21"/>
      <c r="B3985" s="54"/>
      <c r="C3985" s="55"/>
      <c r="D3985" s="54"/>
      <c r="E3985" s="57"/>
      <c r="F3985" s="58"/>
      <c r="G3985" s="59"/>
      <c r="H3985" s="57"/>
      <c r="I3985" s="57"/>
      <c r="J3985" s="62" t="str">
        <f t="shared" si="314"/>
        <v/>
      </c>
      <c r="K3985" s="61"/>
      <c r="L3985" s="57"/>
      <c r="M3985" s="57" t="str">
        <f t="shared" si="315"/>
        <v/>
      </c>
      <c r="N3985" s="57"/>
      <c r="O3985" s="57"/>
      <c r="P3985" s="57"/>
      <c r="Q3985" s="65" t="str">
        <f t="shared" si="316"/>
        <v/>
      </c>
      <c r="R3985" s="55"/>
      <c r="S3985" s="67"/>
      <c r="T3985" s="17">
        <f>IF(AND(D3985&lt;&gt;"",RIGHT(D3985,3)&lt;&gt;""),IF(COUNTIF($D$6:D3985,D3985)=1,1,0),0)</f>
        <v>0</v>
      </c>
      <c r="U3985" s="17" t="str">
        <f t="shared" si="317"/>
        <v/>
      </c>
      <c r="V3985" s="17" t="str">
        <f t="shared" si="318"/>
        <v/>
      </c>
    </row>
    <row r="3986" s="9" customFormat="1" hidden="1" customHeight="1" spans="1:22">
      <c r="A3986" s="21"/>
      <c r="B3986" s="54"/>
      <c r="C3986" s="55"/>
      <c r="D3986" s="54"/>
      <c r="E3986" s="57"/>
      <c r="F3986" s="58"/>
      <c r="G3986" s="59"/>
      <c r="H3986" s="57"/>
      <c r="I3986" s="57"/>
      <c r="J3986" s="62" t="str">
        <f t="shared" si="314"/>
        <v/>
      </c>
      <c r="K3986" s="61"/>
      <c r="L3986" s="57"/>
      <c r="M3986" s="57" t="str">
        <f t="shared" si="315"/>
        <v/>
      </c>
      <c r="N3986" s="57"/>
      <c r="O3986" s="57"/>
      <c r="P3986" s="57"/>
      <c r="Q3986" s="65" t="str">
        <f t="shared" si="316"/>
        <v/>
      </c>
      <c r="R3986" s="55"/>
      <c r="S3986" s="67"/>
      <c r="T3986" s="17">
        <f>IF(AND(D3986&lt;&gt;"",RIGHT(D3986,3)&lt;&gt;""),IF(COUNTIF($D$6:D3986,D3986)=1,1,0),0)</f>
        <v>0</v>
      </c>
      <c r="U3986" s="17" t="str">
        <f t="shared" si="317"/>
        <v/>
      </c>
      <c r="V3986" s="17" t="str">
        <f t="shared" si="318"/>
        <v/>
      </c>
    </row>
    <row r="3987" s="9" customFormat="1" hidden="1" customHeight="1" spans="1:22">
      <c r="A3987" s="21"/>
      <c r="B3987" s="54"/>
      <c r="C3987" s="55"/>
      <c r="D3987" s="54"/>
      <c r="E3987" s="57"/>
      <c r="F3987" s="58"/>
      <c r="G3987" s="59"/>
      <c r="H3987" s="57"/>
      <c r="I3987" s="57"/>
      <c r="J3987" s="62" t="str">
        <f t="shared" si="314"/>
        <v/>
      </c>
      <c r="K3987" s="61"/>
      <c r="L3987" s="57"/>
      <c r="M3987" s="57" t="str">
        <f t="shared" si="315"/>
        <v/>
      </c>
      <c r="N3987" s="57"/>
      <c r="O3987" s="57"/>
      <c r="P3987" s="57"/>
      <c r="Q3987" s="65" t="str">
        <f t="shared" si="316"/>
        <v/>
      </c>
      <c r="R3987" s="55"/>
      <c r="S3987" s="67"/>
      <c r="T3987" s="17">
        <f>IF(AND(D3987&lt;&gt;"",RIGHT(D3987,3)&lt;&gt;""),IF(COUNTIF($D$6:D3987,D3987)=1,1,0),0)</f>
        <v>0</v>
      </c>
      <c r="U3987" s="17" t="str">
        <f t="shared" si="317"/>
        <v/>
      </c>
      <c r="V3987" s="17" t="str">
        <f t="shared" si="318"/>
        <v/>
      </c>
    </row>
    <row r="3988" s="9" customFormat="1" hidden="1" customHeight="1" spans="1:22">
      <c r="A3988" s="21"/>
      <c r="B3988" s="54"/>
      <c r="C3988" s="55"/>
      <c r="D3988" s="54"/>
      <c r="E3988" s="57"/>
      <c r="F3988" s="58"/>
      <c r="G3988" s="59"/>
      <c r="H3988" s="57"/>
      <c r="I3988" s="57"/>
      <c r="J3988" s="62" t="str">
        <f t="shared" si="314"/>
        <v/>
      </c>
      <c r="K3988" s="61"/>
      <c r="L3988" s="57"/>
      <c r="M3988" s="57" t="str">
        <f t="shared" si="315"/>
        <v/>
      </c>
      <c r="N3988" s="57"/>
      <c r="O3988" s="57"/>
      <c r="P3988" s="57"/>
      <c r="Q3988" s="65" t="str">
        <f t="shared" si="316"/>
        <v/>
      </c>
      <c r="R3988" s="55"/>
      <c r="S3988" s="67"/>
      <c r="T3988" s="17">
        <f>IF(AND(D3988&lt;&gt;"",RIGHT(D3988,3)&lt;&gt;""),IF(COUNTIF($D$6:D3988,D3988)=1,1,0),0)</f>
        <v>0</v>
      </c>
      <c r="U3988" s="17" t="str">
        <f t="shared" si="317"/>
        <v/>
      </c>
      <c r="V3988" s="17" t="str">
        <f t="shared" si="318"/>
        <v/>
      </c>
    </row>
    <row r="3989" s="9" customFormat="1" hidden="1" customHeight="1" spans="1:22">
      <c r="A3989" s="21"/>
      <c r="B3989" s="54"/>
      <c r="C3989" s="55"/>
      <c r="D3989" s="54"/>
      <c r="E3989" s="57"/>
      <c r="F3989" s="58"/>
      <c r="G3989" s="59"/>
      <c r="H3989" s="57"/>
      <c r="I3989" s="57"/>
      <c r="J3989" s="62" t="str">
        <f t="shared" si="314"/>
        <v/>
      </c>
      <c r="K3989" s="61"/>
      <c r="L3989" s="57"/>
      <c r="M3989" s="57" t="str">
        <f t="shared" si="315"/>
        <v/>
      </c>
      <c r="N3989" s="57"/>
      <c r="O3989" s="57"/>
      <c r="P3989" s="57"/>
      <c r="Q3989" s="65" t="str">
        <f t="shared" si="316"/>
        <v/>
      </c>
      <c r="R3989" s="55"/>
      <c r="S3989" s="67"/>
      <c r="T3989" s="17">
        <f>IF(AND(D3989&lt;&gt;"",RIGHT(D3989,3)&lt;&gt;""),IF(COUNTIF($D$6:D3989,D3989)=1,1,0),0)</f>
        <v>0</v>
      </c>
      <c r="U3989" s="17" t="str">
        <f t="shared" si="317"/>
        <v/>
      </c>
      <c r="V3989" s="17" t="str">
        <f t="shared" si="318"/>
        <v/>
      </c>
    </row>
    <row r="3990" s="9" customFormat="1" hidden="1" customHeight="1" spans="1:22">
      <c r="A3990" s="21"/>
      <c r="B3990" s="54"/>
      <c r="C3990" s="55"/>
      <c r="D3990" s="54"/>
      <c r="E3990" s="57"/>
      <c r="F3990" s="58"/>
      <c r="G3990" s="59"/>
      <c r="H3990" s="57"/>
      <c r="I3990" s="57"/>
      <c r="J3990" s="62" t="str">
        <f t="shared" si="314"/>
        <v/>
      </c>
      <c r="K3990" s="61"/>
      <c r="L3990" s="57"/>
      <c r="M3990" s="57" t="str">
        <f t="shared" si="315"/>
        <v/>
      </c>
      <c r="N3990" s="57"/>
      <c r="O3990" s="57"/>
      <c r="P3990" s="57"/>
      <c r="Q3990" s="65" t="str">
        <f t="shared" si="316"/>
        <v/>
      </c>
      <c r="R3990" s="55"/>
      <c r="S3990" s="67"/>
      <c r="T3990" s="17">
        <f>IF(AND(D3990&lt;&gt;"",RIGHT(D3990,3)&lt;&gt;""),IF(COUNTIF($D$6:D3990,D3990)=1,1,0),0)</f>
        <v>0</v>
      </c>
      <c r="U3990" s="17" t="str">
        <f t="shared" si="317"/>
        <v/>
      </c>
      <c r="V3990" s="17" t="str">
        <f t="shared" si="318"/>
        <v/>
      </c>
    </row>
    <row r="3991" s="9" customFormat="1" hidden="1" customHeight="1" spans="1:22">
      <c r="A3991" s="21"/>
      <c r="B3991" s="54"/>
      <c r="C3991" s="55"/>
      <c r="D3991" s="54"/>
      <c r="E3991" s="57"/>
      <c r="F3991" s="58"/>
      <c r="G3991" s="59"/>
      <c r="H3991" s="57"/>
      <c r="I3991" s="57"/>
      <c r="J3991" s="62" t="str">
        <f t="shared" si="314"/>
        <v/>
      </c>
      <c r="K3991" s="61"/>
      <c r="L3991" s="57"/>
      <c r="M3991" s="57" t="str">
        <f t="shared" si="315"/>
        <v/>
      </c>
      <c r="N3991" s="57"/>
      <c r="O3991" s="57"/>
      <c r="P3991" s="57"/>
      <c r="Q3991" s="65" t="str">
        <f t="shared" si="316"/>
        <v/>
      </c>
      <c r="R3991" s="55"/>
      <c r="S3991" s="67"/>
      <c r="T3991" s="17">
        <f>IF(AND(D3991&lt;&gt;"",RIGHT(D3991,3)&lt;&gt;""),IF(COUNTIF($D$6:D3991,D3991)=1,1,0),0)</f>
        <v>0</v>
      </c>
      <c r="U3991" s="17" t="str">
        <f t="shared" si="317"/>
        <v/>
      </c>
      <c r="V3991" s="17" t="str">
        <f t="shared" si="318"/>
        <v/>
      </c>
    </row>
    <row r="3992" s="9" customFormat="1" hidden="1" customHeight="1" spans="1:22">
      <c r="A3992" s="21"/>
      <c r="B3992" s="54"/>
      <c r="C3992" s="55"/>
      <c r="D3992" s="54"/>
      <c r="E3992" s="57"/>
      <c r="F3992" s="58"/>
      <c r="G3992" s="59"/>
      <c r="H3992" s="57"/>
      <c r="I3992" s="57"/>
      <c r="J3992" s="62" t="str">
        <f t="shared" si="314"/>
        <v/>
      </c>
      <c r="K3992" s="61"/>
      <c r="L3992" s="57"/>
      <c r="M3992" s="57" t="str">
        <f t="shared" si="315"/>
        <v/>
      </c>
      <c r="N3992" s="57"/>
      <c r="O3992" s="57"/>
      <c r="P3992" s="57"/>
      <c r="Q3992" s="65" t="str">
        <f t="shared" si="316"/>
        <v/>
      </c>
      <c r="R3992" s="55"/>
      <c r="S3992" s="67"/>
      <c r="T3992" s="17">
        <f>IF(AND(D3992&lt;&gt;"",RIGHT(D3992,3)&lt;&gt;""),IF(COUNTIF($D$6:D3992,D3992)=1,1,0),0)</f>
        <v>0</v>
      </c>
      <c r="U3992" s="17" t="str">
        <f t="shared" si="317"/>
        <v/>
      </c>
      <c r="V3992" s="17" t="str">
        <f t="shared" si="318"/>
        <v/>
      </c>
    </row>
    <row r="3993" s="9" customFormat="1" hidden="1" customHeight="1" spans="1:22">
      <c r="A3993" s="21"/>
      <c r="B3993" s="54"/>
      <c r="C3993" s="55"/>
      <c r="D3993" s="54"/>
      <c r="E3993" s="57"/>
      <c r="F3993" s="58"/>
      <c r="G3993" s="59"/>
      <c r="H3993" s="57"/>
      <c r="I3993" s="57"/>
      <c r="J3993" s="62" t="str">
        <f t="shared" si="314"/>
        <v/>
      </c>
      <c r="K3993" s="61"/>
      <c r="L3993" s="57"/>
      <c r="M3993" s="57" t="str">
        <f t="shared" si="315"/>
        <v/>
      </c>
      <c r="N3993" s="57"/>
      <c r="O3993" s="57"/>
      <c r="P3993" s="57"/>
      <c r="Q3993" s="65" t="str">
        <f t="shared" si="316"/>
        <v/>
      </c>
      <c r="R3993" s="55"/>
      <c r="S3993" s="67"/>
      <c r="T3993" s="17">
        <f>IF(AND(D3993&lt;&gt;"",RIGHT(D3993,3)&lt;&gt;""),IF(COUNTIF($D$6:D3993,D3993)=1,1,0),0)</f>
        <v>0</v>
      </c>
      <c r="U3993" s="17" t="str">
        <f t="shared" si="317"/>
        <v/>
      </c>
      <c r="V3993" s="17" t="str">
        <f t="shared" si="318"/>
        <v/>
      </c>
    </row>
    <row r="3994" s="9" customFormat="1" hidden="1" customHeight="1" spans="1:22">
      <c r="A3994" s="21"/>
      <c r="B3994" s="54"/>
      <c r="C3994" s="55"/>
      <c r="D3994" s="54"/>
      <c r="E3994" s="57"/>
      <c r="F3994" s="58"/>
      <c r="G3994" s="59"/>
      <c r="H3994" s="57"/>
      <c r="I3994" s="57"/>
      <c r="J3994" s="62" t="str">
        <f t="shared" si="314"/>
        <v/>
      </c>
      <c r="K3994" s="61"/>
      <c r="L3994" s="57"/>
      <c r="M3994" s="57" t="str">
        <f t="shared" si="315"/>
        <v/>
      </c>
      <c r="N3994" s="57"/>
      <c r="O3994" s="57"/>
      <c r="P3994" s="57"/>
      <c r="Q3994" s="65" t="str">
        <f t="shared" si="316"/>
        <v/>
      </c>
      <c r="R3994" s="55"/>
      <c r="S3994" s="67"/>
      <c r="T3994" s="17">
        <f>IF(AND(D3994&lt;&gt;"",RIGHT(D3994,3)&lt;&gt;""),IF(COUNTIF($D$6:D3994,D3994)=1,1,0),0)</f>
        <v>0</v>
      </c>
      <c r="U3994" s="17" t="str">
        <f t="shared" si="317"/>
        <v/>
      </c>
      <c r="V3994" s="17" t="str">
        <f t="shared" si="318"/>
        <v/>
      </c>
    </row>
    <row r="3995" s="9" customFormat="1" hidden="1" customHeight="1" spans="1:22">
      <c r="A3995" s="21"/>
      <c r="B3995" s="54"/>
      <c r="C3995" s="55"/>
      <c r="D3995" s="54"/>
      <c r="E3995" s="57"/>
      <c r="F3995" s="58"/>
      <c r="G3995" s="59"/>
      <c r="H3995" s="57"/>
      <c r="I3995" s="57"/>
      <c r="J3995" s="62" t="str">
        <f t="shared" si="314"/>
        <v/>
      </c>
      <c r="K3995" s="61"/>
      <c r="L3995" s="57"/>
      <c r="M3995" s="57" t="str">
        <f t="shared" si="315"/>
        <v/>
      </c>
      <c r="N3995" s="57"/>
      <c r="O3995" s="57"/>
      <c r="P3995" s="57"/>
      <c r="Q3995" s="65" t="str">
        <f t="shared" si="316"/>
        <v/>
      </c>
      <c r="R3995" s="55"/>
      <c r="S3995" s="67"/>
      <c r="T3995" s="17">
        <f>IF(AND(D3995&lt;&gt;"",RIGHT(D3995,3)&lt;&gt;""),IF(COUNTIF($D$6:D3995,D3995)=1,1,0),0)</f>
        <v>0</v>
      </c>
      <c r="U3995" s="17" t="str">
        <f t="shared" si="317"/>
        <v/>
      </c>
      <c r="V3995" s="17" t="str">
        <f t="shared" si="318"/>
        <v/>
      </c>
    </row>
    <row r="3996" s="9" customFormat="1" hidden="1" customHeight="1" spans="1:22">
      <c r="A3996" s="21"/>
      <c r="B3996" s="54"/>
      <c r="C3996" s="55"/>
      <c r="D3996" s="54"/>
      <c r="E3996" s="57"/>
      <c r="F3996" s="58"/>
      <c r="G3996" s="59"/>
      <c r="H3996" s="57"/>
      <c r="I3996" s="57"/>
      <c r="J3996" s="62" t="str">
        <f t="shared" si="314"/>
        <v/>
      </c>
      <c r="K3996" s="61"/>
      <c r="L3996" s="57"/>
      <c r="M3996" s="57" t="str">
        <f t="shared" si="315"/>
        <v/>
      </c>
      <c r="N3996" s="57"/>
      <c r="O3996" s="57"/>
      <c r="P3996" s="57"/>
      <c r="Q3996" s="65" t="str">
        <f t="shared" si="316"/>
        <v/>
      </c>
      <c r="R3996" s="55"/>
      <c r="S3996" s="67"/>
      <c r="T3996" s="17">
        <f>IF(AND(D3996&lt;&gt;"",RIGHT(D3996,3)&lt;&gt;""),IF(COUNTIF($D$6:D3996,D3996)=1,1,0),0)</f>
        <v>0</v>
      </c>
      <c r="U3996" s="17" t="str">
        <f t="shared" si="317"/>
        <v/>
      </c>
      <c r="V3996" s="17" t="str">
        <f t="shared" si="318"/>
        <v/>
      </c>
    </row>
    <row r="3997" s="9" customFormat="1" hidden="1" customHeight="1" spans="1:22">
      <c r="A3997" s="21"/>
      <c r="B3997" s="54"/>
      <c r="C3997" s="55"/>
      <c r="D3997" s="54"/>
      <c r="E3997" s="57"/>
      <c r="F3997" s="58"/>
      <c r="G3997" s="59"/>
      <c r="H3997" s="57"/>
      <c r="I3997" s="57"/>
      <c r="J3997" s="62" t="str">
        <f t="shared" si="314"/>
        <v/>
      </c>
      <c r="K3997" s="61"/>
      <c r="L3997" s="57"/>
      <c r="M3997" s="57" t="str">
        <f t="shared" si="315"/>
        <v/>
      </c>
      <c r="N3997" s="57"/>
      <c r="O3997" s="57"/>
      <c r="P3997" s="57"/>
      <c r="Q3997" s="65" t="str">
        <f t="shared" si="316"/>
        <v/>
      </c>
      <c r="R3997" s="55"/>
      <c r="S3997" s="67"/>
      <c r="T3997" s="17">
        <f>IF(AND(D3997&lt;&gt;"",RIGHT(D3997,3)&lt;&gt;""),IF(COUNTIF($D$6:D3997,D3997)=1,1,0),0)</f>
        <v>0</v>
      </c>
      <c r="U3997" s="17" t="str">
        <f t="shared" si="317"/>
        <v/>
      </c>
      <c r="V3997" s="17" t="str">
        <f t="shared" si="318"/>
        <v/>
      </c>
    </row>
    <row r="3998" s="9" customFormat="1" hidden="1" customHeight="1" spans="1:22">
      <c r="A3998" s="21"/>
      <c r="B3998" s="54"/>
      <c r="C3998" s="55"/>
      <c r="D3998" s="54"/>
      <c r="E3998" s="57"/>
      <c r="F3998" s="58"/>
      <c r="G3998" s="59"/>
      <c r="H3998" s="57"/>
      <c r="I3998" s="57"/>
      <c r="J3998" s="62" t="str">
        <f t="shared" si="314"/>
        <v/>
      </c>
      <c r="K3998" s="61"/>
      <c r="L3998" s="57"/>
      <c r="M3998" s="57" t="str">
        <f t="shared" si="315"/>
        <v/>
      </c>
      <c r="N3998" s="57"/>
      <c r="O3998" s="57"/>
      <c r="P3998" s="57"/>
      <c r="Q3998" s="65" t="str">
        <f t="shared" si="316"/>
        <v/>
      </c>
      <c r="R3998" s="55"/>
      <c r="S3998" s="67"/>
      <c r="T3998" s="17">
        <f>IF(AND(D3998&lt;&gt;"",RIGHT(D3998,3)&lt;&gt;""),IF(COUNTIF($D$6:D3998,D3998)=1,1,0),0)</f>
        <v>0</v>
      </c>
      <c r="U3998" s="17" t="str">
        <f t="shared" si="317"/>
        <v/>
      </c>
      <c r="V3998" s="17" t="str">
        <f t="shared" si="318"/>
        <v/>
      </c>
    </row>
    <row r="3999" s="9" customFormat="1" hidden="1" customHeight="1" spans="1:22">
      <c r="A3999" s="21"/>
      <c r="B3999" s="54"/>
      <c r="C3999" s="55"/>
      <c r="D3999" s="54"/>
      <c r="E3999" s="57"/>
      <c r="F3999" s="58"/>
      <c r="G3999" s="59"/>
      <c r="H3999" s="57"/>
      <c r="I3999" s="57"/>
      <c r="J3999" s="62" t="str">
        <f t="shared" si="314"/>
        <v/>
      </c>
      <c r="K3999" s="61"/>
      <c r="L3999" s="57"/>
      <c r="M3999" s="57" t="str">
        <f t="shared" si="315"/>
        <v/>
      </c>
      <c r="N3999" s="57"/>
      <c r="O3999" s="57"/>
      <c r="P3999" s="57"/>
      <c r="Q3999" s="65" t="str">
        <f t="shared" si="316"/>
        <v/>
      </c>
      <c r="R3999" s="55"/>
      <c r="S3999" s="67"/>
      <c r="T3999" s="17">
        <f>IF(AND(D3999&lt;&gt;"",RIGHT(D3999,3)&lt;&gt;""),IF(COUNTIF($D$6:D3999,D3999)=1,1,0),0)</f>
        <v>0</v>
      </c>
      <c r="U3999" s="17" t="str">
        <f t="shared" si="317"/>
        <v/>
      </c>
      <c r="V3999" s="17" t="str">
        <f t="shared" si="318"/>
        <v/>
      </c>
    </row>
    <row r="4000" s="9" customFormat="1" hidden="1" customHeight="1" spans="1:22">
      <c r="A4000" s="21"/>
      <c r="B4000" s="54"/>
      <c r="C4000" s="55"/>
      <c r="D4000" s="54"/>
      <c r="E4000" s="57"/>
      <c r="F4000" s="58"/>
      <c r="G4000" s="59"/>
      <c r="H4000" s="57"/>
      <c r="I4000" s="57"/>
      <c r="J4000" s="62" t="str">
        <f t="shared" si="314"/>
        <v/>
      </c>
      <c r="K4000" s="61"/>
      <c r="L4000" s="57"/>
      <c r="M4000" s="57" t="str">
        <f t="shared" si="315"/>
        <v/>
      </c>
      <c r="N4000" s="57"/>
      <c r="O4000" s="57"/>
      <c r="P4000" s="57"/>
      <c r="Q4000" s="65" t="str">
        <f t="shared" si="316"/>
        <v/>
      </c>
      <c r="R4000" s="55"/>
      <c r="S4000" s="67"/>
      <c r="T4000" s="17">
        <f>IF(AND(D4000&lt;&gt;"",RIGHT(D4000,3)&lt;&gt;""),IF(COUNTIF($D$6:D4000,D4000)=1,1,0),0)</f>
        <v>0</v>
      </c>
      <c r="U4000" s="17" t="str">
        <f t="shared" si="317"/>
        <v/>
      </c>
      <c r="V4000" s="17" t="str">
        <f t="shared" si="318"/>
        <v/>
      </c>
    </row>
    <row r="4001" s="9" customFormat="1" hidden="1" customHeight="1" spans="1:22">
      <c r="A4001" s="21"/>
      <c r="B4001" s="54"/>
      <c r="C4001" s="55"/>
      <c r="D4001" s="54"/>
      <c r="E4001" s="57"/>
      <c r="F4001" s="58"/>
      <c r="G4001" s="59"/>
      <c r="H4001" s="57"/>
      <c r="I4001" s="57"/>
      <c r="J4001" s="62" t="str">
        <f t="shared" si="314"/>
        <v/>
      </c>
      <c r="K4001" s="61"/>
      <c r="L4001" s="57"/>
      <c r="M4001" s="57" t="str">
        <f t="shared" si="315"/>
        <v/>
      </c>
      <c r="N4001" s="57"/>
      <c r="O4001" s="57"/>
      <c r="P4001" s="57"/>
      <c r="Q4001" s="65" t="str">
        <f t="shared" si="316"/>
        <v/>
      </c>
      <c r="R4001" s="55"/>
      <c r="S4001" s="67"/>
      <c r="T4001" s="17">
        <f>IF(AND(D4001&lt;&gt;"",RIGHT(D4001,3)&lt;&gt;""),IF(COUNTIF($D$6:D4001,D4001)=1,1,0),0)</f>
        <v>0</v>
      </c>
      <c r="U4001" s="17" t="str">
        <f t="shared" si="317"/>
        <v/>
      </c>
      <c r="V4001" s="17" t="str">
        <f t="shared" si="318"/>
        <v/>
      </c>
    </row>
    <row r="4002" s="9" customFormat="1" hidden="1" customHeight="1" spans="1:22">
      <c r="A4002" s="21"/>
      <c r="B4002" s="54"/>
      <c r="C4002" s="55"/>
      <c r="D4002" s="54"/>
      <c r="E4002" s="57"/>
      <c r="F4002" s="58"/>
      <c r="G4002" s="59"/>
      <c r="H4002" s="57"/>
      <c r="I4002" s="57"/>
      <c r="J4002" s="62" t="str">
        <f t="shared" si="314"/>
        <v/>
      </c>
      <c r="K4002" s="61"/>
      <c r="L4002" s="57"/>
      <c r="M4002" s="57" t="str">
        <f t="shared" si="315"/>
        <v/>
      </c>
      <c r="N4002" s="57"/>
      <c r="O4002" s="57"/>
      <c r="P4002" s="57"/>
      <c r="Q4002" s="65" t="str">
        <f t="shared" si="316"/>
        <v/>
      </c>
      <c r="R4002" s="55"/>
      <c r="S4002" s="67"/>
      <c r="T4002" s="17">
        <f>IF(AND(D4002&lt;&gt;"",RIGHT(D4002,3)&lt;&gt;""),IF(COUNTIF($D$6:D4002,D4002)=1,1,0),0)</f>
        <v>0</v>
      </c>
      <c r="U4002" s="17" t="str">
        <f t="shared" si="317"/>
        <v/>
      </c>
      <c r="V4002" s="17" t="str">
        <f t="shared" si="318"/>
        <v/>
      </c>
    </row>
    <row r="4003" s="9" customFormat="1" hidden="1" customHeight="1" spans="1:22">
      <c r="A4003" s="21"/>
      <c r="B4003" s="54"/>
      <c r="C4003" s="55"/>
      <c r="D4003" s="54"/>
      <c r="E4003" s="57"/>
      <c r="F4003" s="58"/>
      <c r="G4003" s="59"/>
      <c r="H4003" s="57"/>
      <c r="I4003" s="57"/>
      <c r="J4003" s="62" t="str">
        <f t="shared" si="314"/>
        <v/>
      </c>
      <c r="K4003" s="61"/>
      <c r="L4003" s="57"/>
      <c r="M4003" s="57" t="str">
        <f t="shared" si="315"/>
        <v/>
      </c>
      <c r="N4003" s="57"/>
      <c r="O4003" s="57"/>
      <c r="P4003" s="57"/>
      <c r="Q4003" s="65" t="str">
        <f t="shared" si="316"/>
        <v/>
      </c>
      <c r="R4003" s="55"/>
      <c r="S4003" s="67"/>
      <c r="T4003" s="17">
        <f>IF(AND(D4003&lt;&gt;"",RIGHT(D4003,3)&lt;&gt;""),IF(COUNTIF($D$6:D4003,D4003)=1,1,0),0)</f>
        <v>0</v>
      </c>
      <c r="U4003" s="17" t="str">
        <f t="shared" si="317"/>
        <v/>
      </c>
      <c r="V4003" s="17" t="str">
        <f t="shared" si="318"/>
        <v/>
      </c>
    </row>
    <row r="4004" s="9" customFormat="1" hidden="1" customHeight="1" spans="1:22">
      <c r="A4004" s="21"/>
      <c r="B4004" s="54"/>
      <c r="C4004" s="55"/>
      <c r="D4004" s="54"/>
      <c r="E4004" s="57"/>
      <c r="F4004" s="58"/>
      <c r="G4004" s="59"/>
      <c r="H4004" s="57"/>
      <c r="I4004" s="57"/>
      <c r="J4004" s="62" t="str">
        <f t="shared" si="314"/>
        <v/>
      </c>
      <c r="K4004" s="61"/>
      <c r="L4004" s="57"/>
      <c r="M4004" s="57" t="str">
        <f t="shared" si="315"/>
        <v/>
      </c>
      <c r="N4004" s="57"/>
      <c r="O4004" s="57"/>
      <c r="P4004" s="57"/>
      <c r="Q4004" s="65" t="str">
        <f t="shared" si="316"/>
        <v/>
      </c>
      <c r="R4004" s="55"/>
      <c r="S4004" s="67"/>
      <c r="T4004" s="17">
        <f>IF(AND(D4004&lt;&gt;"",RIGHT(D4004,3)&lt;&gt;""),IF(COUNTIF($D$6:D4004,D4004)=1,1,0),0)</f>
        <v>0</v>
      </c>
      <c r="U4004" s="17" t="str">
        <f t="shared" si="317"/>
        <v/>
      </c>
      <c r="V4004" s="17" t="str">
        <f t="shared" si="318"/>
        <v/>
      </c>
    </row>
    <row r="4005" s="9" customFormat="1" hidden="1" customHeight="1" spans="1:22">
      <c r="A4005" s="21"/>
      <c r="B4005" s="54"/>
      <c r="C4005" s="55"/>
      <c r="D4005" s="54"/>
      <c r="E4005" s="57"/>
      <c r="F4005" s="58"/>
      <c r="G4005" s="59"/>
      <c r="H4005" s="57"/>
      <c r="I4005" s="57"/>
      <c r="J4005" s="62" t="str">
        <f t="shared" si="314"/>
        <v/>
      </c>
      <c r="K4005" s="61"/>
      <c r="L4005" s="57"/>
      <c r="M4005" s="57" t="str">
        <f t="shared" si="315"/>
        <v/>
      </c>
      <c r="N4005" s="57"/>
      <c r="O4005" s="57"/>
      <c r="P4005" s="57"/>
      <c r="Q4005" s="65" t="str">
        <f t="shared" si="316"/>
        <v/>
      </c>
      <c r="R4005" s="55"/>
      <c r="S4005" s="67"/>
      <c r="T4005" s="17">
        <f>IF(AND(D4005&lt;&gt;"",RIGHT(D4005,3)&lt;&gt;""),IF(COUNTIF($D$6:D4005,D4005)=1,1,0),0)</f>
        <v>0</v>
      </c>
      <c r="U4005" s="17" t="str">
        <f t="shared" si="317"/>
        <v/>
      </c>
      <c r="V4005" s="17" t="str">
        <f t="shared" si="318"/>
        <v/>
      </c>
    </row>
    <row r="4006" s="9" customFormat="1" hidden="1" customHeight="1" spans="1:22">
      <c r="A4006" s="21"/>
      <c r="B4006" s="54"/>
      <c r="C4006" s="55"/>
      <c r="D4006" s="54"/>
      <c r="E4006" s="57"/>
      <c r="F4006" s="58"/>
      <c r="G4006" s="59"/>
      <c r="H4006" s="57"/>
      <c r="I4006" s="57"/>
      <c r="J4006" s="62" t="str">
        <f t="shared" si="314"/>
        <v/>
      </c>
      <c r="K4006" s="61"/>
      <c r="L4006" s="57"/>
      <c r="M4006" s="57" t="str">
        <f t="shared" si="315"/>
        <v/>
      </c>
      <c r="N4006" s="57"/>
      <c r="O4006" s="57"/>
      <c r="P4006" s="57"/>
      <c r="Q4006" s="65" t="str">
        <f t="shared" si="316"/>
        <v/>
      </c>
      <c r="R4006" s="55"/>
      <c r="S4006" s="67"/>
      <c r="T4006" s="17">
        <f>IF(AND(D4006&lt;&gt;"",RIGHT(D4006,3)&lt;&gt;""),IF(COUNTIF($D$6:D4006,D4006)=1,1,0),0)</f>
        <v>0</v>
      </c>
      <c r="U4006" s="17" t="str">
        <f t="shared" si="317"/>
        <v/>
      </c>
      <c r="V4006" s="17" t="str">
        <f t="shared" si="318"/>
        <v/>
      </c>
    </row>
    <row r="4007" s="9" customFormat="1" hidden="1" customHeight="1" spans="1:22">
      <c r="A4007" s="21"/>
      <c r="B4007" s="54"/>
      <c r="C4007" s="55"/>
      <c r="D4007" s="54"/>
      <c r="E4007" s="57"/>
      <c r="F4007" s="58"/>
      <c r="G4007" s="59"/>
      <c r="H4007" s="57"/>
      <c r="I4007" s="57"/>
      <c r="J4007" s="62" t="str">
        <f t="shared" si="314"/>
        <v/>
      </c>
      <c r="K4007" s="61"/>
      <c r="L4007" s="57"/>
      <c r="M4007" s="57" t="str">
        <f t="shared" si="315"/>
        <v/>
      </c>
      <c r="N4007" s="57"/>
      <c r="O4007" s="57"/>
      <c r="P4007" s="57"/>
      <c r="Q4007" s="65" t="str">
        <f t="shared" si="316"/>
        <v/>
      </c>
      <c r="R4007" s="55"/>
      <c r="S4007" s="67"/>
      <c r="T4007" s="17">
        <f>IF(AND(D4007&lt;&gt;"",RIGHT(D4007,3)&lt;&gt;""),IF(COUNTIF($D$6:D4007,D4007)=1,1,0),0)</f>
        <v>0</v>
      </c>
      <c r="U4007" s="17" t="str">
        <f t="shared" si="317"/>
        <v/>
      </c>
      <c r="V4007" s="17" t="str">
        <f t="shared" si="318"/>
        <v/>
      </c>
    </row>
    <row r="4008" s="9" customFormat="1" hidden="1" customHeight="1" spans="1:22">
      <c r="A4008" s="21"/>
      <c r="B4008" s="54"/>
      <c r="C4008" s="55"/>
      <c r="D4008" s="54"/>
      <c r="E4008" s="57"/>
      <c r="F4008" s="58"/>
      <c r="G4008" s="59"/>
      <c r="H4008" s="57"/>
      <c r="I4008" s="57"/>
      <c r="J4008" s="62" t="str">
        <f t="shared" si="314"/>
        <v/>
      </c>
      <c r="K4008" s="61"/>
      <c r="L4008" s="57"/>
      <c r="M4008" s="57" t="str">
        <f t="shared" si="315"/>
        <v/>
      </c>
      <c r="N4008" s="57"/>
      <c r="O4008" s="57"/>
      <c r="P4008" s="57"/>
      <c r="Q4008" s="65" t="str">
        <f t="shared" si="316"/>
        <v/>
      </c>
      <c r="R4008" s="55"/>
      <c r="S4008" s="67"/>
      <c r="T4008" s="17">
        <f>IF(AND(D4008&lt;&gt;"",RIGHT(D4008,3)&lt;&gt;""),IF(COUNTIF($D$6:D4008,D4008)=1,1,0),0)</f>
        <v>0</v>
      </c>
      <c r="U4008" s="17" t="str">
        <f t="shared" si="317"/>
        <v/>
      </c>
      <c r="V4008" s="17" t="str">
        <f t="shared" si="318"/>
        <v/>
      </c>
    </row>
    <row r="4009" s="9" customFormat="1" hidden="1" customHeight="1" spans="1:22">
      <c r="A4009" s="21"/>
      <c r="B4009" s="54"/>
      <c r="C4009" s="55"/>
      <c r="D4009" s="54"/>
      <c r="E4009" s="57"/>
      <c r="F4009" s="58"/>
      <c r="G4009" s="59"/>
      <c r="H4009" s="57"/>
      <c r="I4009" s="57"/>
      <c r="J4009" s="62" t="str">
        <f t="shared" si="314"/>
        <v/>
      </c>
      <c r="K4009" s="61"/>
      <c r="L4009" s="57"/>
      <c r="M4009" s="57" t="str">
        <f t="shared" si="315"/>
        <v/>
      </c>
      <c r="N4009" s="57"/>
      <c r="O4009" s="57"/>
      <c r="P4009" s="57"/>
      <c r="Q4009" s="65" t="str">
        <f t="shared" si="316"/>
        <v/>
      </c>
      <c r="R4009" s="55"/>
      <c r="S4009" s="67"/>
      <c r="T4009" s="17">
        <f>IF(AND(D4009&lt;&gt;"",RIGHT(D4009,3)&lt;&gt;""),IF(COUNTIF($D$6:D4009,D4009)=1,1,0),0)</f>
        <v>0</v>
      </c>
      <c r="U4009" s="17" t="str">
        <f t="shared" si="317"/>
        <v/>
      </c>
      <c r="V4009" s="17" t="str">
        <f t="shared" si="318"/>
        <v/>
      </c>
    </row>
    <row r="4010" s="9" customFormat="1" hidden="1" customHeight="1" spans="1:22">
      <c r="A4010" s="21"/>
      <c r="B4010" s="54"/>
      <c r="C4010" s="55"/>
      <c r="D4010" s="54"/>
      <c r="E4010" s="57"/>
      <c r="F4010" s="58"/>
      <c r="G4010" s="59"/>
      <c r="H4010" s="57"/>
      <c r="I4010" s="57"/>
      <c r="J4010" s="62" t="str">
        <f t="shared" si="314"/>
        <v/>
      </c>
      <c r="K4010" s="61"/>
      <c r="L4010" s="57"/>
      <c r="M4010" s="57" t="str">
        <f t="shared" si="315"/>
        <v/>
      </c>
      <c r="N4010" s="57"/>
      <c r="O4010" s="57"/>
      <c r="P4010" s="57"/>
      <c r="Q4010" s="65" t="str">
        <f t="shared" si="316"/>
        <v/>
      </c>
      <c r="R4010" s="55"/>
      <c r="S4010" s="67"/>
      <c r="T4010" s="17">
        <f>IF(AND(D4010&lt;&gt;"",RIGHT(D4010,3)&lt;&gt;""),IF(COUNTIF($D$6:D4010,D4010)=1,1,0),0)</f>
        <v>0</v>
      </c>
      <c r="U4010" s="17" t="str">
        <f t="shared" si="317"/>
        <v/>
      </c>
      <c r="V4010" s="17" t="str">
        <f t="shared" si="318"/>
        <v/>
      </c>
    </row>
    <row r="4011" s="9" customFormat="1" hidden="1" customHeight="1" spans="1:22">
      <c r="A4011" s="21"/>
      <c r="B4011" s="54"/>
      <c r="C4011" s="55"/>
      <c r="D4011" s="54"/>
      <c r="E4011" s="57"/>
      <c r="F4011" s="58"/>
      <c r="G4011" s="59"/>
      <c r="H4011" s="57"/>
      <c r="I4011" s="57"/>
      <c r="J4011" s="62" t="str">
        <f t="shared" si="314"/>
        <v/>
      </c>
      <c r="K4011" s="61"/>
      <c r="L4011" s="57"/>
      <c r="M4011" s="57" t="str">
        <f t="shared" si="315"/>
        <v/>
      </c>
      <c r="N4011" s="57"/>
      <c r="O4011" s="57"/>
      <c r="P4011" s="57"/>
      <c r="Q4011" s="65" t="str">
        <f t="shared" si="316"/>
        <v/>
      </c>
      <c r="R4011" s="55"/>
      <c r="S4011" s="67"/>
      <c r="T4011" s="17">
        <f>IF(AND(D4011&lt;&gt;"",RIGHT(D4011,3)&lt;&gt;""),IF(COUNTIF($D$6:D4011,D4011)=1,1,0),0)</f>
        <v>0</v>
      </c>
      <c r="U4011" s="17" t="str">
        <f t="shared" si="317"/>
        <v/>
      </c>
      <c r="V4011" s="17" t="str">
        <f t="shared" si="318"/>
        <v/>
      </c>
    </row>
    <row r="4012" s="9" customFormat="1" hidden="1" customHeight="1" spans="1:22">
      <c r="A4012" s="21"/>
      <c r="B4012" s="54"/>
      <c r="C4012" s="55"/>
      <c r="D4012" s="54"/>
      <c r="E4012" s="57"/>
      <c r="F4012" s="58"/>
      <c r="G4012" s="59"/>
      <c r="H4012" s="57"/>
      <c r="I4012" s="57"/>
      <c r="J4012" s="62" t="str">
        <f t="shared" si="314"/>
        <v/>
      </c>
      <c r="K4012" s="61"/>
      <c r="L4012" s="57"/>
      <c r="M4012" s="57" t="str">
        <f t="shared" si="315"/>
        <v/>
      </c>
      <c r="N4012" s="57"/>
      <c r="O4012" s="57"/>
      <c r="P4012" s="57"/>
      <c r="Q4012" s="65" t="str">
        <f t="shared" si="316"/>
        <v/>
      </c>
      <c r="R4012" s="55"/>
      <c r="S4012" s="67"/>
      <c r="T4012" s="17">
        <f>IF(AND(D4012&lt;&gt;"",RIGHT(D4012,3)&lt;&gt;""),IF(COUNTIF($D$6:D4012,D4012)=1,1,0),0)</f>
        <v>0</v>
      </c>
      <c r="U4012" s="17" t="str">
        <f t="shared" si="317"/>
        <v/>
      </c>
      <c r="V4012" s="17" t="str">
        <f t="shared" si="318"/>
        <v/>
      </c>
    </row>
    <row r="4013" s="9" customFormat="1" hidden="1" customHeight="1" spans="1:22">
      <c r="A4013" s="21"/>
      <c r="B4013" s="54"/>
      <c r="C4013" s="55"/>
      <c r="D4013" s="54"/>
      <c r="E4013" s="57"/>
      <c r="F4013" s="58"/>
      <c r="G4013" s="59"/>
      <c r="H4013" s="57"/>
      <c r="I4013" s="57"/>
      <c r="J4013" s="62" t="str">
        <f t="shared" si="314"/>
        <v/>
      </c>
      <c r="K4013" s="61"/>
      <c r="L4013" s="57"/>
      <c r="M4013" s="57" t="str">
        <f t="shared" si="315"/>
        <v/>
      </c>
      <c r="N4013" s="57"/>
      <c r="O4013" s="57"/>
      <c r="P4013" s="57"/>
      <c r="Q4013" s="65" t="str">
        <f t="shared" si="316"/>
        <v/>
      </c>
      <c r="R4013" s="55"/>
      <c r="S4013" s="67"/>
      <c r="T4013" s="17">
        <f>IF(AND(D4013&lt;&gt;"",RIGHT(D4013,3)&lt;&gt;""),IF(COUNTIF($D$6:D4013,D4013)=1,1,0),0)</f>
        <v>0</v>
      </c>
      <c r="U4013" s="17" t="str">
        <f t="shared" si="317"/>
        <v/>
      </c>
      <c r="V4013" s="17" t="str">
        <f t="shared" si="318"/>
        <v/>
      </c>
    </row>
    <row r="4014" s="9" customFormat="1" hidden="1" customHeight="1" spans="1:22">
      <c r="A4014" s="21"/>
      <c r="B4014" s="54"/>
      <c r="C4014" s="55"/>
      <c r="D4014" s="54"/>
      <c r="E4014" s="57"/>
      <c r="F4014" s="58"/>
      <c r="G4014" s="59"/>
      <c r="H4014" s="57"/>
      <c r="I4014" s="57"/>
      <c r="J4014" s="62" t="str">
        <f t="shared" si="314"/>
        <v/>
      </c>
      <c r="K4014" s="61"/>
      <c r="L4014" s="57"/>
      <c r="M4014" s="57" t="str">
        <f t="shared" si="315"/>
        <v/>
      </c>
      <c r="N4014" s="57"/>
      <c r="O4014" s="57"/>
      <c r="P4014" s="57"/>
      <c r="Q4014" s="65" t="str">
        <f t="shared" si="316"/>
        <v/>
      </c>
      <c r="R4014" s="55"/>
      <c r="S4014" s="67"/>
      <c r="T4014" s="17">
        <f>IF(AND(D4014&lt;&gt;"",RIGHT(D4014,3)&lt;&gt;""),IF(COUNTIF($D$6:D4014,D4014)=1,1,0),0)</f>
        <v>0</v>
      </c>
      <c r="U4014" s="17" t="str">
        <f t="shared" si="317"/>
        <v/>
      </c>
      <c r="V4014" s="17" t="str">
        <f t="shared" si="318"/>
        <v/>
      </c>
    </row>
    <row r="4015" s="9" customFormat="1" hidden="1" customHeight="1" spans="1:22">
      <c r="A4015" s="21"/>
      <c r="B4015" s="54"/>
      <c r="C4015" s="55"/>
      <c r="D4015" s="54"/>
      <c r="E4015" s="57"/>
      <c r="F4015" s="58"/>
      <c r="G4015" s="59"/>
      <c r="H4015" s="57"/>
      <c r="I4015" s="57"/>
      <c r="J4015" s="62" t="str">
        <f t="shared" si="314"/>
        <v/>
      </c>
      <c r="K4015" s="61"/>
      <c r="L4015" s="57"/>
      <c r="M4015" s="57" t="str">
        <f t="shared" si="315"/>
        <v/>
      </c>
      <c r="N4015" s="57"/>
      <c r="O4015" s="57"/>
      <c r="P4015" s="57"/>
      <c r="Q4015" s="65" t="str">
        <f t="shared" si="316"/>
        <v/>
      </c>
      <c r="R4015" s="55"/>
      <c r="S4015" s="67"/>
      <c r="T4015" s="17">
        <f>IF(AND(D4015&lt;&gt;"",RIGHT(D4015,3)&lt;&gt;""),IF(COUNTIF($D$6:D4015,D4015)=1,1,0),0)</f>
        <v>0</v>
      </c>
      <c r="U4015" s="17" t="str">
        <f t="shared" si="317"/>
        <v/>
      </c>
      <c r="V4015" s="17" t="str">
        <f t="shared" si="318"/>
        <v/>
      </c>
    </row>
    <row r="4016" s="9" customFormat="1" hidden="1" customHeight="1" spans="1:22">
      <c r="A4016" s="21"/>
      <c r="B4016" s="54"/>
      <c r="C4016" s="55"/>
      <c r="D4016" s="54"/>
      <c r="E4016" s="57"/>
      <c r="F4016" s="58"/>
      <c r="G4016" s="59"/>
      <c r="H4016" s="57"/>
      <c r="I4016" s="57"/>
      <c r="J4016" s="62" t="str">
        <f t="shared" si="314"/>
        <v/>
      </c>
      <c r="K4016" s="61"/>
      <c r="L4016" s="57"/>
      <c r="M4016" s="57" t="str">
        <f t="shared" si="315"/>
        <v/>
      </c>
      <c r="N4016" s="57"/>
      <c r="O4016" s="57"/>
      <c r="P4016" s="57"/>
      <c r="Q4016" s="65" t="str">
        <f t="shared" si="316"/>
        <v/>
      </c>
      <c r="R4016" s="55"/>
      <c r="S4016" s="67"/>
      <c r="T4016" s="17">
        <f>IF(AND(D4016&lt;&gt;"",RIGHT(D4016,3)&lt;&gt;""),IF(COUNTIF($D$6:D4016,D4016)=1,1,0),0)</f>
        <v>0</v>
      </c>
      <c r="U4016" s="17" t="str">
        <f t="shared" si="317"/>
        <v/>
      </c>
      <c r="V4016" s="17" t="str">
        <f t="shared" si="318"/>
        <v/>
      </c>
    </row>
    <row r="4017" s="9" customFormat="1" hidden="1" customHeight="1" spans="1:22">
      <c r="A4017" s="21"/>
      <c r="B4017" s="54"/>
      <c r="C4017" s="55"/>
      <c r="D4017" s="54"/>
      <c r="E4017" s="57"/>
      <c r="F4017" s="58"/>
      <c r="G4017" s="59"/>
      <c r="H4017" s="57"/>
      <c r="I4017" s="57"/>
      <c r="J4017" s="62" t="str">
        <f t="shared" si="314"/>
        <v/>
      </c>
      <c r="K4017" s="61"/>
      <c r="L4017" s="57"/>
      <c r="M4017" s="57" t="str">
        <f t="shared" si="315"/>
        <v/>
      </c>
      <c r="N4017" s="57"/>
      <c r="O4017" s="57"/>
      <c r="P4017" s="57"/>
      <c r="Q4017" s="65" t="str">
        <f t="shared" si="316"/>
        <v/>
      </c>
      <c r="R4017" s="55"/>
      <c r="S4017" s="67"/>
      <c r="T4017" s="17">
        <f>IF(AND(D4017&lt;&gt;"",RIGHT(D4017,3)&lt;&gt;""),IF(COUNTIF($D$6:D4017,D4017)=1,1,0),0)</f>
        <v>0</v>
      </c>
      <c r="U4017" s="17" t="str">
        <f t="shared" si="317"/>
        <v/>
      </c>
      <c r="V4017" s="17" t="str">
        <f t="shared" si="318"/>
        <v/>
      </c>
    </row>
    <row r="4018" s="9" customFormat="1" hidden="1" customHeight="1" spans="1:22">
      <c r="A4018" s="21"/>
      <c r="B4018" s="54"/>
      <c r="C4018" s="55"/>
      <c r="D4018" s="54"/>
      <c r="E4018" s="57"/>
      <c r="F4018" s="58"/>
      <c r="G4018" s="59"/>
      <c r="H4018" s="57"/>
      <c r="I4018" s="57"/>
      <c r="J4018" s="62" t="str">
        <f t="shared" si="314"/>
        <v/>
      </c>
      <c r="K4018" s="61"/>
      <c r="L4018" s="57"/>
      <c r="M4018" s="57" t="str">
        <f t="shared" si="315"/>
        <v/>
      </c>
      <c r="N4018" s="57"/>
      <c r="O4018" s="57"/>
      <c r="P4018" s="57"/>
      <c r="Q4018" s="65" t="str">
        <f t="shared" si="316"/>
        <v/>
      </c>
      <c r="R4018" s="55"/>
      <c r="S4018" s="67"/>
      <c r="T4018" s="17">
        <f>IF(AND(D4018&lt;&gt;"",RIGHT(D4018,3)&lt;&gt;""),IF(COUNTIF($D$6:D4018,D4018)=1,1,0),0)</f>
        <v>0</v>
      </c>
      <c r="U4018" s="17" t="str">
        <f t="shared" si="317"/>
        <v/>
      </c>
      <c r="V4018" s="17" t="str">
        <f t="shared" si="318"/>
        <v/>
      </c>
    </row>
    <row r="4019" s="9" customFormat="1" hidden="1" customHeight="1" spans="1:22">
      <c r="A4019" s="21"/>
      <c r="B4019" s="54"/>
      <c r="C4019" s="55"/>
      <c r="D4019" s="54"/>
      <c r="E4019" s="57"/>
      <c r="F4019" s="58"/>
      <c r="G4019" s="59"/>
      <c r="H4019" s="57"/>
      <c r="I4019" s="57"/>
      <c r="J4019" s="62" t="str">
        <f t="shared" si="314"/>
        <v/>
      </c>
      <c r="K4019" s="61"/>
      <c r="L4019" s="57"/>
      <c r="M4019" s="57" t="str">
        <f t="shared" si="315"/>
        <v/>
      </c>
      <c r="N4019" s="57"/>
      <c r="O4019" s="57"/>
      <c r="P4019" s="57"/>
      <c r="Q4019" s="65" t="str">
        <f t="shared" si="316"/>
        <v/>
      </c>
      <c r="R4019" s="55"/>
      <c r="S4019" s="67"/>
      <c r="T4019" s="17">
        <f>IF(AND(D4019&lt;&gt;"",RIGHT(D4019,3)&lt;&gt;""),IF(COUNTIF($D$6:D4019,D4019)=1,1,0),0)</f>
        <v>0</v>
      </c>
      <c r="U4019" s="17" t="str">
        <f t="shared" si="317"/>
        <v/>
      </c>
      <c r="V4019" s="17" t="str">
        <f t="shared" si="318"/>
        <v/>
      </c>
    </row>
    <row r="4020" s="9" customFormat="1" hidden="1" customHeight="1" spans="1:22">
      <c r="A4020" s="21"/>
      <c r="B4020" s="54"/>
      <c r="C4020" s="55"/>
      <c r="D4020" s="54"/>
      <c r="E4020" s="57"/>
      <c r="F4020" s="58"/>
      <c r="G4020" s="59"/>
      <c r="H4020" s="57"/>
      <c r="I4020" s="57"/>
      <c r="J4020" s="62" t="str">
        <f t="shared" si="314"/>
        <v/>
      </c>
      <c r="K4020" s="61"/>
      <c r="L4020" s="57"/>
      <c r="M4020" s="57" t="str">
        <f t="shared" si="315"/>
        <v/>
      </c>
      <c r="N4020" s="57"/>
      <c r="O4020" s="57"/>
      <c r="P4020" s="57"/>
      <c r="Q4020" s="65" t="str">
        <f t="shared" si="316"/>
        <v/>
      </c>
      <c r="R4020" s="55"/>
      <c r="S4020" s="67"/>
      <c r="T4020" s="17">
        <f>IF(AND(D4020&lt;&gt;"",RIGHT(D4020,3)&lt;&gt;""),IF(COUNTIF($D$6:D4020,D4020)=1,1,0),0)</f>
        <v>0</v>
      </c>
      <c r="U4020" s="17" t="str">
        <f t="shared" si="317"/>
        <v/>
      </c>
      <c r="V4020" s="17" t="str">
        <f t="shared" si="318"/>
        <v/>
      </c>
    </row>
    <row r="4021" s="9" customFormat="1" hidden="1" customHeight="1" spans="1:22">
      <c r="A4021" s="21"/>
      <c r="B4021" s="54"/>
      <c r="C4021" s="55"/>
      <c r="D4021" s="54"/>
      <c r="E4021" s="57"/>
      <c r="F4021" s="58"/>
      <c r="G4021" s="59"/>
      <c r="H4021" s="57"/>
      <c r="I4021" s="57"/>
      <c r="J4021" s="62" t="str">
        <f t="shared" si="314"/>
        <v/>
      </c>
      <c r="K4021" s="61"/>
      <c r="L4021" s="57"/>
      <c r="M4021" s="57" t="str">
        <f t="shared" si="315"/>
        <v/>
      </c>
      <c r="N4021" s="57"/>
      <c r="O4021" s="57"/>
      <c r="P4021" s="57"/>
      <c r="Q4021" s="65" t="str">
        <f t="shared" si="316"/>
        <v/>
      </c>
      <c r="R4021" s="55"/>
      <c r="S4021" s="67"/>
      <c r="T4021" s="17">
        <f>IF(AND(D4021&lt;&gt;"",RIGHT(D4021,3)&lt;&gt;""),IF(COUNTIF($D$6:D4021,D4021)=1,1,0),0)</f>
        <v>0</v>
      </c>
      <c r="U4021" s="17" t="str">
        <f t="shared" si="317"/>
        <v/>
      </c>
      <c r="V4021" s="17" t="str">
        <f t="shared" si="318"/>
        <v/>
      </c>
    </row>
    <row r="4022" s="9" customFormat="1" hidden="1" customHeight="1" spans="1:22">
      <c r="A4022" s="21"/>
      <c r="B4022" s="54"/>
      <c r="C4022" s="55"/>
      <c r="D4022" s="54"/>
      <c r="E4022" s="57"/>
      <c r="F4022" s="58"/>
      <c r="G4022" s="59"/>
      <c r="H4022" s="57"/>
      <c r="I4022" s="57"/>
      <c r="J4022" s="62" t="str">
        <f t="shared" si="314"/>
        <v/>
      </c>
      <c r="K4022" s="61"/>
      <c r="L4022" s="57"/>
      <c r="M4022" s="57" t="str">
        <f t="shared" si="315"/>
        <v/>
      </c>
      <c r="N4022" s="57"/>
      <c r="O4022" s="57"/>
      <c r="P4022" s="57"/>
      <c r="Q4022" s="65" t="str">
        <f t="shared" si="316"/>
        <v/>
      </c>
      <c r="R4022" s="55"/>
      <c r="S4022" s="67"/>
      <c r="T4022" s="17">
        <f>IF(AND(D4022&lt;&gt;"",RIGHT(D4022,3)&lt;&gt;""),IF(COUNTIF($D$6:D4022,D4022)=1,1,0),0)</f>
        <v>0</v>
      </c>
      <c r="U4022" s="17" t="str">
        <f t="shared" si="317"/>
        <v/>
      </c>
      <c r="V4022" s="17" t="str">
        <f t="shared" si="318"/>
        <v/>
      </c>
    </row>
    <row r="4023" s="9" customFormat="1" hidden="1" customHeight="1" spans="1:22">
      <c r="A4023" s="21"/>
      <c r="B4023" s="54"/>
      <c r="C4023" s="55"/>
      <c r="D4023" s="54"/>
      <c r="E4023" s="57"/>
      <c r="F4023" s="58"/>
      <c r="G4023" s="59"/>
      <c r="H4023" s="57"/>
      <c r="I4023" s="57"/>
      <c r="J4023" s="62" t="str">
        <f t="shared" si="314"/>
        <v/>
      </c>
      <c r="K4023" s="61"/>
      <c r="L4023" s="57"/>
      <c r="M4023" s="57" t="str">
        <f t="shared" si="315"/>
        <v/>
      </c>
      <c r="N4023" s="57"/>
      <c r="O4023" s="57"/>
      <c r="P4023" s="57"/>
      <c r="Q4023" s="65" t="str">
        <f t="shared" si="316"/>
        <v/>
      </c>
      <c r="R4023" s="55"/>
      <c r="S4023" s="67"/>
      <c r="T4023" s="17">
        <f>IF(AND(D4023&lt;&gt;"",RIGHT(D4023,3)&lt;&gt;""),IF(COUNTIF($D$6:D4023,D4023)=1,1,0),0)</f>
        <v>0</v>
      </c>
      <c r="U4023" s="17" t="str">
        <f t="shared" si="317"/>
        <v/>
      </c>
      <c r="V4023" s="17" t="str">
        <f t="shared" si="318"/>
        <v/>
      </c>
    </row>
    <row r="4024" s="9" customFormat="1" hidden="1" customHeight="1" spans="1:22">
      <c r="A4024" s="21"/>
      <c r="B4024" s="54"/>
      <c r="C4024" s="55"/>
      <c r="D4024" s="54"/>
      <c r="E4024" s="57"/>
      <c r="F4024" s="58"/>
      <c r="G4024" s="59"/>
      <c r="H4024" s="57"/>
      <c r="I4024" s="57"/>
      <c r="J4024" s="62" t="str">
        <f t="shared" si="314"/>
        <v/>
      </c>
      <c r="K4024" s="61"/>
      <c r="L4024" s="57"/>
      <c r="M4024" s="57" t="str">
        <f t="shared" si="315"/>
        <v/>
      </c>
      <c r="N4024" s="57"/>
      <c r="O4024" s="57"/>
      <c r="P4024" s="57"/>
      <c r="Q4024" s="65" t="str">
        <f t="shared" si="316"/>
        <v/>
      </c>
      <c r="R4024" s="55"/>
      <c r="S4024" s="67"/>
      <c r="T4024" s="17">
        <f>IF(AND(D4024&lt;&gt;"",RIGHT(D4024,3)&lt;&gt;""),IF(COUNTIF($D$6:D4024,D4024)=1,1,0),0)</f>
        <v>0</v>
      </c>
      <c r="U4024" s="17" t="str">
        <f t="shared" si="317"/>
        <v/>
      </c>
      <c r="V4024" s="17" t="str">
        <f t="shared" si="318"/>
        <v/>
      </c>
    </row>
    <row r="4025" s="9" customFormat="1" hidden="1" customHeight="1" spans="1:22">
      <c r="A4025" s="21"/>
      <c r="B4025" s="54"/>
      <c r="C4025" s="55"/>
      <c r="D4025" s="54"/>
      <c r="E4025" s="57"/>
      <c r="F4025" s="58"/>
      <c r="G4025" s="59"/>
      <c r="H4025" s="57"/>
      <c r="I4025" s="57"/>
      <c r="J4025" s="62" t="str">
        <f t="shared" si="314"/>
        <v/>
      </c>
      <c r="K4025" s="61"/>
      <c r="L4025" s="57"/>
      <c r="M4025" s="57" t="str">
        <f t="shared" si="315"/>
        <v/>
      </c>
      <c r="N4025" s="57"/>
      <c r="O4025" s="57"/>
      <c r="P4025" s="57"/>
      <c r="Q4025" s="65" t="str">
        <f t="shared" si="316"/>
        <v/>
      </c>
      <c r="R4025" s="55"/>
      <c r="S4025" s="67"/>
      <c r="T4025" s="17">
        <f>IF(AND(D4025&lt;&gt;"",RIGHT(D4025,3)&lt;&gt;""),IF(COUNTIF($D$6:D4025,D4025)=1,1,0),0)</f>
        <v>0</v>
      </c>
      <c r="U4025" s="17" t="str">
        <f t="shared" si="317"/>
        <v/>
      </c>
      <c r="V4025" s="17" t="str">
        <f t="shared" si="318"/>
        <v/>
      </c>
    </row>
    <row r="4026" s="9" customFormat="1" hidden="1" customHeight="1" spans="1:22">
      <c r="A4026" s="21"/>
      <c r="B4026" s="54"/>
      <c r="C4026" s="55"/>
      <c r="D4026" s="54"/>
      <c r="E4026" s="57"/>
      <c r="F4026" s="58"/>
      <c r="G4026" s="59"/>
      <c r="H4026" s="57"/>
      <c r="I4026" s="57"/>
      <c r="J4026" s="62" t="str">
        <f t="shared" si="314"/>
        <v/>
      </c>
      <c r="K4026" s="61"/>
      <c r="L4026" s="57"/>
      <c r="M4026" s="57" t="str">
        <f t="shared" si="315"/>
        <v/>
      </c>
      <c r="N4026" s="57"/>
      <c r="O4026" s="57"/>
      <c r="P4026" s="57"/>
      <c r="Q4026" s="65" t="str">
        <f t="shared" si="316"/>
        <v/>
      </c>
      <c r="R4026" s="55"/>
      <c r="S4026" s="67"/>
      <c r="T4026" s="17">
        <f>IF(AND(D4026&lt;&gt;"",RIGHT(D4026,3)&lt;&gt;""),IF(COUNTIF($D$6:D4026,D4026)=1,1,0),0)</f>
        <v>0</v>
      </c>
      <c r="U4026" s="17" t="str">
        <f t="shared" si="317"/>
        <v/>
      </c>
      <c r="V4026" s="17" t="str">
        <f t="shared" si="318"/>
        <v/>
      </c>
    </row>
    <row r="4027" s="9" customFormat="1" hidden="1" customHeight="1" spans="1:22">
      <c r="A4027" s="21"/>
      <c r="B4027" s="54"/>
      <c r="C4027" s="55"/>
      <c r="D4027" s="54"/>
      <c r="E4027" s="57"/>
      <c r="F4027" s="58"/>
      <c r="G4027" s="59"/>
      <c r="H4027" s="57"/>
      <c r="I4027" s="57"/>
      <c r="J4027" s="62" t="str">
        <f t="shared" si="314"/>
        <v/>
      </c>
      <c r="K4027" s="61"/>
      <c r="L4027" s="57"/>
      <c r="M4027" s="57" t="str">
        <f t="shared" si="315"/>
        <v/>
      </c>
      <c r="N4027" s="57"/>
      <c r="O4027" s="57"/>
      <c r="P4027" s="57"/>
      <c r="Q4027" s="65" t="str">
        <f t="shared" si="316"/>
        <v/>
      </c>
      <c r="R4027" s="55"/>
      <c r="S4027" s="67"/>
      <c r="T4027" s="17">
        <f>IF(AND(D4027&lt;&gt;"",RIGHT(D4027,3)&lt;&gt;""),IF(COUNTIF($D$6:D4027,D4027)=1,1,0),0)</f>
        <v>0</v>
      </c>
      <c r="U4027" s="17" t="str">
        <f t="shared" si="317"/>
        <v/>
      </c>
      <c r="V4027" s="17" t="str">
        <f t="shared" si="318"/>
        <v/>
      </c>
    </row>
    <row r="4028" s="9" customFormat="1" hidden="1" customHeight="1" spans="1:22">
      <c r="A4028" s="21"/>
      <c r="B4028" s="54"/>
      <c r="C4028" s="55"/>
      <c r="D4028" s="54"/>
      <c r="E4028" s="57"/>
      <c r="F4028" s="58"/>
      <c r="G4028" s="59"/>
      <c r="H4028" s="57"/>
      <c r="I4028" s="57"/>
      <c r="J4028" s="62" t="str">
        <f t="shared" si="314"/>
        <v/>
      </c>
      <c r="K4028" s="61"/>
      <c r="L4028" s="57"/>
      <c r="M4028" s="57" t="str">
        <f t="shared" si="315"/>
        <v/>
      </c>
      <c r="N4028" s="57"/>
      <c r="O4028" s="57"/>
      <c r="P4028" s="57"/>
      <c r="Q4028" s="65" t="str">
        <f t="shared" si="316"/>
        <v/>
      </c>
      <c r="R4028" s="55"/>
      <c r="S4028" s="67"/>
      <c r="T4028" s="17">
        <f>IF(AND(D4028&lt;&gt;"",RIGHT(D4028,3)&lt;&gt;""),IF(COUNTIF($D$6:D4028,D4028)=1,1,0),0)</f>
        <v>0</v>
      </c>
      <c r="U4028" s="17" t="str">
        <f t="shared" si="317"/>
        <v/>
      </c>
      <c r="V4028" s="17" t="str">
        <f t="shared" si="318"/>
        <v/>
      </c>
    </row>
    <row r="4029" s="9" customFormat="1" hidden="1" customHeight="1" spans="1:22">
      <c r="A4029" s="21"/>
      <c r="B4029" s="54"/>
      <c r="C4029" s="55"/>
      <c r="D4029" s="54"/>
      <c r="E4029" s="57"/>
      <c r="F4029" s="58"/>
      <c r="G4029" s="59"/>
      <c r="H4029" s="57"/>
      <c r="I4029" s="57"/>
      <c r="J4029" s="62" t="str">
        <f t="shared" si="314"/>
        <v/>
      </c>
      <c r="K4029" s="61"/>
      <c r="L4029" s="57"/>
      <c r="M4029" s="57" t="str">
        <f t="shared" si="315"/>
        <v/>
      </c>
      <c r="N4029" s="57"/>
      <c r="O4029" s="57"/>
      <c r="P4029" s="57"/>
      <c r="Q4029" s="65" t="str">
        <f t="shared" si="316"/>
        <v/>
      </c>
      <c r="R4029" s="55"/>
      <c r="S4029" s="67"/>
      <c r="T4029" s="17">
        <f>IF(AND(D4029&lt;&gt;"",RIGHT(D4029,3)&lt;&gt;""),IF(COUNTIF($D$6:D4029,D4029)=1,1,0),0)</f>
        <v>0</v>
      </c>
      <c r="U4029" s="17" t="str">
        <f t="shared" si="317"/>
        <v/>
      </c>
      <c r="V4029" s="17" t="str">
        <f t="shared" si="318"/>
        <v/>
      </c>
    </row>
    <row r="4030" s="9" customFormat="1" hidden="1" customHeight="1" spans="1:22">
      <c r="A4030" s="21"/>
      <c r="B4030" s="54"/>
      <c r="C4030" s="55"/>
      <c r="D4030" s="54"/>
      <c r="E4030" s="57"/>
      <c r="F4030" s="58"/>
      <c r="G4030" s="59"/>
      <c r="H4030" s="57"/>
      <c r="I4030" s="57"/>
      <c r="J4030" s="62" t="str">
        <f t="shared" si="314"/>
        <v/>
      </c>
      <c r="K4030" s="61"/>
      <c r="L4030" s="57"/>
      <c r="M4030" s="57" t="str">
        <f t="shared" si="315"/>
        <v/>
      </c>
      <c r="N4030" s="57"/>
      <c r="O4030" s="57"/>
      <c r="P4030" s="57"/>
      <c r="Q4030" s="65" t="str">
        <f t="shared" si="316"/>
        <v/>
      </c>
      <c r="R4030" s="55"/>
      <c r="S4030" s="67"/>
      <c r="T4030" s="17">
        <f>IF(AND(D4030&lt;&gt;"",RIGHT(D4030,3)&lt;&gt;""),IF(COUNTIF($D$6:D4030,D4030)=1,1,0),0)</f>
        <v>0</v>
      </c>
      <c r="U4030" s="17" t="str">
        <f t="shared" si="317"/>
        <v/>
      </c>
      <c r="V4030" s="17" t="str">
        <f t="shared" si="318"/>
        <v/>
      </c>
    </row>
    <row r="4031" s="9" customFormat="1" hidden="1" customHeight="1" spans="1:22">
      <c r="A4031" s="21"/>
      <c r="B4031" s="54"/>
      <c r="C4031" s="55"/>
      <c r="D4031" s="54"/>
      <c r="E4031" s="57"/>
      <c r="F4031" s="58"/>
      <c r="G4031" s="59"/>
      <c r="H4031" s="57"/>
      <c r="I4031" s="57"/>
      <c r="J4031" s="62" t="str">
        <f t="shared" si="314"/>
        <v/>
      </c>
      <c r="K4031" s="61"/>
      <c r="L4031" s="57"/>
      <c r="M4031" s="57" t="str">
        <f t="shared" si="315"/>
        <v/>
      </c>
      <c r="N4031" s="57"/>
      <c r="O4031" s="57"/>
      <c r="P4031" s="57"/>
      <c r="Q4031" s="65" t="str">
        <f t="shared" si="316"/>
        <v/>
      </c>
      <c r="R4031" s="55"/>
      <c r="S4031" s="67"/>
      <c r="T4031" s="17">
        <f>IF(AND(D4031&lt;&gt;"",RIGHT(D4031,3)&lt;&gt;""),IF(COUNTIF($D$6:D4031,D4031)=1,1,0),0)</f>
        <v>0</v>
      </c>
      <c r="U4031" s="17" t="str">
        <f t="shared" si="317"/>
        <v/>
      </c>
      <c r="V4031" s="17" t="str">
        <f t="shared" si="318"/>
        <v/>
      </c>
    </row>
    <row r="4032" s="9" customFormat="1" hidden="1" customHeight="1" spans="1:22">
      <c r="A4032" s="21"/>
      <c r="B4032" s="54"/>
      <c r="C4032" s="55"/>
      <c r="D4032" s="54"/>
      <c r="E4032" s="57"/>
      <c r="F4032" s="58"/>
      <c r="G4032" s="59"/>
      <c r="H4032" s="57"/>
      <c r="I4032" s="57"/>
      <c r="J4032" s="62" t="str">
        <f t="shared" si="314"/>
        <v/>
      </c>
      <c r="K4032" s="61"/>
      <c r="L4032" s="57"/>
      <c r="M4032" s="57" t="str">
        <f t="shared" si="315"/>
        <v/>
      </c>
      <c r="N4032" s="57"/>
      <c r="O4032" s="57"/>
      <c r="P4032" s="57"/>
      <c r="Q4032" s="65" t="str">
        <f t="shared" si="316"/>
        <v/>
      </c>
      <c r="R4032" s="55"/>
      <c r="S4032" s="67"/>
      <c r="T4032" s="17">
        <f>IF(AND(D4032&lt;&gt;"",RIGHT(D4032,3)&lt;&gt;""),IF(COUNTIF($D$6:D4032,D4032)=1,1,0),0)</f>
        <v>0</v>
      </c>
      <c r="U4032" s="17" t="str">
        <f t="shared" si="317"/>
        <v/>
      </c>
      <c r="V4032" s="17" t="str">
        <f t="shared" si="318"/>
        <v/>
      </c>
    </row>
    <row r="4033" s="9" customFormat="1" hidden="1" customHeight="1" spans="1:22">
      <c r="A4033" s="21"/>
      <c r="B4033" s="54"/>
      <c r="C4033" s="55"/>
      <c r="D4033" s="54"/>
      <c r="E4033" s="57"/>
      <c r="F4033" s="58"/>
      <c r="G4033" s="59"/>
      <c r="H4033" s="57"/>
      <c r="I4033" s="57"/>
      <c r="J4033" s="62" t="str">
        <f t="shared" si="314"/>
        <v/>
      </c>
      <c r="K4033" s="61"/>
      <c r="L4033" s="57"/>
      <c r="M4033" s="57" t="str">
        <f t="shared" si="315"/>
        <v/>
      </c>
      <c r="N4033" s="57"/>
      <c r="O4033" s="57"/>
      <c r="P4033" s="57"/>
      <c r="Q4033" s="65" t="str">
        <f t="shared" si="316"/>
        <v/>
      </c>
      <c r="R4033" s="55"/>
      <c r="S4033" s="67"/>
      <c r="T4033" s="17">
        <f>IF(AND(D4033&lt;&gt;"",RIGHT(D4033,3)&lt;&gt;""),IF(COUNTIF($D$6:D4033,D4033)=1,1,0),0)</f>
        <v>0</v>
      </c>
      <c r="U4033" s="17" t="str">
        <f t="shared" si="317"/>
        <v/>
      </c>
      <c r="V4033" s="17" t="str">
        <f t="shared" si="318"/>
        <v/>
      </c>
    </row>
    <row r="4034" s="9" customFormat="1" hidden="1" customHeight="1" spans="1:22">
      <c r="A4034" s="21"/>
      <c r="B4034" s="54"/>
      <c r="C4034" s="55"/>
      <c r="D4034" s="54"/>
      <c r="E4034" s="57"/>
      <c r="F4034" s="58"/>
      <c r="G4034" s="59"/>
      <c r="H4034" s="57"/>
      <c r="I4034" s="57"/>
      <c r="J4034" s="62" t="str">
        <f t="shared" si="314"/>
        <v/>
      </c>
      <c r="K4034" s="61"/>
      <c r="L4034" s="57"/>
      <c r="M4034" s="57" t="str">
        <f t="shared" si="315"/>
        <v/>
      </c>
      <c r="N4034" s="57"/>
      <c r="O4034" s="57"/>
      <c r="P4034" s="57"/>
      <c r="Q4034" s="65" t="str">
        <f t="shared" si="316"/>
        <v/>
      </c>
      <c r="R4034" s="55"/>
      <c r="S4034" s="67"/>
      <c r="T4034" s="17">
        <f>IF(AND(D4034&lt;&gt;"",RIGHT(D4034,3)&lt;&gt;""),IF(COUNTIF($D$6:D4034,D4034)=1,1,0),0)</f>
        <v>0</v>
      </c>
      <c r="U4034" s="17" t="str">
        <f t="shared" si="317"/>
        <v/>
      </c>
      <c r="V4034" s="17" t="str">
        <f t="shared" si="318"/>
        <v/>
      </c>
    </row>
    <row r="4035" s="9" customFormat="1" hidden="1" customHeight="1" spans="1:22">
      <c r="A4035" s="21"/>
      <c r="B4035" s="54"/>
      <c r="C4035" s="55"/>
      <c r="D4035" s="54"/>
      <c r="E4035" s="57"/>
      <c r="F4035" s="58"/>
      <c r="G4035" s="59"/>
      <c r="H4035" s="57"/>
      <c r="I4035" s="57"/>
      <c r="J4035" s="62" t="str">
        <f t="shared" si="314"/>
        <v/>
      </c>
      <c r="K4035" s="61"/>
      <c r="L4035" s="57"/>
      <c r="M4035" s="57" t="str">
        <f t="shared" si="315"/>
        <v/>
      </c>
      <c r="N4035" s="57"/>
      <c r="O4035" s="57"/>
      <c r="P4035" s="57"/>
      <c r="Q4035" s="65" t="str">
        <f t="shared" si="316"/>
        <v/>
      </c>
      <c r="R4035" s="55"/>
      <c r="S4035" s="67"/>
      <c r="T4035" s="17">
        <f>IF(AND(D4035&lt;&gt;"",RIGHT(D4035,3)&lt;&gt;""),IF(COUNTIF($D$6:D4035,D4035)=1,1,0),0)</f>
        <v>0</v>
      </c>
      <c r="U4035" s="17" t="str">
        <f t="shared" si="317"/>
        <v/>
      </c>
      <c r="V4035" s="17" t="str">
        <f t="shared" si="318"/>
        <v/>
      </c>
    </row>
    <row r="4036" s="9" customFormat="1" hidden="1" customHeight="1" spans="1:22">
      <c r="A4036" s="21"/>
      <c r="B4036" s="54"/>
      <c r="C4036" s="55"/>
      <c r="D4036" s="54"/>
      <c r="E4036" s="57"/>
      <c r="F4036" s="58"/>
      <c r="G4036" s="59"/>
      <c r="H4036" s="57"/>
      <c r="I4036" s="57"/>
      <c r="J4036" s="62" t="str">
        <f t="shared" si="314"/>
        <v/>
      </c>
      <c r="K4036" s="61"/>
      <c r="L4036" s="57"/>
      <c r="M4036" s="57" t="str">
        <f t="shared" si="315"/>
        <v/>
      </c>
      <c r="N4036" s="57"/>
      <c r="O4036" s="57"/>
      <c r="P4036" s="57"/>
      <c r="Q4036" s="65" t="str">
        <f t="shared" si="316"/>
        <v/>
      </c>
      <c r="R4036" s="55"/>
      <c r="S4036" s="67"/>
      <c r="T4036" s="17">
        <f>IF(AND(D4036&lt;&gt;"",RIGHT(D4036,3)&lt;&gt;""),IF(COUNTIF($D$6:D4036,D4036)=1,1,0),0)</f>
        <v>0</v>
      </c>
      <c r="U4036" s="17" t="str">
        <f t="shared" si="317"/>
        <v/>
      </c>
      <c r="V4036" s="17" t="str">
        <f t="shared" si="318"/>
        <v/>
      </c>
    </row>
    <row r="4037" s="9" customFormat="1" hidden="1" customHeight="1" spans="1:22">
      <c r="A4037" s="21"/>
      <c r="B4037" s="54"/>
      <c r="C4037" s="55"/>
      <c r="D4037" s="54"/>
      <c r="E4037" s="57"/>
      <c r="F4037" s="58"/>
      <c r="G4037" s="59"/>
      <c r="H4037" s="57"/>
      <c r="I4037" s="57"/>
      <c r="J4037" s="62" t="str">
        <f t="shared" si="314"/>
        <v/>
      </c>
      <c r="K4037" s="61"/>
      <c r="L4037" s="57"/>
      <c r="M4037" s="57" t="str">
        <f t="shared" si="315"/>
        <v/>
      </c>
      <c r="N4037" s="57"/>
      <c r="O4037" s="57"/>
      <c r="P4037" s="57"/>
      <c r="Q4037" s="65" t="str">
        <f t="shared" si="316"/>
        <v/>
      </c>
      <c r="R4037" s="55"/>
      <c r="S4037" s="67"/>
      <c r="T4037" s="17">
        <f>IF(AND(D4037&lt;&gt;"",RIGHT(D4037,3)&lt;&gt;""),IF(COUNTIF($D$6:D4037,D4037)=1,1,0),0)</f>
        <v>0</v>
      </c>
      <c r="U4037" s="17" t="str">
        <f t="shared" si="317"/>
        <v/>
      </c>
      <c r="V4037" s="17" t="str">
        <f t="shared" si="318"/>
        <v/>
      </c>
    </row>
    <row r="4038" s="9" customFormat="1" hidden="1" customHeight="1" spans="1:22">
      <c r="A4038" s="21"/>
      <c r="B4038" s="54"/>
      <c r="C4038" s="55"/>
      <c r="D4038" s="54"/>
      <c r="E4038" s="57"/>
      <c r="F4038" s="58"/>
      <c r="G4038" s="59"/>
      <c r="H4038" s="57"/>
      <c r="I4038" s="57"/>
      <c r="J4038" s="62" t="str">
        <f t="shared" ref="J4038:J4101" si="319">IF(H4038&lt;&gt;"",HYPERLINK(_xlfn.CONCAT($H$4,H4038,I4038),"Open File"),"")</f>
        <v/>
      </c>
      <c r="K4038" s="61"/>
      <c r="L4038" s="57"/>
      <c r="M4038" s="57" t="str">
        <f t="shared" ref="M4038:M4101" si="320">IF(AND(N4038&lt;&gt;"",Q4038&lt;&gt;"",R4038&lt;&gt;""),"COMPLETED",IF(N4038&lt;&gt;"","ON-GOING",IF(L4038&lt;&gt;"","REQUESTED","")))</f>
        <v/>
      </c>
      <c r="N4038" s="57"/>
      <c r="O4038" s="57"/>
      <c r="P4038" s="57"/>
      <c r="Q4038" s="65" t="str">
        <f t="shared" ref="Q4038:Q4101" si="321">IF(O4038&lt;&gt;"",HYPERLINK(_xlfn.CONCAT($O$4,O4038,P4038),"Open File"),"")</f>
        <v/>
      </c>
      <c r="R4038" s="55"/>
      <c r="S4038" s="67"/>
      <c r="T4038" s="17">
        <f>IF(AND(D4038&lt;&gt;"",RIGHT(D4038,3)&lt;&gt;""),IF(COUNTIF($D$6:D4038,D4038)=1,1,0),0)</f>
        <v>0</v>
      </c>
      <c r="U4038" s="17" t="str">
        <f t="shared" ref="U4038:U4101" si="322">IF(AND(D4038&lt;&gt;"",E4038&lt;&gt;""),_xlfn.CONCAT(SUBSTITUTE(D4038,"/","."),"_",E4038,"_Before"),"")</f>
        <v/>
      </c>
      <c r="V4038" s="17" t="str">
        <f t="shared" ref="V4038:V4101" si="323">IF(AND(D4038&lt;&gt;"",E4038&lt;&gt;""),_xlfn.CONCAT(SUBSTITUTE(D4038,"/","."),"_",E4038,"_After"),"")</f>
        <v/>
      </c>
    </row>
    <row r="4039" s="9" customFormat="1" hidden="1" customHeight="1" spans="1:22">
      <c r="A4039" s="21"/>
      <c r="B4039" s="54"/>
      <c r="C4039" s="55"/>
      <c r="D4039" s="54"/>
      <c r="E4039" s="57"/>
      <c r="F4039" s="58"/>
      <c r="G4039" s="59"/>
      <c r="H4039" s="57"/>
      <c r="I4039" s="57"/>
      <c r="J4039" s="62" t="str">
        <f t="shared" si="319"/>
        <v/>
      </c>
      <c r="K4039" s="61"/>
      <c r="L4039" s="57"/>
      <c r="M4039" s="57" t="str">
        <f t="shared" si="320"/>
        <v/>
      </c>
      <c r="N4039" s="57"/>
      <c r="O4039" s="57"/>
      <c r="P4039" s="57"/>
      <c r="Q4039" s="65" t="str">
        <f t="shared" si="321"/>
        <v/>
      </c>
      <c r="R4039" s="55"/>
      <c r="S4039" s="67"/>
      <c r="T4039" s="17">
        <f>IF(AND(D4039&lt;&gt;"",RIGHT(D4039,3)&lt;&gt;""),IF(COUNTIF($D$6:D4039,D4039)=1,1,0),0)</f>
        <v>0</v>
      </c>
      <c r="U4039" s="17" t="str">
        <f t="shared" si="322"/>
        <v/>
      </c>
      <c r="V4039" s="17" t="str">
        <f t="shared" si="323"/>
        <v/>
      </c>
    </row>
    <row r="4040" s="9" customFormat="1" hidden="1" customHeight="1" spans="1:22">
      <c r="A4040" s="21"/>
      <c r="B4040" s="54"/>
      <c r="C4040" s="55"/>
      <c r="D4040" s="54"/>
      <c r="E4040" s="57"/>
      <c r="F4040" s="58"/>
      <c r="G4040" s="59"/>
      <c r="H4040" s="57"/>
      <c r="I4040" s="57"/>
      <c r="J4040" s="62" t="str">
        <f t="shared" si="319"/>
        <v/>
      </c>
      <c r="K4040" s="61"/>
      <c r="L4040" s="57"/>
      <c r="M4040" s="57" t="str">
        <f t="shared" si="320"/>
        <v/>
      </c>
      <c r="N4040" s="57"/>
      <c r="O4040" s="57"/>
      <c r="P4040" s="57"/>
      <c r="Q4040" s="65" t="str">
        <f t="shared" si="321"/>
        <v/>
      </c>
      <c r="R4040" s="55"/>
      <c r="S4040" s="67"/>
      <c r="T4040" s="17">
        <f>IF(AND(D4040&lt;&gt;"",RIGHT(D4040,3)&lt;&gt;""),IF(COUNTIF($D$6:D4040,D4040)=1,1,0),0)</f>
        <v>0</v>
      </c>
      <c r="U4040" s="17" t="str">
        <f t="shared" si="322"/>
        <v/>
      </c>
      <c r="V4040" s="17" t="str">
        <f t="shared" si="323"/>
        <v/>
      </c>
    </row>
    <row r="4041" s="9" customFormat="1" hidden="1" customHeight="1" spans="1:22">
      <c r="A4041" s="21"/>
      <c r="B4041" s="54"/>
      <c r="C4041" s="55"/>
      <c r="D4041" s="54"/>
      <c r="E4041" s="57"/>
      <c r="F4041" s="58"/>
      <c r="G4041" s="59"/>
      <c r="H4041" s="57"/>
      <c r="I4041" s="57"/>
      <c r="J4041" s="62" t="str">
        <f t="shared" si="319"/>
        <v/>
      </c>
      <c r="K4041" s="61"/>
      <c r="L4041" s="57"/>
      <c r="M4041" s="57" t="str">
        <f t="shared" si="320"/>
        <v/>
      </c>
      <c r="N4041" s="57"/>
      <c r="O4041" s="57"/>
      <c r="P4041" s="57"/>
      <c r="Q4041" s="65" t="str">
        <f t="shared" si="321"/>
        <v/>
      </c>
      <c r="R4041" s="55"/>
      <c r="S4041" s="67"/>
      <c r="T4041" s="17">
        <f>IF(AND(D4041&lt;&gt;"",RIGHT(D4041,3)&lt;&gt;""),IF(COUNTIF($D$6:D4041,D4041)=1,1,0),0)</f>
        <v>0</v>
      </c>
      <c r="U4041" s="17" t="str">
        <f t="shared" si="322"/>
        <v/>
      </c>
      <c r="V4041" s="17" t="str">
        <f t="shared" si="323"/>
        <v/>
      </c>
    </row>
    <row r="4042" s="9" customFormat="1" hidden="1" customHeight="1" spans="1:22">
      <c r="A4042" s="21"/>
      <c r="B4042" s="54"/>
      <c r="C4042" s="55"/>
      <c r="D4042" s="54"/>
      <c r="E4042" s="57"/>
      <c r="F4042" s="58"/>
      <c r="G4042" s="59"/>
      <c r="H4042" s="57"/>
      <c r="I4042" s="57"/>
      <c r="J4042" s="62" t="str">
        <f t="shared" si="319"/>
        <v/>
      </c>
      <c r="K4042" s="61"/>
      <c r="L4042" s="57"/>
      <c r="M4042" s="57" t="str">
        <f t="shared" si="320"/>
        <v/>
      </c>
      <c r="N4042" s="57"/>
      <c r="O4042" s="57"/>
      <c r="P4042" s="57"/>
      <c r="Q4042" s="65" t="str">
        <f t="shared" si="321"/>
        <v/>
      </c>
      <c r="R4042" s="55"/>
      <c r="S4042" s="67"/>
      <c r="T4042" s="17">
        <f>IF(AND(D4042&lt;&gt;"",RIGHT(D4042,3)&lt;&gt;""),IF(COUNTIF($D$6:D4042,D4042)=1,1,0),0)</f>
        <v>0</v>
      </c>
      <c r="U4042" s="17" t="str">
        <f t="shared" si="322"/>
        <v/>
      </c>
      <c r="V4042" s="17" t="str">
        <f t="shared" si="323"/>
        <v/>
      </c>
    </row>
    <row r="4043" s="9" customFormat="1" hidden="1" customHeight="1" spans="1:22">
      <c r="A4043" s="21"/>
      <c r="B4043" s="54"/>
      <c r="C4043" s="55"/>
      <c r="D4043" s="54"/>
      <c r="E4043" s="57"/>
      <c r="F4043" s="58"/>
      <c r="G4043" s="59"/>
      <c r="H4043" s="57"/>
      <c r="I4043" s="57"/>
      <c r="J4043" s="62" t="str">
        <f t="shared" si="319"/>
        <v/>
      </c>
      <c r="K4043" s="61"/>
      <c r="L4043" s="57"/>
      <c r="M4043" s="57" t="str">
        <f t="shared" si="320"/>
        <v/>
      </c>
      <c r="N4043" s="57"/>
      <c r="O4043" s="57"/>
      <c r="P4043" s="57"/>
      <c r="Q4043" s="65" t="str">
        <f t="shared" si="321"/>
        <v/>
      </c>
      <c r="R4043" s="55"/>
      <c r="S4043" s="67"/>
      <c r="T4043" s="17">
        <f>IF(AND(D4043&lt;&gt;"",RIGHT(D4043,3)&lt;&gt;""),IF(COUNTIF($D$6:D4043,D4043)=1,1,0),0)</f>
        <v>0</v>
      </c>
      <c r="U4043" s="17" t="str">
        <f t="shared" si="322"/>
        <v/>
      </c>
      <c r="V4043" s="17" t="str">
        <f t="shared" si="323"/>
        <v/>
      </c>
    </row>
    <row r="4044" s="9" customFormat="1" hidden="1" customHeight="1" spans="1:22">
      <c r="A4044" s="21"/>
      <c r="B4044" s="54"/>
      <c r="C4044" s="55"/>
      <c r="D4044" s="54"/>
      <c r="E4044" s="57"/>
      <c r="F4044" s="58"/>
      <c r="G4044" s="59"/>
      <c r="H4044" s="57"/>
      <c r="I4044" s="57"/>
      <c r="J4044" s="62" t="str">
        <f t="shared" si="319"/>
        <v/>
      </c>
      <c r="K4044" s="61"/>
      <c r="L4044" s="57"/>
      <c r="M4044" s="57" t="str">
        <f t="shared" si="320"/>
        <v/>
      </c>
      <c r="N4044" s="57"/>
      <c r="O4044" s="57"/>
      <c r="P4044" s="57"/>
      <c r="Q4044" s="65" t="str">
        <f t="shared" si="321"/>
        <v/>
      </c>
      <c r="R4044" s="55"/>
      <c r="S4044" s="67"/>
      <c r="T4044" s="17">
        <f>IF(AND(D4044&lt;&gt;"",RIGHT(D4044,3)&lt;&gt;""),IF(COUNTIF($D$6:D4044,D4044)=1,1,0),0)</f>
        <v>0</v>
      </c>
      <c r="U4044" s="17" t="str">
        <f t="shared" si="322"/>
        <v/>
      </c>
      <c r="V4044" s="17" t="str">
        <f t="shared" si="323"/>
        <v/>
      </c>
    </row>
    <row r="4045" s="9" customFormat="1" hidden="1" customHeight="1" spans="1:22">
      <c r="A4045" s="21"/>
      <c r="B4045" s="54"/>
      <c r="C4045" s="55"/>
      <c r="D4045" s="54"/>
      <c r="E4045" s="57"/>
      <c r="F4045" s="58"/>
      <c r="G4045" s="59"/>
      <c r="H4045" s="57"/>
      <c r="I4045" s="57"/>
      <c r="J4045" s="62" t="str">
        <f t="shared" si="319"/>
        <v/>
      </c>
      <c r="K4045" s="61"/>
      <c r="L4045" s="57"/>
      <c r="M4045" s="57" t="str">
        <f t="shared" si="320"/>
        <v/>
      </c>
      <c r="N4045" s="57"/>
      <c r="O4045" s="57"/>
      <c r="P4045" s="57"/>
      <c r="Q4045" s="65" t="str">
        <f t="shared" si="321"/>
        <v/>
      </c>
      <c r="R4045" s="55"/>
      <c r="S4045" s="67"/>
      <c r="T4045" s="17">
        <f>IF(AND(D4045&lt;&gt;"",RIGHT(D4045,3)&lt;&gt;""),IF(COUNTIF($D$6:D4045,D4045)=1,1,0),0)</f>
        <v>0</v>
      </c>
      <c r="U4045" s="17" t="str">
        <f t="shared" si="322"/>
        <v/>
      </c>
      <c r="V4045" s="17" t="str">
        <f t="shared" si="323"/>
        <v/>
      </c>
    </row>
    <row r="4046" s="9" customFormat="1" hidden="1" customHeight="1" spans="1:22">
      <c r="A4046" s="21"/>
      <c r="B4046" s="54"/>
      <c r="C4046" s="55"/>
      <c r="D4046" s="54"/>
      <c r="E4046" s="57"/>
      <c r="F4046" s="58"/>
      <c r="G4046" s="59"/>
      <c r="H4046" s="57"/>
      <c r="I4046" s="57"/>
      <c r="J4046" s="62" t="str">
        <f t="shared" si="319"/>
        <v/>
      </c>
      <c r="K4046" s="61"/>
      <c r="L4046" s="57"/>
      <c r="M4046" s="57" t="str">
        <f t="shared" si="320"/>
        <v/>
      </c>
      <c r="N4046" s="57"/>
      <c r="O4046" s="57"/>
      <c r="P4046" s="57"/>
      <c r="Q4046" s="65" t="str">
        <f t="shared" si="321"/>
        <v/>
      </c>
      <c r="R4046" s="55"/>
      <c r="S4046" s="67"/>
      <c r="T4046" s="17">
        <f>IF(AND(D4046&lt;&gt;"",RIGHT(D4046,3)&lt;&gt;""),IF(COUNTIF($D$6:D4046,D4046)=1,1,0),0)</f>
        <v>0</v>
      </c>
      <c r="U4046" s="17" t="str">
        <f t="shared" si="322"/>
        <v/>
      </c>
      <c r="V4046" s="17" t="str">
        <f t="shared" si="323"/>
        <v/>
      </c>
    </row>
    <row r="4047" s="9" customFormat="1" hidden="1" customHeight="1" spans="1:22">
      <c r="A4047" s="21"/>
      <c r="B4047" s="54"/>
      <c r="C4047" s="55"/>
      <c r="D4047" s="54"/>
      <c r="E4047" s="57"/>
      <c r="F4047" s="58"/>
      <c r="G4047" s="59"/>
      <c r="H4047" s="57"/>
      <c r="I4047" s="57"/>
      <c r="J4047" s="62" t="str">
        <f t="shared" si="319"/>
        <v/>
      </c>
      <c r="K4047" s="61"/>
      <c r="L4047" s="57"/>
      <c r="M4047" s="57" t="str">
        <f t="shared" si="320"/>
        <v/>
      </c>
      <c r="N4047" s="57"/>
      <c r="O4047" s="57"/>
      <c r="P4047" s="57"/>
      <c r="Q4047" s="65" t="str">
        <f t="shared" si="321"/>
        <v/>
      </c>
      <c r="R4047" s="55"/>
      <c r="S4047" s="67"/>
      <c r="T4047" s="17">
        <f>IF(AND(D4047&lt;&gt;"",RIGHT(D4047,3)&lt;&gt;""),IF(COUNTIF($D$6:D4047,D4047)=1,1,0),0)</f>
        <v>0</v>
      </c>
      <c r="U4047" s="17" t="str">
        <f t="shared" si="322"/>
        <v/>
      </c>
      <c r="V4047" s="17" t="str">
        <f t="shared" si="323"/>
        <v/>
      </c>
    </row>
    <row r="4048" s="9" customFormat="1" hidden="1" customHeight="1" spans="1:22">
      <c r="A4048" s="21"/>
      <c r="B4048" s="54"/>
      <c r="C4048" s="55"/>
      <c r="D4048" s="54"/>
      <c r="E4048" s="57"/>
      <c r="F4048" s="58"/>
      <c r="G4048" s="59"/>
      <c r="H4048" s="57"/>
      <c r="I4048" s="57"/>
      <c r="J4048" s="62" t="str">
        <f t="shared" si="319"/>
        <v/>
      </c>
      <c r="K4048" s="61"/>
      <c r="L4048" s="57"/>
      <c r="M4048" s="57" t="str">
        <f t="shared" si="320"/>
        <v/>
      </c>
      <c r="N4048" s="57"/>
      <c r="O4048" s="57"/>
      <c r="P4048" s="57"/>
      <c r="Q4048" s="65" t="str">
        <f t="shared" si="321"/>
        <v/>
      </c>
      <c r="R4048" s="55"/>
      <c r="S4048" s="67"/>
      <c r="T4048" s="17">
        <f>IF(AND(D4048&lt;&gt;"",RIGHT(D4048,3)&lt;&gt;""),IF(COUNTIF($D$6:D4048,D4048)=1,1,0),0)</f>
        <v>0</v>
      </c>
      <c r="U4048" s="17" t="str">
        <f t="shared" si="322"/>
        <v/>
      </c>
      <c r="V4048" s="17" t="str">
        <f t="shared" si="323"/>
        <v/>
      </c>
    </row>
    <row r="4049" s="9" customFormat="1" hidden="1" customHeight="1" spans="1:22">
      <c r="A4049" s="21"/>
      <c r="B4049" s="54"/>
      <c r="C4049" s="55"/>
      <c r="D4049" s="54"/>
      <c r="E4049" s="57"/>
      <c r="F4049" s="58"/>
      <c r="G4049" s="59"/>
      <c r="H4049" s="57"/>
      <c r="I4049" s="57"/>
      <c r="J4049" s="62" t="str">
        <f t="shared" si="319"/>
        <v/>
      </c>
      <c r="K4049" s="61"/>
      <c r="L4049" s="57"/>
      <c r="M4049" s="57" t="str">
        <f t="shared" si="320"/>
        <v/>
      </c>
      <c r="N4049" s="57"/>
      <c r="O4049" s="57"/>
      <c r="P4049" s="57"/>
      <c r="Q4049" s="65" t="str">
        <f t="shared" si="321"/>
        <v/>
      </c>
      <c r="R4049" s="55"/>
      <c r="S4049" s="67"/>
      <c r="T4049" s="17">
        <f>IF(AND(D4049&lt;&gt;"",RIGHT(D4049,3)&lt;&gt;""),IF(COUNTIF($D$6:D4049,D4049)=1,1,0),0)</f>
        <v>0</v>
      </c>
      <c r="U4049" s="17" t="str">
        <f t="shared" si="322"/>
        <v/>
      </c>
      <c r="V4049" s="17" t="str">
        <f t="shared" si="323"/>
        <v/>
      </c>
    </row>
    <row r="4050" s="9" customFormat="1" hidden="1" customHeight="1" spans="1:22">
      <c r="A4050" s="21"/>
      <c r="B4050" s="54"/>
      <c r="C4050" s="55"/>
      <c r="D4050" s="54"/>
      <c r="E4050" s="57"/>
      <c r="F4050" s="58"/>
      <c r="G4050" s="59"/>
      <c r="H4050" s="57"/>
      <c r="I4050" s="57"/>
      <c r="J4050" s="62" t="str">
        <f t="shared" si="319"/>
        <v/>
      </c>
      <c r="K4050" s="61"/>
      <c r="L4050" s="57"/>
      <c r="M4050" s="57" t="str">
        <f t="shared" si="320"/>
        <v/>
      </c>
      <c r="N4050" s="57"/>
      <c r="O4050" s="57"/>
      <c r="P4050" s="57"/>
      <c r="Q4050" s="65" t="str">
        <f t="shared" si="321"/>
        <v/>
      </c>
      <c r="R4050" s="55"/>
      <c r="S4050" s="67"/>
      <c r="T4050" s="17">
        <f>IF(AND(D4050&lt;&gt;"",RIGHT(D4050,3)&lt;&gt;""),IF(COUNTIF($D$6:D4050,D4050)=1,1,0),0)</f>
        <v>0</v>
      </c>
      <c r="U4050" s="17" t="str">
        <f t="shared" si="322"/>
        <v/>
      </c>
      <c r="V4050" s="17" t="str">
        <f t="shared" si="323"/>
        <v/>
      </c>
    </row>
    <row r="4051" s="9" customFormat="1" hidden="1" customHeight="1" spans="1:22">
      <c r="A4051" s="21"/>
      <c r="B4051" s="54"/>
      <c r="C4051" s="55"/>
      <c r="D4051" s="54"/>
      <c r="E4051" s="57"/>
      <c r="F4051" s="58"/>
      <c r="G4051" s="59"/>
      <c r="H4051" s="57"/>
      <c r="I4051" s="57"/>
      <c r="J4051" s="62" t="str">
        <f t="shared" si="319"/>
        <v/>
      </c>
      <c r="K4051" s="61"/>
      <c r="L4051" s="57"/>
      <c r="M4051" s="57" t="str">
        <f t="shared" si="320"/>
        <v/>
      </c>
      <c r="N4051" s="57"/>
      <c r="O4051" s="57"/>
      <c r="P4051" s="57"/>
      <c r="Q4051" s="65" t="str">
        <f t="shared" si="321"/>
        <v/>
      </c>
      <c r="R4051" s="55"/>
      <c r="S4051" s="67"/>
      <c r="T4051" s="17">
        <f>IF(AND(D4051&lt;&gt;"",RIGHT(D4051,3)&lt;&gt;""),IF(COUNTIF($D$6:D4051,D4051)=1,1,0),0)</f>
        <v>0</v>
      </c>
      <c r="U4051" s="17" t="str">
        <f t="shared" si="322"/>
        <v/>
      </c>
      <c r="V4051" s="17" t="str">
        <f t="shared" si="323"/>
        <v/>
      </c>
    </row>
    <row r="4052" s="9" customFormat="1" hidden="1" customHeight="1" spans="1:22">
      <c r="A4052" s="21"/>
      <c r="B4052" s="54"/>
      <c r="C4052" s="55"/>
      <c r="D4052" s="54"/>
      <c r="E4052" s="57"/>
      <c r="F4052" s="58"/>
      <c r="G4052" s="59"/>
      <c r="H4052" s="57"/>
      <c r="I4052" s="57"/>
      <c r="J4052" s="62" t="str">
        <f t="shared" si="319"/>
        <v/>
      </c>
      <c r="K4052" s="61"/>
      <c r="L4052" s="57"/>
      <c r="M4052" s="57" t="str">
        <f t="shared" si="320"/>
        <v/>
      </c>
      <c r="N4052" s="57"/>
      <c r="O4052" s="57"/>
      <c r="P4052" s="57"/>
      <c r="Q4052" s="65" t="str">
        <f t="shared" si="321"/>
        <v/>
      </c>
      <c r="R4052" s="55"/>
      <c r="S4052" s="67"/>
      <c r="T4052" s="17">
        <f>IF(AND(D4052&lt;&gt;"",RIGHT(D4052,3)&lt;&gt;""),IF(COUNTIF($D$6:D4052,D4052)=1,1,0),0)</f>
        <v>0</v>
      </c>
      <c r="U4052" s="17" t="str">
        <f t="shared" si="322"/>
        <v/>
      </c>
      <c r="V4052" s="17" t="str">
        <f t="shared" si="323"/>
        <v/>
      </c>
    </row>
    <row r="4053" s="9" customFormat="1" hidden="1" customHeight="1" spans="1:22">
      <c r="A4053" s="21"/>
      <c r="B4053" s="54"/>
      <c r="C4053" s="55"/>
      <c r="D4053" s="54"/>
      <c r="E4053" s="57"/>
      <c r="F4053" s="58"/>
      <c r="G4053" s="59"/>
      <c r="H4053" s="57"/>
      <c r="I4053" s="57"/>
      <c r="J4053" s="62" t="str">
        <f t="shared" si="319"/>
        <v/>
      </c>
      <c r="K4053" s="61"/>
      <c r="L4053" s="57"/>
      <c r="M4053" s="57" t="str">
        <f t="shared" si="320"/>
        <v/>
      </c>
      <c r="N4053" s="57"/>
      <c r="O4053" s="57"/>
      <c r="P4053" s="57"/>
      <c r="Q4053" s="65" t="str">
        <f t="shared" si="321"/>
        <v/>
      </c>
      <c r="R4053" s="55"/>
      <c r="S4053" s="67"/>
      <c r="T4053" s="17">
        <f>IF(AND(D4053&lt;&gt;"",RIGHT(D4053,3)&lt;&gt;""),IF(COUNTIF($D$6:D4053,D4053)=1,1,0),0)</f>
        <v>0</v>
      </c>
      <c r="U4053" s="17" t="str">
        <f t="shared" si="322"/>
        <v/>
      </c>
      <c r="V4053" s="17" t="str">
        <f t="shared" si="323"/>
        <v/>
      </c>
    </row>
    <row r="4054" s="9" customFormat="1" hidden="1" customHeight="1" spans="1:22">
      <c r="A4054" s="21"/>
      <c r="B4054" s="54"/>
      <c r="C4054" s="55"/>
      <c r="D4054" s="54"/>
      <c r="E4054" s="57"/>
      <c r="F4054" s="58"/>
      <c r="G4054" s="59"/>
      <c r="H4054" s="57"/>
      <c r="I4054" s="57"/>
      <c r="J4054" s="62" t="str">
        <f t="shared" si="319"/>
        <v/>
      </c>
      <c r="K4054" s="61"/>
      <c r="L4054" s="57"/>
      <c r="M4054" s="57" t="str">
        <f t="shared" si="320"/>
        <v/>
      </c>
      <c r="N4054" s="57"/>
      <c r="O4054" s="57"/>
      <c r="P4054" s="57"/>
      <c r="Q4054" s="65" t="str">
        <f t="shared" si="321"/>
        <v/>
      </c>
      <c r="R4054" s="55"/>
      <c r="S4054" s="67"/>
      <c r="T4054" s="17">
        <f>IF(AND(D4054&lt;&gt;"",RIGHT(D4054,3)&lt;&gt;""),IF(COUNTIF($D$6:D4054,D4054)=1,1,0),0)</f>
        <v>0</v>
      </c>
      <c r="U4054" s="17" t="str">
        <f t="shared" si="322"/>
        <v/>
      </c>
      <c r="V4054" s="17" t="str">
        <f t="shared" si="323"/>
        <v/>
      </c>
    </row>
    <row r="4055" s="9" customFormat="1" hidden="1" customHeight="1" spans="1:22">
      <c r="A4055" s="21"/>
      <c r="B4055" s="54"/>
      <c r="C4055" s="55"/>
      <c r="D4055" s="54"/>
      <c r="E4055" s="57"/>
      <c r="F4055" s="58"/>
      <c r="G4055" s="59"/>
      <c r="H4055" s="57"/>
      <c r="I4055" s="57"/>
      <c r="J4055" s="62" t="str">
        <f t="shared" si="319"/>
        <v/>
      </c>
      <c r="K4055" s="61"/>
      <c r="L4055" s="57"/>
      <c r="M4055" s="57" t="str">
        <f t="shared" si="320"/>
        <v/>
      </c>
      <c r="N4055" s="57"/>
      <c r="O4055" s="57"/>
      <c r="P4055" s="57"/>
      <c r="Q4055" s="65" t="str">
        <f t="shared" si="321"/>
        <v/>
      </c>
      <c r="R4055" s="55"/>
      <c r="S4055" s="67"/>
      <c r="T4055" s="17">
        <f>IF(AND(D4055&lt;&gt;"",RIGHT(D4055,3)&lt;&gt;""),IF(COUNTIF($D$6:D4055,D4055)=1,1,0),0)</f>
        <v>0</v>
      </c>
      <c r="U4055" s="17" t="str">
        <f t="shared" si="322"/>
        <v/>
      </c>
      <c r="V4055" s="17" t="str">
        <f t="shared" si="323"/>
        <v/>
      </c>
    </row>
    <row r="4056" s="9" customFormat="1" hidden="1" customHeight="1" spans="1:22">
      <c r="A4056" s="21"/>
      <c r="B4056" s="54"/>
      <c r="C4056" s="55"/>
      <c r="D4056" s="54"/>
      <c r="E4056" s="57"/>
      <c r="F4056" s="58"/>
      <c r="G4056" s="59"/>
      <c r="H4056" s="57"/>
      <c r="I4056" s="57"/>
      <c r="J4056" s="62" t="str">
        <f t="shared" si="319"/>
        <v/>
      </c>
      <c r="K4056" s="61"/>
      <c r="L4056" s="57"/>
      <c r="M4056" s="57" t="str">
        <f t="shared" si="320"/>
        <v/>
      </c>
      <c r="N4056" s="57"/>
      <c r="O4056" s="57"/>
      <c r="P4056" s="57"/>
      <c r="Q4056" s="65" t="str">
        <f t="shared" si="321"/>
        <v/>
      </c>
      <c r="R4056" s="55"/>
      <c r="S4056" s="67"/>
      <c r="T4056" s="17">
        <f>IF(AND(D4056&lt;&gt;"",RIGHT(D4056,3)&lt;&gt;""),IF(COUNTIF($D$6:D4056,D4056)=1,1,0),0)</f>
        <v>0</v>
      </c>
      <c r="U4056" s="17" t="str">
        <f t="shared" si="322"/>
        <v/>
      </c>
      <c r="V4056" s="17" t="str">
        <f t="shared" si="323"/>
        <v/>
      </c>
    </row>
    <row r="4057" s="9" customFormat="1" hidden="1" customHeight="1" spans="1:22">
      <c r="A4057" s="21"/>
      <c r="B4057" s="54"/>
      <c r="C4057" s="55"/>
      <c r="D4057" s="54"/>
      <c r="E4057" s="57"/>
      <c r="F4057" s="58"/>
      <c r="G4057" s="59"/>
      <c r="H4057" s="57"/>
      <c r="I4057" s="57"/>
      <c r="J4057" s="62" t="str">
        <f t="shared" si="319"/>
        <v/>
      </c>
      <c r="K4057" s="61"/>
      <c r="L4057" s="57"/>
      <c r="M4057" s="57" t="str">
        <f t="shared" si="320"/>
        <v/>
      </c>
      <c r="N4057" s="57"/>
      <c r="O4057" s="57"/>
      <c r="P4057" s="57"/>
      <c r="Q4057" s="65" t="str">
        <f t="shared" si="321"/>
        <v/>
      </c>
      <c r="R4057" s="55"/>
      <c r="S4057" s="67"/>
      <c r="T4057" s="17">
        <f>IF(AND(D4057&lt;&gt;"",RIGHT(D4057,3)&lt;&gt;""),IF(COUNTIF($D$6:D4057,D4057)=1,1,0),0)</f>
        <v>0</v>
      </c>
      <c r="U4057" s="17" t="str">
        <f t="shared" si="322"/>
        <v/>
      </c>
      <c r="V4057" s="17" t="str">
        <f t="shared" si="323"/>
        <v/>
      </c>
    </row>
    <row r="4058" s="9" customFormat="1" hidden="1" customHeight="1" spans="1:22">
      <c r="A4058" s="21"/>
      <c r="B4058" s="54"/>
      <c r="C4058" s="55"/>
      <c r="D4058" s="54"/>
      <c r="E4058" s="57"/>
      <c r="F4058" s="58"/>
      <c r="G4058" s="59"/>
      <c r="H4058" s="57"/>
      <c r="I4058" s="57"/>
      <c r="J4058" s="62" t="str">
        <f t="shared" si="319"/>
        <v/>
      </c>
      <c r="K4058" s="61"/>
      <c r="L4058" s="57"/>
      <c r="M4058" s="57" t="str">
        <f t="shared" si="320"/>
        <v/>
      </c>
      <c r="N4058" s="57"/>
      <c r="O4058" s="57"/>
      <c r="P4058" s="57"/>
      <c r="Q4058" s="65" t="str">
        <f t="shared" si="321"/>
        <v/>
      </c>
      <c r="R4058" s="55"/>
      <c r="S4058" s="67"/>
      <c r="T4058" s="17">
        <f>IF(AND(D4058&lt;&gt;"",RIGHT(D4058,3)&lt;&gt;""),IF(COUNTIF($D$6:D4058,D4058)=1,1,0),0)</f>
        <v>0</v>
      </c>
      <c r="U4058" s="17" t="str">
        <f t="shared" si="322"/>
        <v/>
      </c>
      <c r="V4058" s="17" t="str">
        <f t="shared" si="323"/>
        <v/>
      </c>
    </row>
    <row r="4059" s="9" customFormat="1" hidden="1" customHeight="1" spans="1:22">
      <c r="A4059" s="21"/>
      <c r="B4059" s="54"/>
      <c r="C4059" s="55"/>
      <c r="D4059" s="54"/>
      <c r="E4059" s="57"/>
      <c r="F4059" s="58"/>
      <c r="G4059" s="59"/>
      <c r="H4059" s="57"/>
      <c r="I4059" s="57"/>
      <c r="J4059" s="62" t="str">
        <f t="shared" si="319"/>
        <v/>
      </c>
      <c r="K4059" s="61"/>
      <c r="L4059" s="57"/>
      <c r="M4059" s="57" t="str">
        <f t="shared" si="320"/>
        <v/>
      </c>
      <c r="N4059" s="57"/>
      <c r="O4059" s="57"/>
      <c r="P4059" s="57"/>
      <c r="Q4059" s="65" t="str">
        <f t="shared" si="321"/>
        <v/>
      </c>
      <c r="R4059" s="55"/>
      <c r="S4059" s="67"/>
      <c r="T4059" s="17">
        <f>IF(AND(D4059&lt;&gt;"",RIGHT(D4059,3)&lt;&gt;""),IF(COUNTIF($D$6:D4059,D4059)=1,1,0),0)</f>
        <v>0</v>
      </c>
      <c r="U4059" s="17" t="str">
        <f t="shared" si="322"/>
        <v/>
      </c>
      <c r="V4059" s="17" t="str">
        <f t="shared" si="323"/>
        <v/>
      </c>
    </row>
    <row r="4060" s="9" customFormat="1" hidden="1" customHeight="1" spans="1:22">
      <c r="A4060" s="21"/>
      <c r="B4060" s="54"/>
      <c r="C4060" s="55"/>
      <c r="D4060" s="54"/>
      <c r="E4060" s="57"/>
      <c r="F4060" s="58"/>
      <c r="G4060" s="59"/>
      <c r="H4060" s="57"/>
      <c r="I4060" s="57"/>
      <c r="J4060" s="62" t="str">
        <f t="shared" si="319"/>
        <v/>
      </c>
      <c r="K4060" s="61"/>
      <c r="L4060" s="57"/>
      <c r="M4060" s="57" t="str">
        <f t="shared" si="320"/>
        <v/>
      </c>
      <c r="N4060" s="57"/>
      <c r="O4060" s="57"/>
      <c r="P4060" s="57"/>
      <c r="Q4060" s="65" t="str">
        <f t="shared" si="321"/>
        <v/>
      </c>
      <c r="R4060" s="55"/>
      <c r="S4060" s="67"/>
      <c r="T4060" s="17">
        <f>IF(AND(D4060&lt;&gt;"",RIGHT(D4060,3)&lt;&gt;""),IF(COUNTIF($D$6:D4060,D4060)=1,1,0),0)</f>
        <v>0</v>
      </c>
      <c r="U4060" s="17" t="str">
        <f t="shared" si="322"/>
        <v/>
      </c>
      <c r="V4060" s="17" t="str">
        <f t="shared" si="323"/>
        <v/>
      </c>
    </row>
    <row r="4061" s="9" customFormat="1" hidden="1" customHeight="1" spans="1:22">
      <c r="A4061" s="21"/>
      <c r="B4061" s="54"/>
      <c r="C4061" s="55"/>
      <c r="D4061" s="54"/>
      <c r="E4061" s="57"/>
      <c r="F4061" s="58"/>
      <c r="G4061" s="59"/>
      <c r="H4061" s="57"/>
      <c r="I4061" s="57"/>
      <c r="J4061" s="62" t="str">
        <f t="shared" si="319"/>
        <v/>
      </c>
      <c r="K4061" s="61"/>
      <c r="L4061" s="57"/>
      <c r="M4061" s="57" t="str">
        <f t="shared" si="320"/>
        <v/>
      </c>
      <c r="N4061" s="57"/>
      <c r="O4061" s="57"/>
      <c r="P4061" s="57"/>
      <c r="Q4061" s="65" t="str">
        <f t="shared" si="321"/>
        <v/>
      </c>
      <c r="R4061" s="55"/>
      <c r="S4061" s="67"/>
      <c r="T4061" s="17">
        <f>IF(AND(D4061&lt;&gt;"",RIGHT(D4061,3)&lt;&gt;""),IF(COUNTIF($D$6:D4061,D4061)=1,1,0),0)</f>
        <v>0</v>
      </c>
      <c r="U4061" s="17" t="str">
        <f t="shared" si="322"/>
        <v/>
      </c>
      <c r="V4061" s="17" t="str">
        <f t="shared" si="323"/>
        <v/>
      </c>
    </row>
    <row r="4062" s="9" customFormat="1" hidden="1" customHeight="1" spans="1:22">
      <c r="A4062" s="21"/>
      <c r="B4062" s="54"/>
      <c r="C4062" s="55"/>
      <c r="D4062" s="54"/>
      <c r="E4062" s="57"/>
      <c r="F4062" s="58"/>
      <c r="G4062" s="59"/>
      <c r="H4062" s="57"/>
      <c r="I4062" s="57"/>
      <c r="J4062" s="62" t="str">
        <f t="shared" si="319"/>
        <v/>
      </c>
      <c r="K4062" s="61"/>
      <c r="L4062" s="57"/>
      <c r="M4062" s="57" t="str">
        <f t="shared" si="320"/>
        <v/>
      </c>
      <c r="N4062" s="57"/>
      <c r="O4062" s="57"/>
      <c r="P4062" s="57"/>
      <c r="Q4062" s="65" t="str">
        <f t="shared" si="321"/>
        <v/>
      </c>
      <c r="R4062" s="55"/>
      <c r="S4062" s="67"/>
      <c r="T4062" s="17">
        <f>IF(AND(D4062&lt;&gt;"",RIGHT(D4062,3)&lt;&gt;""),IF(COUNTIF($D$6:D4062,D4062)=1,1,0),0)</f>
        <v>0</v>
      </c>
      <c r="U4062" s="17" t="str">
        <f t="shared" si="322"/>
        <v/>
      </c>
      <c r="V4062" s="17" t="str">
        <f t="shared" si="323"/>
        <v/>
      </c>
    </row>
    <row r="4063" s="9" customFormat="1" hidden="1" customHeight="1" spans="1:22">
      <c r="A4063" s="21"/>
      <c r="B4063" s="54"/>
      <c r="C4063" s="55"/>
      <c r="D4063" s="54"/>
      <c r="E4063" s="57"/>
      <c r="F4063" s="58"/>
      <c r="G4063" s="59"/>
      <c r="H4063" s="57"/>
      <c r="I4063" s="57"/>
      <c r="J4063" s="62" t="str">
        <f t="shared" si="319"/>
        <v/>
      </c>
      <c r="K4063" s="61"/>
      <c r="L4063" s="57"/>
      <c r="M4063" s="57" t="str">
        <f t="shared" si="320"/>
        <v/>
      </c>
      <c r="N4063" s="57"/>
      <c r="O4063" s="57"/>
      <c r="P4063" s="57"/>
      <c r="Q4063" s="65" t="str">
        <f t="shared" si="321"/>
        <v/>
      </c>
      <c r="R4063" s="55"/>
      <c r="S4063" s="67"/>
      <c r="T4063" s="17">
        <f>IF(AND(D4063&lt;&gt;"",RIGHT(D4063,3)&lt;&gt;""),IF(COUNTIF($D$6:D4063,D4063)=1,1,0),0)</f>
        <v>0</v>
      </c>
      <c r="U4063" s="17" t="str">
        <f t="shared" si="322"/>
        <v/>
      </c>
      <c r="V4063" s="17" t="str">
        <f t="shared" si="323"/>
        <v/>
      </c>
    </row>
    <row r="4064" s="9" customFormat="1" hidden="1" customHeight="1" spans="1:22">
      <c r="A4064" s="21"/>
      <c r="B4064" s="54"/>
      <c r="C4064" s="55"/>
      <c r="D4064" s="54"/>
      <c r="E4064" s="57"/>
      <c r="F4064" s="58"/>
      <c r="G4064" s="59"/>
      <c r="H4064" s="57"/>
      <c r="I4064" s="57"/>
      <c r="J4064" s="62" t="str">
        <f t="shared" si="319"/>
        <v/>
      </c>
      <c r="K4064" s="61"/>
      <c r="L4064" s="57"/>
      <c r="M4064" s="57" t="str">
        <f t="shared" si="320"/>
        <v/>
      </c>
      <c r="N4064" s="57"/>
      <c r="O4064" s="57"/>
      <c r="P4064" s="57"/>
      <c r="Q4064" s="65" t="str">
        <f t="shared" si="321"/>
        <v/>
      </c>
      <c r="R4064" s="55"/>
      <c r="S4064" s="67"/>
      <c r="T4064" s="17">
        <f>IF(AND(D4064&lt;&gt;"",RIGHT(D4064,3)&lt;&gt;""),IF(COUNTIF($D$6:D4064,D4064)=1,1,0),0)</f>
        <v>0</v>
      </c>
      <c r="U4064" s="17" t="str">
        <f t="shared" si="322"/>
        <v/>
      </c>
      <c r="V4064" s="17" t="str">
        <f t="shared" si="323"/>
        <v/>
      </c>
    </row>
    <row r="4065" s="9" customFormat="1" hidden="1" customHeight="1" spans="1:22">
      <c r="A4065" s="21"/>
      <c r="B4065" s="54"/>
      <c r="C4065" s="55"/>
      <c r="D4065" s="54"/>
      <c r="E4065" s="57"/>
      <c r="F4065" s="58"/>
      <c r="G4065" s="59"/>
      <c r="H4065" s="57"/>
      <c r="I4065" s="57"/>
      <c r="J4065" s="62" t="str">
        <f t="shared" si="319"/>
        <v/>
      </c>
      <c r="K4065" s="61"/>
      <c r="L4065" s="57"/>
      <c r="M4065" s="57" t="str">
        <f t="shared" si="320"/>
        <v/>
      </c>
      <c r="N4065" s="57"/>
      <c r="O4065" s="57"/>
      <c r="P4065" s="57"/>
      <c r="Q4065" s="65" t="str">
        <f t="shared" si="321"/>
        <v/>
      </c>
      <c r="R4065" s="55"/>
      <c r="S4065" s="67"/>
      <c r="T4065" s="17">
        <f>IF(AND(D4065&lt;&gt;"",RIGHT(D4065,3)&lt;&gt;""),IF(COUNTIF($D$6:D4065,D4065)=1,1,0),0)</f>
        <v>0</v>
      </c>
      <c r="U4065" s="17" t="str">
        <f t="shared" si="322"/>
        <v/>
      </c>
      <c r="V4065" s="17" t="str">
        <f t="shared" si="323"/>
        <v/>
      </c>
    </row>
    <row r="4066" s="9" customFormat="1" hidden="1" customHeight="1" spans="1:22">
      <c r="A4066" s="21"/>
      <c r="B4066" s="54"/>
      <c r="C4066" s="55"/>
      <c r="D4066" s="54"/>
      <c r="E4066" s="57"/>
      <c r="F4066" s="58"/>
      <c r="G4066" s="59"/>
      <c r="H4066" s="57"/>
      <c r="I4066" s="57"/>
      <c r="J4066" s="62" t="str">
        <f t="shared" si="319"/>
        <v/>
      </c>
      <c r="K4066" s="61"/>
      <c r="L4066" s="57"/>
      <c r="M4066" s="57" t="str">
        <f t="shared" si="320"/>
        <v/>
      </c>
      <c r="N4066" s="57"/>
      <c r="O4066" s="57"/>
      <c r="P4066" s="57"/>
      <c r="Q4066" s="65" t="str">
        <f t="shared" si="321"/>
        <v/>
      </c>
      <c r="R4066" s="55"/>
      <c r="S4066" s="67"/>
      <c r="T4066" s="17">
        <f>IF(AND(D4066&lt;&gt;"",RIGHT(D4066,3)&lt;&gt;""),IF(COUNTIF($D$6:D4066,D4066)=1,1,0),0)</f>
        <v>0</v>
      </c>
      <c r="U4066" s="17" t="str">
        <f t="shared" si="322"/>
        <v/>
      </c>
      <c r="V4066" s="17" t="str">
        <f t="shared" si="323"/>
        <v/>
      </c>
    </row>
    <row r="4067" s="9" customFormat="1" hidden="1" customHeight="1" spans="1:22">
      <c r="A4067" s="21"/>
      <c r="B4067" s="54"/>
      <c r="C4067" s="55"/>
      <c r="D4067" s="54"/>
      <c r="E4067" s="57"/>
      <c r="F4067" s="58"/>
      <c r="G4067" s="59"/>
      <c r="H4067" s="57"/>
      <c r="I4067" s="57"/>
      <c r="J4067" s="62" t="str">
        <f t="shared" si="319"/>
        <v/>
      </c>
      <c r="K4067" s="61"/>
      <c r="L4067" s="57"/>
      <c r="M4067" s="57" t="str">
        <f t="shared" si="320"/>
        <v/>
      </c>
      <c r="N4067" s="57"/>
      <c r="O4067" s="57"/>
      <c r="P4067" s="57"/>
      <c r="Q4067" s="65" t="str">
        <f t="shared" si="321"/>
        <v/>
      </c>
      <c r="R4067" s="55"/>
      <c r="S4067" s="67"/>
      <c r="T4067" s="17">
        <f>IF(AND(D4067&lt;&gt;"",RIGHT(D4067,3)&lt;&gt;""),IF(COUNTIF($D$6:D4067,D4067)=1,1,0),0)</f>
        <v>0</v>
      </c>
      <c r="U4067" s="17" t="str">
        <f t="shared" si="322"/>
        <v/>
      </c>
      <c r="V4067" s="17" t="str">
        <f t="shared" si="323"/>
        <v/>
      </c>
    </row>
    <row r="4068" s="9" customFormat="1" hidden="1" customHeight="1" spans="1:22">
      <c r="A4068" s="21"/>
      <c r="B4068" s="54"/>
      <c r="C4068" s="55"/>
      <c r="D4068" s="54"/>
      <c r="E4068" s="57"/>
      <c r="F4068" s="58"/>
      <c r="G4068" s="59"/>
      <c r="H4068" s="57"/>
      <c r="I4068" s="57"/>
      <c r="J4068" s="62" t="str">
        <f t="shared" si="319"/>
        <v/>
      </c>
      <c r="K4068" s="61"/>
      <c r="L4068" s="57"/>
      <c r="M4068" s="57" t="str">
        <f t="shared" si="320"/>
        <v/>
      </c>
      <c r="N4068" s="57"/>
      <c r="O4068" s="57"/>
      <c r="P4068" s="57"/>
      <c r="Q4068" s="65" t="str">
        <f t="shared" si="321"/>
        <v/>
      </c>
      <c r="R4068" s="55"/>
      <c r="S4068" s="67"/>
      <c r="T4068" s="17">
        <f>IF(AND(D4068&lt;&gt;"",RIGHT(D4068,3)&lt;&gt;""),IF(COUNTIF($D$6:D4068,D4068)=1,1,0),0)</f>
        <v>0</v>
      </c>
      <c r="U4068" s="17" t="str">
        <f t="shared" si="322"/>
        <v/>
      </c>
      <c r="V4068" s="17" t="str">
        <f t="shared" si="323"/>
        <v/>
      </c>
    </row>
    <row r="4069" s="9" customFormat="1" hidden="1" customHeight="1" spans="1:22">
      <c r="A4069" s="21"/>
      <c r="B4069" s="54"/>
      <c r="C4069" s="55"/>
      <c r="D4069" s="54"/>
      <c r="E4069" s="57"/>
      <c r="F4069" s="58"/>
      <c r="G4069" s="59"/>
      <c r="H4069" s="57"/>
      <c r="I4069" s="57"/>
      <c r="J4069" s="62" t="str">
        <f t="shared" si="319"/>
        <v/>
      </c>
      <c r="K4069" s="61"/>
      <c r="L4069" s="57"/>
      <c r="M4069" s="57" t="str">
        <f t="shared" si="320"/>
        <v/>
      </c>
      <c r="N4069" s="57"/>
      <c r="O4069" s="57"/>
      <c r="P4069" s="57"/>
      <c r="Q4069" s="65" t="str">
        <f t="shared" si="321"/>
        <v/>
      </c>
      <c r="R4069" s="55"/>
      <c r="S4069" s="67"/>
      <c r="T4069" s="17">
        <f>IF(AND(D4069&lt;&gt;"",RIGHT(D4069,3)&lt;&gt;""),IF(COUNTIF($D$6:D4069,D4069)=1,1,0),0)</f>
        <v>0</v>
      </c>
      <c r="U4069" s="17" t="str">
        <f t="shared" si="322"/>
        <v/>
      </c>
      <c r="V4069" s="17" t="str">
        <f t="shared" si="323"/>
        <v/>
      </c>
    </row>
    <row r="4070" s="9" customFormat="1" hidden="1" customHeight="1" spans="1:22">
      <c r="A4070" s="21"/>
      <c r="B4070" s="54"/>
      <c r="C4070" s="55"/>
      <c r="D4070" s="54"/>
      <c r="E4070" s="57"/>
      <c r="F4070" s="58"/>
      <c r="G4070" s="59"/>
      <c r="H4070" s="57"/>
      <c r="I4070" s="57"/>
      <c r="J4070" s="62" t="str">
        <f t="shared" si="319"/>
        <v/>
      </c>
      <c r="K4070" s="61"/>
      <c r="L4070" s="57"/>
      <c r="M4070" s="57" t="str">
        <f t="shared" si="320"/>
        <v/>
      </c>
      <c r="N4070" s="57"/>
      <c r="O4070" s="57"/>
      <c r="P4070" s="57"/>
      <c r="Q4070" s="65" t="str">
        <f t="shared" si="321"/>
        <v/>
      </c>
      <c r="R4070" s="55"/>
      <c r="S4070" s="67"/>
      <c r="T4070" s="17">
        <f>IF(AND(D4070&lt;&gt;"",RIGHT(D4070,3)&lt;&gt;""),IF(COUNTIF($D$6:D4070,D4070)=1,1,0),0)</f>
        <v>0</v>
      </c>
      <c r="U4070" s="17" t="str">
        <f t="shared" si="322"/>
        <v/>
      </c>
      <c r="V4070" s="17" t="str">
        <f t="shared" si="323"/>
        <v/>
      </c>
    </row>
    <row r="4071" s="9" customFormat="1" hidden="1" customHeight="1" spans="1:22">
      <c r="A4071" s="21"/>
      <c r="B4071" s="54"/>
      <c r="C4071" s="55"/>
      <c r="D4071" s="54"/>
      <c r="E4071" s="57"/>
      <c r="F4071" s="58"/>
      <c r="G4071" s="59"/>
      <c r="H4071" s="57"/>
      <c r="I4071" s="57"/>
      <c r="J4071" s="62" t="str">
        <f t="shared" si="319"/>
        <v/>
      </c>
      <c r="K4071" s="61"/>
      <c r="L4071" s="57"/>
      <c r="M4071" s="57" t="str">
        <f t="shared" si="320"/>
        <v/>
      </c>
      <c r="N4071" s="57"/>
      <c r="O4071" s="57"/>
      <c r="P4071" s="57"/>
      <c r="Q4071" s="65" t="str">
        <f t="shared" si="321"/>
        <v/>
      </c>
      <c r="R4071" s="55"/>
      <c r="S4071" s="67"/>
      <c r="T4071" s="17">
        <f>IF(AND(D4071&lt;&gt;"",RIGHT(D4071,3)&lt;&gt;""),IF(COUNTIF($D$6:D4071,D4071)=1,1,0),0)</f>
        <v>0</v>
      </c>
      <c r="U4071" s="17" t="str">
        <f t="shared" si="322"/>
        <v/>
      </c>
      <c r="V4071" s="17" t="str">
        <f t="shared" si="323"/>
        <v/>
      </c>
    </row>
    <row r="4072" s="9" customFormat="1" hidden="1" customHeight="1" spans="1:22">
      <c r="A4072" s="21"/>
      <c r="B4072" s="54"/>
      <c r="C4072" s="55"/>
      <c r="D4072" s="54"/>
      <c r="E4072" s="57"/>
      <c r="F4072" s="58"/>
      <c r="G4072" s="59"/>
      <c r="H4072" s="57"/>
      <c r="I4072" s="57"/>
      <c r="J4072" s="62" t="str">
        <f t="shared" si="319"/>
        <v/>
      </c>
      <c r="K4072" s="61"/>
      <c r="L4072" s="57"/>
      <c r="M4072" s="57" t="str">
        <f t="shared" si="320"/>
        <v/>
      </c>
      <c r="N4072" s="57"/>
      <c r="O4072" s="57"/>
      <c r="P4072" s="57"/>
      <c r="Q4072" s="65" t="str">
        <f t="shared" si="321"/>
        <v/>
      </c>
      <c r="R4072" s="55"/>
      <c r="S4072" s="67"/>
      <c r="T4072" s="17">
        <f>IF(AND(D4072&lt;&gt;"",RIGHT(D4072,3)&lt;&gt;""),IF(COUNTIF($D$6:D4072,D4072)=1,1,0),0)</f>
        <v>0</v>
      </c>
      <c r="U4072" s="17" t="str">
        <f t="shared" si="322"/>
        <v/>
      </c>
      <c r="V4072" s="17" t="str">
        <f t="shared" si="323"/>
        <v/>
      </c>
    </row>
    <row r="4073" s="9" customFormat="1" hidden="1" customHeight="1" spans="1:22">
      <c r="A4073" s="21"/>
      <c r="B4073" s="54"/>
      <c r="C4073" s="55"/>
      <c r="D4073" s="54"/>
      <c r="E4073" s="57"/>
      <c r="F4073" s="58"/>
      <c r="G4073" s="59"/>
      <c r="H4073" s="57"/>
      <c r="I4073" s="57"/>
      <c r="J4073" s="62" t="str">
        <f t="shared" si="319"/>
        <v/>
      </c>
      <c r="K4073" s="61"/>
      <c r="L4073" s="57"/>
      <c r="M4073" s="57" t="str">
        <f t="shared" si="320"/>
        <v/>
      </c>
      <c r="N4073" s="57"/>
      <c r="O4073" s="57"/>
      <c r="P4073" s="57"/>
      <c r="Q4073" s="65" t="str">
        <f t="shared" si="321"/>
        <v/>
      </c>
      <c r="R4073" s="55"/>
      <c r="S4073" s="67"/>
      <c r="T4073" s="17">
        <f>IF(AND(D4073&lt;&gt;"",RIGHT(D4073,3)&lt;&gt;""),IF(COUNTIF($D$6:D4073,D4073)=1,1,0),0)</f>
        <v>0</v>
      </c>
      <c r="U4073" s="17" t="str">
        <f t="shared" si="322"/>
        <v/>
      </c>
      <c r="V4073" s="17" t="str">
        <f t="shared" si="323"/>
        <v/>
      </c>
    </row>
    <row r="4074" s="9" customFormat="1" hidden="1" customHeight="1" spans="1:22">
      <c r="A4074" s="21"/>
      <c r="B4074" s="54"/>
      <c r="C4074" s="55"/>
      <c r="D4074" s="54"/>
      <c r="E4074" s="57"/>
      <c r="F4074" s="58"/>
      <c r="G4074" s="59"/>
      <c r="H4074" s="57"/>
      <c r="I4074" s="57"/>
      <c r="J4074" s="62" t="str">
        <f t="shared" si="319"/>
        <v/>
      </c>
      <c r="K4074" s="61"/>
      <c r="L4074" s="57"/>
      <c r="M4074" s="57" t="str">
        <f t="shared" si="320"/>
        <v/>
      </c>
      <c r="N4074" s="57"/>
      <c r="O4074" s="57"/>
      <c r="P4074" s="57"/>
      <c r="Q4074" s="65" t="str">
        <f t="shared" si="321"/>
        <v/>
      </c>
      <c r="R4074" s="55"/>
      <c r="S4074" s="67"/>
      <c r="T4074" s="17">
        <f>IF(AND(D4074&lt;&gt;"",RIGHT(D4074,3)&lt;&gt;""),IF(COUNTIF($D$6:D4074,D4074)=1,1,0),0)</f>
        <v>0</v>
      </c>
      <c r="U4074" s="17" t="str">
        <f t="shared" si="322"/>
        <v/>
      </c>
      <c r="V4074" s="17" t="str">
        <f t="shared" si="323"/>
        <v/>
      </c>
    </row>
    <row r="4075" s="9" customFormat="1" hidden="1" customHeight="1" spans="1:22">
      <c r="A4075" s="21"/>
      <c r="B4075" s="54"/>
      <c r="C4075" s="55"/>
      <c r="D4075" s="54"/>
      <c r="E4075" s="57"/>
      <c r="F4075" s="58"/>
      <c r="G4075" s="59"/>
      <c r="H4075" s="57"/>
      <c r="I4075" s="57"/>
      <c r="J4075" s="62" t="str">
        <f t="shared" si="319"/>
        <v/>
      </c>
      <c r="K4075" s="61"/>
      <c r="L4075" s="57"/>
      <c r="M4075" s="57" t="str">
        <f t="shared" si="320"/>
        <v/>
      </c>
      <c r="N4075" s="57"/>
      <c r="O4075" s="57"/>
      <c r="P4075" s="57"/>
      <c r="Q4075" s="65" t="str">
        <f t="shared" si="321"/>
        <v/>
      </c>
      <c r="R4075" s="55"/>
      <c r="S4075" s="67"/>
      <c r="T4075" s="17">
        <f>IF(AND(D4075&lt;&gt;"",RIGHT(D4075,3)&lt;&gt;""),IF(COUNTIF($D$6:D4075,D4075)=1,1,0),0)</f>
        <v>0</v>
      </c>
      <c r="U4075" s="17" t="str">
        <f t="shared" si="322"/>
        <v/>
      </c>
      <c r="V4075" s="17" t="str">
        <f t="shared" si="323"/>
        <v/>
      </c>
    </row>
    <row r="4076" s="9" customFormat="1" hidden="1" customHeight="1" spans="1:22">
      <c r="A4076" s="21"/>
      <c r="B4076" s="54"/>
      <c r="C4076" s="55"/>
      <c r="D4076" s="54"/>
      <c r="E4076" s="57"/>
      <c r="F4076" s="58"/>
      <c r="G4076" s="59"/>
      <c r="H4076" s="57"/>
      <c r="I4076" s="57"/>
      <c r="J4076" s="62" t="str">
        <f t="shared" si="319"/>
        <v/>
      </c>
      <c r="K4076" s="61"/>
      <c r="L4076" s="57"/>
      <c r="M4076" s="57" t="str">
        <f t="shared" si="320"/>
        <v/>
      </c>
      <c r="N4076" s="57"/>
      <c r="O4076" s="57"/>
      <c r="P4076" s="57"/>
      <c r="Q4076" s="65" t="str">
        <f t="shared" si="321"/>
        <v/>
      </c>
      <c r="R4076" s="55"/>
      <c r="S4076" s="67"/>
      <c r="T4076" s="17">
        <f>IF(AND(D4076&lt;&gt;"",RIGHT(D4076,3)&lt;&gt;""),IF(COUNTIF($D$6:D4076,D4076)=1,1,0),0)</f>
        <v>0</v>
      </c>
      <c r="U4076" s="17" t="str">
        <f t="shared" si="322"/>
        <v/>
      </c>
      <c r="V4076" s="17" t="str">
        <f t="shared" si="323"/>
        <v/>
      </c>
    </row>
    <row r="4077" s="9" customFormat="1" hidden="1" customHeight="1" spans="1:22">
      <c r="A4077" s="21"/>
      <c r="B4077" s="54"/>
      <c r="C4077" s="55"/>
      <c r="D4077" s="54"/>
      <c r="E4077" s="57"/>
      <c r="F4077" s="58"/>
      <c r="G4077" s="59"/>
      <c r="H4077" s="57"/>
      <c r="I4077" s="57"/>
      <c r="J4077" s="62" t="str">
        <f t="shared" si="319"/>
        <v/>
      </c>
      <c r="K4077" s="61"/>
      <c r="L4077" s="57"/>
      <c r="M4077" s="57" t="str">
        <f t="shared" si="320"/>
        <v/>
      </c>
      <c r="N4077" s="57"/>
      <c r="O4077" s="57"/>
      <c r="P4077" s="57"/>
      <c r="Q4077" s="65" t="str">
        <f t="shared" si="321"/>
        <v/>
      </c>
      <c r="R4077" s="55"/>
      <c r="S4077" s="67"/>
      <c r="T4077" s="17">
        <f>IF(AND(D4077&lt;&gt;"",RIGHT(D4077,3)&lt;&gt;""),IF(COUNTIF($D$6:D4077,D4077)=1,1,0),0)</f>
        <v>0</v>
      </c>
      <c r="U4077" s="17" t="str">
        <f t="shared" si="322"/>
        <v/>
      </c>
      <c r="V4077" s="17" t="str">
        <f t="shared" si="323"/>
        <v/>
      </c>
    </row>
    <row r="4078" s="9" customFormat="1" hidden="1" customHeight="1" spans="1:22">
      <c r="A4078" s="21"/>
      <c r="B4078" s="54"/>
      <c r="C4078" s="55"/>
      <c r="D4078" s="54"/>
      <c r="E4078" s="57"/>
      <c r="F4078" s="58"/>
      <c r="G4078" s="59"/>
      <c r="H4078" s="57"/>
      <c r="I4078" s="57"/>
      <c r="J4078" s="62" t="str">
        <f t="shared" si="319"/>
        <v/>
      </c>
      <c r="K4078" s="61"/>
      <c r="L4078" s="57"/>
      <c r="M4078" s="57" t="str">
        <f t="shared" si="320"/>
        <v/>
      </c>
      <c r="N4078" s="57"/>
      <c r="O4078" s="57"/>
      <c r="P4078" s="57"/>
      <c r="Q4078" s="65" t="str">
        <f t="shared" si="321"/>
        <v/>
      </c>
      <c r="R4078" s="55"/>
      <c r="S4078" s="67"/>
      <c r="T4078" s="17">
        <f>IF(AND(D4078&lt;&gt;"",RIGHT(D4078,3)&lt;&gt;""),IF(COUNTIF($D$6:D4078,D4078)=1,1,0),0)</f>
        <v>0</v>
      </c>
      <c r="U4078" s="17" t="str">
        <f t="shared" si="322"/>
        <v/>
      </c>
      <c r="V4078" s="17" t="str">
        <f t="shared" si="323"/>
        <v/>
      </c>
    </row>
    <row r="4079" s="9" customFormat="1" hidden="1" customHeight="1" spans="1:22">
      <c r="A4079" s="21"/>
      <c r="B4079" s="54"/>
      <c r="C4079" s="55"/>
      <c r="D4079" s="54"/>
      <c r="E4079" s="57"/>
      <c r="F4079" s="58"/>
      <c r="G4079" s="59"/>
      <c r="H4079" s="57"/>
      <c r="I4079" s="57"/>
      <c r="J4079" s="62" t="str">
        <f t="shared" si="319"/>
        <v/>
      </c>
      <c r="K4079" s="61"/>
      <c r="L4079" s="57"/>
      <c r="M4079" s="57" t="str">
        <f t="shared" si="320"/>
        <v/>
      </c>
      <c r="N4079" s="57"/>
      <c r="O4079" s="57"/>
      <c r="P4079" s="57"/>
      <c r="Q4079" s="65" t="str">
        <f t="shared" si="321"/>
        <v/>
      </c>
      <c r="R4079" s="55"/>
      <c r="S4079" s="67"/>
      <c r="T4079" s="17">
        <f>IF(AND(D4079&lt;&gt;"",RIGHT(D4079,3)&lt;&gt;""),IF(COUNTIF($D$6:D4079,D4079)=1,1,0),0)</f>
        <v>0</v>
      </c>
      <c r="U4079" s="17" t="str">
        <f t="shared" si="322"/>
        <v/>
      </c>
      <c r="V4079" s="17" t="str">
        <f t="shared" si="323"/>
        <v/>
      </c>
    </row>
    <row r="4080" s="9" customFormat="1" hidden="1" customHeight="1" spans="1:22">
      <c r="A4080" s="21"/>
      <c r="B4080" s="54"/>
      <c r="C4080" s="55"/>
      <c r="D4080" s="54"/>
      <c r="E4080" s="57"/>
      <c r="F4080" s="58"/>
      <c r="G4080" s="59"/>
      <c r="H4080" s="57"/>
      <c r="I4080" s="57"/>
      <c r="J4080" s="62" t="str">
        <f t="shared" si="319"/>
        <v/>
      </c>
      <c r="K4080" s="61"/>
      <c r="L4080" s="57"/>
      <c r="M4080" s="57" t="str">
        <f t="shared" si="320"/>
        <v/>
      </c>
      <c r="N4080" s="57"/>
      <c r="O4080" s="57"/>
      <c r="P4080" s="57"/>
      <c r="Q4080" s="65" t="str">
        <f t="shared" si="321"/>
        <v/>
      </c>
      <c r="R4080" s="55"/>
      <c r="S4080" s="67"/>
      <c r="T4080" s="17">
        <f>IF(AND(D4080&lt;&gt;"",RIGHT(D4080,3)&lt;&gt;""),IF(COUNTIF($D$6:D4080,D4080)=1,1,0),0)</f>
        <v>0</v>
      </c>
      <c r="U4080" s="17" t="str">
        <f t="shared" si="322"/>
        <v/>
      </c>
      <c r="V4080" s="17" t="str">
        <f t="shared" si="323"/>
        <v/>
      </c>
    </row>
    <row r="4081" s="9" customFormat="1" hidden="1" customHeight="1" spans="1:22">
      <c r="A4081" s="21"/>
      <c r="B4081" s="54"/>
      <c r="C4081" s="55"/>
      <c r="D4081" s="54"/>
      <c r="E4081" s="57"/>
      <c r="F4081" s="58"/>
      <c r="G4081" s="59"/>
      <c r="H4081" s="57"/>
      <c r="I4081" s="57"/>
      <c r="J4081" s="62" t="str">
        <f t="shared" si="319"/>
        <v/>
      </c>
      <c r="K4081" s="61"/>
      <c r="L4081" s="57"/>
      <c r="M4081" s="57" t="str">
        <f t="shared" si="320"/>
        <v/>
      </c>
      <c r="N4081" s="57"/>
      <c r="O4081" s="57"/>
      <c r="P4081" s="57"/>
      <c r="Q4081" s="65" t="str">
        <f t="shared" si="321"/>
        <v/>
      </c>
      <c r="R4081" s="55"/>
      <c r="S4081" s="67"/>
      <c r="T4081" s="17">
        <f>IF(AND(D4081&lt;&gt;"",RIGHT(D4081,3)&lt;&gt;""),IF(COUNTIF($D$6:D4081,D4081)=1,1,0),0)</f>
        <v>0</v>
      </c>
      <c r="U4081" s="17" t="str">
        <f t="shared" si="322"/>
        <v/>
      </c>
      <c r="V4081" s="17" t="str">
        <f t="shared" si="323"/>
        <v/>
      </c>
    </row>
    <row r="4082" s="9" customFormat="1" hidden="1" customHeight="1" spans="1:22">
      <c r="A4082" s="21"/>
      <c r="B4082" s="54"/>
      <c r="C4082" s="55"/>
      <c r="D4082" s="54"/>
      <c r="E4082" s="57"/>
      <c r="F4082" s="58"/>
      <c r="G4082" s="59"/>
      <c r="H4082" s="57"/>
      <c r="I4082" s="57"/>
      <c r="J4082" s="62" t="str">
        <f t="shared" si="319"/>
        <v/>
      </c>
      <c r="K4082" s="61"/>
      <c r="L4082" s="57"/>
      <c r="M4082" s="57" t="str">
        <f t="shared" si="320"/>
        <v/>
      </c>
      <c r="N4082" s="57"/>
      <c r="O4082" s="57"/>
      <c r="P4082" s="57"/>
      <c r="Q4082" s="65" t="str">
        <f t="shared" si="321"/>
        <v/>
      </c>
      <c r="R4082" s="55"/>
      <c r="S4082" s="67"/>
      <c r="T4082" s="17">
        <f>IF(AND(D4082&lt;&gt;"",RIGHT(D4082,3)&lt;&gt;""),IF(COUNTIF($D$6:D4082,D4082)=1,1,0),0)</f>
        <v>0</v>
      </c>
      <c r="U4082" s="17" t="str">
        <f t="shared" si="322"/>
        <v/>
      </c>
      <c r="V4082" s="17" t="str">
        <f t="shared" si="323"/>
        <v/>
      </c>
    </row>
    <row r="4083" s="9" customFormat="1" hidden="1" customHeight="1" spans="1:22">
      <c r="A4083" s="21"/>
      <c r="B4083" s="54"/>
      <c r="C4083" s="55"/>
      <c r="D4083" s="54"/>
      <c r="E4083" s="57"/>
      <c r="F4083" s="58"/>
      <c r="G4083" s="59"/>
      <c r="H4083" s="57"/>
      <c r="I4083" s="57"/>
      <c r="J4083" s="62" t="str">
        <f t="shared" si="319"/>
        <v/>
      </c>
      <c r="K4083" s="61"/>
      <c r="L4083" s="57"/>
      <c r="M4083" s="57" t="str">
        <f t="shared" si="320"/>
        <v/>
      </c>
      <c r="N4083" s="57"/>
      <c r="O4083" s="57"/>
      <c r="P4083" s="57"/>
      <c r="Q4083" s="65" t="str">
        <f t="shared" si="321"/>
        <v/>
      </c>
      <c r="R4083" s="55"/>
      <c r="S4083" s="67"/>
      <c r="T4083" s="17">
        <f>IF(AND(D4083&lt;&gt;"",RIGHT(D4083,3)&lt;&gt;""),IF(COUNTIF($D$6:D4083,D4083)=1,1,0),0)</f>
        <v>0</v>
      </c>
      <c r="U4083" s="17" t="str">
        <f t="shared" si="322"/>
        <v/>
      </c>
      <c r="V4083" s="17" t="str">
        <f t="shared" si="323"/>
        <v/>
      </c>
    </row>
    <row r="4084" s="9" customFormat="1" hidden="1" customHeight="1" spans="1:22">
      <c r="A4084" s="21"/>
      <c r="B4084" s="54"/>
      <c r="C4084" s="55"/>
      <c r="D4084" s="54"/>
      <c r="E4084" s="57"/>
      <c r="F4084" s="58"/>
      <c r="G4084" s="59"/>
      <c r="H4084" s="57"/>
      <c r="I4084" s="57"/>
      <c r="J4084" s="62" t="str">
        <f t="shared" si="319"/>
        <v/>
      </c>
      <c r="K4084" s="61"/>
      <c r="L4084" s="57"/>
      <c r="M4084" s="57" t="str">
        <f t="shared" si="320"/>
        <v/>
      </c>
      <c r="N4084" s="57"/>
      <c r="O4084" s="57"/>
      <c r="P4084" s="57"/>
      <c r="Q4084" s="65" t="str">
        <f t="shared" si="321"/>
        <v/>
      </c>
      <c r="R4084" s="55"/>
      <c r="S4084" s="67"/>
      <c r="T4084" s="17">
        <f>IF(AND(D4084&lt;&gt;"",RIGHT(D4084,3)&lt;&gt;""),IF(COUNTIF($D$6:D4084,D4084)=1,1,0),0)</f>
        <v>0</v>
      </c>
      <c r="U4084" s="17" t="str">
        <f t="shared" si="322"/>
        <v/>
      </c>
      <c r="V4084" s="17" t="str">
        <f t="shared" si="323"/>
        <v/>
      </c>
    </row>
    <row r="4085" s="9" customFormat="1" hidden="1" customHeight="1" spans="1:22">
      <c r="A4085" s="21"/>
      <c r="B4085" s="54"/>
      <c r="C4085" s="55"/>
      <c r="D4085" s="54"/>
      <c r="E4085" s="57"/>
      <c r="F4085" s="58"/>
      <c r="G4085" s="59"/>
      <c r="H4085" s="57"/>
      <c r="I4085" s="57"/>
      <c r="J4085" s="62" t="str">
        <f t="shared" si="319"/>
        <v/>
      </c>
      <c r="K4085" s="61"/>
      <c r="L4085" s="57"/>
      <c r="M4085" s="57" t="str">
        <f t="shared" si="320"/>
        <v/>
      </c>
      <c r="N4085" s="57"/>
      <c r="O4085" s="57"/>
      <c r="P4085" s="57"/>
      <c r="Q4085" s="65" t="str">
        <f t="shared" si="321"/>
        <v/>
      </c>
      <c r="R4085" s="55"/>
      <c r="S4085" s="67"/>
      <c r="T4085" s="17">
        <f>IF(AND(D4085&lt;&gt;"",RIGHT(D4085,3)&lt;&gt;""),IF(COUNTIF($D$6:D4085,D4085)=1,1,0),0)</f>
        <v>0</v>
      </c>
      <c r="U4085" s="17" t="str">
        <f t="shared" si="322"/>
        <v/>
      </c>
      <c r="V4085" s="17" t="str">
        <f t="shared" si="323"/>
        <v/>
      </c>
    </row>
    <row r="4086" s="9" customFormat="1" hidden="1" customHeight="1" spans="1:22">
      <c r="A4086" s="21"/>
      <c r="B4086" s="54"/>
      <c r="C4086" s="55"/>
      <c r="D4086" s="54"/>
      <c r="E4086" s="57"/>
      <c r="F4086" s="58"/>
      <c r="G4086" s="59"/>
      <c r="H4086" s="57"/>
      <c r="I4086" s="57"/>
      <c r="J4086" s="62" t="str">
        <f t="shared" si="319"/>
        <v/>
      </c>
      <c r="K4086" s="61"/>
      <c r="L4086" s="57"/>
      <c r="M4086" s="57" t="str">
        <f t="shared" si="320"/>
        <v/>
      </c>
      <c r="N4086" s="57"/>
      <c r="O4086" s="57"/>
      <c r="P4086" s="57"/>
      <c r="Q4086" s="65" t="str">
        <f t="shared" si="321"/>
        <v/>
      </c>
      <c r="R4086" s="55"/>
      <c r="S4086" s="67"/>
      <c r="T4086" s="17">
        <f>IF(AND(D4086&lt;&gt;"",RIGHT(D4086,3)&lt;&gt;""),IF(COUNTIF($D$6:D4086,D4086)=1,1,0),0)</f>
        <v>0</v>
      </c>
      <c r="U4086" s="17" t="str">
        <f t="shared" si="322"/>
        <v/>
      </c>
      <c r="V4086" s="17" t="str">
        <f t="shared" si="323"/>
        <v/>
      </c>
    </row>
    <row r="4087" s="9" customFormat="1" hidden="1" customHeight="1" spans="1:22">
      <c r="A4087" s="21"/>
      <c r="B4087" s="54"/>
      <c r="C4087" s="55"/>
      <c r="D4087" s="54"/>
      <c r="E4087" s="57"/>
      <c r="F4087" s="58"/>
      <c r="G4087" s="59"/>
      <c r="H4087" s="57"/>
      <c r="I4087" s="57"/>
      <c r="J4087" s="62" t="str">
        <f t="shared" si="319"/>
        <v/>
      </c>
      <c r="K4087" s="61"/>
      <c r="L4087" s="57"/>
      <c r="M4087" s="57" t="str">
        <f t="shared" si="320"/>
        <v/>
      </c>
      <c r="N4087" s="57"/>
      <c r="O4087" s="57"/>
      <c r="P4087" s="57"/>
      <c r="Q4087" s="65" t="str">
        <f t="shared" si="321"/>
        <v/>
      </c>
      <c r="R4087" s="55"/>
      <c r="S4087" s="67"/>
      <c r="T4087" s="17">
        <f>IF(AND(D4087&lt;&gt;"",RIGHT(D4087,3)&lt;&gt;""),IF(COUNTIF($D$6:D4087,D4087)=1,1,0),0)</f>
        <v>0</v>
      </c>
      <c r="U4087" s="17" t="str">
        <f t="shared" si="322"/>
        <v/>
      </c>
      <c r="V4087" s="17" t="str">
        <f t="shared" si="323"/>
        <v/>
      </c>
    </row>
    <row r="4088" s="9" customFormat="1" hidden="1" customHeight="1" spans="1:22">
      <c r="A4088" s="21"/>
      <c r="B4088" s="54"/>
      <c r="C4088" s="55"/>
      <c r="D4088" s="54"/>
      <c r="E4088" s="57"/>
      <c r="F4088" s="58"/>
      <c r="G4088" s="59"/>
      <c r="H4088" s="57"/>
      <c r="I4088" s="57"/>
      <c r="J4088" s="62" t="str">
        <f t="shared" si="319"/>
        <v/>
      </c>
      <c r="K4088" s="61"/>
      <c r="L4088" s="57"/>
      <c r="M4088" s="57" t="str">
        <f t="shared" si="320"/>
        <v/>
      </c>
      <c r="N4088" s="57"/>
      <c r="O4088" s="57"/>
      <c r="P4088" s="57"/>
      <c r="Q4088" s="65" t="str">
        <f t="shared" si="321"/>
        <v/>
      </c>
      <c r="R4088" s="55"/>
      <c r="S4088" s="67"/>
      <c r="T4088" s="17">
        <f>IF(AND(D4088&lt;&gt;"",RIGHT(D4088,3)&lt;&gt;""),IF(COUNTIF($D$6:D4088,D4088)=1,1,0),0)</f>
        <v>0</v>
      </c>
      <c r="U4088" s="17" t="str">
        <f t="shared" si="322"/>
        <v/>
      </c>
      <c r="V4088" s="17" t="str">
        <f t="shared" si="323"/>
        <v/>
      </c>
    </row>
    <row r="4089" s="9" customFormat="1" hidden="1" customHeight="1" spans="1:22">
      <c r="A4089" s="21"/>
      <c r="B4089" s="54"/>
      <c r="C4089" s="55"/>
      <c r="D4089" s="54"/>
      <c r="E4089" s="57"/>
      <c r="F4089" s="58"/>
      <c r="G4089" s="59"/>
      <c r="H4089" s="57"/>
      <c r="I4089" s="57"/>
      <c r="J4089" s="62" t="str">
        <f t="shared" si="319"/>
        <v/>
      </c>
      <c r="K4089" s="61"/>
      <c r="L4089" s="57"/>
      <c r="M4089" s="57" t="str">
        <f t="shared" si="320"/>
        <v/>
      </c>
      <c r="N4089" s="57"/>
      <c r="O4089" s="57"/>
      <c r="P4089" s="57"/>
      <c r="Q4089" s="65" t="str">
        <f t="shared" si="321"/>
        <v/>
      </c>
      <c r="R4089" s="55"/>
      <c r="S4089" s="67"/>
      <c r="T4089" s="17">
        <f>IF(AND(D4089&lt;&gt;"",RIGHT(D4089,3)&lt;&gt;""),IF(COUNTIF($D$6:D4089,D4089)=1,1,0),0)</f>
        <v>0</v>
      </c>
      <c r="U4089" s="17" t="str">
        <f t="shared" si="322"/>
        <v/>
      </c>
      <c r="V4089" s="17" t="str">
        <f t="shared" si="323"/>
        <v/>
      </c>
    </row>
    <row r="4090" s="9" customFormat="1" hidden="1" customHeight="1" spans="1:22">
      <c r="A4090" s="21"/>
      <c r="B4090" s="54"/>
      <c r="C4090" s="55"/>
      <c r="D4090" s="54"/>
      <c r="E4090" s="57"/>
      <c r="F4090" s="58"/>
      <c r="G4090" s="59"/>
      <c r="H4090" s="57"/>
      <c r="I4090" s="57"/>
      <c r="J4090" s="62" t="str">
        <f t="shared" si="319"/>
        <v/>
      </c>
      <c r="K4090" s="61"/>
      <c r="L4090" s="57"/>
      <c r="M4090" s="57" t="str">
        <f t="shared" si="320"/>
        <v/>
      </c>
      <c r="N4090" s="57"/>
      <c r="O4090" s="57"/>
      <c r="P4090" s="57"/>
      <c r="Q4090" s="65" t="str">
        <f t="shared" si="321"/>
        <v/>
      </c>
      <c r="R4090" s="55"/>
      <c r="S4090" s="67"/>
      <c r="T4090" s="17">
        <f>IF(AND(D4090&lt;&gt;"",RIGHT(D4090,3)&lt;&gt;""),IF(COUNTIF($D$6:D4090,D4090)=1,1,0),0)</f>
        <v>0</v>
      </c>
      <c r="U4090" s="17" t="str">
        <f t="shared" si="322"/>
        <v/>
      </c>
      <c r="V4090" s="17" t="str">
        <f t="shared" si="323"/>
        <v/>
      </c>
    </row>
    <row r="4091" s="9" customFormat="1" hidden="1" customHeight="1" spans="1:22">
      <c r="A4091" s="21"/>
      <c r="B4091" s="54"/>
      <c r="C4091" s="55"/>
      <c r="D4091" s="54"/>
      <c r="E4091" s="57"/>
      <c r="F4091" s="58"/>
      <c r="G4091" s="59"/>
      <c r="H4091" s="57"/>
      <c r="I4091" s="57"/>
      <c r="J4091" s="62" t="str">
        <f t="shared" si="319"/>
        <v/>
      </c>
      <c r="K4091" s="61"/>
      <c r="L4091" s="57"/>
      <c r="M4091" s="57" t="str">
        <f t="shared" si="320"/>
        <v/>
      </c>
      <c r="N4091" s="57"/>
      <c r="O4091" s="57"/>
      <c r="P4091" s="57"/>
      <c r="Q4091" s="65" t="str">
        <f t="shared" si="321"/>
        <v/>
      </c>
      <c r="R4091" s="55"/>
      <c r="S4091" s="67"/>
      <c r="T4091" s="17">
        <f>IF(AND(D4091&lt;&gt;"",RIGHT(D4091,3)&lt;&gt;""),IF(COUNTIF($D$6:D4091,D4091)=1,1,0),0)</f>
        <v>0</v>
      </c>
      <c r="U4091" s="17" t="str">
        <f t="shared" si="322"/>
        <v/>
      </c>
      <c r="V4091" s="17" t="str">
        <f t="shared" si="323"/>
        <v/>
      </c>
    </row>
    <row r="4092" s="9" customFormat="1" hidden="1" customHeight="1" spans="1:22">
      <c r="A4092" s="21"/>
      <c r="B4092" s="54"/>
      <c r="C4092" s="55"/>
      <c r="D4092" s="54"/>
      <c r="E4092" s="57"/>
      <c r="F4092" s="58"/>
      <c r="G4092" s="59"/>
      <c r="H4092" s="57"/>
      <c r="I4092" s="57"/>
      <c r="J4092" s="62" t="str">
        <f t="shared" si="319"/>
        <v/>
      </c>
      <c r="K4092" s="61"/>
      <c r="L4092" s="57"/>
      <c r="M4092" s="57" t="str">
        <f t="shared" si="320"/>
        <v/>
      </c>
      <c r="N4092" s="57"/>
      <c r="O4092" s="57"/>
      <c r="P4092" s="57"/>
      <c r="Q4092" s="65" t="str">
        <f t="shared" si="321"/>
        <v/>
      </c>
      <c r="R4092" s="55"/>
      <c r="S4092" s="67"/>
      <c r="T4092" s="17">
        <f>IF(AND(D4092&lt;&gt;"",RIGHT(D4092,3)&lt;&gt;""),IF(COUNTIF($D$6:D4092,D4092)=1,1,0),0)</f>
        <v>0</v>
      </c>
      <c r="U4092" s="17" t="str">
        <f t="shared" si="322"/>
        <v/>
      </c>
      <c r="V4092" s="17" t="str">
        <f t="shared" si="323"/>
        <v/>
      </c>
    </row>
    <row r="4093" s="9" customFormat="1" hidden="1" customHeight="1" spans="1:22">
      <c r="A4093" s="21"/>
      <c r="B4093" s="54"/>
      <c r="C4093" s="55"/>
      <c r="D4093" s="54"/>
      <c r="E4093" s="57"/>
      <c r="F4093" s="58"/>
      <c r="G4093" s="59"/>
      <c r="H4093" s="57"/>
      <c r="I4093" s="57"/>
      <c r="J4093" s="62" t="str">
        <f t="shared" si="319"/>
        <v/>
      </c>
      <c r="K4093" s="61"/>
      <c r="L4093" s="57"/>
      <c r="M4093" s="57" t="str">
        <f t="shared" si="320"/>
        <v/>
      </c>
      <c r="N4093" s="57"/>
      <c r="O4093" s="57"/>
      <c r="P4093" s="57"/>
      <c r="Q4093" s="65" t="str">
        <f t="shared" si="321"/>
        <v/>
      </c>
      <c r="R4093" s="55"/>
      <c r="S4093" s="67"/>
      <c r="T4093" s="17">
        <f>IF(AND(D4093&lt;&gt;"",RIGHT(D4093,3)&lt;&gt;""),IF(COUNTIF($D$6:D4093,D4093)=1,1,0),0)</f>
        <v>0</v>
      </c>
      <c r="U4093" s="17" t="str">
        <f t="shared" si="322"/>
        <v/>
      </c>
      <c r="V4093" s="17" t="str">
        <f t="shared" si="323"/>
        <v/>
      </c>
    </row>
    <row r="4094" s="9" customFormat="1" hidden="1" customHeight="1" spans="1:22">
      <c r="A4094" s="21"/>
      <c r="B4094" s="54"/>
      <c r="C4094" s="55"/>
      <c r="D4094" s="54"/>
      <c r="E4094" s="57"/>
      <c r="F4094" s="58"/>
      <c r="G4094" s="59"/>
      <c r="H4094" s="57"/>
      <c r="I4094" s="57"/>
      <c r="J4094" s="62" t="str">
        <f t="shared" si="319"/>
        <v/>
      </c>
      <c r="K4094" s="61"/>
      <c r="L4094" s="57"/>
      <c r="M4094" s="57" t="str">
        <f t="shared" si="320"/>
        <v/>
      </c>
      <c r="N4094" s="57"/>
      <c r="O4094" s="57"/>
      <c r="P4094" s="57"/>
      <c r="Q4094" s="65" t="str">
        <f t="shared" si="321"/>
        <v/>
      </c>
      <c r="R4094" s="55"/>
      <c r="S4094" s="67"/>
      <c r="T4094" s="17">
        <f>IF(AND(D4094&lt;&gt;"",RIGHT(D4094,3)&lt;&gt;""),IF(COUNTIF($D$6:D4094,D4094)=1,1,0),0)</f>
        <v>0</v>
      </c>
      <c r="U4094" s="17" t="str">
        <f t="shared" si="322"/>
        <v/>
      </c>
      <c r="V4094" s="17" t="str">
        <f t="shared" si="323"/>
        <v/>
      </c>
    </row>
    <row r="4095" s="9" customFormat="1" hidden="1" customHeight="1" spans="1:22">
      <c r="A4095" s="21"/>
      <c r="B4095" s="54"/>
      <c r="C4095" s="55"/>
      <c r="D4095" s="54"/>
      <c r="E4095" s="57"/>
      <c r="F4095" s="58"/>
      <c r="G4095" s="59"/>
      <c r="H4095" s="57"/>
      <c r="I4095" s="57"/>
      <c r="J4095" s="62" t="str">
        <f t="shared" si="319"/>
        <v/>
      </c>
      <c r="K4095" s="61"/>
      <c r="L4095" s="57"/>
      <c r="M4095" s="57" t="str">
        <f t="shared" si="320"/>
        <v/>
      </c>
      <c r="N4095" s="57"/>
      <c r="O4095" s="57"/>
      <c r="P4095" s="57"/>
      <c r="Q4095" s="65" t="str">
        <f t="shared" si="321"/>
        <v/>
      </c>
      <c r="R4095" s="55"/>
      <c r="S4095" s="67"/>
      <c r="T4095" s="17">
        <f>IF(AND(D4095&lt;&gt;"",RIGHT(D4095,3)&lt;&gt;""),IF(COUNTIF($D$6:D4095,D4095)=1,1,0),0)</f>
        <v>0</v>
      </c>
      <c r="U4095" s="17" t="str">
        <f t="shared" si="322"/>
        <v/>
      </c>
      <c r="V4095" s="17" t="str">
        <f t="shared" si="323"/>
        <v/>
      </c>
    </row>
    <row r="4096" s="9" customFormat="1" hidden="1" customHeight="1" spans="1:22">
      <c r="A4096" s="21"/>
      <c r="B4096" s="54"/>
      <c r="C4096" s="55"/>
      <c r="D4096" s="54"/>
      <c r="E4096" s="57"/>
      <c r="F4096" s="58"/>
      <c r="G4096" s="59"/>
      <c r="H4096" s="57"/>
      <c r="I4096" s="57"/>
      <c r="J4096" s="62" t="str">
        <f t="shared" si="319"/>
        <v/>
      </c>
      <c r="K4096" s="61"/>
      <c r="L4096" s="57"/>
      <c r="M4096" s="57" t="str">
        <f t="shared" si="320"/>
        <v/>
      </c>
      <c r="N4096" s="57"/>
      <c r="O4096" s="57"/>
      <c r="P4096" s="57"/>
      <c r="Q4096" s="65" t="str">
        <f t="shared" si="321"/>
        <v/>
      </c>
      <c r="R4096" s="55"/>
      <c r="S4096" s="67"/>
      <c r="T4096" s="17">
        <f>IF(AND(D4096&lt;&gt;"",RIGHT(D4096,3)&lt;&gt;""),IF(COUNTIF($D$6:D4096,D4096)=1,1,0),0)</f>
        <v>0</v>
      </c>
      <c r="U4096" s="17" t="str">
        <f t="shared" si="322"/>
        <v/>
      </c>
      <c r="V4096" s="17" t="str">
        <f t="shared" si="323"/>
        <v/>
      </c>
    </row>
    <row r="4097" s="9" customFormat="1" hidden="1" customHeight="1" spans="1:22">
      <c r="A4097" s="21"/>
      <c r="B4097" s="54"/>
      <c r="C4097" s="55"/>
      <c r="D4097" s="54"/>
      <c r="E4097" s="57"/>
      <c r="F4097" s="58"/>
      <c r="G4097" s="59"/>
      <c r="H4097" s="57"/>
      <c r="I4097" s="57"/>
      <c r="J4097" s="62" t="str">
        <f t="shared" si="319"/>
        <v/>
      </c>
      <c r="K4097" s="61"/>
      <c r="L4097" s="57"/>
      <c r="M4097" s="57" t="str">
        <f t="shared" si="320"/>
        <v/>
      </c>
      <c r="N4097" s="57"/>
      <c r="O4097" s="57"/>
      <c r="P4097" s="57"/>
      <c r="Q4097" s="65" t="str">
        <f t="shared" si="321"/>
        <v/>
      </c>
      <c r="R4097" s="55"/>
      <c r="S4097" s="67"/>
      <c r="T4097" s="17">
        <f>IF(AND(D4097&lt;&gt;"",RIGHT(D4097,3)&lt;&gt;""),IF(COUNTIF($D$6:D4097,D4097)=1,1,0),0)</f>
        <v>0</v>
      </c>
      <c r="U4097" s="17" t="str">
        <f t="shared" si="322"/>
        <v/>
      </c>
      <c r="V4097" s="17" t="str">
        <f t="shared" si="323"/>
        <v/>
      </c>
    </row>
    <row r="4098" s="9" customFormat="1" hidden="1" customHeight="1" spans="1:22">
      <c r="A4098" s="21"/>
      <c r="B4098" s="54"/>
      <c r="C4098" s="55"/>
      <c r="D4098" s="54"/>
      <c r="E4098" s="57"/>
      <c r="F4098" s="58"/>
      <c r="G4098" s="59"/>
      <c r="H4098" s="57"/>
      <c r="I4098" s="57"/>
      <c r="J4098" s="62" t="str">
        <f t="shared" si="319"/>
        <v/>
      </c>
      <c r="K4098" s="61"/>
      <c r="L4098" s="57"/>
      <c r="M4098" s="57" t="str">
        <f t="shared" si="320"/>
        <v/>
      </c>
      <c r="N4098" s="57"/>
      <c r="O4098" s="57"/>
      <c r="P4098" s="57"/>
      <c r="Q4098" s="65" t="str">
        <f t="shared" si="321"/>
        <v/>
      </c>
      <c r="R4098" s="55"/>
      <c r="S4098" s="67"/>
      <c r="T4098" s="17">
        <f>IF(AND(D4098&lt;&gt;"",RIGHT(D4098,3)&lt;&gt;""),IF(COUNTIF($D$6:D4098,D4098)=1,1,0),0)</f>
        <v>0</v>
      </c>
      <c r="U4098" s="17" t="str">
        <f t="shared" si="322"/>
        <v/>
      </c>
      <c r="V4098" s="17" t="str">
        <f t="shared" si="323"/>
        <v/>
      </c>
    </row>
    <row r="4099" s="9" customFormat="1" hidden="1" customHeight="1" spans="1:22">
      <c r="A4099" s="21"/>
      <c r="B4099" s="54"/>
      <c r="C4099" s="55"/>
      <c r="D4099" s="54"/>
      <c r="E4099" s="57"/>
      <c r="F4099" s="58"/>
      <c r="G4099" s="59"/>
      <c r="H4099" s="57"/>
      <c r="I4099" s="57"/>
      <c r="J4099" s="62" t="str">
        <f t="shared" si="319"/>
        <v/>
      </c>
      <c r="K4099" s="61"/>
      <c r="L4099" s="57"/>
      <c r="M4099" s="57" t="str">
        <f t="shared" si="320"/>
        <v/>
      </c>
      <c r="N4099" s="57"/>
      <c r="O4099" s="57"/>
      <c r="P4099" s="57"/>
      <c r="Q4099" s="65" t="str">
        <f t="shared" si="321"/>
        <v/>
      </c>
      <c r="R4099" s="55"/>
      <c r="S4099" s="67"/>
      <c r="T4099" s="17">
        <f>IF(AND(D4099&lt;&gt;"",RIGHT(D4099,3)&lt;&gt;""),IF(COUNTIF($D$6:D4099,D4099)=1,1,0),0)</f>
        <v>0</v>
      </c>
      <c r="U4099" s="17" t="str">
        <f t="shared" si="322"/>
        <v/>
      </c>
      <c r="V4099" s="17" t="str">
        <f t="shared" si="323"/>
        <v/>
      </c>
    </row>
    <row r="4100" s="9" customFormat="1" hidden="1" customHeight="1" spans="1:22">
      <c r="A4100" s="21"/>
      <c r="B4100" s="54"/>
      <c r="C4100" s="55"/>
      <c r="D4100" s="54"/>
      <c r="E4100" s="57"/>
      <c r="F4100" s="58"/>
      <c r="G4100" s="59"/>
      <c r="H4100" s="57"/>
      <c r="I4100" s="57"/>
      <c r="J4100" s="62" t="str">
        <f t="shared" si="319"/>
        <v/>
      </c>
      <c r="K4100" s="61"/>
      <c r="L4100" s="57"/>
      <c r="M4100" s="57" t="str">
        <f t="shared" si="320"/>
        <v/>
      </c>
      <c r="N4100" s="57"/>
      <c r="O4100" s="57"/>
      <c r="P4100" s="57"/>
      <c r="Q4100" s="65" t="str">
        <f t="shared" si="321"/>
        <v/>
      </c>
      <c r="R4100" s="55"/>
      <c r="S4100" s="67"/>
      <c r="T4100" s="17">
        <f>IF(AND(D4100&lt;&gt;"",RIGHT(D4100,3)&lt;&gt;""),IF(COUNTIF($D$6:D4100,D4100)=1,1,0),0)</f>
        <v>0</v>
      </c>
      <c r="U4100" s="17" t="str">
        <f t="shared" si="322"/>
        <v/>
      </c>
      <c r="V4100" s="17" t="str">
        <f t="shared" si="323"/>
        <v/>
      </c>
    </row>
    <row r="4101" s="9" customFormat="1" hidden="1" customHeight="1" spans="1:22">
      <c r="A4101" s="21"/>
      <c r="B4101" s="54"/>
      <c r="C4101" s="55"/>
      <c r="D4101" s="54"/>
      <c r="E4101" s="57"/>
      <c r="F4101" s="58"/>
      <c r="G4101" s="59"/>
      <c r="H4101" s="57"/>
      <c r="I4101" s="57"/>
      <c r="J4101" s="62" t="str">
        <f t="shared" si="319"/>
        <v/>
      </c>
      <c r="K4101" s="61"/>
      <c r="L4101" s="57"/>
      <c r="M4101" s="57" t="str">
        <f t="shared" si="320"/>
        <v/>
      </c>
      <c r="N4101" s="57"/>
      <c r="O4101" s="57"/>
      <c r="P4101" s="57"/>
      <c r="Q4101" s="65" t="str">
        <f t="shared" si="321"/>
        <v/>
      </c>
      <c r="R4101" s="55"/>
      <c r="S4101" s="67"/>
      <c r="T4101" s="17">
        <f>IF(AND(D4101&lt;&gt;"",RIGHT(D4101,3)&lt;&gt;""),IF(COUNTIF($D$6:D4101,D4101)=1,1,0),0)</f>
        <v>0</v>
      </c>
      <c r="U4101" s="17" t="str">
        <f t="shared" si="322"/>
        <v/>
      </c>
      <c r="V4101" s="17" t="str">
        <f t="shared" si="323"/>
        <v/>
      </c>
    </row>
    <row r="4102" s="9" customFormat="1" hidden="1" customHeight="1" spans="1:22">
      <c r="A4102" s="21"/>
      <c r="B4102" s="54"/>
      <c r="C4102" s="55"/>
      <c r="D4102" s="54"/>
      <c r="E4102" s="57"/>
      <c r="F4102" s="58"/>
      <c r="G4102" s="59"/>
      <c r="H4102" s="57"/>
      <c r="I4102" s="57"/>
      <c r="J4102" s="62" t="str">
        <f t="shared" ref="J4102:J4165" si="324">IF(H4102&lt;&gt;"",HYPERLINK(_xlfn.CONCAT($H$4,H4102,I4102),"Open File"),"")</f>
        <v/>
      </c>
      <c r="K4102" s="61"/>
      <c r="L4102" s="57"/>
      <c r="M4102" s="57" t="str">
        <f t="shared" ref="M4102:M4165" si="325">IF(AND(N4102&lt;&gt;"",Q4102&lt;&gt;"",R4102&lt;&gt;""),"COMPLETED",IF(N4102&lt;&gt;"","ON-GOING",IF(L4102&lt;&gt;"","REQUESTED","")))</f>
        <v/>
      </c>
      <c r="N4102" s="57"/>
      <c r="O4102" s="57"/>
      <c r="P4102" s="57"/>
      <c r="Q4102" s="65" t="str">
        <f t="shared" ref="Q4102:Q4165" si="326">IF(O4102&lt;&gt;"",HYPERLINK(_xlfn.CONCAT($O$4,O4102,P4102),"Open File"),"")</f>
        <v/>
      </c>
      <c r="R4102" s="55"/>
      <c r="S4102" s="67"/>
      <c r="T4102" s="17">
        <f>IF(AND(D4102&lt;&gt;"",RIGHT(D4102,3)&lt;&gt;""),IF(COUNTIF($D$6:D4102,D4102)=1,1,0),0)</f>
        <v>0</v>
      </c>
      <c r="U4102" s="17" t="str">
        <f t="shared" ref="U4102:U4165" si="327">IF(AND(D4102&lt;&gt;"",E4102&lt;&gt;""),_xlfn.CONCAT(SUBSTITUTE(D4102,"/","."),"_",E4102,"_Before"),"")</f>
        <v/>
      </c>
      <c r="V4102" s="17" t="str">
        <f t="shared" ref="V4102:V4165" si="328">IF(AND(D4102&lt;&gt;"",E4102&lt;&gt;""),_xlfn.CONCAT(SUBSTITUTE(D4102,"/","."),"_",E4102,"_After"),"")</f>
        <v/>
      </c>
    </row>
    <row r="4103" s="9" customFormat="1" hidden="1" customHeight="1" spans="1:22">
      <c r="A4103" s="21"/>
      <c r="B4103" s="54"/>
      <c r="C4103" s="55"/>
      <c r="D4103" s="54"/>
      <c r="E4103" s="57"/>
      <c r="F4103" s="58"/>
      <c r="G4103" s="59"/>
      <c r="H4103" s="57"/>
      <c r="I4103" s="57"/>
      <c r="J4103" s="62" t="str">
        <f t="shared" si="324"/>
        <v/>
      </c>
      <c r="K4103" s="61"/>
      <c r="L4103" s="57"/>
      <c r="M4103" s="57" t="str">
        <f t="shared" si="325"/>
        <v/>
      </c>
      <c r="N4103" s="57"/>
      <c r="O4103" s="57"/>
      <c r="P4103" s="57"/>
      <c r="Q4103" s="65" t="str">
        <f t="shared" si="326"/>
        <v/>
      </c>
      <c r="R4103" s="55"/>
      <c r="S4103" s="67"/>
      <c r="T4103" s="17">
        <f>IF(AND(D4103&lt;&gt;"",RIGHT(D4103,3)&lt;&gt;""),IF(COUNTIF($D$6:D4103,D4103)=1,1,0),0)</f>
        <v>0</v>
      </c>
      <c r="U4103" s="17" t="str">
        <f t="shared" si="327"/>
        <v/>
      </c>
      <c r="V4103" s="17" t="str">
        <f t="shared" si="328"/>
        <v/>
      </c>
    </row>
    <row r="4104" s="9" customFormat="1" hidden="1" customHeight="1" spans="1:22">
      <c r="A4104" s="21"/>
      <c r="B4104" s="54"/>
      <c r="C4104" s="55"/>
      <c r="D4104" s="54"/>
      <c r="E4104" s="57"/>
      <c r="F4104" s="58"/>
      <c r="G4104" s="59"/>
      <c r="H4104" s="57"/>
      <c r="I4104" s="57"/>
      <c r="J4104" s="62" t="str">
        <f t="shared" si="324"/>
        <v/>
      </c>
      <c r="K4104" s="61"/>
      <c r="L4104" s="57"/>
      <c r="M4104" s="57" t="str">
        <f t="shared" si="325"/>
        <v/>
      </c>
      <c r="N4104" s="57"/>
      <c r="O4104" s="57"/>
      <c r="P4104" s="57"/>
      <c r="Q4104" s="65" t="str">
        <f t="shared" si="326"/>
        <v/>
      </c>
      <c r="R4104" s="55"/>
      <c r="S4104" s="67"/>
      <c r="T4104" s="17">
        <f>IF(AND(D4104&lt;&gt;"",RIGHT(D4104,3)&lt;&gt;""),IF(COUNTIF($D$6:D4104,D4104)=1,1,0),0)</f>
        <v>0</v>
      </c>
      <c r="U4104" s="17" t="str">
        <f t="shared" si="327"/>
        <v/>
      </c>
      <c r="V4104" s="17" t="str">
        <f t="shared" si="328"/>
        <v/>
      </c>
    </row>
    <row r="4105" s="9" customFormat="1" hidden="1" customHeight="1" spans="1:22">
      <c r="A4105" s="21"/>
      <c r="B4105" s="54"/>
      <c r="C4105" s="55"/>
      <c r="D4105" s="54"/>
      <c r="E4105" s="57"/>
      <c r="F4105" s="58"/>
      <c r="G4105" s="59"/>
      <c r="H4105" s="57"/>
      <c r="I4105" s="57"/>
      <c r="J4105" s="62" t="str">
        <f t="shared" si="324"/>
        <v/>
      </c>
      <c r="K4105" s="61"/>
      <c r="L4105" s="57"/>
      <c r="M4105" s="57" t="str">
        <f t="shared" si="325"/>
        <v/>
      </c>
      <c r="N4105" s="57"/>
      <c r="O4105" s="57"/>
      <c r="P4105" s="57"/>
      <c r="Q4105" s="65" t="str">
        <f t="shared" si="326"/>
        <v/>
      </c>
      <c r="R4105" s="55"/>
      <c r="S4105" s="67"/>
      <c r="T4105" s="17">
        <f>IF(AND(D4105&lt;&gt;"",RIGHT(D4105,3)&lt;&gt;""),IF(COUNTIF($D$6:D4105,D4105)=1,1,0),0)</f>
        <v>0</v>
      </c>
      <c r="U4105" s="17" t="str">
        <f t="shared" si="327"/>
        <v/>
      </c>
      <c r="V4105" s="17" t="str">
        <f t="shared" si="328"/>
        <v/>
      </c>
    </row>
    <row r="4106" s="9" customFormat="1" hidden="1" customHeight="1" spans="1:22">
      <c r="A4106" s="21"/>
      <c r="B4106" s="54"/>
      <c r="C4106" s="55"/>
      <c r="D4106" s="54"/>
      <c r="E4106" s="57"/>
      <c r="F4106" s="58"/>
      <c r="G4106" s="59"/>
      <c r="H4106" s="57"/>
      <c r="I4106" s="57"/>
      <c r="J4106" s="62" t="str">
        <f t="shared" si="324"/>
        <v/>
      </c>
      <c r="K4106" s="61"/>
      <c r="L4106" s="57"/>
      <c r="M4106" s="57" t="str">
        <f t="shared" si="325"/>
        <v/>
      </c>
      <c r="N4106" s="57"/>
      <c r="O4106" s="57"/>
      <c r="P4106" s="57"/>
      <c r="Q4106" s="65" t="str">
        <f t="shared" si="326"/>
        <v/>
      </c>
      <c r="R4106" s="55"/>
      <c r="S4106" s="67"/>
      <c r="T4106" s="17">
        <f>IF(AND(D4106&lt;&gt;"",RIGHT(D4106,3)&lt;&gt;""),IF(COUNTIF($D$6:D4106,D4106)=1,1,0),0)</f>
        <v>0</v>
      </c>
      <c r="U4106" s="17" t="str">
        <f t="shared" si="327"/>
        <v/>
      </c>
      <c r="V4106" s="17" t="str">
        <f t="shared" si="328"/>
        <v/>
      </c>
    </row>
    <row r="4107" s="9" customFormat="1" hidden="1" customHeight="1" spans="1:22">
      <c r="A4107" s="21"/>
      <c r="B4107" s="54"/>
      <c r="C4107" s="55"/>
      <c r="D4107" s="54"/>
      <c r="E4107" s="57"/>
      <c r="F4107" s="58"/>
      <c r="G4107" s="59"/>
      <c r="H4107" s="57"/>
      <c r="I4107" s="57"/>
      <c r="J4107" s="62" t="str">
        <f t="shared" si="324"/>
        <v/>
      </c>
      <c r="K4107" s="61"/>
      <c r="L4107" s="57"/>
      <c r="M4107" s="57" t="str">
        <f t="shared" si="325"/>
        <v/>
      </c>
      <c r="N4107" s="57"/>
      <c r="O4107" s="57"/>
      <c r="P4107" s="57"/>
      <c r="Q4107" s="65" t="str">
        <f t="shared" si="326"/>
        <v/>
      </c>
      <c r="R4107" s="55"/>
      <c r="S4107" s="67"/>
      <c r="T4107" s="17">
        <f>IF(AND(D4107&lt;&gt;"",RIGHT(D4107,3)&lt;&gt;""),IF(COUNTIF($D$6:D4107,D4107)=1,1,0),0)</f>
        <v>0</v>
      </c>
      <c r="U4107" s="17" t="str">
        <f t="shared" si="327"/>
        <v/>
      </c>
      <c r="V4107" s="17" t="str">
        <f t="shared" si="328"/>
        <v/>
      </c>
    </row>
    <row r="4108" s="9" customFormat="1" hidden="1" customHeight="1" spans="1:22">
      <c r="A4108" s="21"/>
      <c r="B4108" s="54"/>
      <c r="C4108" s="55"/>
      <c r="D4108" s="54"/>
      <c r="E4108" s="57"/>
      <c r="F4108" s="58"/>
      <c r="G4108" s="59"/>
      <c r="H4108" s="57"/>
      <c r="I4108" s="57"/>
      <c r="J4108" s="62" t="str">
        <f t="shared" si="324"/>
        <v/>
      </c>
      <c r="K4108" s="61"/>
      <c r="L4108" s="57"/>
      <c r="M4108" s="57" t="str">
        <f t="shared" si="325"/>
        <v/>
      </c>
      <c r="N4108" s="57"/>
      <c r="O4108" s="57"/>
      <c r="P4108" s="57"/>
      <c r="Q4108" s="65" t="str">
        <f t="shared" si="326"/>
        <v/>
      </c>
      <c r="R4108" s="55"/>
      <c r="S4108" s="67"/>
      <c r="T4108" s="17">
        <f>IF(AND(D4108&lt;&gt;"",RIGHT(D4108,3)&lt;&gt;""),IF(COUNTIF($D$6:D4108,D4108)=1,1,0),0)</f>
        <v>0</v>
      </c>
      <c r="U4108" s="17" t="str">
        <f t="shared" si="327"/>
        <v/>
      </c>
      <c r="V4108" s="17" t="str">
        <f t="shared" si="328"/>
        <v/>
      </c>
    </row>
    <row r="4109" s="9" customFormat="1" hidden="1" customHeight="1" spans="1:22">
      <c r="A4109" s="21"/>
      <c r="B4109" s="54"/>
      <c r="C4109" s="55"/>
      <c r="D4109" s="54"/>
      <c r="E4109" s="57"/>
      <c r="F4109" s="58"/>
      <c r="G4109" s="59"/>
      <c r="H4109" s="57"/>
      <c r="I4109" s="57"/>
      <c r="J4109" s="62" t="str">
        <f t="shared" si="324"/>
        <v/>
      </c>
      <c r="K4109" s="61"/>
      <c r="L4109" s="57"/>
      <c r="M4109" s="57" t="str">
        <f t="shared" si="325"/>
        <v/>
      </c>
      <c r="N4109" s="57"/>
      <c r="O4109" s="57"/>
      <c r="P4109" s="57"/>
      <c r="Q4109" s="65" t="str">
        <f t="shared" si="326"/>
        <v/>
      </c>
      <c r="R4109" s="55"/>
      <c r="S4109" s="67"/>
      <c r="T4109" s="17">
        <f>IF(AND(D4109&lt;&gt;"",RIGHT(D4109,3)&lt;&gt;""),IF(COUNTIF($D$6:D4109,D4109)=1,1,0),0)</f>
        <v>0</v>
      </c>
      <c r="U4109" s="17" t="str">
        <f t="shared" si="327"/>
        <v/>
      </c>
      <c r="V4109" s="17" t="str">
        <f t="shared" si="328"/>
        <v/>
      </c>
    </row>
    <row r="4110" s="9" customFormat="1" hidden="1" customHeight="1" spans="1:22">
      <c r="A4110" s="21"/>
      <c r="B4110" s="54"/>
      <c r="C4110" s="55"/>
      <c r="D4110" s="54"/>
      <c r="E4110" s="57"/>
      <c r="F4110" s="58"/>
      <c r="G4110" s="59"/>
      <c r="H4110" s="57"/>
      <c r="I4110" s="57"/>
      <c r="J4110" s="62" t="str">
        <f t="shared" si="324"/>
        <v/>
      </c>
      <c r="K4110" s="61"/>
      <c r="L4110" s="57"/>
      <c r="M4110" s="57" t="str">
        <f t="shared" si="325"/>
        <v/>
      </c>
      <c r="N4110" s="57"/>
      <c r="O4110" s="57"/>
      <c r="P4110" s="57"/>
      <c r="Q4110" s="65" t="str">
        <f t="shared" si="326"/>
        <v/>
      </c>
      <c r="R4110" s="55"/>
      <c r="S4110" s="67"/>
      <c r="T4110" s="17">
        <f>IF(AND(D4110&lt;&gt;"",RIGHT(D4110,3)&lt;&gt;""),IF(COUNTIF($D$6:D4110,D4110)=1,1,0),0)</f>
        <v>0</v>
      </c>
      <c r="U4110" s="17" t="str">
        <f t="shared" si="327"/>
        <v/>
      </c>
      <c r="V4110" s="17" t="str">
        <f t="shared" si="328"/>
        <v/>
      </c>
    </row>
    <row r="4111" s="9" customFormat="1" hidden="1" customHeight="1" spans="1:22">
      <c r="A4111" s="21"/>
      <c r="B4111" s="54"/>
      <c r="C4111" s="55"/>
      <c r="D4111" s="54"/>
      <c r="E4111" s="57"/>
      <c r="F4111" s="58"/>
      <c r="G4111" s="59"/>
      <c r="H4111" s="57"/>
      <c r="I4111" s="57"/>
      <c r="J4111" s="62" t="str">
        <f t="shared" si="324"/>
        <v/>
      </c>
      <c r="K4111" s="61"/>
      <c r="L4111" s="57"/>
      <c r="M4111" s="57" t="str">
        <f t="shared" si="325"/>
        <v/>
      </c>
      <c r="N4111" s="57"/>
      <c r="O4111" s="57"/>
      <c r="P4111" s="57"/>
      <c r="Q4111" s="65" t="str">
        <f t="shared" si="326"/>
        <v/>
      </c>
      <c r="R4111" s="55"/>
      <c r="S4111" s="67"/>
      <c r="T4111" s="17">
        <f>IF(AND(D4111&lt;&gt;"",RIGHT(D4111,3)&lt;&gt;""),IF(COUNTIF($D$6:D4111,D4111)=1,1,0),0)</f>
        <v>0</v>
      </c>
      <c r="U4111" s="17" t="str">
        <f t="shared" si="327"/>
        <v/>
      </c>
      <c r="V4111" s="17" t="str">
        <f t="shared" si="328"/>
        <v/>
      </c>
    </row>
    <row r="4112" s="9" customFormat="1" hidden="1" customHeight="1" spans="1:22">
      <c r="A4112" s="21"/>
      <c r="B4112" s="54"/>
      <c r="C4112" s="55"/>
      <c r="D4112" s="54"/>
      <c r="E4112" s="57"/>
      <c r="F4112" s="58"/>
      <c r="G4112" s="59"/>
      <c r="H4112" s="57"/>
      <c r="I4112" s="57"/>
      <c r="J4112" s="62" t="str">
        <f t="shared" si="324"/>
        <v/>
      </c>
      <c r="K4112" s="61"/>
      <c r="L4112" s="57"/>
      <c r="M4112" s="57" t="str">
        <f t="shared" si="325"/>
        <v/>
      </c>
      <c r="N4112" s="57"/>
      <c r="O4112" s="57"/>
      <c r="P4112" s="57"/>
      <c r="Q4112" s="65" t="str">
        <f t="shared" si="326"/>
        <v/>
      </c>
      <c r="R4112" s="55"/>
      <c r="S4112" s="67"/>
      <c r="T4112" s="17">
        <f>IF(AND(D4112&lt;&gt;"",RIGHT(D4112,3)&lt;&gt;""),IF(COUNTIF($D$6:D4112,D4112)=1,1,0),0)</f>
        <v>0</v>
      </c>
      <c r="U4112" s="17" t="str">
        <f t="shared" si="327"/>
        <v/>
      </c>
      <c r="V4112" s="17" t="str">
        <f t="shared" si="328"/>
        <v/>
      </c>
    </row>
    <row r="4113" s="9" customFormat="1" hidden="1" customHeight="1" spans="1:22">
      <c r="A4113" s="21"/>
      <c r="B4113" s="54"/>
      <c r="C4113" s="55"/>
      <c r="D4113" s="54"/>
      <c r="E4113" s="57"/>
      <c r="F4113" s="58"/>
      <c r="G4113" s="59"/>
      <c r="H4113" s="57"/>
      <c r="I4113" s="57"/>
      <c r="J4113" s="62" t="str">
        <f t="shared" si="324"/>
        <v/>
      </c>
      <c r="K4113" s="61"/>
      <c r="L4113" s="57"/>
      <c r="M4113" s="57" t="str">
        <f t="shared" si="325"/>
        <v/>
      </c>
      <c r="N4113" s="57"/>
      <c r="O4113" s="57"/>
      <c r="P4113" s="57"/>
      <c r="Q4113" s="65" t="str">
        <f t="shared" si="326"/>
        <v/>
      </c>
      <c r="R4113" s="55"/>
      <c r="S4113" s="67"/>
      <c r="T4113" s="17">
        <f>IF(AND(D4113&lt;&gt;"",RIGHT(D4113,3)&lt;&gt;""),IF(COUNTIF($D$6:D4113,D4113)=1,1,0),0)</f>
        <v>0</v>
      </c>
      <c r="U4113" s="17" t="str">
        <f t="shared" si="327"/>
        <v/>
      </c>
      <c r="V4113" s="17" t="str">
        <f t="shared" si="328"/>
        <v/>
      </c>
    </row>
    <row r="4114" s="9" customFormat="1" hidden="1" customHeight="1" spans="1:22">
      <c r="A4114" s="21"/>
      <c r="B4114" s="54"/>
      <c r="C4114" s="55"/>
      <c r="D4114" s="54"/>
      <c r="E4114" s="57"/>
      <c r="F4114" s="58"/>
      <c r="G4114" s="59"/>
      <c r="H4114" s="57"/>
      <c r="I4114" s="57"/>
      <c r="J4114" s="62" t="str">
        <f t="shared" si="324"/>
        <v/>
      </c>
      <c r="K4114" s="61"/>
      <c r="L4114" s="57"/>
      <c r="M4114" s="57" t="str">
        <f t="shared" si="325"/>
        <v/>
      </c>
      <c r="N4114" s="57"/>
      <c r="O4114" s="57"/>
      <c r="P4114" s="57"/>
      <c r="Q4114" s="65" t="str">
        <f t="shared" si="326"/>
        <v/>
      </c>
      <c r="R4114" s="55"/>
      <c r="S4114" s="67"/>
      <c r="T4114" s="17">
        <f>IF(AND(D4114&lt;&gt;"",RIGHT(D4114,3)&lt;&gt;""),IF(COUNTIF($D$6:D4114,D4114)=1,1,0),0)</f>
        <v>0</v>
      </c>
      <c r="U4114" s="17" t="str">
        <f t="shared" si="327"/>
        <v/>
      </c>
      <c r="V4114" s="17" t="str">
        <f t="shared" si="328"/>
        <v/>
      </c>
    </row>
    <row r="4115" s="9" customFormat="1" hidden="1" customHeight="1" spans="1:22">
      <c r="A4115" s="21"/>
      <c r="B4115" s="54"/>
      <c r="C4115" s="55"/>
      <c r="D4115" s="54"/>
      <c r="E4115" s="57"/>
      <c r="F4115" s="58"/>
      <c r="G4115" s="59"/>
      <c r="H4115" s="57"/>
      <c r="I4115" s="57"/>
      <c r="J4115" s="62" t="str">
        <f t="shared" si="324"/>
        <v/>
      </c>
      <c r="K4115" s="61"/>
      <c r="L4115" s="57"/>
      <c r="M4115" s="57" t="str">
        <f t="shared" si="325"/>
        <v/>
      </c>
      <c r="N4115" s="57"/>
      <c r="O4115" s="57"/>
      <c r="P4115" s="57"/>
      <c r="Q4115" s="65" t="str">
        <f t="shared" si="326"/>
        <v/>
      </c>
      <c r="R4115" s="55"/>
      <c r="S4115" s="67"/>
      <c r="T4115" s="17">
        <f>IF(AND(D4115&lt;&gt;"",RIGHT(D4115,3)&lt;&gt;""),IF(COUNTIF($D$6:D4115,D4115)=1,1,0),0)</f>
        <v>0</v>
      </c>
      <c r="U4115" s="17" t="str">
        <f t="shared" si="327"/>
        <v/>
      </c>
      <c r="V4115" s="17" t="str">
        <f t="shared" si="328"/>
        <v/>
      </c>
    </row>
    <row r="4116" s="9" customFormat="1" hidden="1" customHeight="1" spans="1:22">
      <c r="A4116" s="21"/>
      <c r="B4116" s="54"/>
      <c r="C4116" s="55"/>
      <c r="D4116" s="54"/>
      <c r="E4116" s="57"/>
      <c r="F4116" s="58"/>
      <c r="G4116" s="59"/>
      <c r="H4116" s="57"/>
      <c r="I4116" s="57"/>
      <c r="J4116" s="62" t="str">
        <f t="shared" si="324"/>
        <v/>
      </c>
      <c r="K4116" s="61"/>
      <c r="L4116" s="57"/>
      <c r="M4116" s="57" t="str">
        <f t="shared" si="325"/>
        <v/>
      </c>
      <c r="N4116" s="57"/>
      <c r="O4116" s="57"/>
      <c r="P4116" s="57"/>
      <c r="Q4116" s="65" t="str">
        <f t="shared" si="326"/>
        <v/>
      </c>
      <c r="R4116" s="55"/>
      <c r="S4116" s="67"/>
      <c r="T4116" s="17">
        <f>IF(AND(D4116&lt;&gt;"",RIGHT(D4116,3)&lt;&gt;""),IF(COUNTIF($D$6:D4116,D4116)=1,1,0),0)</f>
        <v>0</v>
      </c>
      <c r="U4116" s="17" t="str">
        <f t="shared" si="327"/>
        <v/>
      </c>
      <c r="V4116" s="17" t="str">
        <f t="shared" si="328"/>
        <v/>
      </c>
    </row>
    <row r="4117" s="9" customFormat="1" hidden="1" customHeight="1" spans="1:22">
      <c r="A4117" s="21"/>
      <c r="B4117" s="54"/>
      <c r="C4117" s="55"/>
      <c r="D4117" s="54"/>
      <c r="E4117" s="57"/>
      <c r="F4117" s="58"/>
      <c r="G4117" s="59"/>
      <c r="H4117" s="57"/>
      <c r="I4117" s="57"/>
      <c r="J4117" s="62" t="str">
        <f t="shared" si="324"/>
        <v/>
      </c>
      <c r="K4117" s="61"/>
      <c r="L4117" s="57"/>
      <c r="M4117" s="57" t="str">
        <f t="shared" si="325"/>
        <v/>
      </c>
      <c r="N4117" s="57"/>
      <c r="O4117" s="57"/>
      <c r="P4117" s="57"/>
      <c r="Q4117" s="65" t="str">
        <f t="shared" si="326"/>
        <v/>
      </c>
      <c r="R4117" s="55"/>
      <c r="S4117" s="67"/>
      <c r="T4117" s="17">
        <f>IF(AND(D4117&lt;&gt;"",RIGHT(D4117,3)&lt;&gt;""),IF(COUNTIF($D$6:D4117,D4117)=1,1,0),0)</f>
        <v>0</v>
      </c>
      <c r="U4117" s="17" t="str">
        <f t="shared" si="327"/>
        <v/>
      </c>
      <c r="V4117" s="17" t="str">
        <f t="shared" si="328"/>
        <v/>
      </c>
    </row>
    <row r="4118" s="9" customFormat="1" hidden="1" customHeight="1" spans="1:22">
      <c r="A4118" s="21"/>
      <c r="B4118" s="54"/>
      <c r="C4118" s="55"/>
      <c r="D4118" s="54"/>
      <c r="E4118" s="57"/>
      <c r="F4118" s="58"/>
      <c r="G4118" s="59"/>
      <c r="H4118" s="57"/>
      <c r="I4118" s="57"/>
      <c r="J4118" s="62" t="str">
        <f t="shared" si="324"/>
        <v/>
      </c>
      <c r="K4118" s="61"/>
      <c r="L4118" s="57"/>
      <c r="M4118" s="57" t="str">
        <f t="shared" si="325"/>
        <v/>
      </c>
      <c r="N4118" s="57"/>
      <c r="O4118" s="57"/>
      <c r="P4118" s="57"/>
      <c r="Q4118" s="65" t="str">
        <f t="shared" si="326"/>
        <v/>
      </c>
      <c r="R4118" s="55"/>
      <c r="S4118" s="67"/>
      <c r="T4118" s="17">
        <f>IF(AND(D4118&lt;&gt;"",RIGHT(D4118,3)&lt;&gt;""),IF(COUNTIF($D$6:D4118,D4118)=1,1,0),0)</f>
        <v>0</v>
      </c>
      <c r="U4118" s="17" t="str">
        <f t="shared" si="327"/>
        <v/>
      </c>
      <c r="V4118" s="17" t="str">
        <f t="shared" si="328"/>
        <v/>
      </c>
    </row>
    <row r="4119" s="9" customFormat="1" hidden="1" customHeight="1" spans="1:22">
      <c r="A4119" s="21"/>
      <c r="B4119" s="54"/>
      <c r="C4119" s="55"/>
      <c r="D4119" s="54"/>
      <c r="E4119" s="57"/>
      <c r="F4119" s="58"/>
      <c r="G4119" s="59"/>
      <c r="H4119" s="57"/>
      <c r="I4119" s="57"/>
      <c r="J4119" s="62" t="str">
        <f t="shared" si="324"/>
        <v/>
      </c>
      <c r="K4119" s="61"/>
      <c r="L4119" s="57"/>
      <c r="M4119" s="57" t="str">
        <f t="shared" si="325"/>
        <v/>
      </c>
      <c r="N4119" s="57"/>
      <c r="O4119" s="57"/>
      <c r="P4119" s="57"/>
      <c r="Q4119" s="65" t="str">
        <f t="shared" si="326"/>
        <v/>
      </c>
      <c r="R4119" s="55"/>
      <c r="S4119" s="67"/>
      <c r="T4119" s="17">
        <f>IF(AND(D4119&lt;&gt;"",RIGHT(D4119,3)&lt;&gt;""),IF(COUNTIF($D$6:D4119,D4119)=1,1,0),0)</f>
        <v>0</v>
      </c>
      <c r="U4119" s="17" t="str">
        <f t="shared" si="327"/>
        <v/>
      </c>
      <c r="V4119" s="17" t="str">
        <f t="shared" si="328"/>
        <v/>
      </c>
    </row>
    <row r="4120" s="9" customFormat="1" hidden="1" customHeight="1" spans="1:22">
      <c r="A4120" s="21"/>
      <c r="B4120" s="54"/>
      <c r="C4120" s="55"/>
      <c r="D4120" s="54"/>
      <c r="E4120" s="57"/>
      <c r="F4120" s="58"/>
      <c r="G4120" s="59"/>
      <c r="H4120" s="57"/>
      <c r="I4120" s="57"/>
      <c r="J4120" s="62" t="str">
        <f t="shared" si="324"/>
        <v/>
      </c>
      <c r="K4120" s="61"/>
      <c r="L4120" s="57"/>
      <c r="M4120" s="57" t="str">
        <f t="shared" si="325"/>
        <v/>
      </c>
      <c r="N4120" s="57"/>
      <c r="O4120" s="57"/>
      <c r="P4120" s="57"/>
      <c r="Q4120" s="65" t="str">
        <f t="shared" si="326"/>
        <v/>
      </c>
      <c r="R4120" s="55"/>
      <c r="S4120" s="67"/>
      <c r="T4120" s="17">
        <f>IF(AND(D4120&lt;&gt;"",RIGHT(D4120,3)&lt;&gt;""),IF(COUNTIF($D$6:D4120,D4120)=1,1,0),0)</f>
        <v>0</v>
      </c>
      <c r="U4120" s="17" t="str">
        <f t="shared" si="327"/>
        <v/>
      </c>
      <c r="V4120" s="17" t="str">
        <f t="shared" si="328"/>
        <v/>
      </c>
    </row>
    <row r="4121" s="9" customFormat="1" hidden="1" customHeight="1" spans="1:22">
      <c r="A4121" s="21"/>
      <c r="B4121" s="54"/>
      <c r="C4121" s="55"/>
      <c r="D4121" s="54"/>
      <c r="E4121" s="57"/>
      <c r="F4121" s="58"/>
      <c r="G4121" s="59"/>
      <c r="H4121" s="57"/>
      <c r="I4121" s="57"/>
      <c r="J4121" s="62" t="str">
        <f t="shared" si="324"/>
        <v/>
      </c>
      <c r="K4121" s="61"/>
      <c r="L4121" s="57"/>
      <c r="M4121" s="57" t="str">
        <f t="shared" si="325"/>
        <v/>
      </c>
      <c r="N4121" s="57"/>
      <c r="O4121" s="57"/>
      <c r="P4121" s="57"/>
      <c r="Q4121" s="65" t="str">
        <f t="shared" si="326"/>
        <v/>
      </c>
      <c r="R4121" s="55"/>
      <c r="S4121" s="67"/>
      <c r="T4121" s="17">
        <f>IF(AND(D4121&lt;&gt;"",RIGHT(D4121,3)&lt;&gt;""),IF(COUNTIF($D$6:D4121,D4121)=1,1,0),0)</f>
        <v>0</v>
      </c>
      <c r="U4121" s="17" t="str">
        <f t="shared" si="327"/>
        <v/>
      </c>
      <c r="V4121" s="17" t="str">
        <f t="shared" si="328"/>
        <v/>
      </c>
    </row>
    <row r="4122" s="9" customFormat="1" hidden="1" customHeight="1" spans="1:22">
      <c r="A4122" s="21"/>
      <c r="B4122" s="54"/>
      <c r="C4122" s="55"/>
      <c r="D4122" s="54"/>
      <c r="E4122" s="57"/>
      <c r="F4122" s="58"/>
      <c r="G4122" s="59"/>
      <c r="H4122" s="57"/>
      <c r="I4122" s="57"/>
      <c r="J4122" s="62" t="str">
        <f t="shared" si="324"/>
        <v/>
      </c>
      <c r="K4122" s="61"/>
      <c r="L4122" s="57"/>
      <c r="M4122" s="57" t="str">
        <f t="shared" si="325"/>
        <v/>
      </c>
      <c r="N4122" s="57"/>
      <c r="O4122" s="57"/>
      <c r="P4122" s="57"/>
      <c r="Q4122" s="65" t="str">
        <f t="shared" si="326"/>
        <v/>
      </c>
      <c r="R4122" s="55"/>
      <c r="S4122" s="67"/>
      <c r="T4122" s="17">
        <f>IF(AND(D4122&lt;&gt;"",RIGHT(D4122,3)&lt;&gt;""),IF(COUNTIF($D$6:D4122,D4122)=1,1,0),0)</f>
        <v>0</v>
      </c>
      <c r="U4122" s="17" t="str">
        <f t="shared" si="327"/>
        <v/>
      </c>
      <c r="V4122" s="17" t="str">
        <f t="shared" si="328"/>
        <v/>
      </c>
    </row>
    <row r="4123" s="9" customFormat="1" hidden="1" customHeight="1" spans="1:22">
      <c r="A4123" s="21"/>
      <c r="B4123" s="54"/>
      <c r="C4123" s="55"/>
      <c r="D4123" s="54"/>
      <c r="E4123" s="57"/>
      <c r="F4123" s="58"/>
      <c r="G4123" s="59"/>
      <c r="H4123" s="57"/>
      <c r="I4123" s="57"/>
      <c r="J4123" s="62" t="str">
        <f t="shared" si="324"/>
        <v/>
      </c>
      <c r="K4123" s="61"/>
      <c r="L4123" s="57"/>
      <c r="M4123" s="57" t="str">
        <f t="shared" si="325"/>
        <v/>
      </c>
      <c r="N4123" s="57"/>
      <c r="O4123" s="57"/>
      <c r="P4123" s="57"/>
      <c r="Q4123" s="65" t="str">
        <f t="shared" si="326"/>
        <v/>
      </c>
      <c r="R4123" s="55"/>
      <c r="S4123" s="67"/>
      <c r="T4123" s="17">
        <f>IF(AND(D4123&lt;&gt;"",RIGHT(D4123,3)&lt;&gt;""),IF(COUNTIF($D$6:D4123,D4123)=1,1,0),0)</f>
        <v>0</v>
      </c>
      <c r="U4123" s="17" t="str">
        <f t="shared" si="327"/>
        <v/>
      </c>
      <c r="V4123" s="17" t="str">
        <f t="shared" si="328"/>
        <v/>
      </c>
    </row>
    <row r="4124" s="9" customFormat="1" hidden="1" customHeight="1" spans="1:22">
      <c r="A4124" s="21"/>
      <c r="B4124" s="54"/>
      <c r="C4124" s="55"/>
      <c r="D4124" s="54"/>
      <c r="E4124" s="57"/>
      <c r="F4124" s="58"/>
      <c r="G4124" s="59"/>
      <c r="H4124" s="57"/>
      <c r="I4124" s="57"/>
      <c r="J4124" s="62" t="str">
        <f t="shared" si="324"/>
        <v/>
      </c>
      <c r="K4124" s="61"/>
      <c r="L4124" s="57"/>
      <c r="M4124" s="57" t="str">
        <f t="shared" si="325"/>
        <v/>
      </c>
      <c r="N4124" s="57"/>
      <c r="O4124" s="57"/>
      <c r="P4124" s="57"/>
      <c r="Q4124" s="65" t="str">
        <f t="shared" si="326"/>
        <v/>
      </c>
      <c r="R4124" s="55"/>
      <c r="S4124" s="67"/>
      <c r="T4124" s="17">
        <f>IF(AND(D4124&lt;&gt;"",RIGHT(D4124,3)&lt;&gt;""),IF(COUNTIF($D$6:D4124,D4124)=1,1,0),0)</f>
        <v>0</v>
      </c>
      <c r="U4124" s="17" t="str">
        <f t="shared" si="327"/>
        <v/>
      </c>
      <c r="V4124" s="17" t="str">
        <f t="shared" si="328"/>
        <v/>
      </c>
    </row>
    <row r="4125" s="9" customFormat="1" hidden="1" customHeight="1" spans="1:22">
      <c r="A4125" s="21"/>
      <c r="B4125" s="54"/>
      <c r="C4125" s="55"/>
      <c r="D4125" s="54"/>
      <c r="E4125" s="57"/>
      <c r="F4125" s="58"/>
      <c r="G4125" s="59"/>
      <c r="H4125" s="57"/>
      <c r="I4125" s="57"/>
      <c r="J4125" s="62" t="str">
        <f t="shared" si="324"/>
        <v/>
      </c>
      <c r="K4125" s="61"/>
      <c r="L4125" s="57"/>
      <c r="M4125" s="57" t="str">
        <f t="shared" si="325"/>
        <v/>
      </c>
      <c r="N4125" s="57"/>
      <c r="O4125" s="57"/>
      <c r="P4125" s="57"/>
      <c r="Q4125" s="65" t="str">
        <f t="shared" si="326"/>
        <v/>
      </c>
      <c r="R4125" s="55"/>
      <c r="S4125" s="67"/>
      <c r="T4125" s="17">
        <f>IF(AND(D4125&lt;&gt;"",RIGHT(D4125,3)&lt;&gt;""),IF(COUNTIF($D$6:D4125,D4125)=1,1,0),0)</f>
        <v>0</v>
      </c>
      <c r="U4125" s="17" t="str">
        <f t="shared" si="327"/>
        <v/>
      </c>
      <c r="V4125" s="17" t="str">
        <f t="shared" si="328"/>
        <v/>
      </c>
    </row>
    <row r="4126" s="9" customFormat="1" hidden="1" customHeight="1" spans="1:22">
      <c r="A4126" s="21"/>
      <c r="B4126" s="54"/>
      <c r="C4126" s="55"/>
      <c r="D4126" s="54"/>
      <c r="E4126" s="57"/>
      <c r="F4126" s="58"/>
      <c r="G4126" s="59"/>
      <c r="H4126" s="57"/>
      <c r="I4126" s="57"/>
      <c r="J4126" s="62" t="str">
        <f t="shared" si="324"/>
        <v/>
      </c>
      <c r="K4126" s="61"/>
      <c r="L4126" s="57"/>
      <c r="M4126" s="57" t="str">
        <f t="shared" si="325"/>
        <v/>
      </c>
      <c r="N4126" s="57"/>
      <c r="O4126" s="57"/>
      <c r="P4126" s="57"/>
      <c r="Q4126" s="65" t="str">
        <f t="shared" si="326"/>
        <v/>
      </c>
      <c r="R4126" s="55"/>
      <c r="S4126" s="67"/>
      <c r="T4126" s="17">
        <f>IF(AND(D4126&lt;&gt;"",RIGHT(D4126,3)&lt;&gt;""),IF(COUNTIF($D$6:D4126,D4126)=1,1,0),0)</f>
        <v>0</v>
      </c>
      <c r="U4126" s="17" t="str">
        <f t="shared" si="327"/>
        <v/>
      </c>
      <c r="V4126" s="17" t="str">
        <f t="shared" si="328"/>
        <v/>
      </c>
    </row>
    <row r="4127" s="9" customFormat="1" hidden="1" customHeight="1" spans="1:22">
      <c r="A4127" s="21"/>
      <c r="B4127" s="54"/>
      <c r="C4127" s="55"/>
      <c r="D4127" s="54"/>
      <c r="E4127" s="57"/>
      <c r="F4127" s="58"/>
      <c r="G4127" s="59"/>
      <c r="H4127" s="57"/>
      <c r="I4127" s="57"/>
      <c r="J4127" s="62" t="str">
        <f t="shared" si="324"/>
        <v/>
      </c>
      <c r="K4127" s="61"/>
      <c r="L4127" s="57"/>
      <c r="M4127" s="57" t="str">
        <f t="shared" si="325"/>
        <v/>
      </c>
      <c r="N4127" s="57"/>
      <c r="O4127" s="57"/>
      <c r="P4127" s="57"/>
      <c r="Q4127" s="65" t="str">
        <f t="shared" si="326"/>
        <v/>
      </c>
      <c r="R4127" s="55"/>
      <c r="S4127" s="67"/>
      <c r="T4127" s="17">
        <f>IF(AND(D4127&lt;&gt;"",RIGHT(D4127,3)&lt;&gt;""),IF(COUNTIF($D$6:D4127,D4127)=1,1,0),0)</f>
        <v>0</v>
      </c>
      <c r="U4127" s="17" t="str">
        <f t="shared" si="327"/>
        <v/>
      </c>
      <c r="V4127" s="17" t="str">
        <f t="shared" si="328"/>
        <v/>
      </c>
    </row>
    <row r="4128" s="9" customFormat="1" hidden="1" customHeight="1" spans="1:22">
      <c r="A4128" s="21"/>
      <c r="B4128" s="54"/>
      <c r="C4128" s="55"/>
      <c r="D4128" s="54"/>
      <c r="E4128" s="57"/>
      <c r="F4128" s="58"/>
      <c r="G4128" s="59"/>
      <c r="H4128" s="57"/>
      <c r="I4128" s="57"/>
      <c r="J4128" s="62" t="str">
        <f t="shared" si="324"/>
        <v/>
      </c>
      <c r="K4128" s="61"/>
      <c r="L4128" s="57"/>
      <c r="M4128" s="57" t="str">
        <f t="shared" si="325"/>
        <v/>
      </c>
      <c r="N4128" s="57"/>
      <c r="O4128" s="57"/>
      <c r="P4128" s="57"/>
      <c r="Q4128" s="65" t="str">
        <f t="shared" si="326"/>
        <v/>
      </c>
      <c r="R4128" s="55"/>
      <c r="S4128" s="67"/>
      <c r="T4128" s="17">
        <f>IF(AND(D4128&lt;&gt;"",RIGHT(D4128,3)&lt;&gt;""),IF(COUNTIF($D$6:D4128,D4128)=1,1,0),0)</f>
        <v>0</v>
      </c>
      <c r="U4128" s="17" t="str">
        <f t="shared" si="327"/>
        <v/>
      </c>
      <c r="V4128" s="17" t="str">
        <f t="shared" si="328"/>
        <v/>
      </c>
    </row>
    <row r="4129" s="9" customFormat="1" hidden="1" customHeight="1" spans="1:22">
      <c r="A4129" s="21"/>
      <c r="B4129" s="54"/>
      <c r="C4129" s="55"/>
      <c r="D4129" s="54"/>
      <c r="E4129" s="57"/>
      <c r="F4129" s="58"/>
      <c r="G4129" s="59"/>
      <c r="H4129" s="57"/>
      <c r="I4129" s="57"/>
      <c r="J4129" s="62" t="str">
        <f t="shared" si="324"/>
        <v/>
      </c>
      <c r="K4129" s="61"/>
      <c r="L4129" s="57"/>
      <c r="M4129" s="57" t="str">
        <f t="shared" si="325"/>
        <v/>
      </c>
      <c r="N4129" s="57"/>
      <c r="O4129" s="57"/>
      <c r="P4129" s="57"/>
      <c r="Q4129" s="65" t="str">
        <f t="shared" si="326"/>
        <v/>
      </c>
      <c r="R4129" s="55"/>
      <c r="S4129" s="67"/>
      <c r="T4129" s="17">
        <f>IF(AND(D4129&lt;&gt;"",RIGHT(D4129,3)&lt;&gt;""),IF(COUNTIF($D$6:D4129,D4129)=1,1,0),0)</f>
        <v>0</v>
      </c>
      <c r="U4129" s="17" t="str">
        <f t="shared" si="327"/>
        <v/>
      </c>
      <c r="V4129" s="17" t="str">
        <f t="shared" si="328"/>
        <v/>
      </c>
    </row>
    <row r="4130" s="9" customFormat="1" hidden="1" customHeight="1" spans="1:22">
      <c r="A4130" s="21"/>
      <c r="B4130" s="54"/>
      <c r="C4130" s="55"/>
      <c r="D4130" s="54"/>
      <c r="E4130" s="57"/>
      <c r="F4130" s="58"/>
      <c r="G4130" s="59"/>
      <c r="H4130" s="57"/>
      <c r="I4130" s="57"/>
      <c r="J4130" s="62" t="str">
        <f t="shared" si="324"/>
        <v/>
      </c>
      <c r="K4130" s="61"/>
      <c r="L4130" s="57"/>
      <c r="M4130" s="57" t="str">
        <f t="shared" si="325"/>
        <v/>
      </c>
      <c r="N4130" s="57"/>
      <c r="O4130" s="57"/>
      <c r="P4130" s="57"/>
      <c r="Q4130" s="65" t="str">
        <f t="shared" si="326"/>
        <v/>
      </c>
      <c r="R4130" s="55"/>
      <c r="S4130" s="67"/>
      <c r="T4130" s="17">
        <f>IF(AND(D4130&lt;&gt;"",RIGHT(D4130,3)&lt;&gt;""),IF(COUNTIF($D$6:D4130,D4130)=1,1,0),0)</f>
        <v>0</v>
      </c>
      <c r="U4130" s="17" t="str">
        <f t="shared" si="327"/>
        <v/>
      </c>
      <c r="V4130" s="17" t="str">
        <f t="shared" si="328"/>
        <v/>
      </c>
    </row>
    <row r="4131" s="9" customFormat="1" hidden="1" customHeight="1" spans="1:22">
      <c r="A4131" s="21"/>
      <c r="B4131" s="54"/>
      <c r="C4131" s="55"/>
      <c r="D4131" s="54"/>
      <c r="E4131" s="57"/>
      <c r="F4131" s="58"/>
      <c r="G4131" s="59"/>
      <c r="H4131" s="57"/>
      <c r="I4131" s="57"/>
      <c r="J4131" s="62" t="str">
        <f t="shared" si="324"/>
        <v/>
      </c>
      <c r="K4131" s="61"/>
      <c r="L4131" s="57"/>
      <c r="M4131" s="57" t="str">
        <f t="shared" si="325"/>
        <v/>
      </c>
      <c r="N4131" s="57"/>
      <c r="O4131" s="57"/>
      <c r="P4131" s="57"/>
      <c r="Q4131" s="65" t="str">
        <f t="shared" si="326"/>
        <v/>
      </c>
      <c r="R4131" s="55"/>
      <c r="S4131" s="67"/>
      <c r="T4131" s="17">
        <f>IF(AND(D4131&lt;&gt;"",RIGHT(D4131,3)&lt;&gt;""),IF(COUNTIF($D$6:D4131,D4131)=1,1,0),0)</f>
        <v>0</v>
      </c>
      <c r="U4131" s="17" t="str">
        <f t="shared" si="327"/>
        <v/>
      </c>
      <c r="V4131" s="17" t="str">
        <f t="shared" si="328"/>
        <v/>
      </c>
    </row>
    <row r="4132" s="9" customFormat="1" hidden="1" customHeight="1" spans="1:22">
      <c r="A4132" s="21"/>
      <c r="B4132" s="54"/>
      <c r="C4132" s="55"/>
      <c r="D4132" s="54"/>
      <c r="E4132" s="57"/>
      <c r="F4132" s="58"/>
      <c r="G4132" s="59"/>
      <c r="H4132" s="57"/>
      <c r="I4132" s="57"/>
      <c r="J4132" s="62" t="str">
        <f t="shared" si="324"/>
        <v/>
      </c>
      <c r="K4132" s="61"/>
      <c r="L4132" s="57"/>
      <c r="M4132" s="57" t="str">
        <f t="shared" si="325"/>
        <v/>
      </c>
      <c r="N4132" s="57"/>
      <c r="O4132" s="57"/>
      <c r="P4132" s="57"/>
      <c r="Q4132" s="65" t="str">
        <f t="shared" si="326"/>
        <v/>
      </c>
      <c r="R4132" s="55"/>
      <c r="S4132" s="67"/>
      <c r="T4132" s="17">
        <f>IF(AND(D4132&lt;&gt;"",RIGHT(D4132,3)&lt;&gt;""),IF(COUNTIF($D$6:D4132,D4132)=1,1,0),0)</f>
        <v>0</v>
      </c>
      <c r="U4132" s="17" t="str">
        <f t="shared" si="327"/>
        <v/>
      </c>
      <c r="V4132" s="17" t="str">
        <f t="shared" si="328"/>
        <v/>
      </c>
    </row>
    <row r="4133" s="9" customFormat="1" hidden="1" customHeight="1" spans="1:22">
      <c r="A4133" s="21"/>
      <c r="B4133" s="54"/>
      <c r="C4133" s="55"/>
      <c r="D4133" s="54"/>
      <c r="E4133" s="57"/>
      <c r="F4133" s="58"/>
      <c r="G4133" s="59"/>
      <c r="H4133" s="57"/>
      <c r="I4133" s="57"/>
      <c r="J4133" s="62" t="str">
        <f t="shared" si="324"/>
        <v/>
      </c>
      <c r="K4133" s="61"/>
      <c r="L4133" s="57"/>
      <c r="M4133" s="57" t="str">
        <f t="shared" si="325"/>
        <v/>
      </c>
      <c r="N4133" s="57"/>
      <c r="O4133" s="57"/>
      <c r="P4133" s="57"/>
      <c r="Q4133" s="65" t="str">
        <f t="shared" si="326"/>
        <v/>
      </c>
      <c r="R4133" s="55"/>
      <c r="S4133" s="67"/>
      <c r="T4133" s="17">
        <f>IF(AND(D4133&lt;&gt;"",RIGHT(D4133,3)&lt;&gt;""),IF(COUNTIF($D$6:D4133,D4133)=1,1,0),0)</f>
        <v>0</v>
      </c>
      <c r="U4133" s="17" t="str">
        <f t="shared" si="327"/>
        <v/>
      </c>
      <c r="V4133" s="17" t="str">
        <f t="shared" si="328"/>
        <v/>
      </c>
    </row>
    <row r="4134" s="9" customFormat="1" hidden="1" customHeight="1" spans="1:22">
      <c r="A4134" s="21"/>
      <c r="B4134" s="54"/>
      <c r="C4134" s="55"/>
      <c r="D4134" s="54"/>
      <c r="E4134" s="57"/>
      <c r="F4134" s="58"/>
      <c r="G4134" s="59"/>
      <c r="H4134" s="57"/>
      <c r="I4134" s="57"/>
      <c r="J4134" s="62" t="str">
        <f t="shared" si="324"/>
        <v/>
      </c>
      <c r="K4134" s="61"/>
      <c r="L4134" s="57"/>
      <c r="M4134" s="57" t="str">
        <f t="shared" si="325"/>
        <v/>
      </c>
      <c r="N4134" s="57"/>
      <c r="O4134" s="57"/>
      <c r="P4134" s="57"/>
      <c r="Q4134" s="65" t="str">
        <f t="shared" si="326"/>
        <v/>
      </c>
      <c r="R4134" s="55"/>
      <c r="S4134" s="67"/>
      <c r="T4134" s="17">
        <f>IF(AND(D4134&lt;&gt;"",RIGHT(D4134,3)&lt;&gt;""),IF(COUNTIF($D$6:D4134,D4134)=1,1,0),0)</f>
        <v>0</v>
      </c>
      <c r="U4134" s="17" t="str">
        <f t="shared" si="327"/>
        <v/>
      </c>
      <c r="V4134" s="17" t="str">
        <f t="shared" si="328"/>
        <v/>
      </c>
    </row>
    <row r="4135" s="9" customFormat="1" hidden="1" customHeight="1" spans="1:22">
      <c r="A4135" s="21"/>
      <c r="B4135" s="54"/>
      <c r="C4135" s="55"/>
      <c r="D4135" s="54"/>
      <c r="E4135" s="57"/>
      <c r="F4135" s="58"/>
      <c r="G4135" s="59"/>
      <c r="H4135" s="57"/>
      <c r="I4135" s="57"/>
      <c r="J4135" s="62" t="str">
        <f t="shared" si="324"/>
        <v/>
      </c>
      <c r="K4135" s="61"/>
      <c r="L4135" s="57"/>
      <c r="M4135" s="57" t="str">
        <f t="shared" si="325"/>
        <v/>
      </c>
      <c r="N4135" s="57"/>
      <c r="O4135" s="57"/>
      <c r="P4135" s="57"/>
      <c r="Q4135" s="65" t="str">
        <f t="shared" si="326"/>
        <v/>
      </c>
      <c r="R4135" s="55"/>
      <c r="S4135" s="67"/>
      <c r="T4135" s="17">
        <f>IF(AND(D4135&lt;&gt;"",RIGHT(D4135,3)&lt;&gt;""),IF(COUNTIF($D$6:D4135,D4135)=1,1,0),0)</f>
        <v>0</v>
      </c>
      <c r="U4135" s="17" t="str">
        <f t="shared" si="327"/>
        <v/>
      </c>
      <c r="V4135" s="17" t="str">
        <f t="shared" si="328"/>
        <v/>
      </c>
    </row>
    <row r="4136" s="9" customFormat="1" hidden="1" customHeight="1" spans="1:22">
      <c r="A4136" s="21"/>
      <c r="B4136" s="54"/>
      <c r="C4136" s="55"/>
      <c r="D4136" s="54"/>
      <c r="E4136" s="57"/>
      <c r="F4136" s="58"/>
      <c r="G4136" s="59"/>
      <c r="H4136" s="57"/>
      <c r="I4136" s="57"/>
      <c r="J4136" s="62" t="str">
        <f t="shared" si="324"/>
        <v/>
      </c>
      <c r="K4136" s="61"/>
      <c r="L4136" s="57"/>
      <c r="M4136" s="57" t="str">
        <f t="shared" si="325"/>
        <v/>
      </c>
      <c r="N4136" s="57"/>
      <c r="O4136" s="57"/>
      <c r="P4136" s="57"/>
      <c r="Q4136" s="65" t="str">
        <f t="shared" si="326"/>
        <v/>
      </c>
      <c r="R4136" s="55"/>
      <c r="S4136" s="67"/>
      <c r="T4136" s="17">
        <f>IF(AND(D4136&lt;&gt;"",RIGHT(D4136,3)&lt;&gt;""),IF(COUNTIF($D$6:D4136,D4136)=1,1,0),0)</f>
        <v>0</v>
      </c>
      <c r="U4136" s="17" t="str">
        <f t="shared" si="327"/>
        <v/>
      </c>
      <c r="V4136" s="17" t="str">
        <f t="shared" si="328"/>
        <v/>
      </c>
    </row>
    <row r="4137" s="9" customFormat="1" hidden="1" customHeight="1" spans="1:22">
      <c r="A4137" s="21"/>
      <c r="B4137" s="54"/>
      <c r="C4137" s="55"/>
      <c r="D4137" s="54"/>
      <c r="E4137" s="57"/>
      <c r="F4137" s="58"/>
      <c r="G4137" s="59"/>
      <c r="H4137" s="57"/>
      <c r="I4137" s="57"/>
      <c r="J4137" s="62" t="str">
        <f t="shared" si="324"/>
        <v/>
      </c>
      <c r="K4137" s="61"/>
      <c r="L4137" s="57"/>
      <c r="M4137" s="57" t="str">
        <f t="shared" si="325"/>
        <v/>
      </c>
      <c r="N4137" s="57"/>
      <c r="O4137" s="57"/>
      <c r="P4137" s="57"/>
      <c r="Q4137" s="65" t="str">
        <f t="shared" si="326"/>
        <v/>
      </c>
      <c r="R4137" s="55"/>
      <c r="S4137" s="67"/>
      <c r="T4137" s="17">
        <f>IF(AND(D4137&lt;&gt;"",RIGHT(D4137,3)&lt;&gt;""),IF(COUNTIF($D$6:D4137,D4137)=1,1,0),0)</f>
        <v>0</v>
      </c>
      <c r="U4137" s="17" t="str">
        <f t="shared" si="327"/>
        <v/>
      </c>
      <c r="V4137" s="17" t="str">
        <f t="shared" si="328"/>
        <v/>
      </c>
    </row>
    <row r="4138" s="9" customFormat="1" hidden="1" customHeight="1" spans="1:22">
      <c r="A4138" s="21"/>
      <c r="B4138" s="54"/>
      <c r="C4138" s="55"/>
      <c r="D4138" s="54"/>
      <c r="E4138" s="57"/>
      <c r="F4138" s="58"/>
      <c r="G4138" s="59"/>
      <c r="H4138" s="57"/>
      <c r="I4138" s="57"/>
      <c r="J4138" s="62" t="str">
        <f t="shared" si="324"/>
        <v/>
      </c>
      <c r="K4138" s="61"/>
      <c r="L4138" s="57"/>
      <c r="M4138" s="57" t="str">
        <f t="shared" si="325"/>
        <v/>
      </c>
      <c r="N4138" s="57"/>
      <c r="O4138" s="57"/>
      <c r="P4138" s="57"/>
      <c r="Q4138" s="65" t="str">
        <f t="shared" si="326"/>
        <v/>
      </c>
      <c r="R4138" s="55"/>
      <c r="S4138" s="67"/>
      <c r="T4138" s="17">
        <f>IF(AND(D4138&lt;&gt;"",RIGHT(D4138,3)&lt;&gt;""),IF(COUNTIF($D$6:D4138,D4138)=1,1,0),0)</f>
        <v>0</v>
      </c>
      <c r="U4138" s="17" t="str">
        <f t="shared" si="327"/>
        <v/>
      </c>
      <c r="V4138" s="17" t="str">
        <f t="shared" si="328"/>
        <v/>
      </c>
    </row>
    <row r="4139" s="9" customFormat="1" hidden="1" customHeight="1" spans="1:22">
      <c r="A4139" s="21"/>
      <c r="B4139" s="54"/>
      <c r="C4139" s="55"/>
      <c r="D4139" s="54"/>
      <c r="E4139" s="57"/>
      <c r="F4139" s="58"/>
      <c r="G4139" s="59"/>
      <c r="H4139" s="57"/>
      <c r="I4139" s="57"/>
      <c r="J4139" s="62" t="str">
        <f t="shared" si="324"/>
        <v/>
      </c>
      <c r="K4139" s="61"/>
      <c r="L4139" s="57"/>
      <c r="M4139" s="57" t="str">
        <f t="shared" si="325"/>
        <v/>
      </c>
      <c r="N4139" s="57"/>
      <c r="O4139" s="57"/>
      <c r="P4139" s="57"/>
      <c r="Q4139" s="65" t="str">
        <f t="shared" si="326"/>
        <v/>
      </c>
      <c r="R4139" s="55"/>
      <c r="S4139" s="67"/>
      <c r="T4139" s="17">
        <f>IF(AND(D4139&lt;&gt;"",RIGHT(D4139,3)&lt;&gt;""),IF(COUNTIF($D$6:D4139,D4139)=1,1,0),0)</f>
        <v>0</v>
      </c>
      <c r="U4139" s="17" t="str">
        <f t="shared" si="327"/>
        <v/>
      </c>
      <c r="V4139" s="17" t="str">
        <f t="shared" si="328"/>
        <v/>
      </c>
    </row>
    <row r="4140" s="9" customFormat="1" hidden="1" customHeight="1" spans="1:22">
      <c r="A4140" s="21"/>
      <c r="B4140" s="54"/>
      <c r="C4140" s="55"/>
      <c r="D4140" s="54"/>
      <c r="E4140" s="57"/>
      <c r="F4140" s="58"/>
      <c r="G4140" s="59"/>
      <c r="H4140" s="57"/>
      <c r="I4140" s="57"/>
      <c r="J4140" s="62" t="str">
        <f t="shared" si="324"/>
        <v/>
      </c>
      <c r="K4140" s="61"/>
      <c r="L4140" s="57"/>
      <c r="M4140" s="57" t="str">
        <f t="shared" si="325"/>
        <v/>
      </c>
      <c r="N4140" s="57"/>
      <c r="O4140" s="57"/>
      <c r="P4140" s="57"/>
      <c r="Q4140" s="65" t="str">
        <f t="shared" si="326"/>
        <v/>
      </c>
      <c r="R4140" s="55"/>
      <c r="S4140" s="67"/>
      <c r="T4140" s="17">
        <f>IF(AND(D4140&lt;&gt;"",RIGHT(D4140,3)&lt;&gt;""),IF(COUNTIF($D$6:D4140,D4140)=1,1,0),0)</f>
        <v>0</v>
      </c>
      <c r="U4140" s="17" t="str">
        <f t="shared" si="327"/>
        <v/>
      </c>
      <c r="V4140" s="17" t="str">
        <f t="shared" si="328"/>
        <v/>
      </c>
    </row>
    <row r="4141" s="9" customFormat="1" hidden="1" customHeight="1" spans="1:22">
      <c r="A4141" s="21"/>
      <c r="B4141" s="54"/>
      <c r="C4141" s="55"/>
      <c r="D4141" s="54"/>
      <c r="E4141" s="57"/>
      <c r="F4141" s="58"/>
      <c r="G4141" s="59"/>
      <c r="H4141" s="57"/>
      <c r="I4141" s="57"/>
      <c r="J4141" s="62" t="str">
        <f t="shared" si="324"/>
        <v/>
      </c>
      <c r="K4141" s="61"/>
      <c r="L4141" s="57"/>
      <c r="M4141" s="57" t="str">
        <f t="shared" si="325"/>
        <v/>
      </c>
      <c r="N4141" s="57"/>
      <c r="O4141" s="57"/>
      <c r="P4141" s="57"/>
      <c r="Q4141" s="65" t="str">
        <f t="shared" si="326"/>
        <v/>
      </c>
      <c r="R4141" s="55"/>
      <c r="S4141" s="67"/>
      <c r="T4141" s="17">
        <f>IF(AND(D4141&lt;&gt;"",RIGHT(D4141,3)&lt;&gt;""),IF(COUNTIF($D$6:D4141,D4141)=1,1,0),0)</f>
        <v>0</v>
      </c>
      <c r="U4141" s="17" t="str">
        <f t="shared" si="327"/>
        <v/>
      </c>
      <c r="V4141" s="17" t="str">
        <f t="shared" si="328"/>
        <v/>
      </c>
    </row>
    <row r="4142" s="9" customFormat="1" hidden="1" customHeight="1" spans="1:22">
      <c r="A4142" s="21"/>
      <c r="B4142" s="54"/>
      <c r="C4142" s="55"/>
      <c r="D4142" s="54"/>
      <c r="E4142" s="57"/>
      <c r="F4142" s="58"/>
      <c r="G4142" s="59"/>
      <c r="H4142" s="57"/>
      <c r="I4142" s="57"/>
      <c r="J4142" s="62" t="str">
        <f t="shared" si="324"/>
        <v/>
      </c>
      <c r="K4142" s="61"/>
      <c r="L4142" s="57"/>
      <c r="M4142" s="57" t="str">
        <f t="shared" si="325"/>
        <v/>
      </c>
      <c r="N4142" s="57"/>
      <c r="O4142" s="57"/>
      <c r="P4142" s="57"/>
      <c r="Q4142" s="65" t="str">
        <f t="shared" si="326"/>
        <v/>
      </c>
      <c r="R4142" s="55"/>
      <c r="S4142" s="67"/>
      <c r="T4142" s="17">
        <f>IF(AND(D4142&lt;&gt;"",RIGHT(D4142,3)&lt;&gt;""),IF(COUNTIF($D$6:D4142,D4142)=1,1,0),0)</f>
        <v>0</v>
      </c>
      <c r="U4142" s="17" t="str">
        <f t="shared" si="327"/>
        <v/>
      </c>
      <c r="V4142" s="17" t="str">
        <f t="shared" si="328"/>
        <v/>
      </c>
    </row>
    <row r="4143" s="9" customFormat="1" hidden="1" customHeight="1" spans="1:22">
      <c r="A4143" s="21"/>
      <c r="B4143" s="54"/>
      <c r="C4143" s="55"/>
      <c r="D4143" s="54"/>
      <c r="E4143" s="57"/>
      <c r="F4143" s="58"/>
      <c r="G4143" s="59"/>
      <c r="H4143" s="57"/>
      <c r="I4143" s="57"/>
      <c r="J4143" s="62" t="str">
        <f t="shared" si="324"/>
        <v/>
      </c>
      <c r="K4143" s="61"/>
      <c r="L4143" s="57"/>
      <c r="M4143" s="57" t="str">
        <f t="shared" si="325"/>
        <v/>
      </c>
      <c r="N4143" s="57"/>
      <c r="O4143" s="57"/>
      <c r="P4143" s="57"/>
      <c r="Q4143" s="65" t="str">
        <f t="shared" si="326"/>
        <v/>
      </c>
      <c r="R4143" s="55"/>
      <c r="S4143" s="67"/>
      <c r="T4143" s="17">
        <f>IF(AND(D4143&lt;&gt;"",RIGHT(D4143,3)&lt;&gt;""),IF(COUNTIF($D$6:D4143,D4143)=1,1,0),0)</f>
        <v>0</v>
      </c>
      <c r="U4143" s="17" t="str">
        <f t="shared" si="327"/>
        <v/>
      </c>
      <c r="V4143" s="17" t="str">
        <f t="shared" si="328"/>
        <v/>
      </c>
    </row>
    <row r="4144" s="9" customFormat="1" hidden="1" customHeight="1" spans="1:22">
      <c r="A4144" s="21"/>
      <c r="B4144" s="54"/>
      <c r="C4144" s="55"/>
      <c r="D4144" s="54"/>
      <c r="E4144" s="57"/>
      <c r="F4144" s="58"/>
      <c r="G4144" s="59"/>
      <c r="H4144" s="57"/>
      <c r="I4144" s="57"/>
      <c r="J4144" s="62" t="str">
        <f t="shared" si="324"/>
        <v/>
      </c>
      <c r="K4144" s="61"/>
      <c r="L4144" s="57"/>
      <c r="M4144" s="57" t="str">
        <f t="shared" si="325"/>
        <v/>
      </c>
      <c r="N4144" s="57"/>
      <c r="O4144" s="57"/>
      <c r="P4144" s="57"/>
      <c r="Q4144" s="65" t="str">
        <f t="shared" si="326"/>
        <v/>
      </c>
      <c r="R4144" s="55"/>
      <c r="S4144" s="67"/>
      <c r="T4144" s="17">
        <f>IF(AND(D4144&lt;&gt;"",RIGHT(D4144,3)&lt;&gt;""),IF(COUNTIF($D$6:D4144,D4144)=1,1,0),0)</f>
        <v>0</v>
      </c>
      <c r="U4144" s="17" t="str">
        <f t="shared" si="327"/>
        <v/>
      </c>
      <c r="V4144" s="17" t="str">
        <f t="shared" si="328"/>
        <v/>
      </c>
    </row>
    <row r="4145" s="9" customFormat="1" hidden="1" customHeight="1" spans="1:22">
      <c r="A4145" s="21"/>
      <c r="B4145" s="54"/>
      <c r="C4145" s="55"/>
      <c r="D4145" s="54"/>
      <c r="E4145" s="57"/>
      <c r="F4145" s="58"/>
      <c r="G4145" s="59"/>
      <c r="H4145" s="57"/>
      <c r="I4145" s="57"/>
      <c r="J4145" s="62" t="str">
        <f t="shared" si="324"/>
        <v/>
      </c>
      <c r="K4145" s="61"/>
      <c r="L4145" s="57"/>
      <c r="M4145" s="57" t="str">
        <f t="shared" si="325"/>
        <v/>
      </c>
      <c r="N4145" s="57"/>
      <c r="O4145" s="57"/>
      <c r="P4145" s="57"/>
      <c r="Q4145" s="65" t="str">
        <f t="shared" si="326"/>
        <v/>
      </c>
      <c r="R4145" s="55"/>
      <c r="S4145" s="67"/>
      <c r="T4145" s="17">
        <f>IF(AND(D4145&lt;&gt;"",RIGHT(D4145,3)&lt;&gt;""),IF(COUNTIF($D$6:D4145,D4145)=1,1,0),0)</f>
        <v>0</v>
      </c>
      <c r="U4145" s="17" t="str">
        <f t="shared" si="327"/>
        <v/>
      </c>
      <c r="V4145" s="17" t="str">
        <f t="shared" si="328"/>
        <v/>
      </c>
    </row>
    <row r="4146" s="9" customFormat="1" hidden="1" customHeight="1" spans="1:22">
      <c r="A4146" s="21"/>
      <c r="B4146" s="54"/>
      <c r="C4146" s="55"/>
      <c r="D4146" s="54"/>
      <c r="E4146" s="57"/>
      <c r="F4146" s="58"/>
      <c r="G4146" s="59"/>
      <c r="H4146" s="57"/>
      <c r="I4146" s="57"/>
      <c r="J4146" s="62" t="str">
        <f t="shared" si="324"/>
        <v/>
      </c>
      <c r="K4146" s="61"/>
      <c r="L4146" s="57"/>
      <c r="M4146" s="57" t="str">
        <f t="shared" si="325"/>
        <v/>
      </c>
      <c r="N4146" s="57"/>
      <c r="O4146" s="57"/>
      <c r="P4146" s="57"/>
      <c r="Q4146" s="65" t="str">
        <f t="shared" si="326"/>
        <v/>
      </c>
      <c r="R4146" s="55"/>
      <c r="S4146" s="67"/>
      <c r="T4146" s="17">
        <f>IF(AND(D4146&lt;&gt;"",RIGHT(D4146,3)&lt;&gt;""),IF(COUNTIF($D$6:D4146,D4146)=1,1,0),0)</f>
        <v>0</v>
      </c>
      <c r="U4146" s="17" t="str">
        <f t="shared" si="327"/>
        <v/>
      </c>
      <c r="V4146" s="17" t="str">
        <f t="shared" si="328"/>
        <v/>
      </c>
    </row>
    <row r="4147" s="9" customFormat="1" hidden="1" customHeight="1" spans="1:22">
      <c r="A4147" s="21"/>
      <c r="B4147" s="54"/>
      <c r="C4147" s="55"/>
      <c r="D4147" s="54"/>
      <c r="E4147" s="57"/>
      <c r="F4147" s="58"/>
      <c r="G4147" s="59"/>
      <c r="H4147" s="57"/>
      <c r="I4147" s="57"/>
      <c r="J4147" s="62" t="str">
        <f t="shared" si="324"/>
        <v/>
      </c>
      <c r="K4147" s="61"/>
      <c r="L4147" s="57"/>
      <c r="M4147" s="57" t="str">
        <f t="shared" si="325"/>
        <v/>
      </c>
      <c r="N4147" s="57"/>
      <c r="O4147" s="57"/>
      <c r="P4147" s="57"/>
      <c r="Q4147" s="65" t="str">
        <f t="shared" si="326"/>
        <v/>
      </c>
      <c r="R4147" s="55"/>
      <c r="S4147" s="67"/>
      <c r="T4147" s="17">
        <f>IF(AND(D4147&lt;&gt;"",RIGHT(D4147,3)&lt;&gt;""),IF(COUNTIF($D$6:D4147,D4147)=1,1,0),0)</f>
        <v>0</v>
      </c>
      <c r="U4147" s="17" t="str">
        <f t="shared" si="327"/>
        <v/>
      </c>
      <c r="V4147" s="17" t="str">
        <f t="shared" si="328"/>
        <v/>
      </c>
    </row>
    <row r="4148" s="9" customFormat="1" hidden="1" customHeight="1" spans="1:22">
      <c r="A4148" s="21"/>
      <c r="B4148" s="54"/>
      <c r="C4148" s="55"/>
      <c r="D4148" s="54"/>
      <c r="E4148" s="57"/>
      <c r="F4148" s="58"/>
      <c r="G4148" s="59"/>
      <c r="H4148" s="57"/>
      <c r="I4148" s="57"/>
      <c r="J4148" s="62" t="str">
        <f t="shared" si="324"/>
        <v/>
      </c>
      <c r="K4148" s="61"/>
      <c r="L4148" s="57"/>
      <c r="M4148" s="57" t="str">
        <f t="shared" si="325"/>
        <v/>
      </c>
      <c r="N4148" s="57"/>
      <c r="O4148" s="57"/>
      <c r="P4148" s="57"/>
      <c r="Q4148" s="65" t="str">
        <f t="shared" si="326"/>
        <v/>
      </c>
      <c r="R4148" s="55"/>
      <c r="S4148" s="67"/>
      <c r="T4148" s="17">
        <f>IF(AND(D4148&lt;&gt;"",RIGHT(D4148,3)&lt;&gt;""),IF(COUNTIF($D$6:D4148,D4148)=1,1,0),0)</f>
        <v>0</v>
      </c>
      <c r="U4148" s="17" t="str">
        <f t="shared" si="327"/>
        <v/>
      </c>
      <c r="V4148" s="17" t="str">
        <f t="shared" si="328"/>
        <v/>
      </c>
    </row>
    <row r="4149" s="9" customFormat="1" hidden="1" customHeight="1" spans="1:22">
      <c r="A4149" s="21"/>
      <c r="B4149" s="54"/>
      <c r="C4149" s="55"/>
      <c r="D4149" s="54"/>
      <c r="E4149" s="57"/>
      <c r="F4149" s="58"/>
      <c r="G4149" s="59"/>
      <c r="H4149" s="57"/>
      <c r="I4149" s="57"/>
      <c r="J4149" s="62" t="str">
        <f t="shared" si="324"/>
        <v/>
      </c>
      <c r="K4149" s="61"/>
      <c r="L4149" s="57"/>
      <c r="M4149" s="57" t="str">
        <f t="shared" si="325"/>
        <v/>
      </c>
      <c r="N4149" s="57"/>
      <c r="O4149" s="57"/>
      <c r="P4149" s="57"/>
      <c r="Q4149" s="65" t="str">
        <f t="shared" si="326"/>
        <v/>
      </c>
      <c r="R4149" s="55"/>
      <c r="S4149" s="67"/>
      <c r="T4149" s="17">
        <f>IF(AND(D4149&lt;&gt;"",RIGHT(D4149,3)&lt;&gt;""),IF(COUNTIF($D$6:D4149,D4149)=1,1,0),0)</f>
        <v>0</v>
      </c>
      <c r="U4149" s="17" t="str">
        <f t="shared" si="327"/>
        <v/>
      </c>
      <c r="V4149" s="17" t="str">
        <f t="shared" si="328"/>
        <v/>
      </c>
    </row>
    <row r="4150" s="9" customFormat="1" hidden="1" customHeight="1" spans="1:22">
      <c r="A4150" s="21"/>
      <c r="B4150" s="54"/>
      <c r="C4150" s="55"/>
      <c r="D4150" s="54"/>
      <c r="E4150" s="57"/>
      <c r="F4150" s="58"/>
      <c r="G4150" s="59"/>
      <c r="H4150" s="57"/>
      <c r="I4150" s="57"/>
      <c r="J4150" s="62" t="str">
        <f t="shared" si="324"/>
        <v/>
      </c>
      <c r="K4150" s="61"/>
      <c r="L4150" s="57"/>
      <c r="M4150" s="57" t="str">
        <f t="shared" si="325"/>
        <v/>
      </c>
      <c r="N4150" s="57"/>
      <c r="O4150" s="57"/>
      <c r="P4150" s="57"/>
      <c r="Q4150" s="65" t="str">
        <f t="shared" si="326"/>
        <v/>
      </c>
      <c r="R4150" s="55"/>
      <c r="S4150" s="67"/>
      <c r="T4150" s="17">
        <f>IF(AND(D4150&lt;&gt;"",RIGHT(D4150,3)&lt;&gt;""),IF(COUNTIF($D$6:D4150,D4150)=1,1,0),0)</f>
        <v>0</v>
      </c>
      <c r="U4150" s="17" t="str">
        <f t="shared" si="327"/>
        <v/>
      </c>
      <c r="V4150" s="17" t="str">
        <f t="shared" si="328"/>
        <v/>
      </c>
    </row>
    <row r="4151" s="9" customFormat="1" hidden="1" customHeight="1" spans="1:22">
      <c r="A4151" s="21"/>
      <c r="B4151" s="54"/>
      <c r="C4151" s="55"/>
      <c r="D4151" s="54"/>
      <c r="E4151" s="57"/>
      <c r="F4151" s="58"/>
      <c r="G4151" s="59"/>
      <c r="H4151" s="57"/>
      <c r="I4151" s="57"/>
      <c r="J4151" s="62" t="str">
        <f t="shared" si="324"/>
        <v/>
      </c>
      <c r="K4151" s="61"/>
      <c r="L4151" s="57"/>
      <c r="M4151" s="57" t="str">
        <f t="shared" si="325"/>
        <v/>
      </c>
      <c r="N4151" s="57"/>
      <c r="O4151" s="57"/>
      <c r="P4151" s="57"/>
      <c r="Q4151" s="65" t="str">
        <f t="shared" si="326"/>
        <v/>
      </c>
      <c r="R4151" s="55"/>
      <c r="S4151" s="67"/>
      <c r="T4151" s="17">
        <f>IF(AND(D4151&lt;&gt;"",RIGHT(D4151,3)&lt;&gt;""),IF(COUNTIF($D$6:D4151,D4151)=1,1,0),0)</f>
        <v>0</v>
      </c>
      <c r="U4151" s="17" t="str">
        <f t="shared" si="327"/>
        <v/>
      </c>
      <c r="V4151" s="17" t="str">
        <f t="shared" si="328"/>
        <v/>
      </c>
    </row>
    <row r="4152" s="9" customFormat="1" hidden="1" customHeight="1" spans="1:22">
      <c r="A4152" s="21"/>
      <c r="B4152" s="54"/>
      <c r="C4152" s="55"/>
      <c r="D4152" s="54"/>
      <c r="E4152" s="57"/>
      <c r="F4152" s="58"/>
      <c r="G4152" s="59"/>
      <c r="H4152" s="57"/>
      <c r="I4152" s="57"/>
      <c r="J4152" s="62" t="str">
        <f t="shared" si="324"/>
        <v/>
      </c>
      <c r="K4152" s="61"/>
      <c r="L4152" s="57"/>
      <c r="M4152" s="57" t="str">
        <f t="shared" si="325"/>
        <v/>
      </c>
      <c r="N4152" s="57"/>
      <c r="O4152" s="57"/>
      <c r="P4152" s="57"/>
      <c r="Q4152" s="65" t="str">
        <f t="shared" si="326"/>
        <v/>
      </c>
      <c r="R4152" s="55"/>
      <c r="S4152" s="67"/>
      <c r="T4152" s="17">
        <f>IF(AND(D4152&lt;&gt;"",RIGHT(D4152,3)&lt;&gt;""),IF(COUNTIF($D$6:D4152,D4152)=1,1,0),0)</f>
        <v>0</v>
      </c>
      <c r="U4152" s="17" t="str">
        <f t="shared" si="327"/>
        <v/>
      </c>
      <c r="V4152" s="17" t="str">
        <f t="shared" si="328"/>
        <v/>
      </c>
    </row>
    <row r="4153" s="9" customFormat="1" hidden="1" customHeight="1" spans="1:22">
      <c r="A4153" s="21"/>
      <c r="B4153" s="54"/>
      <c r="C4153" s="55"/>
      <c r="D4153" s="54"/>
      <c r="E4153" s="57"/>
      <c r="F4153" s="58"/>
      <c r="G4153" s="59"/>
      <c r="H4153" s="57"/>
      <c r="I4153" s="57"/>
      <c r="J4153" s="62" t="str">
        <f t="shared" si="324"/>
        <v/>
      </c>
      <c r="K4153" s="61"/>
      <c r="L4153" s="57"/>
      <c r="M4153" s="57" t="str">
        <f t="shared" si="325"/>
        <v/>
      </c>
      <c r="N4153" s="57"/>
      <c r="O4153" s="57"/>
      <c r="P4153" s="57"/>
      <c r="Q4153" s="65" t="str">
        <f t="shared" si="326"/>
        <v/>
      </c>
      <c r="R4153" s="55"/>
      <c r="S4153" s="67"/>
      <c r="T4153" s="17">
        <f>IF(AND(D4153&lt;&gt;"",RIGHT(D4153,3)&lt;&gt;""),IF(COUNTIF($D$6:D4153,D4153)=1,1,0),0)</f>
        <v>0</v>
      </c>
      <c r="U4153" s="17" t="str">
        <f t="shared" si="327"/>
        <v/>
      </c>
      <c r="V4153" s="17" t="str">
        <f t="shared" si="328"/>
        <v/>
      </c>
    </row>
    <row r="4154" s="9" customFormat="1" hidden="1" customHeight="1" spans="1:22">
      <c r="A4154" s="21"/>
      <c r="B4154" s="54"/>
      <c r="C4154" s="55"/>
      <c r="D4154" s="54"/>
      <c r="E4154" s="57"/>
      <c r="F4154" s="58"/>
      <c r="G4154" s="59"/>
      <c r="H4154" s="57"/>
      <c r="I4154" s="57"/>
      <c r="J4154" s="62" t="str">
        <f t="shared" si="324"/>
        <v/>
      </c>
      <c r="K4154" s="61"/>
      <c r="L4154" s="57"/>
      <c r="M4154" s="57" t="str">
        <f t="shared" si="325"/>
        <v/>
      </c>
      <c r="N4154" s="57"/>
      <c r="O4154" s="57"/>
      <c r="P4154" s="57"/>
      <c r="Q4154" s="65" t="str">
        <f t="shared" si="326"/>
        <v/>
      </c>
      <c r="R4154" s="55"/>
      <c r="S4154" s="67"/>
      <c r="T4154" s="17">
        <f>IF(AND(D4154&lt;&gt;"",RIGHT(D4154,3)&lt;&gt;""),IF(COUNTIF($D$6:D4154,D4154)=1,1,0),0)</f>
        <v>0</v>
      </c>
      <c r="U4154" s="17" t="str">
        <f t="shared" si="327"/>
        <v/>
      </c>
      <c r="V4154" s="17" t="str">
        <f t="shared" si="328"/>
        <v/>
      </c>
    </row>
    <row r="4155" s="9" customFormat="1" hidden="1" customHeight="1" spans="1:22">
      <c r="A4155" s="21"/>
      <c r="B4155" s="54"/>
      <c r="C4155" s="55"/>
      <c r="D4155" s="54"/>
      <c r="E4155" s="57"/>
      <c r="F4155" s="58"/>
      <c r="G4155" s="59"/>
      <c r="H4155" s="57"/>
      <c r="I4155" s="57"/>
      <c r="J4155" s="62" t="str">
        <f t="shared" si="324"/>
        <v/>
      </c>
      <c r="K4155" s="61"/>
      <c r="L4155" s="57"/>
      <c r="M4155" s="57" t="str">
        <f t="shared" si="325"/>
        <v/>
      </c>
      <c r="N4155" s="57"/>
      <c r="O4155" s="57"/>
      <c r="P4155" s="57"/>
      <c r="Q4155" s="65" t="str">
        <f t="shared" si="326"/>
        <v/>
      </c>
      <c r="R4155" s="55"/>
      <c r="S4155" s="67"/>
      <c r="T4155" s="17">
        <f>IF(AND(D4155&lt;&gt;"",RIGHT(D4155,3)&lt;&gt;""),IF(COUNTIF($D$6:D4155,D4155)=1,1,0),0)</f>
        <v>0</v>
      </c>
      <c r="U4155" s="17" t="str">
        <f t="shared" si="327"/>
        <v/>
      </c>
      <c r="V4155" s="17" t="str">
        <f t="shared" si="328"/>
        <v/>
      </c>
    </row>
    <row r="4156" s="9" customFormat="1" hidden="1" customHeight="1" spans="1:22">
      <c r="A4156" s="21"/>
      <c r="B4156" s="54"/>
      <c r="C4156" s="55"/>
      <c r="D4156" s="54"/>
      <c r="E4156" s="57"/>
      <c r="F4156" s="58"/>
      <c r="G4156" s="59"/>
      <c r="H4156" s="57"/>
      <c r="I4156" s="57"/>
      <c r="J4156" s="62" t="str">
        <f t="shared" si="324"/>
        <v/>
      </c>
      <c r="K4156" s="61"/>
      <c r="L4156" s="57"/>
      <c r="M4156" s="57" t="str">
        <f t="shared" si="325"/>
        <v/>
      </c>
      <c r="N4156" s="57"/>
      <c r="O4156" s="57"/>
      <c r="P4156" s="57"/>
      <c r="Q4156" s="65" t="str">
        <f t="shared" si="326"/>
        <v/>
      </c>
      <c r="R4156" s="55"/>
      <c r="S4156" s="67"/>
      <c r="T4156" s="17">
        <f>IF(AND(D4156&lt;&gt;"",RIGHT(D4156,3)&lt;&gt;""),IF(COUNTIF($D$6:D4156,D4156)=1,1,0),0)</f>
        <v>0</v>
      </c>
      <c r="U4156" s="17" t="str">
        <f t="shared" si="327"/>
        <v/>
      </c>
      <c r="V4156" s="17" t="str">
        <f t="shared" si="328"/>
        <v/>
      </c>
    </row>
    <row r="4157" s="9" customFormat="1" hidden="1" customHeight="1" spans="1:22">
      <c r="A4157" s="21"/>
      <c r="B4157" s="54"/>
      <c r="C4157" s="55"/>
      <c r="D4157" s="54"/>
      <c r="E4157" s="57"/>
      <c r="F4157" s="58"/>
      <c r="G4157" s="59"/>
      <c r="H4157" s="57"/>
      <c r="I4157" s="57"/>
      <c r="J4157" s="62" t="str">
        <f t="shared" si="324"/>
        <v/>
      </c>
      <c r="K4157" s="61"/>
      <c r="L4157" s="57"/>
      <c r="M4157" s="57" t="str">
        <f t="shared" si="325"/>
        <v/>
      </c>
      <c r="N4157" s="57"/>
      <c r="O4157" s="57"/>
      <c r="P4157" s="57"/>
      <c r="Q4157" s="65" t="str">
        <f t="shared" si="326"/>
        <v/>
      </c>
      <c r="R4157" s="55"/>
      <c r="S4157" s="67"/>
      <c r="T4157" s="17">
        <f>IF(AND(D4157&lt;&gt;"",RIGHT(D4157,3)&lt;&gt;""),IF(COUNTIF($D$6:D4157,D4157)=1,1,0),0)</f>
        <v>0</v>
      </c>
      <c r="U4157" s="17" t="str">
        <f t="shared" si="327"/>
        <v/>
      </c>
      <c r="V4157" s="17" t="str">
        <f t="shared" si="328"/>
        <v/>
      </c>
    </row>
    <row r="4158" s="9" customFormat="1" hidden="1" customHeight="1" spans="1:22">
      <c r="A4158" s="21"/>
      <c r="B4158" s="54"/>
      <c r="C4158" s="55"/>
      <c r="D4158" s="54"/>
      <c r="E4158" s="57"/>
      <c r="F4158" s="58"/>
      <c r="G4158" s="59"/>
      <c r="H4158" s="57"/>
      <c r="I4158" s="57"/>
      <c r="J4158" s="62" t="str">
        <f t="shared" si="324"/>
        <v/>
      </c>
      <c r="K4158" s="61"/>
      <c r="L4158" s="57"/>
      <c r="M4158" s="57" t="str">
        <f t="shared" si="325"/>
        <v/>
      </c>
      <c r="N4158" s="57"/>
      <c r="O4158" s="57"/>
      <c r="P4158" s="57"/>
      <c r="Q4158" s="65" t="str">
        <f t="shared" si="326"/>
        <v/>
      </c>
      <c r="R4158" s="55"/>
      <c r="S4158" s="67"/>
      <c r="T4158" s="17">
        <f>IF(AND(D4158&lt;&gt;"",RIGHT(D4158,3)&lt;&gt;""),IF(COUNTIF($D$6:D4158,D4158)=1,1,0),0)</f>
        <v>0</v>
      </c>
      <c r="U4158" s="17" t="str">
        <f t="shared" si="327"/>
        <v/>
      </c>
      <c r="V4158" s="17" t="str">
        <f t="shared" si="328"/>
        <v/>
      </c>
    </row>
    <row r="4159" s="9" customFormat="1" hidden="1" customHeight="1" spans="1:22">
      <c r="A4159" s="21"/>
      <c r="B4159" s="54"/>
      <c r="C4159" s="55"/>
      <c r="D4159" s="54"/>
      <c r="E4159" s="57"/>
      <c r="F4159" s="58"/>
      <c r="G4159" s="59"/>
      <c r="H4159" s="57"/>
      <c r="I4159" s="57"/>
      <c r="J4159" s="62" t="str">
        <f t="shared" si="324"/>
        <v/>
      </c>
      <c r="K4159" s="61"/>
      <c r="L4159" s="57"/>
      <c r="M4159" s="57" t="str">
        <f t="shared" si="325"/>
        <v/>
      </c>
      <c r="N4159" s="57"/>
      <c r="O4159" s="57"/>
      <c r="P4159" s="57"/>
      <c r="Q4159" s="65" t="str">
        <f t="shared" si="326"/>
        <v/>
      </c>
      <c r="R4159" s="55"/>
      <c r="S4159" s="67"/>
      <c r="T4159" s="17">
        <f>IF(AND(D4159&lt;&gt;"",RIGHT(D4159,3)&lt;&gt;""),IF(COUNTIF($D$6:D4159,D4159)=1,1,0),0)</f>
        <v>0</v>
      </c>
      <c r="U4159" s="17" t="str">
        <f t="shared" si="327"/>
        <v/>
      </c>
      <c r="V4159" s="17" t="str">
        <f t="shared" si="328"/>
        <v/>
      </c>
    </row>
    <row r="4160" s="9" customFormat="1" hidden="1" customHeight="1" spans="1:22">
      <c r="A4160" s="21"/>
      <c r="B4160" s="54"/>
      <c r="C4160" s="55"/>
      <c r="D4160" s="54"/>
      <c r="E4160" s="57"/>
      <c r="F4160" s="58"/>
      <c r="G4160" s="59"/>
      <c r="H4160" s="57"/>
      <c r="I4160" s="57"/>
      <c r="J4160" s="62" t="str">
        <f t="shared" si="324"/>
        <v/>
      </c>
      <c r="K4160" s="61"/>
      <c r="L4160" s="57"/>
      <c r="M4160" s="57" t="str">
        <f t="shared" si="325"/>
        <v/>
      </c>
      <c r="N4160" s="57"/>
      <c r="O4160" s="57"/>
      <c r="P4160" s="57"/>
      <c r="Q4160" s="65" t="str">
        <f t="shared" si="326"/>
        <v/>
      </c>
      <c r="R4160" s="55"/>
      <c r="S4160" s="67"/>
      <c r="T4160" s="17">
        <f>IF(AND(D4160&lt;&gt;"",RIGHT(D4160,3)&lt;&gt;""),IF(COUNTIF($D$6:D4160,D4160)=1,1,0),0)</f>
        <v>0</v>
      </c>
      <c r="U4160" s="17" t="str">
        <f t="shared" si="327"/>
        <v/>
      </c>
      <c r="V4160" s="17" t="str">
        <f t="shared" si="328"/>
        <v/>
      </c>
    </row>
    <row r="4161" s="9" customFormat="1" hidden="1" customHeight="1" spans="1:22">
      <c r="A4161" s="21"/>
      <c r="B4161" s="54"/>
      <c r="C4161" s="55"/>
      <c r="D4161" s="54"/>
      <c r="E4161" s="57"/>
      <c r="F4161" s="58"/>
      <c r="G4161" s="59"/>
      <c r="H4161" s="57"/>
      <c r="I4161" s="57"/>
      <c r="J4161" s="62" t="str">
        <f t="shared" si="324"/>
        <v/>
      </c>
      <c r="K4161" s="61"/>
      <c r="L4161" s="57"/>
      <c r="M4161" s="57" t="str">
        <f t="shared" si="325"/>
        <v/>
      </c>
      <c r="N4161" s="57"/>
      <c r="O4161" s="57"/>
      <c r="P4161" s="57"/>
      <c r="Q4161" s="65" t="str">
        <f t="shared" si="326"/>
        <v/>
      </c>
      <c r="R4161" s="55"/>
      <c r="S4161" s="67"/>
      <c r="T4161" s="17">
        <f>IF(AND(D4161&lt;&gt;"",RIGHT(D4161,3)&lt;&gt;""),IF(COUNTIF($D$6:D4161,D4161)=1,1,0),0)</f>
        <v>0</v>
      </c>
      <c r="U4161" s="17" t="str">
        <f t="shared" si="327"/>
        <v/>
      </c>
      <c r="V4161" s="17" t="str">
        <f t="shared" si="328"/>
        <v/>
      </c>
    </row>
    <row r="4162" s="9" customFormat="1" hidden="1" customHeight="1" spans="1:22">
      <c r="A4162" s="21"/>
      <c r="B4162" s="54"/>
      <c r="C4162" s="55"/>
      <c r="D4162" s="54"/>
      <c r="E4162" s="57"/>
      <c r="F4162" s="58"/>
      <c r="G4162" s="59"/>
      <c r="H4162" s="57"/>
      <c r="I4162" s="57"/>
      <c r="J4162" s="62" t="str">
        <f t="shared" si="324"/>
        <v/>
      </c>
      <c r="K4162" s="61"/>
      <c r="L4162" s="57"/>
      <c r="M4162" s="57" t="str">
        <f t="shared" si="325"/>
        <v/>
      </c>
      <c r="N4162" s="57"/>
      <c r="O4162" s="57"/>
      <c r="P4162" s="57"/>
      <c r="Q4162" s="65" t="str">
        <f t="shared" si="326"/>
        <v/>
      </c>
      <c r="R4162" s="55"/>
      <c r="S4162" s="67"/>
      <c r="T4162" s="17">
        <f>IF(AND(D4162&lt;&gt;"",RIGHT(D4162,3)&lt;&gt;""),IF(COUNTIF($D$6:D4162,D4162)=1,1,0),0)</f>
        <v>0</v>
      </c>
      <c r="U4162" s="17" t="str">
        <f t="shared" si="327"/>
        <v/>
      </c>
      <c r="V4162" s="17" t="str">
        <f t="shared" si="328"/>
        <v/>
      </c>
    </row>
    <row r="4163" s="9" customFormat="1" hidden="1" customHeight="1" spans="1:22">
      <c r="A4163" s="21"/>
      <c r="B4163" s="54"/>
      <c r="C4163" s="55"/>
      <c r="D4163" s="54"/>
      <c r="E4163" s="57"/>
      <c r="F4163" s="58"/>
      <c r="G4163" s="59"/>
      <c r="H4163" s="57"/>
      <c r="I4163" s="57"/>
      <c r="J4163" s="62" t="str">
        <f t="shared" si="324"/>
        <v/>
      </c>
      <c r="K4163" s="61"/>
      <c r="L4163" s="57"/>
      <c r="M4163" s="57" t="str">
        <f t="shared" si="325"/>
        <v/>
      </c>
      <c r="N4163" s="57"/>
      <c r="O4163" s="57"/>
      <c r="P4163" s="57"/>
      <c r="Q4163" s="65" t="str">
        <f t="shared" si="326"/>
        <v/>
      </c>
      <c r="R4163" s="55"/>
      <c r="S4163" s="67"/>
      <c r="T4163" s="17">
        <f>IF(AND(D4163&lt;&gt;"",RIGHT(D4163,3)&lt;&gt;""),IF(COUNTIF($D$6:D4163,D4163)=1,1,0),0)</f>
        <v>0</v>
      </c>
      <c r="U4163" s="17" t="str">
        <f t="shared" si="327"/>
        <v/>
      </c>
      <c r="V4163" s="17" t="str">
        <f t="shared" si="328"/>
        <v/>
      </c>
    </row>
    <row r="4164" s="9" customFormat="1" hidden="1" customHeight="1" spans="1:22">
      <c r="A4164" s="21"/>
      <c r="B4164" s="54"/>
      <c r="C4164" s="55"/>
      <c r="D4164" s="54"/>
      <c r="E4164" s="57"/>
      <c r="F4164" s="58"/>
      <c r="G4164" s="59"/>
      <c r="H4164" s="57"/>
      <c r="I4164" s="57"/>
      <c r="J4164" s="62" t="str">
        <f t="shared" si="324"/>
        <v/>
      </c>
      <c r="K4164" s="61"/>
      <c r="L4164" s="57"/>
      <c r="M4164" s="57" t="str">
        <f t="shared" si="325"/>
        <v/>
      </c>
      <c r="N4164" s="57"/>
      <c r="O4164" s="57"/>
      <c r="P4164" s="57"/>
      <c r="Q4164" s="65" t="str">
        <f t="shared" si="326"/>
        <v/>
      </c>
      <c r="R4164" s="55"/>
      <c r="S4164" s="67"/>
      <c r="T4164" s="17">
        <f>IF(AND(D4164&lt;&gt;"",RIGHT(D4164,3)&lt;&gt;""),IF(COUNTIF($D$6:D4164,D4164)=1,1,0),0)</f>
        <v>0</v>
      </c>
      <c r="U4164" s="17" t="str">
        <f t="shared" si="327"/>
        <v/>
      </c>
      <c r="V4164" s="17" t="str">
        <f t="shared" si="328"/>
        <v/>
      </c>
    </row>
    <row r="4165" s="9" customFormat="1" hidden="1" customHeight="1" spans="1:22">
      <c r="A4165" s="21"/>
      <c r="B4165" s="54"/>
      <c r="C4165" s="55"/>
      <c r="D4165" s="54"/>
      <c r="E4165" s="57"/>
      <c r="F4165" s="58"/>
      <c r="G4165" s="59"/>
      <c r="H4165" s="57"/>
      <c r="I4165" s="57"/>
      <c r="J4165" s="62" t="str">
        <f t="shared" si="324"/>
        <v/>
      </c>
      <c r="K4165" s="61"/>
      <c r="L4165" s="57"/>
      <c r="M4165" s="57" t="str">
        <f t="shared" si="325"/>
        <v/>
      </c>
      <c r="N4165" s="57"/>
      <c r="O4165" s="57"/>
      <c r="P4165" s="57"/>
      <c r="Q4165" s="65" t="str">
        <f t="shared" si="326"/>
        <v/>
      </c>
      <c r="R4165" s="55"/>
      <c r="S4165" s="67"/>
      <c r="T4165" s="17">
        <f>IF(AND(D4165&lt;&gt;"",RIGHT(D4165,3)&lt;&gt;""),IF(COUNTIF($D$6:D4165,D4165)=1,1,0),0)</f>
        <v>0</v>
      </c>
      <c r="U4165" s="17" t="str">
        <f t="shared" si="327"/>
        <v/>
      </c>
      <c r="V4165" s="17" t="str">
        <f t="shared" si="328"/>
        <v/>
      </c>
    </row>
  </sheetData>
  <sheetProtection sheet="1" formatCells="0" formatColumns="0" formatRows="0" insertRows="0" insertColumns="0" insertHyperlinks="0" sort="0" autoFilter="0" pivotTables="0"/>
  <mergeCells count="1">
    <mergeCell ref="B1:R3"/>
  </mergeCells>
  <conditionalFormatting sqref="M6:M4165">
    <cfRule type="containsText" dxfId="8" priority="1" operator="between" text="REQUESTED">
      <formula>NOT(ISERROR(SEARCH("REQUESTED",M6)))</formula>
    </cfRule>
    <cfRule type="containsText" dxfId="9" priority="2" operator="between" text="ON-GOING">
      <formula>NOT(ISERROR(SEARCH("ON-GOING",M6)))</formula>
    </cfRule>
    <cfRule type="containsText" dxfId="10" priority="3" operator="between" text="COMPLETED">
      <formula>NOT(ISERROR(SEARCH("COMPLETED",M6)))</formula>
    </cfRule>
  </conditionalFormatting>
  <dataValidations count="4">
    <dataValidation type="whole" operator="between" allowBlank="1" showInputMessage="1" showErrorMessage="1" error="请输入正确4位数年份【1900-9999】" sqref="G3:I3">
      <formula1>1900</formula1>
      <formula2>9999</formula2>
    </dataValidation>
    <dataValidation type="list" allowBlank="1" showInputMessage="1" showErrorMessage="1" sqref="H6:H4165">
      <formula1>$U$6:$U$4165</formula1>
    </dataValidation>
    <dataValidation type="list" allowBlank="1" showInputMessage="1" showErrorMessage="1" sqref="I6:I4165 P6:P4165">
      <formula1>".jpg,.mp4"</formula1>
    </dataValidation>
    <dataValidation type="list" allowBlank="1" showInputMessage="1" showErrorMessage="1" sqref="O6:O4165">
      <formula1>$V$6:$V$4165</formula1>
    </dataValidation>
  </dataValidations>
  <pageMargins left="0.156944444444444" right="0.156944444444444" top="0.66875" bottom="0.118055555555556" header="0.5" footer="0.5"/>
  <pageSetup paperSize="9" scale="72" fitToHeight="0" orientation="portrait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 tint="0.5"/>
  </sheetPr>
  <dimension ref="A1:B4165"/>
  <sheetViews>
    <sheetView zoomScale="80" zoomScaleNormal="80" workbookViewId="0">
      <selection activeCell="A41" sqref="A41"/>
    </sheetView>
  </sheetViews>
  <sheetFormatPr defaultColWidth="9.14285714285714" defaultRowHeight="15" outlineLevelCol="1"/>
  <cols>
    <col min="1" max="1" width="33.2857142857143" style="3" customWidth="1"/>
    <col min="2" max="2" width="78.2857142857143" style="3" customWidth="1"/>
    <col min="3" max="16384" width="9.14285714285714" style="2"/>
  </cols>
  <sheetData>
    <row r="1" s="1" customFormat="1" ht="15.75" spans="1:2">
      <c r="A1" s="4" t="s">
        <v>7</v>
      </c>
      <c r="B1" s="4" t="s">
        <v>12</v>
      </c>
    </row>
    <row r="2" s="2" customFormat="1" spans="1:2">
      <c r="A2" s="5" t="s">
        <v>26</v>
      </c>
      <c r="B2" s="5" t="s">
        <v>30</v>
      </c>
    </row>
    <row r="3" s="2" customFormat="1" spans="1:2">
      <c r="A3" s="5" t="s">
        <v>147</v>
      </c>
      <c r="B3" s="5" t="s">
        <v>389</v>
      </c>
    </row>
    <row r="4" s="2" customFormat="1" spans="1:2">
      <c r="A4" s="5" t="s">
        <v>373</v>
      </c>
      <c r="B4" s="5" t="s">
        <v>76</v>
      </c>
    </row>
    <row r="5" s="2" customFormat="1" spans="1:2">
      <c r="A5" s="5" t="s">
        <v>72</v>
      </c>
      <c r="B5" s="5" t="s">
        <v>54</v>
      </c>
    </row>
    <row r="6" s="2" customFormat="1" spans="1:2">
      <c r="A6" s="5" t="s">
        <v>205</v>
      </c>
      <c r="B6" s="5" t="s">
        <v>395</v>
      </c>
    </row>
    <row r="7" s="2" customFormat="1" spans="1:2">
      <c r="A7" s="5" t="s">
        <v>239</v>
      </c>
      <c r="B7" s="5" t="s">
        <v>75</v>
      </c>
    </row>
    <row r="8" s="2" customFormat="1" spans="1:2">
      <c r="A8" s="5" t="s">
        <v>442</v>
      </c>
      <c r="B8" s="5" t="s">
        <v>654</v>
      </c>
    </row>
    <row r="9" s="2" customFormat="1" spans="1:2">
      <c r="A9" s="5" t="s">
        <v>286</v>
      </c>
      <c r="B9" s="3"/>
    </row>
    <row r="10" s="2" customFormat="1" spans="1:2">
      <c r="A10" s="5" t="s">
        <v>80</v>
      </c>
      <c r="B10" s="3"/>
    </row>
    <row r="11" s="2" customFormat="1" spans="1:2">
      <c r="A11" s="5" t="s">
        <v>299</v>
      </c>
      <c r="B11" s="3"/>
    </row>
    <row r="12" s="2" customFormat="1" spans="1:2">
      <c r="A12" s="5" t="s">
        <v>264</v>
      </c>
      <c r="B12" s="3"/>
    </row>
    <row r="13" s="2" customFormat="1" spans="1:2">
      <c r="A13" s="5" t="s">
        <v>252</v>
      </c>
      <c r="B13" s="3"/>
    </row>
    <row r="14" s="2" customFormat="1" spans="1:2">
      <c r="A14" s="5" t="s">
        <v>67</v>
      </c>
      <c r="B14" s="3"/>
    </row>
    <row r="15" s="2" customFormat="1" spans="1:2">
      <c r="A15" s="5" t="s">
        <v>317</v>
      </c>
      <c r="B15" s="3"/>
    </row>
    <row r="16" s="2" customFormat="1" spans="1:2">
      <c r="A16" s="5" t="s">
        <v>437</v>
      </c>
      <c r="B16" s="3"/>
    </row>
    <row r="17" s="2" customFormat="1" spans="1:2">
      <c r="A17" s="5" t="s">
        <v>60</v>
      </c>
      <c r="B17" s="3"/>
    </row>
    <row r="18" s="2" customFormat="1" spans="1:2">
      <c r="A18" s="5" t="s">
        <v>386</v>
      </c>
      <c r="B18" s="3"/>
    </row>
    <row r="19" s="2" customFormat="1" spans="1:2">
      <c r="A19" s="5" t="s">
        <v>103</v>
      </c>
      <c r="B19" s="3"/>
    </row>
    <row r="20" s="2" customFormat="1" spans="1:2">
      <c r="A20" s="5" t="s">
        <v>193</v>
      </c>
      <c r="B20" s="3"/>
    </row>
    <row r="21" s="2" customFormat="1" spans="1:2">
      <c r="A21" s="5" t="s">
        <v>459</v>
      </c>
      <c r="B21" s="3"/>
    </row>
    <row r="22" s="2" customFormat="1" spans="1:2">
      <c r="A22" s="5" t="s">
        <v>140</v>
      </c>
      <c r="B22" s="3"/>
    </row>
    <row r="23" s="2" customFormat="1" spans="1:2">
      <c r="A23" s="5" t="s">
        <v>96</v>
      </c>
      <c r="B23" s="3"/>
    </row>
    <row r="24" s="2" customFormat="1" spans="1:2">
      <c r="A24" s="5" t="s">
        <v>1894</v>
      </c>
      <c r="B24" s="3"/>
    </row>
    <row r="25" s="2" customFormat="1" spans="1:2">
      <c r="A25" s="5" t="s">
        <v>1088</v>
      </c>
      <c r="B25" s="3"/>
    </row>
    <row r="26" s="2" customFormat="1" spans="1:2">
      <c r="A26" s="5" t="s">
        <v>51</v>
      </c>
      <c r="B26" s="3"/>
    </row>
    <row r="27" s="2" customFormat="1" spans="1:2">
      <c r="A27" s="5" t="s">
        <v>517</v>
      </c>
      <c r="B27" s="3"/>
    </row>
    <row r="28" s="2" customFormat="1" spans="1:2">
      <c r="A28" s="5" t="s">
        <v>310</v>
      </c>
      <c r="B28" s="3"/>
    </row>
    <row r="29" s="2" customFormat="1" spans="1:2">
      <c r="A29" s="5" t="s">
        <v>663</v>
      </c>
      <c r="B29" s="3"/>
    </row>
    <row r="30" s="2" customFormat="1" spans="1:2">
      <c r="A30" s="5" t="s">
        <v>480</v>
      </c>
      <c r="B30" s="3"/>
    </row>
    <row r="31" s="2" customFormat="1" spans="1:2">
      <c r="A31" s="5" t="s">
        <v>827</v>
      </c>
      <c r="B31" s="3"/>
    </row>
    <row r="32" s="2" customFormat="1" spans="1:2">
      <c r="A32" s="5" t="s">
        <v>1895</v>
      </c>
      <c r="B32" s="3"/>
    </row>
    <row r="33" s="2" customFormat="1" spans="1:2">
      <c r="A33" s="5" t="s">
        <v>891</v>
      </c>
      <c r="B33" s="3"/>
    </row>
    <row r="34" s="2" customFormat="1" spans="1:2">
      <c r="A34" s="5" t="s">
        <v>586</v>
      </c>
      <c r="B34" s="3"/>
    </row>
    <row r="35" s="2" customFormat="1" spans="1:2">
      <c r="A35" s="5" t="s">
        <v>581</v>
      </c>
      <c r="B35" s="3"/>
    </row>
    <row r="36" s="2" customFormat="1" spans="1:2">
      <c r="A36" s="5" t="s">
        <v>574</v>
      </c>
      <c r="B36" s="3"/>
    </row>
    <row r="37" s="2" customFormat="1" spans="1:2">
      <c r="A37" s="5" t="s">
        <v>128</v>
      </c>
      <c r="B37" s="3"/>
    </row>
    <row r="38" s="2" customFormat="1" spans="1:2">
      <c r="A38" s="5" t="s">
        <v>366</v>
      </c>
      <c r="B38" s="3"/>
    </row>
    <row r="39" s="2" customFormat="1" spans="1:2">
      <c r="A39" s="5" t="s">
        <v>414</v>
      </c>
      <c r="B39" s="3"/>
    </row>
    <row r="40" s="2" customFormat="1" spans="1:2">
      <c r="A40" s="3" t="s">
        <v>1390</v>
      </c>
      <c r="B40" s="3"/>
    </row>
    <row r="41" s="2" customFormat="1" spans="1:2">
      <c r="A41" s="3"/>
      <c r="B41" s="3"/>
    </row>
    <row r="42" s="2" customFormat="1" spans="1:2">
      <c r="A42" s="3"/>
      <c r="B42" s="3"/>
    </row>
    <row r="43" s="2" customFormat="1" spans="1:2">
      <c r="A43" s="3"/>
      <c r="B43" s="3"/>
    </row>
    <row r="44" s="2" customFormat="1" spans="1:2">
      <c r="A44" s="3"/>
      <c r="B44" s="3"/>
    </row>
    <row r="45" s="2" customFormat="1" spans="1:2">
      <c r="A45" s="3"/>
      <c r="B45" s="3"/>
    </row>
    <row r="46" s="2" customFormat="1" spans="1:2">
      <c r="A46" s="3"/>
      <c r="B46" s="3"/>
    </row>
    <row r="47" s="2" customFormat="1" ht="15.75" spans="1:2">
      <c r="A47" s="6"/>
      <c r="B47" s="7"/>
    </row>
    <row r="48" s="2" customFormat="1" ht="15.75" spans="1:2">
      <c r="A48" s="6"/>
      <c r="B48" s="3"/>
    </row>
    <row r="49" s="2" customFormat="1" ht="15.75" spans="1:2">
      <c r="A49" s="6"/>
      <c r="B49" s="3"/>
    </row>
    <row r="50" s="2" customFormat="1" ht="15.75" spans="1:2">
      <c r="A50" s="6"/>
      <c r="B50" s="3"/>
    </row>
    <row r="51" s="2" customFormat="1" ht="15.75" spans="1:2">
      <c r="A51" s="6"/>
      <c r="B51" s="3"/>
    </row>
    <row r="52" s="2" customFormat="1" ht="15.75" spans="1:2">
      <c r="A52" s="6"/>
      <c r="B52" s="3"/>
    </row>
    <row r="53" s="2" customFormat="1" ht="15.75" spans="1:2">
      <c r="A53" s="6"/>
      <c r="B53" s="3"/>
    </row>
    <row r="54" s="2" customFormat="1" ht="15.75" spans="1:2">
      <c r="A54" s="6"/>
      <c r="B54" s="3"/>
    </row>
    <row r="55" s="2" customFormat="1" ht="15.75" spans="1:2">
      <c r="A55" s="6"/>
      <c r="B55" s="3"/>
    </row>
    <row r="56" s="2" customFormat="1" ht="15.75" spans="1:2">
      <c r="A56" s="6"/>
      <c r="B56" s="3"/>
    </row>
    <row r="57" s="2" customFormat="1" ht="15.75" spans="1:2">
      <c r="A57" s="6"/>
      <c r="B57" s="3"/>
    </row>
    <row r="58" s="2" customFormat="1" ht="15.75" spans="1:2">
      <c r="A58" s="6"/>
      <c r="B58" s="3"/>
    </row>
    <row r="59" s="2" customFormat="1" ht="15.75" spans="1:2">
      <c r="A59" s="6"/>
      <c r="B59" s="3"/>
    </row>
    <row r="60" s="2" customFormat="1" ht="15.75" spans="1:2">
      <c r="A60" s="6"/>
      <c r="B60" s="3"/>
    </row>
    <row r="61" s="2" customFormat="1" ht="15.75" spans="1:2">
      <c r="A61" s="6"/>
      <c r="B61" s="7"/>
    </row>
    <row r="62" s="2" customFormat="1" ht="15.75" spans="1:2">
      <c r="A62" s="6"/>
      <c r="B62" s="7"/>
    </row>
    <row r="63" s="2" customFormat="1" ht="15.75" spans="1:2">
      <c r="A63" s="6"/>
      <c r="B63" s="7"/>
    </row>
    <row r="64" s="2" customFormat="1" ht="15.75" spans="1:2">
      <c r="A64" s="6"/>
      <c r="B64" s="7"/>
    </row>
    <row r="65" s="2" customFormat="1" ht="15.75" spans="1:2">
      <c r="A65" s="6"/>
      <c r="B65" s="7"/>
    </row>
    <row r="66" s="2" customFormat="1" ht="15.75" spans="1:2">
      <c r="A66" s="6"/>
      <c r="B66" s="7"/>
    </row>
    <row r="67" s="2" customFormat="1" ht="15.75" spans="1:2">
      <c r="A67" s="6"/>
      <c r="B67" s="7"/>
    </row>
    <row r="68" s="2" customFormat="1" ht="15.75" spans="1:2">
      <c r="A68" s="6"/>
      <c r="B68" s="7"/>
    </row>
    <row r="69" s="2" customFormat="1" ht="15.75" spans="1:2">
      <c r="A69" s="6"/>
      <c r="B69" s="7"/>
    </row>
    <row r="70" s="2" customFormat="1" ht="15.75" spans="1:2">
      <c r="A70" s="6"/>
      <c r="B70" s="7"/>
    </row>
    <row r="71" s="2" customFormat="1" ht="15.75" spans="1:2">
      <c r="A71" s="6"/>
      <c r="B71" s="7"/>
    </row>
    <row r="72" s="2" customFormat="1" ht="15.75" spans="1:2">
      <c r="A72" s="6"/>
      <c r="B72" s="7"/>
    </row>
    <row r="73" s="2" customFormat="1" ht="15.75" spans="1:2">
      <c r="A73" s="6"/>
      <c r="B73" s="7"/>
    </row>
    <row r="74" s="2" customFormat="1" ht="15.75" spans="1:2">
      <c r="A74" s="6"/>
      <c r="B74" s="7"/>
    </row>
    <row r="75" s="2" customFormat="1" ht="15.75" spans="1:2">
      <c r="A75" s="6"/>
      <c r="B75" s="7"/>
    </row>
    <row r="76" s="2" customFormat="1" ht="15.75" spans="1:2">
      <c r="A76" s="6"/>
      <c r="B76" s="7"/>
    </row>
    <row r="77" s="2" customFormat="1" ht="15.75" spans="1:2">
      <c r="A77" s="6"/>
      <c r="B77" s="7"/>
    </row>
    <row r="78" s="2" customFormat="1" ht="15.75" spans="1:2">
      <c r="A78" s="6"/>
      <c r="B78" s="7"/>
    </row>
    <row r="79" s="2" customFormat="1" ht="15.75" spans="1:2">
      <c r="A79" s="6"/>
      <c r="B79" s="7"/>
    </row>
    <row r="80" s="2" customFormat="1" ht="15.75" spans="1:2">
      <c r="A80" s="6"/>
      <c r="B80" s="7"/>
    </row>
    <row r="81" s="2" customFormat="1" ht="15.75" spans="1:2">
      <c r="A81" s="6"/>
      <c r="B81" s="7"/>
    </row>
    <row r="82" s="2" customFormat="1" ht="15.75" spans="1:2">
      <c r="A82" s="6"/>
      <c r="B82" s="7"/>
    </row>
    <row r="83" s="2" customFormat="1" ht="15.75" spans="1:2">
      <c r="A83" s="6"/>
      <c r="B83" s="7"/>
    </row>
    <row r="84" s="2" customFormat="1" ht="15.75" spans="1:2">
      <c r="A84" s="6"/>
      <c r="B84" s="7"/>
    </row>
    <row r="85" s="2" customFormat="1" ht="15.75" spans="1:2">
      <c r="A85" s="6"/>
      <c r="B85" s="7"/>
    </row>
    <row r="86" s="2" customFormat="1" ht="15.75" spans="1:2">
      <c r="A86" s="6"/>
      <c r="B86" s="7"/>
    </row>
    <row r="87" s="2" customFormat="1" ht="15.75" spans="1:2">
      <c r="A87" s="6"/>
      <c r="B87" s="7"/>
    </row>
    <row r="88" s="2" customFormat="1" ht="15.75" spans="1:2">
      <c r="A88" s="6"/>
      <c r="B88" s="7"/>
    </row>
    <row r="89" s="2" customFormat="1" ht="15.75" spans="1:2">
      <c r="A89" s="6"/>
      <c r="B89" s="7"/>
    </row>
    <row r="90" s="2" customFormat="1" ht="15.75" spans="1:2">
      <c r="A90" s="6"/>
      <c r="B90" s="7"/>
    </row>
    <row r="91" s="2" customFormat="1" ht="15.75" spans="1:2">
      <c r="A91" s="6"/>
      <c r="B91" s="7"/>
    </row>
    <row r="92" s="2" customFormat="1" ht="15.75" spans="1:2">
      <c r="A92" s="6"/>
      <c r="B92" s="7"/>
    </row>
    <row r="93" s="2" customFormat="1" ht="15.75" spans="1:2">
      <c r="A93" s="6"/>
      <c r="B93" s="7"/>
    </row>
    <row r="94" s="2" customFormat="1" ht="15.75" spans="1:2">
      <c r="A94" s="6"/>
      <c r="B94" s="7"/>
    </row>
    <row r="95" s="2" customFormat="1" ht="15.75" spans="1:2">
      <c r="A95" s="6"/>
      <c r="B95" s="7"/>
    </row>
    <row r="96" s="2" customFormat="1" ht="15.75" spans="1:2">
      <c r="A96" s="6"/>
      <c r="B96" s="7"/>
    </row>
    <row r="97" s="2" customFormat="1" ht="15.75" spans="1:2">
      <c r="A97" s="6"/>
      <c r="B97" s="7"/>
    </row>
    <row r="98" s="2" customFormat="1" ht="15.75" spans="1:2">
      <c r="A98" s="6"/>
      <c r="B98" s="7"/>
    </row>
    <row r="99" s="2" customFormat="1" ht="15.75" spans="1:2">
      <c r="A99" s="6"/>
      <c r="B99" s="7"/>
    </row>
    <row r="100" s="2" customFormat="1" ht="15.75" spans="1:2">
      <c r="A100" s="6"/>
      <c r="B100" s="7"/>
    </row>
    <row r="101" s="2" customFormat="1" ht="15.75" spans="1:2">
      <c r="A101" s="6"/>
      <c r="B101" s="7"/>
    </row>
    <row r="102" s="2" customFormat="1" ht="15.75" spans="1:2">
      <c r="A102" s="6"/>
      <c r="B102" s="7"/>
    </row>
    <row r="103" s="2" customFormat="1" ht="15.75" spans="1:2">
      <c r="A103" s="6"/>
      <c r="B103" s="7"/>
    </row>
    <row r="104" s="2" customFormat="1" ht="15.75" spans="1:2">
      <c r="A104" s="6"/>
      <c r="B104" s="7"/>
    </row>
    <row r="105" s="2" customFormat="1" ht="15.75" spans="1:2">
      <c r="A105" s="6"/>
      <c r="B105" s="7"/>
    </row>
    <row r="106" s="2" customFormat="1" ht="15.75" spans="1:2">
      <c r="A106" s="6"/>
      <c r="B106" s="7"/>
    </row>
    <row r="107" s="2" customFormat="1" ht="15.75" spans="1:2">
      <c r="A107" s="6"/>
      <c r="B107" s="7"/>
    </row>
    <row r="108" s="2" customFormat="1" ht="15.75" spans="1:2">
      <c r="A108" s="6"/>
      <c r="B108" s="7"/>
    </row>
    <row r="109" s="2" customFormat="1" ht="15.75" spans="1:2">
      <c r="A109" s="6"/>
      <c r="B109" s="7"/>
    </row>
    <row r="110" s="2" customFormat="1" ht="15.75" spans="1:2">
      <c r="A110" s="6"/>
      <c r="B110" s="7"/>
    </row>
    <row r="111" s="2" customFormat="1" ht="15.75" spans="1:2">
      <c r="A111" s="6"/>
      <c r="B111" s="7"/>
    </row>
    <row r="112" s="2" customFormat="1" ht="15.75" spans="1:2">
      <c r="A112" s="6"/>
      <c r="B112" s="7"/>
    </row>
    <row r="113" s="2" customFormat="1" ht="15.75" spans="1:2">
      <c r="A113" s="6"/>
      <c r="B113" s="7"/>
    </row>
    <row r="114" s="2" customFormat="1" ht="15.75" spans="1:2">
      <c r="A114" s="6"/>
      <c r="B114" s="7"/>
    </row>
    <row r="115" s="2" customFormat="1" ht="15.75" spans="1:2">
      <c r="A115" s="6"/>
      <c r="B115" s="7"/>
    </row>
    <row r="116" s="2" customFormat="1" ht="15.75" spans="1:2">
      <c r="A116" s="6"/>
      <c r="B116" s="7"/>
    </row>
    <row r="117" s="2" customFormat="1" ht="15.75" spans="1:2">
      <c r="A117" s="6"/>
      <c r="B117" s="7"/>
    </row>
    <row r="118" s="2" customFormat="1" ht="15.75" spans="1:2">
      <c r="A118" s="6"/>
      <c r="B118" s="7"/>
    </row>
    <row r="119" s="2" customFormat="1" ht="15.75" spans="1:2">
      <c r="A119" s="6"/>
      <c r="B119" s="7"/>
    </row>
    <row r="120" s="2" customFormat="1" ht="15.75" spans="1:2">
      <c r="A120" s="6"/>
      <c r="B120" s="7"/>
    </row>
    <row r="121" s="2" customFormat="1" ht="15.75" spans="1:2">
      <c r="A121" s="6"/>
      <c r="B121" s="7"/>
    </row>
    <row r="122" s="2" customFormat="1" ht="15.75" spans="1:2">
      <c r="A122" s="6"/>
      <c r="B122" s="7"/>
    </row>
    <row r="123" s="2" customFormat="1" ht="15.75" spans="1:2">
      <c r="A123" s="6"/>
      <c r="B123" s="7"/>
    </row>
    <row r="124" s="2" customFormat="1" ht="15.75" spans="1:2">
      <c r="A124" s="6"/>
      <c r="B124" s="7"/>
    </row>
    <row r="125" s="2" customFormat="1" ht="15.75" spans="1:2">
      <c r="A125" s="6"/>
      <c r="B125" s="7"/>
    </row>
    <row r="126" s="2" customFormat="1" ht="15.75" spans="1:2">
      <c r="A126" s="6"/>
      <c r="B126" s="7"/>
    </row>
    <row r="127" s="2" customFormat="1" ht="15.75" spans="1:2">
      <c r="A127" s="6"/>
      <c r="B127" s="7"/>
    </row>
    <row r="128" s="2" customFormat="1" ht="15.75" spans="1:2">
      <c r="A128" s="6"/>
      <c r="B128" s="7"/>
    </row>
    <row r="129" s="2" customFormat="1" ht="15.75" spans="1:2">
      <c r="A129" s="6"/>
      <c r="B129" s="7"/>
    </row>
    <row r="130" s="2" customFormat="1" ht="15.75" spans="1:2">
      <c r="A130" s="6"/>
      <c r="B130" s="7"/>
    </row>
    <row r="131" s="2" customFormat="1" ht="15.75" spans="1:2">
      <c r="A131" s="6"/>
      <c r="B131" s="7"/>
    </row>
    <row r="132" s="2" customFormat="1" ht="15.75" spans="1:2">
      <c r="A132" s="6"/>
      <c r="B132" s="7"/>
    </row>
    <row r="133" s="2" customFormat="1" ht="15.75" spans="1:2">
      <c r="A133" s="6"/>
      <c r="B133" s="7"/>
    </row>
    <row r="134" s="2" customFormat="1" ht="15.75" spans="1:2">
      <c r="A134" s="6"/>
      <c r="B134" s="7"/>
    </row>
    <row r="135" s="2" customFormat="1" ht="15.75" spans="1:2">
      <c r="A135" s="6"/>
      <c r="B135" s="7"/>
    </row>
    <row r="136" s="2" customFormat="1" ht="15.75" spans="1:2">
      <c r="A136" s="6"/>
      <c r="B136" s="7"/>
    </row>
    <row r="137" s="2" customFormat="1" ht="15.75" spans="1:2">
      <c r="A137" s="6"/>
      <c r="B137" s="7"/>
    </row>
    <row r="138" s="2" customFormat="1" ht="15.75" spans="1:2">
      <c r="A138" s="6"/>
      <c r="B138" s="7"/>
    </row>
    <row r="139" s="2" customFormat="1" ht="15.75" spans="1:2">
      <c r="A139" s="6"/>
      <c r="B139" s="7"/>
    </row>
    <row r="140" s="2" customFormat="1" ht="15.75" spans="1:2">
      <c r="A140" s="6"/>
      <c r="B140" s="7"/>
    </row>
    <row r="141" s="2" customFormat="1" ht="15.75" spans="1:2">
      <c r="A141" s="6"/>
      <c r="B141" s="7"/>
    </row>
    <row r="142" s="2" customFormat="1" ht="15.75" spans="1:2">
      <c r="A142" s="6"/>
      <c r="B142" s="7"/>
    </row>
    <row r="143" s="2" customFormat="1" ht="15.75" spans="1:2">
      <c r="A143" s="6"/>
      <c r="B143" s="7"/>
    </row>
    <row r="144" s="2" customFormat="1" ht="15.75" spans="1:2">
      <c r="A144" s="6"/>
      <c r="B144" s="7"/>
    </row>
    <row r="145" s="2" customFormat="1" ht="15.75" spans="1:2">
      <c r="A145" s="6"/>
      <c r="B145" s="7"/>
    </row>
    <row r="146" s="2" customFormat="1" ht="15.75" spans="1:2">
      <c r="A146" s="6"/>
      <c r="B146" s="7"/>
    </row>
    <row r="147" s="2" customFormat="1" ht="15.75" spans="1:2">
      <c r="A147" s="6"/>
      <c r="B147" s="7"/>
    </row>
    <row r="148" s="2" customFormat="1" ht="15.75" spans="1:2">
      <c r="A148" s="6"/>
      <c r="B148" s="7"/>
    </row>
    <row r="149" s="2" customFormat="1" ht="15.75" spans="1:2">
      <c r="A149" s="6"/>
      <c r="B149" s="7"/>
    </row>
    <row r="150" s="2" customFormat="1" ht="15.75" spans="1:2">
      <c r="A150" s="6"/>
      <c r="B150" s="7"/>
    </row>
    <row r="151" s="2" customFormat="1" ht="15.75" spans="1:2">
      <c r="A151" s="6"/>
      <c r="B151" s="7"/>
    </row>
    <row r="152" s="2" customFormat="1" ht="15.75" spans="1:2">
      <c r="A152" s="6"/>
      <c r="B152" s="7"/>
    </row>
    <row r="153" s="2" customFormat="1" ht="15.75" spans="1:2">
      <c r="A153" s="6"/>
      <c r="B153" s="7"/>
    </row>
    <row r="154" s="2" customFormat="1" ht="15.75" spans="1:2">
      <c r="A154" s="6"/>
      <c r="B154" s="7"/>
    </row>
    <row r="155" s="2" customFormat="1" ht="15.75" spans="1:2">
      <c r="A155" s="6"/>
      <c r="B155" s="7"/>
    </row>
    <row r="156" s="2" customFormat="1" ht="15.75" spans="1:2">
      <c r="A156" s="6"/>
      <c r="B156" s="7"/>
    </row>
    <row r="157" s="2" customFormat="1" ht="15.75" spans="1:2">
      <c r="A157" s="6"/>
      <c r="B157" s="7"/>
    </row>
    <row r="158" s="2" customFormat="1" ht="15.75" spans="1:2">
      <c r="A158" s="6"/>
      <c r="B158" s="7"/>
    </row>
    <row r="159" s="2" customFormat="1" ht="15.75" spans="1:2">
      <c r="A159" s="6"/>
      <c r="B159" s="7"/>
    </row>
    <row r="160" s="2" customFormat="1" ht="15.75" spans="1:2">
      <c r="A160" s="6"/>
      <c r="B160" s="7"/>
    </row>
    <row r="161" s="2" customFormat="1" ht="15.75" spans="1:2">
      <c r="A161" s="6"/>
      <c r="B161" s="7"/>
    </row>
    <row r="162" s="2" customFormat="1" ht="15.75" spans="1:2">
      <c r="A162" s="6"/>
      <c r="B162" s="7"/>
    </row>
    <row r="163" s="2" customFormat="1" ht="15.75" spans="1:2">
      <c r="A163" s="6"/>
      <c r="B163" s="7"/>
    </row>
    <row r="164" s="2" customFormat="1" ht="15.75" spans="1:2">
      <c r="A164" s="6"/>
      <c r="B164" s="7"/>
    </row>
    <row r="165" s="2" customFormat="1" ht="15.75" spans="1:2">
      <c r="A165" s="6"/>
      <c r="B165" s="7"/>
    </row>
    <row r="166" s="2" customFormat="1" ht="15.75" spans="1:2">
      <c r="A166" s="6"/>
      <c r="B166" s="7"/>
    </row>
    <row r="167" s="2" customFormat="1" ht="15.75" spans="1:2">
      <c r="A167" s="6"/>
      <c r="B167" s="7"/>
    </row>
    <row r="168" s="2" customFormat="1" ht="15.75" spans="1:2">
      <c r="A168" s="6"/>
      <c r="B168" s="7"/>
    </row>
    <row r="169" s="2" customFormat="1" ht="15.75" spans="1:2">
      <c r="A169" s="6"/>
      <c r="B169" s="7"/>
    </row>
    <row r="170" s="2" customFormat="1" ht="15.75" spans="1:2">
      <c r="A170" s="6"/>
      <c r="B170" s="7"/>
    </row>
    <row r="171" s="2" customFormat="1" ht="15.75" spans="1:2">
      <c r="A171" s="6"/>
      <c r="B171" s="7"/>
    </row>
    <row r="172" s="2" customFormat="1" ht="15.75" spans="1:2">
      <c r="A172" s="6"/>
      <c r="B172" s="7"/>
    </row>
    <row r="173" s="2" customFormat="1" ht="15.75" spans="1:2">
      <c r="A173" s="6"/>
      <c r="B173" s="7"/>
    </row>
    <row r="174" s="2" customFormat="1" ht="15.75" spans="1:2">
      <c r="A174" s="6"/>
      <c r="B174" s="7"/>
    </row>
    <row r="175" s="2" customFormat="1" ht="15.75" spans="1:2">
      <c r="A175" s="6"/>
      <c r="B175" s="7"/>
    </row>
    <row r="176" s="2" customFormat="1" ht="15.75" spans="1:2">
      <c r="A176" s="6"/>
      <c r="B176" s="7"/>
    </row>
    <row r="177" s="2" customFormat="1" ht="15.75" spans="1:2">
      <c r="A177" s="6"/>
      <c r="B177" s="7"/>
    </row>
    <row r="178" s="2" customFormat="1" ht="15.75" spans="1:2">
      <c r="A178" s="6"/>
      <c r="B178" s="7"/>
    </row>
    <row r="179" s="2" customFormat="1" ht="15.75" spans="1:2">
      <c r="A179" s="6"/>
      <c r="B179" s="7"/>
    </row>
    <row r="180" s="2" customFormat="1" ht="15.75" spans="1:2">
      <c r="A180" s="6"/>
      <c r="B180" s="7"/>
    </row>
    <row r="181" s="2" customFormat="1" ht="15.75" spans="1:2">
      <c r="A181" s="6"/>
      <c r="B181" s="7"/>
    </row>
    <row r="182" s="2" customFormat="1" ht="15.75" spans="1:2">
      <c r="A182" s="6"/>
      <c r="B182" s="7"/>
    </row>
    <row r="183" s="2" customFormat="1" ht="15.75" spans="1:2">
      <c r="A183" s="6"/>
      <c r="B183" s="7"/>
    </row>
    <row r="184" s="2" customFormat="1" ht="15.75" spans="1:2">
      <c r="A184" s="6"/>
      <c r="B184" s="7"/>
    </row>
    <row r="185" s="2" customFormat="1" ht="15.75" spans="1:2">
      <c r="A185" s="6"/>
      <c r="B185" s="7"/>
    </row>
    <row r="186" s="2" customFormat="1" ht="15.75" spans="1:2">
      <c r="A186" s="6"/>
      <c r="B186" s="7"/>
    </row>
    <row r="187" s="2" customFormat="1" ht="15.75" spans="1:2">
      <c r="A187" s="6"/>
      <c r="B187" s="7"/>
    </row>
    <row r="188" s="2" customFormat="1" ht="15.75" spans="1:2">
      <c r="A188" s="6"/>
      <c r="B188" s="7"/>
    </row>
    <row r="189" s="2" customFormat="1" ht="15.75" spans="1:2">
      <c r="A189" s="6"/>
      <c r="B189" s="7"/>
    </row>
    <row r="190" s="2" customFormat="1" ht="15.75" spans="1:2">
      <c r="A190" s="6"/>
      <c r="B190" s="7"/>
    </row>
    <row r="191" s="2" customFormat="1" ht="15.75" spans="1:2">
      <c r="A191" s="6"/>
      <c r="B191" s="7"/>
    </row>
    <row r="192" s="2" customFormat="1" ht="15.75" spans="1:2">
      <c r="A192" s="6"/>
      <c r="B192" s="7"/>
    </row>
    <row r="193" s="2" customFormat="1" ht="15.75" spans="1:2">
      <c r="A193" s="6"/>
      <c r="B193" s="7"/>
    </row>
    <row r="194" s="2" customFormat="1" ht="15.75" spans="1:2">
      <c r="A194" s="6"/>
      <c r="B194" s="7"/>
    </row>
    <row r="195" s="2" customFormat="1" ht="15.75" spans="1:2">
      <c r="A195" s="6"/>
      <c r="B195" s="7"/>
    </row>
    <row r="196" s="2" customFormat="1" ht="15.75" spans="1:2">
      <c r="A196" s="6"/>
      <c r="B196" s="7"/>
    </row>
    <row r="197" s="2" customFormat="1" ht="15.75" spans="1:2">
      <c r="A197" s="6"/>
      <c r="B197" s="7"/>
    </row>
    <row r="198" s="2" customFormat="1" ht="15.75" spans="1:2">
      <c r="A198" s="6"/>
      <c r="B198" s="7"/>
    </row>
    <row r="199" s="2" customFormat="1" ht="15.75" spans="1:2">
      <c r="A199" s="6"/>
      <c r="B199" s="7"/>
    </row>
    <row r="200" s="2" customFormat="1" ht="15.75" spans="1:2">
      <c r="A200" s="6"/>
      <c r="B200" s="7"/>
    </row>
    <row r="201" s="2" customFormat="1" ht="15.75" spans="1:2">
      <c r="A201" s="6"/>
      <c r="B201" s="7"/>
    </row>
    <row r="202" s="2" customFormat="1" ht="15.75" spans="1:2">
      <c r="A202" s="6"/>
      <c r="B202" s="7"/>
    </row>
    <row r="203" s="2" customFormat="1" ht="15.75" spans="1:2">
      <c r="A203" s="6"/>
      <c r="B203" s="7"/>
    </row>
    <row r="204" s="2" customFormat="1" ht="15.75" spans="1:2">
      <c r="A204" s="6"/>
      <c r="B204" s="7"/>
    </row>
    <row r="205" s="2" customFormat="1" ht="15.75" spans="1:2">
      <c r="A205" s="6"/>
      <c r="B205" s="7"/>
    </row>
    <row r="206" s="2" customFormat="1" ht="15.75" spans="1:2">
      <c r="A206" s="6"/>
      <c r="B206" s="7"/>
    </row>
    <row r="207" s="2" customFormat="1" ht="15.75" spans="1:2">
      <c r="A207" s="6"/>
      <c r="B207" s="7"/>
    </row>
    <row r="208" s="2" customFormat="1" ht="15.75" spans="1:2">
      <c r="A208" s="6"/>
      <c r="B208" s="7"/>
    </row>
    <row r="209" s="2" customFormat="1" ht="15.75" spans="1:2">
      <c r="A209" s="6"/>
      <c r="B209" s="7"/>
    </row>
    <row r="210" s="2" customFormat="1" ht="15.75" spans="1:2">
      <c r="A210" s="6"/>
      <c r="B210" s="7"/>
    </row>
    <row r="211" s="2" customFormat="1" ht="15.75" spans="1:2">
      <c r="A211" s="6"/>
      <c r="B211" s="7"/>
    </row>
    <row r="212" s="2" customFormat="1" ht="15.75" spans="1:2">
      <c r="A212" s="6"/>
      <c r="B212" s="7"/>
    </row>
    <row r="213" s="2" customFormat="1" ht="15.75" spans="1:2">
      <c r="A213" s="6"/>
      <c r="B213" s="7"/>
    </row>
    <row r="214" s="2" customFormat="1" ht="15.75" spans="1:2">
      <c r="A214" s="6"/>
      <c r="B214" s="7"/>
    </row>
    <row r="215" s="2" customFormat="1" ht="15.75" spans="1:2">
      <c r="A215" s="6"/>
      <c r="B215" s="7"/>
    </row>
    <row r="216" s="2" customFormat="1" ht="15.75" spans="1:2">
      <c r="A216" s="6"/>
      <c r="B216" s="7"/>
    </row>
    <row r="217" s="2" customFormat="1" ht="15.75" spans="1:2">
      <c r="A217" s="6"/>
      <c r="B217" s="7"/>
    </row>
    <row r="218" s="2" customFormat="1" ht="15.75" spans="1:2">
      <c r="A218" s="6"/>
      <c r="B218" s="7"/>
    </row>
    <row r="219" s="2" customFormat="1" ht="15.75" spans="1:2">
      <c r="A219" s="6"/>
      <c r="B219" s="7"/>
    </row>
    <row r="220" s="2" customFormat="1" ht="15.75" spans="1:2">
      <c r="A220" s="6"/>
      <c r="B220" s="7"/>
    </row>
    <row r="221" s="2" customFormat="1" ht="15.75" spans="1:2">
      <c r="A221" s="6"/>
      <c r="B221" s="7"/>
    </row>
    <row r="222" s="2" customFormat="1" ht="15.75" spans="1:2">
      <c r="A222" s="6"/>
      <c r="B222" s="7"/>
    </row>
    <row r="223" s="2" customFormat="1" ht="15.75" spans="1:2">
      <c r="A223" s="6"/>
      <c r="B223" s="7"/>
    </row>
    <row r="224" s="2" customFormat="1" ht="15.75" spans="1:2">
      <c r="A224" s="6"/>
      <c r="B224" s="7"/>
    </row>
    <row r="225" s="2" customFormat="1" ht="15.75" spans="1:2">
      <c r="A225" s="6"/>
      <c r="B225" s="7"/>
    </row>
    <row r="226" s="2" customFormat="1" ht="15.75" spans="1:2">
      <c r="A226" s="6"/>
      <c r="B226" s="7"/>
    </row>
    <row r="227" s="2" customFormat="1" ht="15.75" spans="1:2">
      <c r="A227" s="6"/>
      <c r="B227" s="7"/>
    </row>
    <row r="228" s="2" customFormat="1" ht="15.75" spans="1:2">
      <c r="A228" s="6"/>
      <c r="B228" s="7"/>
    </row>
    <row r="229" s="2" customFormat="1" ht="15.75" spans="1:2">
      <c r="A229" s="6"/>
      <c r="B229" s="7"/>
    </row>
    <row r="230" s="2" customFormat="1" ht="15.75" spans="1:2">
      <c r="A230" s="6"/>
      <c r="B230" s="7"/>
    </row>
    <row r="231" s="2" customFormat="1" ht="15.75" spans="1:2">
      <c r="A231" s="6"/>
      <c r="B231" s="7"/>
    </row>
    <row r="232" s="2" customFormat="1" ht="15.75" spans="1:2">
      <c r="A232" s="6"/>
      <c r="B232" s="7"/>
    </row>
    <row r="233" s="2" customFormat="1" ht="15.75" spans="1:2">
      <c r="A233" s="6"/>
      <c r="B233" s="7"/>
    </row>
    <row r="234" s="2" customFormat="1" ht="15.75" spans="1:2">
      <c r="A234" s="6"/>
      <c r="B234" s="7"/>
    </row>
    <row r="235" s="2" customFormat="1" ht="15.75" spans="1:2">
      <c r="A235" s="6"/>
      <c r="B235" s="7"/>
    </row>
    <row r="236" s="2" customFormat="1" ht="15.75" spans="1:2">
      <c r="A236" s="6"/>
      <c r="B236" s="7"/>
    </row>
    <row r="237" s="2" customFormat="1" ht="15.75" spans="1:2">
      <c r="A237" s="6"/>
      <c r="B237" s="7"/>
    </row>
    <row r="238" s="2" customFormat="1" ht="15.75" spans="1:2">
      <c r="A238" s="6"/>
      <c r="B238" s="7"/>
    </row>
    <row r="239" s="2" customFormat="1" ht="15.75" spans="1:2">
      <c r="A239" s="6"/>
      <c r="B239" s="7"/>
    </row>
    <row r="240" s="2" customFormat="1" ht="15.75" spans="1:2">
      <c r="A240" s="6"/>
      <c r="B240" s="7"/>
    </row>
    <row r="241" s="2" customFormat="1" ht="15.75" spans="1:2">
      <c r="A241" s="6"/>
      <c r="B241" s="7"/>
    </row>
    <row r="242" s="2" customFormat="1" ht="15.75" spans="1:2">
      <c r="A242" s="6"/>
      <c r="B242" s="7"/>
    </row>
    <row r="243" s="2" customFormat="1" ht="15.75" spans="1:2">
      <c r="A243" s="6"/>
      <c r="B243" s="7"/>
    </row>
    <row r="244" s="2" customFormat="1" ht="15.75" spans="1:2">
      <c r="A244" s="6"/>
      <c r="B244" s="7"/>
    </row>
    <row r="245" s="2" customFormat="1" ht="15.75" spans="1:2">
      <c r="A245" s="6"/>
      <c r="B245" s="7"/>
    </row>
    <row r="246" s="2" customFormat="1" ht="15.75" spans="1:2">
      <c r="A246" s="6"/>
      <c r="B246" s="7"/>
    </row>
    <row r="247" s="2" customFormat="1" ht="15.75" spans="1:2">
      <c r="A247" s="6"/>
      <c r="B247" s="7"/>
    </row>
    <row r="248" s="2" customFormat="1" ht="15.75" spans="1:2">
      <c r="A248" s="6"/>
      <c r="B248" s="7"/>
    </row>
    <row r="249" s="2" customFormat="1" ht="15.75" spans="1:2">
      <c r="A249" s="6"/>
      <c r="B249" s="7"/>
    </row>
    <row r="250" s="2" customFormat="1" ht="15.75" spans="1:2">
      <c r="A250" s="6"/>
      <c r="B250" s="7"/>
    </row>
    <row r="251" s="2" customFormat="1" ht="15.75" spans="1:2">
      <c r="A251" s="6"/>
      <c r="B251" s="7"/>
    </row>
    <row r="252" s="2" customFormat="1" ht="15.75" spans="1:2">
      <c r="A252" s="6"/>
      <c r="B252" s="7"/>
    </row>
    <row r="253" s="2" customFormat="1" ht="15.75" spans="1:2">
      <c r="A253" s="6"/>
      <c r="B253" s="7"/>
    </row>
    <row r="254" s="2" customFormat="1" ht="15.75" spans="1:2">
      <c r="A254" s="6"/>
      <c r="B254" s="7"/>
    </row>
    <row r="255" s="2" customFormat="1" ht="15.75" spans="1:2">
      <c r="A255" s="6"/>
      <c r="B255" s="7"/>
    </row>
    <row r="256" s="2" customFormat="1" ht="15.75" spans="1:2">
      <c r="A256" s="6"/>
      <c r="B256" s="7"/>
    </row>
    <row r="257" s="2" customFormat="1" ht="15.75" spans="1:2">
      <c r="A257" s="6"/>
      <c r="B257" s="7"/>
    </row>
    <row r="258" s="2" customFormat="1" ht="15.75" spans="1:2">
      <c r="A258" s="6"/>
      <c r="B258" s="7"/>
    </row>
    <row r="259" s="2" customFormat="1" ht="15.75" spans="1:2">
      <c r="A259" s="6"/>
      <c r="B259" s="7"/>
    </row>
    <row r="260" s="2" customFormat="1" ht="15.75" spans="1:2">
      <c r="A260" s="6"/>
      <c r="B260" s="7"/>
    </row>
    <row r="261" s="2" customFormat="1" ht="15.75" spans="1:2">
      <c r="A261" s="6"/>
      <c r="B261" s="7"/>
    </row>
    <row r="262" s="2" customFormat="1" ht="15.75" spans="1:2">
      <c r="A262" s="6"/>
      <c r="B262" s="7"/>
    </row>
    <row r="263" s="2" customFormat="1" ht="15.75" spans="1:2">
      <c r="A263" s="6"/>
      <c r="B263" s="7"/>
    </row>
    <row r="264" s="2" customFormat="1" ht="15.75" spans="1:2">
      <c r="A264" s="6"/>
      <c r="B264" s="7"/>
    </row>
    <row r="265" s="2" customFormat="1" ht="15.75" spans="1:2">
      <c r="A265" s="6"/>
      <c r="B265" s="7"/>
    </row>
    <row r="266" s="2" customFormat="1" ht="15.75" spans="1:2">
      <c r="A266" s="6"/>
      <c r="B266" s="7"/>
    </row>
    <row r="267" s="2" customFormat="1" ht="15.75" spans="1:2">
      <c r="A267" s="6"/>
      <c r="B267" s="7"/>
    </row>
    <row r="268" s="2" customFormat="1" ht="15.75" spans="1:2">
      <c r="A268" s="6"/>
      <c r="B268" s="7"/>
    </row>
    <row r="269" s="2" customFormat="1" ht="15.75" spans="1:2">
      <c r="A269" s="6"/>
      <c r="B269" s="7"/>
    </row>
    <row r="270" s="2" customFormat="1" ht="15.75" spans="1:2">
      <c r="A270" s="6"/>
      <c r="B270" s="7"/>
    </row>
    <row r="271" s="2" customFormat="1" ht="15.75" spans="1:2">
      <c r="A271" s="6"/>
      <c r="B271" s="7"/>
    </row>
    <row r="272" s="2" customFormat="1" ht="15.75" spans="1:2">
      <c r="A272" s="6"/>
      <c r="B272" s="7"/>
    </row>
    <row r="273" s="2" customFormat="1" ht="15.75" spans="1:2">
      <c r="A273" s="6"/>
      <c r="B273" s="7"/>
    </row>
    <row r="274" s="2" customFormat="1" ht="15.75" spans="1:2">
      <c r="A274" s="6"/>
      <c r="B274" s="7"/>
    </row>
    <row r="275" s="2" customFormat="1" ht="15.75" spans="1:2">
      <c r="A275" s="6"/>
      <c r="B275" s="7"/>
    </row>
    <row r="276" s="2" customFormat="1" ht="15.75" spans="1:2">
      <c r="A276" s="6"/>
      <c r="B276" s="7"/>
    </row>
    <row r="277" s="2" customFormat="1" ht="15.75" spans="1:2">
      <c r="A277" s="6"/>
      <c r="B277" s="7"/>
    </row>
    <row r="278" s="2" customFormat="1" ht="15.75" spans="1:2">
      <c r="A278" s="6"/>
      <c r="B278" s="7"/>
    </row>
    <row r="279" s="2" customFormat="1" ht="15.75" spans="1:2">
      <c r="A279" s="6"/>
      <c r="B279" s="7"/>
    </row>
    <row r="280" s="2" customFormat="1" ht="15.75" spans="1:2">
      <c r="A280" s="6"/>
      <c r="B280" s="7"/>
    </row>
    <row r="281" s="2" customFormat="1" ht="15.75" spans="1:2">
      <c r="A281" s="6"/>
      <c r="B281" s="7"/>
    </row>
    <row r="282" s="2" customFormat="1" ht="15.75" spans="1:2">
      <c r="A282" s="6"/>
      <c r="B282" s="7"/>
    </row>
    <row r="283" s="2" customFormat="1" ht="15.75" spans="1:2">
      <c r="A283" s="6"/>
      <c r="B283" s="7"/>
    </row>
    <row r="284" s="2" customFormat="1" ht="15.75" spans="1:2">
      <c r="A284" s="6"/>
      <c r="B284" s="7"/>
    </row>
    <row r="285" s="2" customFormat="1" ht="15.75" spans="1:2">
      <c r="A285" s="6"/>
      <c r="B285" s="7"/>
    </row>
    <row r="286" s="2" customFormat="1" ht="15.75" spans="1:2">
      <c r="A286" s="6"/>
      <c r="B286" s="7"/>
    </row>
    <row r="287" s="2" customFormat="1" ht="15.75" spans="1:2">
      <c r="A287" s="6"/>
      <c r="B287" s="7"/>
    </row>
    <row r="288" s="2" customFormat="1" ht="15.75" spans="1:2">
      <c r="A288" s="6"/>
      <c r="B288" s="7"/>
    </row>
    <row r="289" s="2" customFormat="1" ht="15.75" spans="1:2">
      <c r="A289" s="6"/>
      <c r="B289" s="7"/>
    </row>
    <row r="290" s="2" customFormat="1" ht="15.75" spans="1:2">
      <c r="A290" s="6"/>
      <c r="B290" s="7"/>
    </row>
    <row r="291" s="2" customFormat="1" ht="15.75" spans="1:2">
      <c r="A291" s="6"/>
      <c r="B291" s="7"/>
    </row>
    <row r="292" s="2" customFormat="1" ht="15.75" spans="1:2">
      <c r="A292" s="6"/>
      <c r="B292" s="7"/>
    </row>
    <row r="293" s="2" customFormat="1" ht="15.75" spans="1:2">
      <c r="A293" s="6"/>
      <c r="B293" s="7"/>
    </row>
    <row r="294" s="2" customFormat="1" ht="15.75" spans="1:2">
      <c r="A294" s="6"/>
      <c r="B294" s="7"/>
    </row>
    <row r="295" s="2" customFormat="1" ht="15.75" spans="1:2">
      <c r="A295" s="6"/>
      <c r="B295" s="7"/>
    </row>
    <row r="296" s="2" customFormat="1" ht="15.75" spans="1:2">
      <c r="A296" s="6"/>
      <c r="B296" s="7"/>
    </row>
    <row r="297" s="2" customFormat="1" ht="15.75" spans="1:2">
      <c r="A297" s="6"/>
      <c r="B297" s="7"/>
    </row>
    <row r="298" s="2" customFormat="1" ht="15.75" spans="1:2">
      <c r="A298" s="6"/>
      <c r="B298" s="7"/>
    </row>
    <row r="299" s="2" customFormat="1" ht="15.75" spans="1:2">
      <c r="A299" s="6"/>
      <c r="B299" s="7"/>
    </row>
    <row r="300" s="2" customFormat="1" ht="15.75" spans="1:2">
      <c r="A300" s="6"/>
      <c r="B300" s="7"/>
    </row>
    <row r="301" s="2" customFormat="1" ht="15.75" spans="1:2">
      <c r="A301" s="6"/>
      <c r="B301" s="7"/>
    </row>
    <row r="302" s="2" customFormat="1" ht="15.75" spans="1:2">
      <c r="A302" s="6"/>
      <c r="B302" s="7"/>
    </row>
    <row r="303" s="2" customFormat="1" ht="15.75" spans="1:2">
      <c r="A303" s="6"/>
      <c r="B303" s="7"/>
    </row>
    <row r="304" s="2" customFormat="1" ht="15.75" spans="1:2">
      <c r="A304" s="6"/>
      <c r="B304" s="7"/>
    </row>
    <row r="305" s="2" customFormat="1" ht="15.75" spans="1:2">
      <c r="A305" s="6"/>
      <c r="B305" s="7"/>
    </row>
    <row r="306" s="2" customFormat="1" ht="15.75" spans="1:2">
      <c r="A306" s="6"/>
      <c r="B306" s="7"/>
    </row>
    <row r="307" s="2" customFormat="1" ht="15.75" spans="1:2">
      <c r="A307" s="6"/>
      <c r="B307" s="7"/>
    </row>
    <row r="308" s="2" customFormat="1" ht="15.75" spans="1:2">
      <c r="A308" s="6"/>
      <c r="B308" s="7"/>
    </row>
    <row r="309" s="2" customFormat="1" ht="15.75" spans="1:2">
      <c r="A309" s="6"/>
      <c r="B309" s="7"/>
    </row>
    <row r="310" s="2" customFormat="1" ht="15.75" spans="1:2">
      <c r="A310" s="6"/>
      <c r="B310" s="7"/>
    </row>
    <row r="311" s="2" customFormat="1" ht="15.75" spans="1:2">
      <c r="A311" s="6"/>
      <c r="B311" s="7"/>
    </row>
    <row r="312" s="2" customFormat="1" ht="15.75" spans="1:2">
      <c r="A312" s="6"/>
      <c r="B312" s="7"/>
    </row>
    <row r="313" s="2" customFormat="1" ht="15.75" spans="1:2">
      <c r="A313" s="6"/>
      <c r="B313" s="7"/>
    </row>
    <row r="314" s="2" customFormat="1" ht="15.75" spans="1:2">
      <c r="A314" s="6"/>
      <c r="B314" s="7"/>
    </row>
    <row r="315" s="2" customFormat="1" ht="15.75" spans="1:2">
      <c r="A315" s="6"/>
      <c r="B315" s="7"/>
    </row>
    <row r="316" s="2" customFormat="1" ht="15.75" spans="1:2">
      <c r="A316" s="6"/>
      <c r="B316" s="7"/>
    </row>
    <row r="317" s="2" customFormat="1" ht="15.75" spans="1:2">
      <c r="A317" s="6"/>
      <c r="B317" s="7"/>
    </row>
    <row r="318" s="2" customFormat="1" ht="15.75" spans="1:2">
      <c r="A318" s="6"/>
      <c r="B318" s="7"/>
    </row>
    <row r="319" s="2" customFormat="1" ht="15.75" spans="1:2">
      <c r="A319" s="6"/>
      <c r="B319" s="7"/>
    </row>
    <row r="320" s="2" customFormat="1" ht="15.75" spans="1:2">
      <c r="A320" s="6"/>
      <c r="B320" s="7"/>
    </row>
    <row r="321" s="2" customFormat="1" ht="15.75" spans="1:2">
      <c r="A321" s="6"/>
      <c r="B321" s="7"/>
    </row>
    <row r="322" s="2" customFormat="1" ht="15.75" spans="1:2">
      <c r="A322" s="6"/>
      <c r="B322" s="7"/>
    </row>
    <row r="323" s="2" customFormat="1" ht="15.75" spans="1:2">
      <c r="A323" s="6"/>
      <c r="B323" s="7"/>
    </row>
    <row r="324" s="2" customFormat="1" ht="15.75" spans="1:2">
      <c r="A324" s="6"/>
      <c r="B324" s="7"/>
    </row>
    <row r="325" s="2" customFormat="1" ht="15.75" spans="1:2">
      <c r="A325" s="6"/>
      <c r="B325" s="7"/>
    </row>
    <row r="326" s="2" customFormat="1" ht="15.75" spans="1:2">
      <c r="A326" s="6"/>
      <c r="B326" s="7"/>
    </row>
    <row r="327" s="2" customFormat="1" ht="15.75" spans="1:2">
      <c r="A327" s="6"/>
      <c r="B327" s="7"/>
    </row>
    <row r="328" s="2" customFormat="1" ht="15.75" spans="1:2">
      <c r="A328" s="6"/>
      <c r="B328" s="7"/>
    </row>
    <row r="329" s="2" customFormat="1" ht="15.75" spans="1:2">
      <c r="A329" s="6"/>
      <c r="B329" s="7"/>
    </row>
    <row r="330" s="2" customFormat="1" ht="15.75" spans="1:2">
      <c r="A330" s="6"/>
      <c r="B330" s="7"/>
    </row>
    <row r="331" s="2" customFormat="1" ht="15.75" spans="1:2">
      <c r="A331" s="6"/>
      <c r="B331" s="7"/>
    </row>
    <row r="332" s="2" customFormat="1" ht="15.75" spans="1:2">
      <c r="A332" s="6"/>
      <c r="B332" s="7"/>
    </row>
    <row r="333" s="2" customFormat="1" ht="15.75" spans="1:2">
      <c r="A333" s="6"/>
      <c r="B333" s="7"/>
    </row>
    <row r="334" s="2" customFormat="1" ht="15.75" spans="1:2">
      <c r="A334" s="6"/>
      <c r="B334" s="7"/>
    </row>
    <row r="335" s="2" customFormat="1" ht="15.75" spans="1:2">
      <c r="A335" s="6"/>
      <c r="B335" s="7"/>
    </row>
    <row r="336" s="2" customFormat="1" ht="15.75" spans="1:2">
      <c r="A336" s="6"/>
      <c r="B336" s="7"/>
    </row>
    <row r="337" s="2" customFormat="1" ht="15.75" spans="1:2">
      <c r="A337" s="6"/>
      <c r="B337" s="7"/>
    </row>
    <row r="338" s="2" customFormat="1" ht="15.75" spans="1:2">
      <c r="A338" s="6"/>
      <c r="B338" s="7"/>
    </row>
    <row r="339" s="2" customFormat="1" ht="15.75" spans="1:2">
      <c r="A339" s="6"/>
      <c r="B339" s="7"/>
    </row>
    <row r="340" s="2" customFormat="1" ht="15.75" spans="1:2">
      <c r="A340" s="6"/>
      <c r="B340" s="7"/>
    </row>
    <row r="341" s="2" customFormat="1" ht="15.75" spans="1:2">
      <c r="A341" s="6"/>
      <c r="B341" s="7"/>
    </row>
    <row r="342" s="2" customFormat="1" ht="15.75" spans="1:2">
      <c r="A342" s="6"/>
      <c r="B342" s="7"/>
    </row>
    <row r="343" s="2" customFormat="1" ht="15.75" spans="1:2">
      <c r="A343" s="6"/>
      <c r="B343" s="7"/>
    </row>
    <row r="344" s="2" customFormat="1" ht="15.75" spans="1:2">
      <c r="A344" s="6"/>
      <c r="B344" s="7"/>
    </row>
    <row r="345" s="2" customFormat="1" ht="15.75" spans="1:2">
      <c r="A345" s="6"/>
      <c r="B345" s="7"/>
    </row>
    <row r="346" s="2" customFormat="1" ht="15.75" spans="1:2">
      <c r="A346" s="6"/>
      <c r="B346" s="7"/>
    </row>
    <row r="347" s="2" customFormat="1" ht="15.75" spans="1:2">
      <c r="A347" s="6"/>
      <c r="B347" s="7"/>
    </row>
    <row r="348" s="2" customFormat="1" ht="15.75" spans="1:2">
      <c r="A348" s="6"/>
      <c r="B348" s="7"/>
    </row>
    <row r="349" s="2" customFormat="1" ht="15.75" spans="1:2">
      <c r="A349" s="6"/>
      <c r="B349" s="7"/>
    </row>
    <row r="350" s="2" customFormat="1" ht="15.75" spans="1:2">
      <c r="A350" s="6"/>
      <c r="B350" s="7"/>
    </row>
    <row r="351" s="2" customFormat="1" ht="15.75" spans="1:2">
      <c r="A351" s="6"/>
      <c r="B351" s="7"/>
    </row>
    <row r="352" s="2" customFormat="1" ht="15.75" spans="1:2">
      <c r="A352" s="6"/>
      <c r="B352" s="7"/>
    </row>
    <row r="353" s="2" customFormat="1" ht="15.75" spans="1:2">
      <c r="A353" s="6"/>
      <c r="B353" s="7"/>
    </row>
    <row r="354" s="2" customFormat="1" ht="15.75" spans="1:2">
      <c r="A354" s="6"/>
      <c r="B354" s="7"/>
    </row>
    <row r="355" s="2" customFormat="1" ht="15.75" spans="1:2">
      <c r="A355" s="6"/>
      <c r="B355" s="7"/>
    </row>
    <row r="356" s="2" customFormat="1" ht="15.75" spans="1:2">
      <c r="A356" s="6"/>
      <c r="B356" s="7"/>
    </row>
    <row r="357" s="2" customFormat="1" ht="15.75" spans="1:2">
      <c r="A357" s="6"/>
      <c r="B357" s="7"/>
    </row>
    <row r="358" s="2" customFormat="1" ht="15.75" spans="1:2">
      <c r="A358" s="6"/>
      <c r="B358" s="7"/>
    </row>
    <row r="359" s="2" customFormat="1" ht="15.75" spans="1:2">
      <c r="A359" s="6"/>
      <c r="B359" s="7"/>
    </row>
    <row r="360" s="2" customFormat="1" ht="15.75" spans="1:2">
      <c r="A360" s="6"/>
      <c r="B360" s="7"/>
    </row>
    <row r="361" s="2" customFormat="1" ht="15.75" spans="1:2">
      <c r="A361" s="6"/>
      <c r="B361" s="7"/>
    </row>
    <row r="362" s="2" customFormat="1" ht="15.75" spans="1:2">
      <c r="A362" s="6"/>
      <c r="B362" s="7"/>
    </row>
    <row r="363" s="2" customFormat="1" ht="15.75" spans="1:2">
      <c r="A363" s="6"/>
      <c r="B363" s="7"/>
    </row>
    <row r="364" s="2" customFormat="1" ht="15.75" spans="1:2">
      <c r="A364" s="6"/>
      <c r="B364" s="7"/>
    </row>
    <row r="365" s="2" customFormat="1" ht="15.75" spans="1:2">
      <c r="A365" s="6"/>
      <c r="B365" s="7"/>
    </row>
    <row r="366" s="2" customFormat="1" ht="15.75" spans="1:2">
      <c r="A366" s="6"/>
      <c r="B366" s="7"/>
    </row>
    <row r="367" s="2" customFormat="1" ht="15.75" spans="1:2">
      <c r="A367" s="6"/>
      <c r="B367" s="7"/>
    </row>
    <row r="368" s="2" customFormat="1" ht="15.75" spans="1:2">
      <c r="A368" s="6"/>
      <c r="B368" s="7"/>
    </row>
    <row r="369" s="2" customFormat="1" ht="15.75" spans="1:2">
      <c r="A369" s="6"/>
      <c r="B369" s="7"/>
    </row>
    <row r="370" s="2" customFormat="1" ht="15.75" spans="1:2">
      <c r="A370" s="6"/>
      <c r="B370" s="7"/>
    </row>
    <row r="371" s="2" customFormat="1" ht="15.75" spans="1:2">
      <c r="A371" s="6"/>
      <c r="B371" s="7"/>
    </row>
    <row r="372" s="2" customFormat="1" ht="15.75" spans="1:2">
      <c r="A372" s="6"/>
      <c r="B372" s="7"/>
    </row>
    <row r="373" s="2" customFormat="1" ht="15.75" spans="1:2">
      <c r="A373" s="6"/>
      <c r="B373" s="7"/>
    </row>
    <row r="374" s="2" customFormat="1" ht="15.75" spans="1:2">
      <c r="A374" s="6"/>
      <c r="B374" s="7"/>
    </row>
    <row r="375" s="2" customFormat="1" ht="15.75" spans="1:2">
      <c r="A375" s="6"/>
      <c r="B375" s="7"/>
    </row>
    <row r="376" s="2" customFormat="1" ht="15.75" spans="1:2">
      <c r="A376" s="6"/>
      <c r="B376" s="7"/>
    </row>
    <row r="377" s="2" customFormat="1" ht="15.75" spans="1:2">
      <c r="A377" s="6"/>
      <c r="B377" s="7"/>
    </row>
    <row r="378" s="2" customFormat="1" ht="15.75" spans="1:2">
      <c r="A378" s="6"/>
      <c r="B378" s="7"/>
    </row>
    <row r="379" s="2" customFormat="1" ht="15.75" spans="1:2">
      <c r="A379" s="6"/>
      <c r="B379" s="7"/>
    </row>
    <row r="380" s="2" customFormat="1" ht="15.75" spans="1:2">
      <c r="A380" s="6"/>
      <c r="B380" s="7"/>
    </row>
    <row r="381" s="2" customFormat="1" ht="15.75" spans="1:2">
      <c r="A381" s="6"/>
      <c r="B381" s="7"/>
    </row>
    <row r="382" s="2" customFormat="1" ht="15.75" spans="1:2">
      <c r="A382" s="6"/>
      <c r="B382" s="7"/>
    </row>
    <row r="383" s="2" customFormat="1" ht="15.75" spans="1:2">
      <c r="A383" s="6"/>
      <c r="B383" s="7"/>
    </row>
    <row r="384" s="2" customFormat="1" ht="15.75" spans="1:2">
      <c r="A384" s="6"/>
      <c r="B384" s="7"/>
    </row>
    <row r="385" s="2" customFormat="1" ht="15.75" spans="1:2">
      <c r="A385" s="6"/>
      <c r="B385" s="7"/>
    </row>
    <row r="386" s="2" customFormat="1" ht="15.75" spans="1:2">
      <c r="A386" s="6"/>
      <c r="B386" s="7"/>
    </row>
    <row r="387" s="2" customFormat="1" ht="15.75" spans="1:2">
      <c r="A387" s="6"/>
      <c r="B387" s="7"/>
    </row>
    <row r="388" s="2" customFormat="1" ht="15.75" spans="1:2">
      <c r="A388" s="6"/>
      <c r="B388" s="7"/>
    </row>
    <row r="389" s="2" customFormat="1" ht="15.75" spans="1:2">
      <c r="A389" s="6"/>
      <c r="B389" s="7"/>
    </row>
    <row r="390" s="2" customFormat="1" ht="15.75" spans="1:2">
      <c r="A390" s="6"/>
      <c r="B390" s="7"/>
    </row>
    <row r="391" s="2" customFormat="1" ht="15.75" spans="1:2">
      <c r="A391" s="6"/>
      <c r="B391" s="7"/>
    </row>
    <row r="392" s="2" customFormat="1" ht="15.75" spans="1:2">
      <c r="A392" s="6"/>
      <c r="B392" s="7"/>
    </row>
    <row r="393" s="2" customFormat="1" ht="15.75" spans="1:2">
      <c r="A393" s="6"/>
      <c r="B393" s="7"/>
    </row>
    <row r="394" s="2" customFormat="1" ht="15.75" spans="1:2">
      <c r="A394" s="6"/>
      <c r="B394" s="7"/>
    </row>
    <row r="395" s="2" customFormat="1" ht="15.75" spans="1:2">
      <c r="A395" s="6"/>
      <c r="B395" s="7"/>
    </row>
    <row r="396" s="2" customFormat="1" ht="15.75" spans="1:2">
      <c r="A396" s="6"/>
      <c r="B396" s="7"/>
    </row>
    <row r="397" s="2" customFormat="1" ht="15.75" spans="1:2">
      <c r="A397" s="6"/>
      <c r="B397" s="7"/>
    </row>
    <row r="398" s="2" customFormat="1" ht="15.75" spans="1:2">
      <c r="A398" s="6"/>
      <c r="B398" s="7"/>
    </row>
    <row r="399" s="2" customFormat="1" ht="15.75" spans="1:2">
      <c r="A399" s="6"/>
      <c r="B399" s="7"/>
    </row>
    <row r="400" s="2" customFormat="1" ht="15.75" spans="1:2">
      <c r="A400" s="6"/>
      <c r="B400" s="7"/>
    </row>
    <row r="401" s="2" customFormat="1" ht="15.75" spans="1:2">
      <c r="A401" s="6"/>
      <c r="B401" s="7"/>
    </row>
    <row r="402" s="2" customFormat="1" ht="15.75" spans="1:2">
      <c r="A402" s="6"/>
      <c r="B402" s="7"/>
    </row>
    <row r="403" s="2" customFormat="1" ht="15.75" spans="1:2">
      <c r="A403" s="6"/>
      <c r="B403" s="7"/>
    </row>
    <row r="404" s="2" customFormat="1" ht="15.75" spans="1:2">
      <c r="A404" s="6"/>
      <c r="B404" s="7"/>
    </row>
    <row r="405" s="2" customFormat="1" ht="15.75" spans="1:2">
      <c r="A405" s="6"/>
      <c r="B405" s="7"/>
    </row>
    <row r="406" s="2" customFormat="1" ht="15.75" spans="1:2">
      <c r="A406" s="6"/>
      <c r="B406" s="7"/>
    </row>
    <row r="407" s="2" customFormat="1" ht="15.75" spans="1:2">
      <c r="A407" s="6"/>
      <c r="B407" s="7"/>
    </row>
    <row r="408" s="2" customFormat="1" ht="15.75" spans="1:2">
      <c r="A408" s="6"/>
      <c r="B408" s="7"/>
    </row>
    <row r="409" s="2" customFormat="1" ht="15.75" spans="1:2">
      <c r="A409" s="6"/>
      <c r="B409" s="7"/>
    </row>
    <row r="410" s="2" customFormat="1" ht="15.75" spans="1:2">
      <c r="A410" s="8"/>
      <c r="B410" s="7"/>
    </row>
    <row r="411" s="2" customFormat="1" ht="15.75" spans="1:2">
      <c r="A411" s="8"/>
      <c r="B411" s="7"/>
    </row>
    <row r="412" s="2" customFormat="1" ht="15.75" spans="1:2">
      <c r="A412" s="8"/>
      <c r="B412" s="7"/>
    </row>
    <row r="413" s="2" customFormat="1" ht="15.75" spans="1:2">
      <c r="A413" s="8"/>
      <c r="B413" s="7"/>
    </row>
    <row r="414" s="2" customFormat="1" ht="15.75" spans="1:2">
      <c r="A414" s="8"/>
      <c r="B414" s="7"/>
    </row>
    <row r="415" s="2" customFormat="1" ht="15.75" spans="1:2">
      <c r="A415" s="6"/>
      <c r="B415" s="7"/>
    </row>
    <row r="416" s="2" customFormat="1" ht="15.75" spans="1:2">
      <c r="A416" s="6"/>
      <c r="B416" s="7"/>
    </row>
    <row r="417" s="2" customFormat="1" ht="15.75" spans="1:2">
      <c r="A417" s="6"/>
      <c r="B417" s="7"/>
    </row>
    <row r="418" s="2" customFormat="1" ht="15.75" spans="1:2">
      <c r="A418" s="6"/>
      <c r="B418" s="7"/>
    </row>
    <row r="419" s="2" customFormat="1" ht="15.75" spans="1:2">
      <c r="A419" s="6"/>
      <c r="B419" s="7"/>
    </row>
    <row r="420" s="2" customFormat="1" ht="15.75" spans="1:2">
      <c r="A420" s="6"/>
      <c r="B420" s="7"/>
    </row>
    <row r="421" s="2" customFormat="1" ht="15.75" spans="1:2">
      <c r="A421" s="6"/>
      <c r="B421" s="7"/>
    </row>
    <row r="422" s="2" customFormat="1" ht="15.75" spans="1:2">
      <c r="A422" s="6"/>
      <c r="B422" s="7"/>
    </row>
    <row r="423" s="2" customFormat="1" ht="15.75" spans="1:2">
      <c r="A423" s="6"/>
      <c r="B423" s="7"/>
    </row>
    <row r="424" s="2" customFormat="1" ht="15.75" spans="1:2">
      <c r="A424" s="6"/>
      <c r="B424" s="7"/>
    </row>
    <row r="425" s="2" customFormat="1" ht="15.75" spans="1:2">
      <c r="A425" s="6"/>
      <c r="B425" s="7"/>
    </row>
    <row r="426" s="2" customFormat="1" ht="15.75" spans="1:2">
      <c r="A426" s="6"/>
      <c r="B426" s="7"/>
    </row>
    <row r="427" s="2" customFormat="1" ht="15.75" spans="1:2">
      <c r="A427" s="6"/>
      <c r="B427" s="7"/>
    </row>
    <row r="428" s="2" customFormat="1" ht="15.75" spans="1:2">
      <c r="A428" s="6"/>
      <c r="B428" s="7"/>
    </row>
    <row r="429" s="2" customFormat="1" ht="15.75" spans="1:2">
      <c r="A429" s="6"/>
      <c r="B429" s="7"/>
    </row>
    <row r="430" s="2" customFormat="1" ht="15.75" spans="1:2">
      <c r="A430" s="6"/>
      <c r="B430" s="7"/>
    </row>
    <row r="431" s="2" customFormat="1" ht="15.75" spans="1:2">
      <c r="A431" s="6"/>
      <c r="B431" s="7"/>
    </row>
    <row r="432" s="2" customFormat="1" ht="15.75" spans="1:2">
      <c r="A432" s="6"/>
      <c r="B432" s="7"/>
    </row>
    <row r="433" s="2" customFormat="1" ht="15.75" spans="1:2">
      <c r="A433" s="6"/>
      <c r="B433" s="7"/>
    </row>
    <row r="434" s="2" customFormat="1" ht="15.75" spans="1:2">
      <c r="A434" s="6"/>
      <c r="B434" s="7"/>
    </row>
    <row r="435" s="2" customFormat="1" ht="15.75" spans="1:2">
      <c r="A435" s="6"/>
      <c r="B435" s="7"/>
    </row>
    <row r="436" s="2" customFormat="1" ht="15.75" spans="1:2">
      <c r="A436" s="6"/>
      <c r="B436" s="7"/>
    </row>
    <row r="437" s="2" customFormat="1" ht="15.75" spans="1:2">
      <c r="A437" s="6"/>
      <c r="B437" s="7"/>
    </row>
    <row r="438" s="2" customFormat="1" ht="15.75" spans="1:2">
      <c r="A438" s="6"/>
      <c r="B438" s="7"/>
    </row>
    <row r="439" s="2" customFormat="1" ht="15.75" spans="1:2">
      <c r="A439" s="6"/>
      <c r="B439" s="7"/>
    </row>
    <row r="440" s="2" customFormat="1" ht="15.75" spans="1:2">
      <c r="A440" s="6"/>
      <c r="B440" s="7"/>
    </row>
    <row r="441" s="2" customFormat="1" ht="15.75" spans="1:2">
      <c r="A441" s="6"/>
      <c r="B441" s="7"/>
    </row>
    <row r="442" s="2" customFormat="1" ht="15.75" spans="1:2">
      <c r="A442" s="6"/>
      <c r="B442" s="7"/>
    </row>
    <row r="443" s="2" customFormat="1" ht="15.75" spans="1:2">
      <c r="A443" s="6"/>
      <c r="B443" s="7"/>
    </row>
    <row r="444" s="2" customFormat="1" ht="15.75" spans="1:2">
      <c r="A444" s="6"/>
      <c r="B444" s="7"/>
    </row>
    <row r="445" s="2" customFormat="1" ht="15.75" spans="1:2">
      <c r="A445" s="6"/>
      <c r="B445" s="7"/>
    </row>
    <row r="446" s="2" customFormat="1" ht="15.75" spans="1:2">
      <c r="A446" s="6"/>
      <c r="B446" s="7"/>
    </row>
    <row r="447" s="2" customFormat="1" ht="15.75" spans="1:2">
      <c r="A447" s="6"/>
      <c r="B447" s="7"/>
    </row>
    <row r="448" s="2" customFormat="1" ht="15.75" spans="1:2">
      <c r="A448" s="6"/>
      <c r="B448" s="7"/>
    </row>
    <row r="449" s="2" customFormat="1" ht="15.75" spans="1:2">
      <c r="A449" s="6"/>
      <c r="B449" s="7"/>
    </row>
    <row r="450" s="2" customFormat="1" ht="15.75" spans="1:2">
      <c r="A450" s="6"/>
      <c r="B450" s="7"/>
    </row>
    <row r="451" s="2" customFormat="1" ht="15.75" spans="1:2">
      <c r="A451" s="6"/>
      <c r="B451" s="7"/>
    </row>
    <row r="452" s="2" customFormat="1" ht="15.75" spans="1:2">
      <c r="A452" s="6"/>
      <c r="B452" s="7"/>
    </row>
    <row r="453" s="2" customFormat="1" ht="15.75" spans="1:2">
      <c r="A453" s="6"/>
      <c r="B453" s="7"/>
    </row>
    <row r="454" s="2" customFormat="1" ht="15.75" spans="1:2">
      <c r="A454" s="6"/>
      <c r="B454" s="7"/>
    </row>
    <row r="455" s="2" customFormat="1" ht="15.75" spans="1:2">
      <c r="A455" s="6"/>
      <c r="B455" s="7"/>
    </row>
    <row r="456" s="2" customFormat="1" ht="15.75" spans="1:2">
      <c r="A456" s="6"/>
      <c r="B456" s="7"/>
    </row>
    <row r="457" s="2" customFormat="1" ht="15.75" spans="1:2">
      <c r="A457" s="6"/>
      <c r="B457" s="7"/>
    </row>
    <row r="458" s="2" customFormat="1" ht="15.75" spans="1:2">
      <c r="A458" s="6"/>
      <c r="B458" s="7"/>
    </row>
    <row r="459" s="2" customFormat="1" ht="15.75" spans="1:2">
      <c r="A459" s="6"/>
      <c r="B459" s="7"/>
    </row>
    <row r="460" s="2" customFormat="1" ht="15.75" spans="1:2">
      <c r="A460" s="6"/>
      <c r="B460" s="7"/>
    </row>
    <row r="461" s="2" customFormat="1" ht="15.75" spans="1:2">
      <c r="A461" s="6"/>
      <c r="B461" s="7"/>
    </row>
    <row r="462" s="2" customFormat="1" ht="15.75" spans="1:2">
      <c r="A462" s="6"/>
      <c r="B462" s="7"/>
    </row>
    <row r="463" s="2" customFormat="1" ht="15.75" spans="1:2">
      <c r="A463" s="6"/>
      <c r="B463" s="7"/>
    </row>
    <row r="464" s="2" customFormat="1" ht="15.75" spans="1:2">
      <c r="A464" s="6"/>
      <c r="B464" s="7"/>
    </row>
    <row r="465" s="2" customFormat="1" ht="15.75" spans="1:2">
      <c r="A465" s="6"/>
      <c r="B465" s="7"/>
    </row>
    <row r="466" s="2" customFormat="1" ht="15.75" spans="1:2">
      <c r="A466" s="6"/>
      <c r="B466" s="7"/>
    </row>
    <row r="467" s="2" customFormat="1" ht="15.75" spans="1:2">
      <c r="A467" s="6"/>
      <c r="B467" s="7"/>
    </row>
    <row r="468" s="2" customFormat="1" ht="15.75" spans="1:2">
      <c r="A468" s="6"/>
      <c r="B468" s="7"/>
    </row>
    <row r="469" s="2" customFormat="1" ht="15.75" spans="1:2">
      <c r="A469" s="6"/>
      <c r="B469" s="7"/>
    </row>
    <row r="470" s="2" customFormat="1" ht="15.75" spans="1:2">
      <c r="A470" s="6"/>
      <c r="B470" s="7"/>
    </row>
    <row r="471" s="2" customFormat="1" ht="15.75" spans="1:2">
      <c r="A471" s="6"/>
      <c r="B471" s="7"/>
    </row>
    <row r="472" s="2" customFormat="1" ht="15.75" spans="1:2">
      <c r="A472" s="6"/>
      <c r="B472" s="7"/>
    </row>
    <row r="473" s="2" customFormat="1" ht="15.75" spans="1:2">
      <c r="A473" s="6"/>
      <c r="B473" s="7"/>
    </row>
    <row r="474" s="2" customFormat="1" ht="15.75" spans="1:2">
      <c r="A474" s="6"/>
      <c r="B474" s="7"/>
    </row>
    <row r="475" s="2" customFormat="1" ht="15.75" spans="1:2">
      <c r="A475" s="6"/>
      <c r="B475" s="7"/>
    </row>
    <row r="476" s="2" customFormat="1" ht="15.75" spans="1:2">
      <c r="A476" s="6"/>
      <c r="B476" s="7"/>
    </row>
    <row r="477" s="2" customFormat="1" ht="15.75" spans="1:2">
      <c r="A477" s="8"/>
      <c r="B477" s="7"/>
    </row>
    <row r="478" s="2" customFormat="1" ht="15.75" spans="1:2">
      <c r="A478" s="6"/>
      <c r="B478" s="7"/>
    </row>
    <row r="479" s="2" customFormat="1" ht="15.75" spans="1:2">
      <c r="A479" s="6"/>
      <c r="B479" s="7"/>
    </row>
    <row r="480" s="2" customFormat="1" ht="15.75" spans="1:2">
      <c r="A480" s="6"/>
      <c r="B480" s="7"/>
    </row>
    <row r="481" s="2" customFormat="1" ht="15.75" spans="1:2">
      <c r="A481" s="6"/>
      <c r="B481" s="7"/>
    </row>
    <row r="482" s="2" customFormat="1" ht="15.75" spans="1:2">
      <c r="A482" s="6"/>
      <c r="B482" s="7"/>
    </row>
    <row r="483" s="2" customFormat="1" ht="15.75" spans="1:2">
      <c r="A483" s="6"/>
      <c r="B483" s="7"/>
    </row>
    <row r="484" s="2" customFormat="1" ht="15.75" spans="1:2">
      <c r="A484" s="6"/>
      <c r="B484" s="7"/>
    </row>
    <row r="485" s="2" customFormat="1" ht="15.75" spans="1:2">
      <c r="A485" s="6"/>
      <c r="B485" s="7"/>
    </row>
    <row r="486" s="2" customFormat="1" ht="15.75" spans="1:2">
      <c r="A486" s="6"/>
      <c r="B486" s="7"/>
    </row>
    <row r="487" s="2" customFormat="1" ht="15.75" spans="1:2">
      <c r="A487" s="6"/>
      <c r="B487" s="7"/>
    </row>
    <row r="488" s="2" customFormat="1" ht="15.75" spans="1:2">
      <c r="A488" s="6"/>
      <c r="B488" s="7"/>
    </row>
    <row r="489" s="2" customFormat="1" ht="15.75" spans="1:2">
      <c r="A489" s="6"/>
      <c r="B489" s="7"/>
    </row>
    <row r="490" s="2" customFormat="1" ht="15.75" spans="1:2">
      <c r="A490" s="6"/>
      <c r="B490" s="7"/>
    </row>
    <row r="491" s="2" customFormat="1" ht="15.75" spans="1:2">
      <c r="A491" s="6"/>
      <c r="B491" s="7"/>
    </row>
    <row r="492" s="2" customFormat="1" ht="15.75" spans="1:2">
      <c r="A492" s="6"/>
      <c r="B492" s="7"/>
    </row>
    <row r="493" s="2" customFormat="1" ht="15.75" spans="1:2">
      <c r="A493" s="6"/>
      <c r="B493" s="7"/>
    </row>
    <row r="494" s="2" customFormat="1" ht="15.75" spans="1:2">
      <c r="A494" s="6"/>
      <c r="B494" s="7"/>
    </row>
    <row r="495" s="2" customFormat="1" ht="15.75" spans="1:2">
      <c r="A495" s="6"/>
      <c r="B495" s="7"/>
    </row>
    <row r="496" s="2" customFormat="1" ht="15.75" spans="1:2">
      <c r="A496" s="6"/>
      <c r="B496" s="7"/>
    </row>
    <row r="497" s="2" customFormat="1" ht="15.75" spans="1:2">
      <c r="A497" s="6"/>
      <c r="B497" s="7"/>
    </row>
    <row r="498" s="2" customFormat="1" ht="15.75" spans="1:2">
      <c r="A498" s="6"/>
      <c r="B498" s="7"/>
    </row>
    <row r="499" s="2" customFormat="1" ht="15.75" spans="1:2">
      <c r="A499" s="6"/>
      <c r="B499" s="7"/>
    </row>
    <row r="500" s="2" customFormat="1" ht="15.75" spans="1:2">
      <c r="A500" s="6"/>
      <c r="B500" s="7"/>
    </row>
    <row r="501" s="2" customFormat="1" ht="15.75" spans="1:2">
      <c r="A501" s="8"/>
      <c r="B501" s="7"/>
    </row>
    <row r="502" s="2" customFormat="1" ht="15.75" spans="1:2">
      <c r="A502" s="6"/>
      <c r="B502" s="7"/>
    </row>
    <row r="503" s="2" customFormat="1" ht="15.75" spans="1:2">
      <c r="A503" s="6"/>
      <c r="B503" s="7"/>
    </row>
    <row r="504" s="2" customFormat="1" ht="15.75" spans="1:2">
      <c r="A504" s="6"/>
      <c r="B504" s="7"/>
    </row>
    <row r="505" s="2" customFormat="1" ht="15.75" spans="1:2">
      <c r="A505" s="6"/>
      <c r="B505" s="7"/>
    </row>
    <row r="506" s="2" customFormat="1" ht="15.75" spans="1:2">
      <c r="A506" s="6"/>
      <c r="B506" s="7"/>
    </row>
    <row r="507" s="2" customFormat="1" ht="15.75" spans="1:2">
      <c r="A507" s="6"/>
      <c r="B507" s="7"/>
    </row>
    <row r="508" s="2" customFormat="1" ht="15.75" spans="1:2">
      <c r="A508" s="6"/>
      <c r="B508" s="7"/>
    </row>
    <row r="509" s="2" customFormat="1" ht="15.75" spans="1:2">
      <c r="A509" s="6"/>
      <c r="B509" s="7"/>
    </row>
    <row r="510" s="2" customFormat="1" ht="15.75" spans="1:2">
      <c r="A510" s="6"/>
      <c r="B510" s="7"/>
    </row>
    <row r="511" s="2" customFormat="1" ht="15.75" spans="1:2">
      <c r="A511" s="6"/>
      <c r="B511" s="7"/>
    </row>
    <row r="512" s="2" customFormat="1" ht="15.75" spans="1:2">
      <c r="A512" s="6"/>
      <c r="B512" s="7"/>
    </row>
    <row r="513" s="2" customFormat="1" ht="15.75" spans="1:2">
      <c r="A513" s="6"/>
      <c r="B513" s="7"/>
    </row>
    <row r="514" s="2" customFormat="1" ht="15.75" spans="1:2">
      <c r="A514" s="6"/>
      <c r="B514" s="7"/>
    </row>
    <row r="515" s="2" customFormat="1" ht="15.75" spans="1:2">
      <c r="A515" s="6"/>
      <c r="B515" s="7"/>
    </row>
    <row r="516" s="2" customFormat="1" ht="15.75" spans="1:2">
      <c r="A516" s="6"/>
      <c r="B516" s="7"/>
    </row>
    <row r="517" s="2" customFormat="1" ht="15.75" spans="1:2">
      <c r="A517" s="6"/>
      <c r="B517" s="7"/>
    </row>
    <row r="518" s="2" customFormat="1" ht="15.75" spans="1:2">
      <c r="A518" s="6"/>
      <c r="B518" s="7"/>
    </row>
    <row r="519" s="2" customFormat="1" ht="15.75" spans="1:2">
      <c r="A519" s="6"/>
      <c r="B519" s="7"/>
    </row>
    <row r="520" s="2" customFormat="1" ht="15.75" spans="1:2">
      <c r="A520" s="6"/>
      <c r="B520" s="7"/>
    </row>
    <row r="521" s="2" customFormat="1" ht="15.75" spans="1:2">
      <c r="A521" s="6"/>
      <c r="B521" s="7"/>
    </row>
    <row r="522" s="2" customFormat="1" ht="15.75" spans="1:2">
      <c r="A522" s="6"/>
      <c r="B522" s="7"/>
    </row>
    <row r="523" s="2" customFormat="1" ht="15.75" spans="1:2">
      <c r="A523" s="6"/>
      <c r="B523" s="7"/>
    </row>
    <row r="524" s="2" customFormat="1" ht="15.75" spans="1:2">
      <c r="A524" s="6"/>
      <c r="B524" s="7"/>
    </row>
    <row r="525" s="2" customFormat="1" ht="15.75" spans="1:2">
      <c r="A525" s="6"/>
      <c r="B525" s="7"/>
    </row>
    <row r="526" s="2" customFormat="1" ht="15.75" spans="1:2">
      <c r="A526" s="6"/>
      <c r="B526" s="7"/>
    </row>
    <row r="527" s="2" customFormat="1" ht="15.75" spans="1:2">
      <c r="A527" s="6"/>
      <c r="B527" s="7"/>
    </row>
    <row r="528" s="2" customFormat="1" ht="15.75" spans="1:2">
      <c r="A528" s="6"/>
      <c r="B528" s="7"/>
    </row>
    <row r="529" s="2" customFormat="1" ht="15.75" spans="1:2">
      <c r="A529" s="6"/>
      <c r="B529" s="7"/>
    </row>
    <row r="530" s="2" customFormat="1" ht="15.75" spans="1:2">
      <c r="A530" s="6"/>
      <c r="B530" s="7"/>
    </row>
    <row r="531" s="2" customFormat="1" ht="15.75" spans="1:2">
      <c r="A531" s="6"/>
      <c r="B531" s="7"/>
    </row>
    <row r="532" s="2" customFormat="1" ht="15.75" spans="1:2">
      <c r="A532" s="6"/>
      <c r="B532" s="7"/>
    </row>
    <row r="533" s="2" customFormat="1" ht="15.75" spans="1:2">
      <c r="A533" s="6"/>
      <c r="B533" s="7"/>
    </row>
    <row r="534" s="2" customFormat="1" ht="15.75" spans="1:2">
      <c r="A534" s="6"/>
      <c r="B534" s="7"/>
    </row>
    <row r="535" s="2" customFormat="1" ht="15.75" spans="1:2">
      <c r="A535" s="6"/>
      <c r="B535" s="7"/>
    </row>
    <row r="536" s="2" customFormat="1" ht="15.75" spans="1:2">
      <c r="A536" s="6"/>
      <c r="B536" s="7"/>
    </row>
    <row r="537" s="2" customFormat="1" ht="15.75" spans="1:2">
      <c r="A537" s="6"/>
      <c r="B537" s="7"/>
    </row>
    <row r="538" s="2" customFormat="1" ht="15.75" spans="1:2">
      <c r="A538" s="6"/>
      <c r="B538" s="7"/>
    </row>
    <row r="539" s="2" customFormat="1" ht="15.75" spans="1:2">
      <c r="A539" s="6"/>
      <c r="B539" s="7"/>
    </row>
    <row r="540" s="2" customFormat="1" ht="15.75" spans="1:2">
      <c r="A540" s="6"/>
      <c r="B540" s="7"/>
    </row>
    <row r="541" s="2" customFormat="1" ht="15.75" spans="1:2">
      <c r="A541" s="6"/>
      <c r="B541" s="7"/>
    </row>
    <row r="542" s="2" customFormat="1" ht="15.75" spans="1:2">
      <c r="A542" s="6"/>
      <c r="B542" s="7"/>
    </row>
    <row r="543" s="2" customFormat="1" ht="15.75" spans="1:2">
      <c r="A543" s="6"/>
      <c r="B543" s="7"/>
    </row>
    <row r="544" s="2" customFormat="1" ht="15.75" spans="1:2">
      <c r="A544" s="6"/>
      <c r="B544" s="7"/>
    </row>
    <row r="545" s="2" customFormat="1" ht="15.75" spans="1:2">
      <c r="A545" s="6"/>
      <c r="B545" s="7"/>
    </row>
    <row r="546" s="2" customFormat="1" ht="15.75" spans="1:2">
      <c r="A546" s="6"/>
      <c r="B546" s="7"/>
    </row>
    <row r="547" s="2" customFormat="1" ht="15.75" spans="1:2">
      <c r="A547" s="6"/>
      <c r="B547" s="7"/>
    </row>
    <row r="548" s="2" customFormat="1" ht="15.75" spans="1:2">
      <c r="A548" s="6"/>
      <c r="B548" s="7"/>
    </row>
    <row r="549" s="2" customFormat="1" ht="15.75" spans="1:2">
      <c r="A549" s="6"/>
      <c r="B549" s="7"/>
    </row>
    <row r="550" s="2" customFormat="1" ht="15.75" spans="1:2">
      <c r="A550" s="6"/>
      <c r="B550" s="7"/>
    </row>
    <row r="551" s="2" customFormat="1" ht="15.75" spans="1:2">
      <c r="A551" s="6"/>
      <c r="B551" s="7"/>
    </row>
    <row r="552" s="2" customFormat="1" ht="15.75" spans="1:2">
      <c r="A552" s="6"/>
      <c r="B552" s="7"/>
    </row>
    <row r="553" s="2" customFormat="1" ht="15.75" spans="1:2">
      <c r="A553" s="6"/>
      <c r="B553" s="7"/>
    </row>
    <row r="554" s="2" customFormat="1" ht="15.75" spans="1:2">
      <c r="A554" s="6"/>
      <c r="B554" s="7"/>
    </row>
    <row r="555" s="2" customFormat="1" ht="15.75" spans="1:2">
      <c r="A555" s="6"/>
      <c r="B555" s="7"/>
    </row>
    <row r="556" s="2" customFormat="1" ht="15.75" spans="1:2">
      <c r="A556" s="6"/>
      <c r="B556" s="7"/>
    </row>
    <row r="557" s="2" customFormat="1" ht="15.75" spans="1:2">
      <c r="A557" s="6"/>
      <c r="B557" s="7"/>
    </row>
    <row r="558" s="2" customFormat="1" ht="15.75" spans="1:2">
      <c r="A558" s="6"/>
      <c r="B558" s="7"/>
    </row>
    <row r="559" s="2" customFormat="1" ht="15.75" spans="1:2">
      <c r="A559" s="6"/>
      <c r="B559" s="7"/>
    </row>
    <row r="560" s="2" customFormat="1" ht="15.75" spans="1:2">
      <c r="A560" s="6"/>
      <c r="B560" s="7"/>
    </row>
    <row r="561" s="2" customFormat="1" ht="15.75" spans="1:2">
      <c r="A561" s="6"/>
      <c r="B561" s="7"/>
    </row>
    <row r="562" s="2" customFormat="1" ht="15.75" spans="1:2">
      <c r="A562" s="6"/>
      <c r="B562" s="7"/>
    </row>
    <row r="563" s="2" customFormat="1" ht="15.75" spans="1:2">
      <c r="A563" s="6"/>
      <c r="B563" s="7"/>
    </row>
    <row r="564" s="2" customFormat="1" ht="15.75" spans="1:2">
      <c r="A564" s="6"/>
      <c r="B564" s="7"/>
    </row>
    <row r="565" s="2" customFormat="1" ht="15.75" spans="1:2">
      <c r="A565" s="6"/>
      <c r="B565" s="7"/>
    </row>
    <row r="566" s="2" customFormat="1" ht="15.75" spans="1:2">
      <c r="A566" s="6"/>
      <c r="B566" s="7"/>
    </row>
    <row r="567" s="2" customFormat="1" ht="15.75" spans="1:2">
      <c r="A567" s="6"/>
      <c r="B567" s="7"/>
    </row>
    <row r="568" s="2" customFormat="1" ht="15.75" spans="1:2">
      <c r="A568" s="6"/>
      <c r="B568" s="7"/>
    </row>
    <row r="569" s="2" customFormat="1" ht="15.75" spans="1:2">
      <c r="A569" s="6"/>
      <c r="B569" s="7"/>
    </row>
    <row r="570" s="2" customFormat="1" ht="15.75" spans="1:2">
      <c r="A570" s="6"/>
      <c r="B570" s="7"/>
    </row>
    <row r="571" s="2" customFormat="1" ht="15.75" spans="1:2">
      <c r="A571" s="6"/>
      <c r="B571" s="7"/>
    </row>
    <row r="572" s="2" customFormat="1" ht="15.75" spans="1:2">
      <c r="A572" s="6"/>
      <c r="B572" s="7"/>
    </row>
    <row r="573" s="2" customFormat="1" ht="15.75" spans="1:2">
      <c r="A573" s="6"/>
      <c r="B573" s="7"/>
    </row>
    <row r="574" s="2" customFormat="1" ht="15.75" spans="1:2">
      <c r="A574" s="6"/>
      <c r="B574" s="7"/>
    </row>
    <row r="575" s="2" customFormat="1" ht="15.75" spans="1:2">
      <c r="A575" s="6"/>
      <c r="B575" s="7"/>
    </row>
    <row r="576" s="2" customFormat="1" ht="15.75" spans="1:2">
      <c r="A576" s="6"/>
      <c r="B576" s="7"/>
    </row>
    <row r="577" s="2" customFormat="1" ht="15.75" spans="1:2">
      <c r="A577" s="6"/>
      <c r="B577" s="7"/>
    </row>
    <row r="578" s="2" customFormat="1" ht="15.75" spans="1:2">
      <c r="A578" s="6"/>
      <c r="B578" s="7"/>
    </row>
    <row r="579" s="2" customFormat="1" ht="15.75" spans="1:2">
      <c r="A579" s="6"/>
      <c r="B579" s="7"/>
    </row>
    <row r="580" s="2" customFormat="1" ht="15.75" spans="1:2">
      <c r="A580" s="6"/>
      <c r="B580" s="7"/>
    </row>
    <row r="581" s="2" customFormat="1" ht="15.75" spans="1:2">
      <c r="A581" s="6"/>
      <c r="B581" s="7"/>
    </row>
    <row r="582" s="2" customFormat="1" ht="15.75" spans="1:2">
      <c r="A582" s="6"/>
      <c r="B582" s="7"/>
    </row>
    <row r="583" s="2" customFormat="1" ht="15.75" spans="1:2">
      <c r="A583" s="6"/>
      <c r="B583" s="7"/>
    </row>
    <row r="584" s="2" customFormat="1" ht="15.75" spans="1:2">
      <c r="A584" s="6"/>
      <c r="B584" s="7"/>
    </row>
    <row r="585" s="2" customFormat="1" ht="15.75" spans="1:2">
      <c r="A585" s="6"/>
      <c r="B585" s="7"/>
    </row>
    <row r="586" s="2" customFormat="1" ht="15.75" spans="1:2">
      <c r="A586" s="6"/>
      <c r="B586" s="7"/>
    </row>
    <row r="587" s="2" customFormat="1" ht="15.75" spans="1:2">
      <c r="A587" s="6"/>
      <c r="B587" s="7"/>
    </row>
    <row r="588" s="2" customFormat="1" ht="15.75" spans="1:2">
      <c r="A588" s="6"/>
      <c r="B588" s="7"/>
    </row>
    <row r="589" s="2" customFormat="1" ht="15.75" spans="1:2">
      <c r="A589" s="6"/>
      <c r="B589" s="7"/>
    </row>
    <row r="590" s="2" customFormat="1" ht="15.75" spans="1:2">
      <c r="A590" s="6"/>
      <c r="B590" s="7"/>
    </row>
    <row r="591" s="2" customFormat="1" ht="15.75" spans="1:2">
      <c r="A591" s="6"/>
      <c r="B591" s="7"/>
    </row>
    <row r="592" s="2" customFormat="1" ht="15.75" spans="1:2">
      <c r="A592" s="6"/>
      <c r="B592" s="7"/>
    </row>
    <row r="593" s="2" customFormat="1" ht="15.75" spans="1:2">
      <c r="A593" s="6"/>
      <c r="B593" s="7"/>
    </row>
    <row r="594" s="2" customFormat="1" ht="15.75" spans="1:2">
      <c r="A594" s="6"/>
      <c r="B594" s="7"/>
    </row>
    <row r="595" s="2" customFormat="1" ht="15.75" spans="1:2">
      <c r="A595" s="6"/>
      <c r="B595" s="7"/>
    </row>
    <row r="596" s="2" customFormat="1" ht="15.75" spans="1:2">
      <c r="A596" s="6"/>
      <c r="B596" s="7"/>
    </row>
    <row r="597" s="2" customFormat="1" ht="15.75" spans="1:2">
      <c r="A597" s="6"/>
      <c r="B597" s="7"/>
    </row>
    <row r="598" s="2" customFormat="1" ht="15.75" spans="1:2">
      <c r="A598" s="6"/>
      <c r="B598" s="7"/>
    </row>
    <row r="599" s="2" customFormat="1" ht="15.75" spans="1:2">
      <c r="A599" s="6"/>
      <c r="B599" s="7"/>
    </row>
    <row r="600" s="2" customFormat="1" ht="15.75" spans="1:2">
      <c r="A600" s="6"/>
      <c r="B600" s="7"/>
    </row>
    <row r="601" s="2" customFormat="1" ht="15.75" spans="1:2">
      <c r="A601" s="6"/>
      <c r="B601" s="7"/>
    </row>
    <row r="602" s="2" customFormat="1" ht="15.75" spans="1:2">
      <c r="A602" s="6"/>
      <c r="B602" s="7"/>
    </row>
    <row r="603" s="2" customFormat="1" ht="15.75" spans="1:2">
      <c r="A603" s="6"/>
      <c r="B603" s="7"/>
    </row>
    <row r="604" s="2" customFormat="1" ht="15.75" spans="1:2">
      <c r="A604" s="6"/>
      <c r="B604" s="7"/>
    </row>
    <row r="605" s="2" customFormat="1" ht="15.75" spans="1:2">
      <c r="A605" s="6"/>
      <c r="B605" s="7"/>
    </row>
    <row r="606" s="2" customFormat="1" ht="15.75" spans="1:2">
      <c r="A606" s="6"/>
      <c r="B606" s="7"/>
    </row>
    <row r="607" s="2" customFormat="1" ht="15.75" spans="1:2">
      <c r="A607" s="6"/>
      <c r="B607" s="7"/>
    </row>
    <row r="608" s="2" customFormat="1" ht="15.75" spans="1:2">
      <c r="A608" s="6"/>
      <c r="B608" s="7"/>
    </row>
    <row r="609" s="2" customFormat="1" ht="15.75" spans="1:2">
      <c r="A609" s="6"/>
      <c r="B609" s="7"/>
    </row>
    <row r="610" s="2" customFormat="1" ht="15.75" spans="1:2">
      <c r="A610" s="6"/>
      <c r="B610" s="7"/>
    </row>
    <row r="611" s="2" customFormat="1" ht="15.75" spans="1:2">
      <c r="A611" s="6"/>
      <c r="B611" s="7"/>
    </row>
    <row r="612" s="2" customFormat="1" ht="15.75" spans="1:2">
      <c r="A612" s="6"/>
      <c r="B612" s="7"/>
    </row>
    <row r="613" s="2" customFormat="1" ht="15.75" spans="1:2">
      <c r="A613" s="6"/>
      <c r="B613" s="7"/>
    </row>
    <row r="614" s="2" customFormat="1" ht="15.75" spans="1:2">
      <c r="A614" s="6"/>
      <c r="B614" s="7"/>
    </row>
    <row r="615" s="2" customFormat="1" ht="15.75" spans="1:2">
      <c r="A615" s="6"/>
      <c r="B615" s="7"/>
    </row>
    <row r="616" s="2" customFormat="1" ht="15.75" spans="1:2">
      <c r="A616" s="6"/>
      <c r="B616" s="7"/>
    </row>
    <row r="617" s="2" customFormat="1" ht="15.75" spans="1:2">
      <c r="A617" s="6"/>
      <c r="B617" s="7"/>
    </row>
    <row r="618" s="2" customFormat="1" ht="15.75" spans="1:2">
      <c r="A618" s="6"/>
      <c r="B618" s="7"/>
    </row>
    <row r="619" s="2" customFormat="1" ht="15.75" spans="1:2">
      <c r="A619" s="6"/>
      <c r="B619" s="7"/>
    </row>
    <row r="620" s="2" customFormat="1" ht="15.75" spans="1:2">
      <c r="A620" s="6"/>
      <c r="B620" s="7"/>
    </row>
    <row r="621" s="2" customFormat="1" ht="15.75" spans="1:2">
      <c r="A621" s="6"/>
      <c r="B621" s="7"/>
    </row>
    <row r="622" s="2" customFormat="1" ht="15.75" spans="1:2">
      <c r="A622" s="6"/>
      <c r="B622" s="7"/>
    </row>
    <row r="623" s="2" customFormat="1" ht="15.75" spans="1:2">
      <c r="A623" s="6"/>
      <c r="B623" s="7"/>
    </row>
    <row r="624" s="2" customFormat="1" ht="15.75" spans="1:2">
      <c r="A624" s="6"/>
      <c r="B624" s="7"/>
    </row>
    <row r="625" s="2" customFormat="1" ht="15.75" spans="1:2">
      <c r="A625" s="6"/>
      <c r="B625" s="7"/>
    </row>
    <row r="626" s="2" customFormat="1" ht="15.75" spans="1:2">
      <c r="A626" s="6"/>
      <c r="B626" s="7"/>
    </row>
    <row r="627" s="2" customFormat="1" ht="15.75" spans="1:2">
      <c r="A627" s="6"/>
      <c r="B627" s="7"/>
    </row>
    <row r="628" s="2" customFormat="1" ht="15.75" spans="1:2">
      <c r="A628" s="6"/>
      <c r="B628" s="7"/>
    </row>
    <row r="629" s="2" customFormat="1" ht="15.75" spans="1:2">
      <c r="A629" s="6"/>
      <c r="B629" s="7"/>
    </row>
    <row r="630" s="2" customFormat="1" ht="15.75" spans="1:2">
      <c r="A630" s="6"/>
      <c r="B630" s="7"/>
    </row>
    <row r="631" s="2" customFormat="1" ht="15.75" spans="1:2">
      <c r="A631" s="6"/>
      <c r="B631" s="7"/>
    </row>
    <row r="632" s="2" customFormat="1" ht="15.75" spans="1:2">
      <c r="A632" s="6"/>
      <c r="B632" s="7"/>
    </row>
    <row r="633" s="2" customFormat="1" ht="15.75" spans="1:2">
      <c r="A633" s="6"/>
      <c r="B633" s="7"/>
    </row>
    <row r="634" s="2" customFormat="1" ht="15.75" spans="1:2">
      <c r="A634" s="6"/>
      <c r="B634" s="7"/>
    </row>
    <row r="635" s="2" customFormat="1" ht="15.75" spans="1:2">
      <c r="A635" s="6"/>
      <c r="B635" s="7"/>
    </row>
    <row r="636" s="2" customFormat="1" ht="15.75" spans="1:2">
      <c r="A636" s="6"/>
      <c r="B636" s="7"/>
    </row>
    <row r="637" s="2" customFormat="1" ht="15.75" spans="1:2">
      <c r="A637" s="6"/>
      <c r="B637" s="7"/>
    </row>
    <row r="638" s="2" customFormat="1" ht="15.75" spans="1:2">
      <c r="A638" s="6"/>
      <c r="B638" s="7"/>
    </row>
    <row r="639" s="2" customFormat="1" ht="15.75" spans="1:2">
      <c r="A639" s="6"/>
      <c r="B639" s="7"/>
    </row>
    <row r="640" s="2" customFormat="1" ht="15.75" spans="1:2">
      <c r="A640" s="6"/>
      <c r="B640" s="7"/>
    </row>
    <row r="641" s="2" customFormat="1" ht="15.75" spans="1:2">
      <c r="A641" s="6"/>
      <c r="B641" s="7"/>
    </row>
    <row r="642" s="2" customFormat="1" ht="15.75" spans="1:2">
      <c r="A642" s="6"/>
      <c r="B642" s="7"/>
    </row>
    <row r="643" s="2" customFormat="1" ht="15.75" spans="1:2">
      <c r="A643" s="6"/>
      <c r="B643" s="7"/>
    </row>
    <row r="644" s="2" customFormat="1" ht="15.75" spans="1:2">
      <c r="A644" s="6"/>
      <c r="B644" s="7"/>
    </row>
    <row r="645" s="2" customFormat="1" ht="15.75" spans="1:2">
      <c r="A645" s="6"/>
      <c r="B645" s="7"/>
    </row>
    <row r="646" s="2" customFormat="1" ht="15.75" spans="1:2">
      <c r="A646" s="6"/>
      <c r="B646" s="7"/>
    </row>
    <row r="647" s="2" customFormat="1" ht="15.75" spans="1:2">
      <c r="A647" s="6"/>
      <c r="B647" s="7"/>
    </row>
    <row r="648" s="2" customFormat="1" ht="15.75" spans="1:2">
      <c r="A648" s="6"/>
      <c r="B648" s="7"/>
    </row>
    <row r="649" s="2" customFormat="1" ht="15.75" spans="1:2">
      <c r="A649" s="6"/>
      <c r="B649" s="7"/>
    </row>
    <row r="650" s="2" customFormat="1" ht="15.75" spans="1:2">
      <c r="A650" s="6"/>
      <c r="B650" s="7"/>
    </row>
    <row r="651" s="2" customFormat="1" ht="15.75" spans="1:2">
      <c r="A651" s="6"/>
      <c r="B651" s="7"/>
    </row>
    <row r="652" s="2" customFormat="1" ht="15.75" spans="1:2">
      <c r="A652" s="6"/>
      <c r="B652" s="7"/>
    </row>
    <row r="653" s="2" customFormat="1" ht="15.75" spans="1:2">
      <c r="A653" s="6"/>
      <c r="B653" s="7"/>
    </row>
    <row r="654" s="2" customFormat="1" ht="15.75" spans="1:2">
      <c r="A654" s="6"/>
      <c r="B654" s="7"/>
    </row>
    <row r="655" s="2" customFormat="1" ht="15.75" spans="1:2">
      <c r="A655" s="6"/>
      <c r="B655" s="7"/>
    </row>
    <row r="656" s="2" customFormat="1" ht="15.75" spans="1:2">
      <c r="A656" s="6"/>
      <c r="B656" s="7"/>
    </row>
    <row r="657" s="2" customFormat="1" ht="15.75" spans="1:2">
      <c r="A657" s="6"/>
      <c r="B657" s="7"/>
    </row>
    <row r="658" s="2" customFormat="1" ht="15.75" spans="1:2">
      <c r="A658" s="6"/>
      <c r="B658" s="7"/>
    </row>
    <row r="659" s="2" customFormat="1" ht="15.75" spans="1:2">
      <c r="A659" s="6"/>
      <c r="B659" s="7"/>
    </row>
    <row r="660" s="2" customFormat="1" ht="15.75" spans="1:2">
      <c r="A660" s="6"/>
      <c r="B660" s="7"/>
    </row>
    <row r="661" s="2" customFormat="1" ht="15.75" spans="1:2">
      <c r="A661" s="6"/>
      <c r="B661" s="7"/>
    </row>
    <row r="662" s="2" customFormat="1" ht="15.75" spans="1:2">
      <c r="A662" s="6"/>
      <c r="B662" s="7"/>
    </row>
    <row r="663" s="2" customFormat="1" ht="15.75" spans="1:2">
      <c r="A663" s="6"/>
      <c r="B663" s="7"/>
    </row>
    <row r="664" s="2" customFormat="1" ht="15.75" spans="1:2">
      <c r="A664" s="6"/>
      <c r="B664" s="7"/>
    </row>
    <row r="665" s="2" customFormat="1" ht="15.75" spans="1:2">
      <c r="A665" s="6"/>
      <c r="B665" s="7"/>
    </row>
    <row r="666" s="2" customFormat="1" ht="15.75" spans="1:2">
      <c r="A666" s="6"/>
      <c r="B666" s="7"/>
    </row>
    <row r="667" s="2" customFormat="1" ht="15.75" spans="1:2">
      <c r="A667" s="6"/>
      <c r="B667" s="7"/>
    </row>
    <row r="668" s="2" customFormat="1" ht="15.75" spans="1:2">
      <c r="A668" s="6"/>
      <c r="B668" s="7"/>
    </row>
    <row r="669" s="2" customFormat="1" ht="15.75" spans="1:2">
      <c r="A669" s="6"/>
      <c r="B669" s="7"/>
    </row>
    <row r="670" s="2" customFormat="1" ht="15.75" spans="1:2">
      <c r="A670" s="6"/>
      <c r="B670" s="7"/>
    </row>
    <row r="671" s="2" customFormat="1" ht="15.75" spans="1:2">
      <c r="A671" s="6"/>
      <c r="B671" s="7"/>
    </row>
    <row r="672" s="2" customFormat="1" ht="15.75" spans="1:2">
      <c r="A672" s="6"/>
      <c r="B672" s="7"/>
    </row>
    <row r="673" s="2" customFormat="1" ht="15.75" spans="1:2">
      <c r="A673" s="6"/>
      <c r="B673" s="7"/>
    </row>
    <row r="674" s="2" customFormat="1" ht="15.75" spans="1:2">
      <c r="A674" s="6"/>
      <c r="B674" s="7"/>
    </row>
    <row r="675" s="2" customFormat="1" ht="15.75" spans="1:2">
      <c r="A675" s="6"/>
      <c r="B675" s="7"/>
    </row>
    <row r="676" s="2" customFormat="1" ht="15.75" spans="1:2">
      <c r="A676" s="6"/>
      <c r="B676" s="7"/>
    </row>
    <row r="677" s="2" customFormat="1" ht="15.75" spans="1:2">
      <c r="A677" s="6"/>
      <c r="B677" s="7"/>
    </row>
    <row r="678" s="2" customFormat="1" ht="15.75" spans="1:2">
      <c r="A678" s="6"/>
      <c r="B678" s="7"/>
    </row>
    <row r="679" s="2" customFormat="1" ht="15.75" spans="1:2">
      <c r="A679" s="6"/>
      <c r="B679" s="7"/>
    </row>
    <row r="680" s="2" customFormat="1" ht="15.75" spans="1:2">
      <c r="A680" s="6"/>
      <c r="B680" s="7"/>
    </row>
    <row r="681" s="2" customFormat="1" ht="15.75" spans="1:2">
      <c r="A681" s="6"/>
      <c r="B681" s="7"/>
    </row>
    <row r="682" s="2" customFormat="1" ht="15.75" spans="1:2">
      <c r="A682" s="6"/>
      <c r="B682" s="7"/>
    </row>
    <row r="683" s="2" customFormat="1" ht="15.75" spans="1:2">
      <c r="A683" s="6"/>
      <c r="B683" s="7"/>
    </row>
    <row r="684" s="2" customFormat="1" ht="15.75" spans="1:2">
      <c r="A684" s="6"/>
      <c r="B684" s="7"/>
    </row>
    <row r="685" s="2" customFormat="1" ht="15.75" spans="1:2">
      <c r="A685" s="6"/>
      <c r="B685" s="7"/>
    </row>
    <row r="686" s="2" customFormat="1" ht="15.75" spans="1:2">
      <c r="A686" s="6"/>
      <c r="B686" s="7"/>
    </row>
    <row r="687" s="2" customFormat="1" ht="15.75" spans="1:2">
      <c r="A687" s="6"/>
      <c r="B687" s="7"/>
    </row>
    <row r="688" s="2" customFormat="1" ht="15.75" spans="1:2">
      <c r="A688" s="6"/>
      <c r="B688" s="7"/>
    </row>
    <row r="689" s="2" customFormat="1" ht="15.75" spans="1:2">
      <c r="A689" s="6"/>
      <c r="B689" s="7"/>
    </row>
    <row r="690" s="2" customFormat="1" ht="15.75" spans="1:2">
      <c r="A690" s="6"/>
      <c r="B690" s="7"/>
    </row>
    <row r="691" s="2" customFormat="1" ht="15.75" spans="1:2">
      <c r="A691" s="6"/>
      <c r="B691" s="7"/>
    </row>
    <row r="692" s="2" customFormat="1" ht="15.75" spans="1:2">
      <c r="A692" s="6"/>
      <c r="B692" s="7"/>
    </row>
    <row r="693" s="2" customFormat="1" ht="15.75" spans="1:2">
      <c r="A693" s="6"/>
      <c r="B693" s="7"/>
    </row>
    <row r="694" s="2" customFormat="1" ht="15.75" spans="1:2">
      <c r="A694" s="6"/>
      <c r="B694" s="7"/>
    </row>
    <row r="695" s="2" customFormat="1" ht="15.75" spans="1:2">
      <c r="A695" s="6"/>
      <c r="B695" s="7"/>
    </row>
    <row r="696" s="2" customFormat="1" ht="15.75" spans="1:2">
      <c r="A696" s="6"/>
      <c r="B696" s="7"/>
    </row>
    <row r="697" s="2" customFormat="1" ht="15.75" spans="1:2">
      <c r="A697" s="6"/>
      <c r="B697" s="7"/>
    </row>
    <row r="698" s="2" customFormat="1" ht="15.75" spans="1:2">
      <c r="A698" s="6"/>
      <c r="B698" s="7"/>
    </row>
    <row r="699" s="2" customFormat="1" ht="15.75" spans="1:2">
      <c r="A699" s="6"/>
      <c r="B699" s="7"/>
    </row>
    <row r="700" s="2" customFormat="1" ht="15.75" spans="1:2">
      <c r="A700" s="6"/>
      <c r="B700" s="7"/>
    </row>
    <row r="701" s="2" customFormat="1" ht="15.75" spans="1:2">
      <c r="A701" s="6"/>
      <c r="B701" s="7"/>
    </row>
    <row r="702" s="2" customFormat="1" ht="15.75" spans="1:2">
      <c r="A702" s="6"/>
      <c r="B702" s="7"/>
    </row>
    <row r="703" s="2" customFormat="1" ht="15.75" spans="1:2">
      <c r="A703" s="6"/>
      <c r="B703" s="7"/>
    </row>
    <row r="704" s="2" customFormat="1" ht="15.75" spans="1:2">
      <c r="A704" s="6"/>
      <c r="B704" s="7"/>
    </row>
    <row r="705" s="2" customFormat="1" ht="15.75" spans="1:2">
      <c r="A705" s="6"/>
      <c r="B705" s="7"/>
    </row>
    <row r="706" s="2" customFormat="1" ht="15.75" spans="1:2">
      <c r="A706" s="6"/>
      <c r="B706" s="7"/>
    </row>
    <row r="707" s="2" customFormat="1" ht="15.75" spans="1:2">
      <c r="A707" s="6"/>
      <c r="B707" s="7"/>
    </row>
    <row r="708" s="2" customFormat="1" ht="15.75" spans="1:2">
      <c r="A708" s="6"/>
      <c r="B708" s="7"/>
    </row>
    <row r="709" s="2" customFormat="1" ht="15.75" spans="1:2">
      <c r="A709" s="6"/>
      <c r="B709" s="7"/>
    </row>
    <row r="710" s="2" customFormat="1" ht="15.75" spans="1:2">
      <c r="A710" s="6"/>
      <c r="B710" s="7"/>
    </row>
    <row r="711" s="2" customFormat="1" ht="15.75" spans="1:2">
      <c r="A711" s="6"/>
      <c r="B711" s="7"/>
    </row>
    <row r="712" s="2" customFormat="1" ht="15.75" spans="1:2">
      <c r="A712" s="6"/>
      <c r="B712" s="7"/>
    </row>
    <row r="713" s="2" customFormat="1" ht="15.75" spans="1:2">
      <c r="A713" s="6"/>
      <c r="B713" s="7"/>
    </row>
    <row r="714" s="2" customFormat="1" ht="15.75" spans="1:2">
      <c r="A714" s="6"/>
      <c r="B714" s="7"/>
    </row>
    <row r="715" s="2" customFormat="1" ht="15.75" spans="1:2">
      <c r="A715" s="6"/>
      <c r="B715" s="7"/>
    </row>
    <row r="716" s="2" customFormat="1" ht="15.75" spans="1:2">
      <c r="A716" s="6"/>
      <c r="B716" s="7"/>
    </row>
    <row r="717" s="2" customFormat="1" ht="15.75" spans="1:2">
      <c r="A717" s="6"/>
      <c r="B717" s="7"/>
    </row>
    <row r="718" s="2" customFormat="1" ht="15.75" spans="1:2">
      <c r="A718" s="6"/>
      <c r="B718" s="7"/>
    </row>
    <row r="719" s="2" customFormat="1" ht="15.75" spans="1:2">
      <c r="A719" s="6"/>
      <c r="B719" s="7"/>
    </row>
    <row r="720" s="2" customFormat="1" ht="15.75" spans="1:2">
      <c r="A720" s="6"/>
      <c r="B720" s="7"/>
    </row>
    <row r="721" s="2" customFormat="1" ht="15.75" spans="1:2">
      <c r="A721" s="6"/>
      <c r="B721" s="7"/>
    </row>
    <row r="722" s="2" customFormat="1" ht="15.75" spans="1:2">
      <c r="A722" s="6"/>
      <c r="B722" s="7"/>
    </row>
    <row r="723" s="2" customFormat="1" ht="15.75" spans="1:2">
      <c r="A723" s="6"/>
      <c r="B723" s="7"/>
    </row>
    <row r="724" s="2" customFormat="1" ht="15.75" spans="1:2">
      <c r="A724" s="6"/>
      <c r="B724" s="7"/>
    </row>
    <row r="725" s="2" customFormat="1" ht="15.75" spans="1:2">
      <c r="A725" s="6"/>
      <c r="B725" s="7"/>
    </row>
    <row r="726" s="2" customFormat="1" ht="15.75" spans="1:2">
      <c r="A726" s="6"/>
      <c r="B726" s="7"/>
    </row>
    <row r="727" s="2" customFormat="1" ht="15.75" spans="1:2">
      <c r="A727" s="6"/>
      <c r="B727" s="7"/>
    </row>
    <row r="728" s="2" customFormat="1" ht="15.75" spans="1:2">
      <c r="A728" s="6"/>
      <c r="B728" s="7"/>
    </row>
    <row r="729" s="2" customFormat="1" ht="15.75" spans="1:2">
      <c r="A729" s="6"/>
      <c r="B729" s="7"/>
    </row>
    <row r="730" s="2" customFormat="1" ht="15.75" spans="1:2">
      <c r="A730" s="6"/>
      <c r="B730" s="7"/>
    </row>
    <row r="731" s="2" customFormat="1" ht="15.75" spans="1:2">
      <c r="A731" s="6"/>
      <c r="B731" s="7"/>
    </row>
    <row r="732" s="2" customFormat="1" ht="15.75" spans="1:2">
      <c r="A732" s="6"/>
      <c r="B732" s="7"/>
    </row>
    <row r="733" s="2" customFormat="1" ht="15.75" spans="1:2">
      <c r="A733" s="6"/>
      <c r="B733" s="7"/>
    </row>
    <row r="734" s="2" customFormat="1" ht="15.75" spans="1:2">
      <c r="A734" s="6"/>
      <c r="B734" s="7"/>
    </row>
    <row r="735" s="2" customFormat="1" ht="15.75" spans="1:2">
      <c r="A735" s="6"/>
      <c r="B735" s="7"/>
    </row>
    <row r="736" s="2" customFormat="1" ht="15.75" spans="1:2">
      <c r="A736" s="6"/>
      <c r="B736" s="7"/>
    </row>
    <row r="737" s="2" customFormat="1" ht="15.75" spans="1:2">
      <c r="A737" s="6"/>
      <c r="B737" s="7"/>
    </row>
    <row r="738" s="2" customFormat="1" ht="15.75" spans="1:2">
      <c r="A738" s="6"/>
      <c r="B738" s="7"/>
    </row>
    <row r="739" s="2" customFormat="1" ht="15.75" spans="1:2">
      <c r="A739" s="6"/>
      <c r="B739" s="7"/>
    </row>
    <row r="740" s="2" customFormat="1" ht="15.75" spans="1:2">
      <c r="A740" s="6"/>
      <c r="B740" s="7"/>
    </row>
    <row r="741" s="2" customFormat="1" ht="15.75" spans="1:2">
      <c r="A741" s="6"/>
      <c r="B741" s="7"/>
    </row>
    <row r="742" s="2" customFormat="1" ht="15.75" spans="1:2">
      <c r="A742" s="6"/>
      <c r="B742" s="7"/>
    </row>
    <row r="743" s="2" customFormat="1" ht="15.75" spans="1:2">
      <c r="A743" s="6"/>
      <c r="B743" s="7"/>
    </row>
    <row r="744" s="2" customFormat="1" ht="15.75" spans="1:2">
      <c r="A744" s="6"/>
      <c r="B744" s="7"/>
    </row>
    <row r="745" s="2" customFormat="1" ht="15.75" spans="1:2">
      <c r="A745" s="6"/>
      <c r="B745" s="7"/>
    </row>
    <row r="746" s="2" customFormat="1" ht="15.75" spans="1:2">
      <c r="A746" s="6"/>
      <c r="B746" s="7"/>
    </row>
    <row r="747" s="2" customFormat="1" ht="15.75" spans="1:2">
      <c r="A747" s="6"/>
      <c r="B747" s="7"/>
    </row>
    <row r="748" s="2" customFormat="1" ht="15.75" spans="1:2">
      <c r="A748" s="6"/>
      <c r="B748" s="7"/>
    </row>
    <row r="749" s="2" customFormat="1" ht="15.75" spans="1:2">
      <c r="A749" s="6"/>
      <c r="B749" s="7"/>
    </row>
    <row r="750" s="2" customFormat="1" ht="15.75" spans="1:2">
      <c r="A750" s="6"/>
      <c r="B750" s="7"/>
    </row>
    <row r="751" s="2" customFormat="1" ht="15.75" spans="1:2">
      <c r="A751" s="6"/>
      <c r="B751" s="7"/>
    </row>
    <row r="752" s="2" customFormat="1" ht="15.75" spans="1:2">
      <c r="A752" s="6"/>
      <c r="B752" s="7"/>
    </row>
    <row r="753" s="2" customFormat="1" ht="15.75" spans="1:2">
      <c r="A753" s="6"/>
      <c r="B753" s="7"/>
    </row>
    <row r="754" s="2" customFormat="1" ht="15.75" spans="1:2">
      <c r="A754" s="6"/>
      <c r="B754" s="7"/>
    </row>
    <row r="755" s="2" customFormat="1" ht="15.75" spans="1:2">
      <c r="A755" s="6"/>
      <c r="B755" s="7"/>
    </row>
    <row r="756" s="2" customFormat="1" ht="15.75" spans="1:2">
      <c r="A756" s="6"/>
      <c r="B756" s="7"/>
    </row>
    <row r="757" s="2" customFormat="1" ht="15.75" spans="1:2">
      <c r="A757" s="6"/>
      <c r="B757" s="7"/>
    </row>
    <row r="758" s="2" customFormat="1" ht="15.75" spans="1:2">
      <c r="A758" s="6"/>
      <c r="B758" s="7"/>
    </row>
    <row r="759" s="2" customFormat="1" ht="15.75" spans="1:2">
      <c r="A759" s="6"/>
      <c r="B759" s="7"/>
    </row>
    <row r="760" s="2" customFormat="1" ht="15.75" spans="1:2">
      <c r="A760" s="6"/>
      <c r="B760" s="7"/>
    </row>
    <row r="761" s="2" customFormat="1" ht="15.75" spans="1:2">
      <c r="A761" s="6"/>
      <c r="B761" s="7"/>
    </row>
    <row r="762" s="2" customFormat="1" ht="15.75" spans="1:2">
      <c r="A762" s="6"/>
      <c r="B762" s="7"/>
    </row>
    <row r="763" s="2" customFormat="1" ht="15.75" spans="1:2">
      <c r="A763" s="6"/>
      <c r="B763" s="7"/>
    </row>
    <row r="764" s="2" customFormat="1" ht="15.75" spans="1:2">
      <c r="A764" s="6"/>
      <c r="B764" s="7"/>
    </row>
    <row r="765" s="2" customFormat="1" ht="15.75" spans="1:2">
      <c r="A765" s="6"/>
      <c r="B765" s="7"/>
    </row>
    <row r="766" s="2" customFormat="1" ht="15.75" spans="1:2">
      <c r="A766" s="6"/>
      <c r="B766" s="7"/>
    </row>
    <row r="767" s="2" customFormat="1" ht="15.75" spans="1:2">
      <c r="A767" s="6"/>
      <c r="B767" s="7"/>
    </row>
    <row r="768" s="2" customFormat="1" ht="15.75" spans="1:2">
      <c r="A768" s="6"/>
      <c r="B768" s="7"/>
    </row>
    <row r="769" s="2" customFormat="1" ht="15.75" spans="1:2">
      <c r="A769" s="6"/>
      <c r="B769" s="7"/>
    </row>
    <row r="770" s="2" customFormat="1" ht="15.75" spans="1:2">
      <c r="A770" s="6"/>
      <c r="B770" s="7"/>
    </row>
    <row r="771" s="2" customFormat="1" ht="15.75" spans="1:2">
      <c r="A771" s="6"/>
      <c r="B771" s="7"/>
    </row>
    <row r="772" s="2" customFormat="1" ht="15.75" spans="1:2">
      <c r="A772" s="6"/>
      <c r="B772" s="7"/>
    </row>
    <row r="773" s="2" customFormat="1" ht="15.75" spans="1:2">
      <c r="A773" s="6"/>
      <c r="B773" s="7"/>
    </row>
    <row r="774" s="2" customFormat="1" ht="15.75" spans="1:2">
      <c r="A774" s="6"/>
      <c r="B774" s="7"/>
    </row>
    <row r="775" s="2" customFormat="1" ht="15.75" spans="1:2">
      <c r="A775" s="6"/>
      <c r="B775" s="7"/>
    </row>
    <row r="776" s="2" customFormat="1" ht="15.75" spans="1:2">
      <c r="A776" s="6"/>
      <c r="B776" s="7"/>
    </row>
    <row r="777" s="2" customFormat="1" ht="15.75" spans="1:2">
      <c r="A777" s="6"/>
      <c r="B777" s="7"/>
    </row>
    <row r="778" s="2" customFormat="1" ht="15.75" spans="1:2">
      <c r="A778" s="6"/>
      <c r="B778" s="7"/>
    </row>
    <row r="779" s="2" customFormat="1" ht="15.75" spans="1:2">
      <c r="A779" s="6"/>
      <c r="B779" s="7"/>
    </row>
    <row r="780" s="2" customFormat="1" ht="15.75" spans="1:2">
      <c r="A780" s="6"/>
      <c r="B780" s="7"/>
    </row>
    <row r="781" s="2" customFormat="1" ht="15.75" spans="1:2">
      <c r="A781" s="6"/>
      <c r="B781" s="7"/>
    </row>
    <row r="782" s="2" customFormat="1" ht="15.75" spans="1:2">
      <c r="A782" s="6"/>
      <c r="B782" s="7"/>
    </row>
    <row r="783" s="2" customFormat="1" ht="15.75" spans="1:2">
      <c r="A783" s="6"/>
      <c r="B783" s="7"/>
    </row>
    <row r="784" s="2" customFormat="1" ht="15.75" spans="1:2">
      <c r="A784" s="6"/>
      <c r="B784" s="7"/>
    </row>
    <row r="785" s="2" customFormat="1" ht="15.75" spans="1:2">
      <c r="A785" s="6"/>
      <c r="B785" s="7"/>
    </row>
    <row r="786" s="2" customFormat="1" ht="15.75" spans="1:2">
      <c r="A786" s="6"/>
      <c r="B786" s="7"/>
    </row>
    <row r="787" s="2" customFormat="1" ht="15.75" spans="1:2">
      <c r="A787" s="6"/>
      <c r="B787" s="7"/>
    </row>
    <row r="788" s="2" customFormat="1" ht="15.75" spans="1:2">
      <c r="A788" s="6"/>
      <c r="B788" s="7"/>
    </row>
    <row r="789" s="2" customFormat="1" ht="15.75" spans="1:2">
      <c r="A789" s="6"/>
      <c r="B789" s="7"/>
    </row>
    <row r="790" s="2" customFormat="1" ht="15.75" spans="1:2">
      <c r="A790" s="6"/>
      <c r="B790" s="7"/>
    </row>
    <row r="791" s="2" customFormat="1" ht="15.75" spans="1:2">
      <c r="A791" s="6"/>
      <c r="B791" s="7"/>
    </row>
    <row r="792" s="2" customFormat="1" ht="15.75" spans="1:2">
      <c r="A792" s="6"/>
      <c r="B792" s="7"/>
    </row>
    <row r="793" s="2" customFormat="1" ht="15.75" spans="1:2">
      <c r="A793" s="6"/>
      <c r="B793" s="7"/>
    </row>
    <row r="794" s="2" customFormat="1" ht="15.75" spans="1:2">
      <c r="A794" s="6"/>
      <c r="B794" s="7"/>
    </row>
    <row r="795" s="2" customFormat="1" ht="15.75" spans="1:2">
      <c r="A795" s="6"/>
      <c r="B795" s="7"/>
    </row>
    <row r="796" s="2" customFormat="1" ht="15.75" spans="1:2">
      <c r="A796" s="6"/>
      <c r="B796" s="7"/>
    </row>
    <row r="797" s="2" customFormat="1" ht="15.75" spans="1:2">
      <c r="A797" s="6"/>
      <c r="B797" s="7"/>
    </row>
    <row r="798" s="2" customFormat="1" ht="15.75" spans="1:2">
      <c r="A798" s="6"/>
      <c r="B798" s="7"/>
    </row>
    <row r="799" s="2" customFormat="1" ht="15.75" spans="1:2">
      <c r="A799" s="6"/>
      <c r="B799" s="7"/>
    </row>
    <row r="800" s="2" customFormat="1" ht="15.75" spans="1:2">
      <c r="A800" s="6"/>
      <c r="B800" s="7"/>
    </row>
    <row r="801" s="2" customFormat="1" ht="15.75" spans="1:2">
      <c r="A801" s="6"/>
      <c r="B801" s="7"/>
    </row>
    <row r="802" s="2" customFormat="1" ht="15.75" spans="1:2">
      <c r="A802" s="6"/>
      <c r="B802" s="7"/>
    </row>
    <row r="803" s="2" customFormat="1" ht="15.75" spans="1:2">
      <c r="A803" s="6"/>
      <c r="B803" s="7"/>
    </row>
    <row r="804" s="2" customFormat="1" ht="15.75" spans="1:2">
      <c r="A804" s="6"/>
      <c r="B804" s="7"/>
    </row>
    <row r="805" s="2" customFormat="1" ht="15.75" spans="1:2">
      <c r="A805" s="6"/>
      <c r="B805" s="7"/>
    </row>
    <row r="806" s="2" customFormat="1" ht="15.75" spans="1:2">
      <c r="A806" s="6"/>
      <c r="B806" s="7"/>
    </row>
    <row r="807" s="2" customFormat="1" ht="15.75" spans="1:2">
      <c r="A807" s="6"/>
      <c r="B807" s="7"/>
    </row>
    <row r="808" s="2" customFormat="1" ht="15.75" spans="1:2">
      <c r="A808" s="6"/>
      <c r="B808" s="7"/>
    </row>
    <row r="809" s="2" customFormat="1" ht="15.75" spans="1:2">
      <c r="A809" s="6"/>
      <c r="B809" s="7"/>
    </row>
    <row r="810" s="2" customFormat="1" ht="15.75" spans="1:2">
      <c r="A810" s="6"/>
      <c r="B810" s="7"/>
    </row>
    <row r="811" s="2" customFormat="1" ht="15.75" spans="1:2">
      <c r="A811" s="6"/>
      <c r="B811" s="7"/>
    </row>
    <row r="812" s="2" customFormat="1" ht="15.75" spans="1:2">
      <c r="A812" s="6"/>
      <c r="B812" s="7"/>
    </row>
    <row r="813" s="2" customFormat="1" ht="15.75" spans="1:2">
      <c r="A813" s="6"/>
      <c r="B813" s="7"/>
    </row>
    <row r="814" s="2" customFormat="1" ht="15.75" spans="1:2">
      <c r="A814" s="6"/>
      <c r="B814" s="7"/>
    </row>
    <row r="815" s="2" customFormat="1" ht="15.75" spans="1:2">
      <c r="A815" s="6"/>
      <c r="B815" s="7"/>
    </row>
    <row r="816" s="2" customFormat="1" ht="15.75" spans="1:2">
      <c r="A816" s="6"/>
      <c r="B816" s="7"/>
    </row>
    <row r="817" s="2" customFormat="1" ht="15.75" spans="1:2">
      <c r="A817" s="6"/>
      <c r="B817" s="7"/>
    </row>
    <row r="818" s="2" customFormat="1" ht="15.75" spans="1:2">
      <c r="A818" s="6"/>
      <c r="B818" s="7"/>
    </row>
    <row r="819" s="2" customFormat="1" ht="15.75" spans="1:2">
      <c r="A819" s="6"/>
      <c r="B819" s="7"/>
    </row>
    <row r="820" s="2" customFormat="1" ht="15.75" spans="1:2">
      <c r="A820" s="6"/>
      <c r="B820" s="7"/>
    </row>
    <row r="821" s="2" customFormat="1" ht="15.75" spans="1:2">
      <c r="A821" s="6"/>
      <c r="B821" s="7"/>
    </row>
    <row r="822" s="2" customFormat="1" ht="15.75" spans="1:2">
      <c r="A822" s="6"/>
      <c r="B822" s="7"/>
    </row>
    <row r="823" s="2" customFormat="1" ht="15.75" spans="1:2">
      <c r="A823" s="6"/>
      <c r="B823" s="7"/>
    </row>
    <row r="824" s="2" customFormat="1" ht="15.75" spans="1:2">
      <c r="A824" s="6"/>
      <c r="B824" s="7"/>
    </row>
    <row r="825" s="2" customFormat="1" ht="15.75" spans="1:2">
      <c r="A825" s="6"/>
      <c r="B825" s="7"/>
    </row>
    <row r="826" s="2" customFormat="1" ht="15.75" spans="1:2">
      <c r="A826" s="6"/>
      <c r="B826" s="7"/>
    </row>
    <row r="827" s="2" customFormat="1" ht="15.75" spans="1:2">
      <c r="A827" s="6"/>
      <c r="B827" s="7"/>
    </row>
    <row r="828" s="2" customFormat="1" ht="15.75" spans="1:2">
      <c r="A828" s="6"/>
      <c r="B828" s="7"/>
    </row>
    <row r="829" s="2" customFormat="1" ht="15.75" spans="1:2">
      <c r="A829" s="6"/>
      <c r="B829" s="7"/>
    </row>
    <row r="830" s="2" customFormat="1" ht="15.75" spans="1:2">
      <c r="A830" s="6"/>
      <c r="B830" s="7"/>
    </row>
    <row r="831" s="2" customFormat="1" ht="15.75" spans="1:2">
      <c r="A831" s="6"/>
      <c r="B831" s="7"/>
    </row>
    <row r="832" s="2" customFormat="1" ht="15.75" spans="1:2">
      <c r="A832" s="6"/>
      <c r="B832" s="7"/>
    </row>
    <row r="833" s="2" customFormat="1" ht="15.75" spans="1:2">
      <c r="A833" s="6"/>
      <c r="B833" s="7"/>
    </row>
    <row r="834" s="2" customFormat="1" ht="15.75" spans="1:2">
      <c r="A834" s="6"/>
      <c r="B834" s="7"/>
    </row>
    <row r="835" s="2" customFormat="1" ht="15.75" spans="1:2">
      <c r="A835" s="6"/>
      <c r="B835" s="7"/>
    </row>
    <row r="836" s="2" customFormat="1" ht="15.75" spans="1:2">
      <c r="A836" s="6"/>
      <c r="B836" s="7"/>
    </row>
    <row r="837" s="2" customFormat="1" ht="15.75" spans="1:2">
      <c r="A837" s="6"/>
      <c r="B837" s="7"/>
    </row>
    <row r="838" s="2" customFormat="1" ht="15.75" spans="1:2">
      <c r="A838" s="6"/>
      <c r="B838" s="7"/>
    </row>
    <row r="839" s="2" customFormat="1" ht="15.75" spans="1:2">
      <c r="A839" s="6"/>
      <c r="B839" s="7"/>
    </row>
    <row r="840" s="2" customFormat="1" ht="15.75" spans="1:2">
      <c r="A840" s="6"/>
      <c r="B840" s="7"/>
    </row>
    <row r="841" s="2" customFormat="1" ht="15.75" spans="1:2">
      <c r="A841" s="6"/>
      <c r="B841" s="7"/>
    </row>
    <row r="842" s="2" customFormat="1" ht="15.75" spans="1:2">
      <c r="A842" s="6"/>
      <c r="B842" s="7"/>
    </row>
    <row r="843" s="2" customFormat="1" ht="15.75" spans="1:2">
      <c r="A843" s="6"/>
      <c r="B843" s="7"/>
    </row>
    <row r="844" s="2" customFormat="1" ht="15.75" spans="1:2">
      <c r="A844" s="6"/>
      <c r="B844" s="7"/>
    </row>
    <row r="845" s="2" customFormat="1" ht="15.75" spans="1:2">
      <c r="A845" s="6"/>
      <c r="B845" s="7"/>
    </row>
    <row r="846" s="2" customFormat="1" ht="15.75" spans="1:2">
      <c r="A846" s="6"/>
      <c r="B846" s="7"/>
    </row>
    <row r="847" s="2" customFormat="1" ht="15.75" spans="1:2">
      <c r="A847" s="6"/>
      <c r="B847" s="7"/>
    </row>
    <row r="848" s="2" customFormat="1" ht="15.75" spans="1:2">
      <c r="A848" s="6"/>
      <c r="B848" s="7"/>
    </row>
    <row r="849" s="2" customFormat="1" ht="15.75" spans="1:2">
      <c r="A849" s="6"/>
      <c r="B849" s="7"/>
    </row>
    <row r="850" s="2" customFormat="1" ht="15.75" spans="1:2">
      <c r="A850" s="6"/>
      <c r="B850" s="7"/>
    </row>
    <row r="851" s="2" customFormat="1" ht="15.75" spans="1:2">
      <c r="A851" s="6"/>
      <c r="B851" s="7"/>
    </row>
    <row r="852" s="2" customFormat="1" ht="15.75" spans="1:2">
      <c r="A852" s="6"/>
      <c r="B852" s="7"/>
    </row>
    <row r="853" s="2" customFormat="1" ht="15.75" spans="1:2">
      <c r="A853" s="6"/>
      <c r="B853" s="7"/>
    </row>
    <row r="854" s="2" customFormat="1" ht="15.75" spans="1:2">
      <c r="A854" s="6"/>
      <c r="B854" s="7"/>
    </row>
    <row r="855" s="2" customFormat="1" ht="15.75" spans="1:2">
      <c r="A855" s="6"/>
      <c r="B855" s="7"/>
    </row>
    <row r="856" s="2" customFormat="1" ht="15.75" spans="1:2">
      <c r="A856" s="6"/>
      <c r="B856" s="7"/>
    </row>
    <row r="857" s="2" customFormat="1" ht="15.75" spans="1:2">
      <c r="A857" s="6"/>
      <c r="B857" s="7"/>
    </row>
    <row r="858" s="2" customFormat="1" ht="15.75" spans="1:2">
      <c r="A858" s="6"/>
      <c r="B858" s="7"/>
    </row>
    <row r="859" s="2" customFormat="1" ht="15.75" spans="1:2">
      <c r="A859" s="6"/>
      <c r="B859" s="7"/>
    </row>
    <row r="860" s="2" customFormat="1" ht="15.75" spans="1:2">
      <c r="A860" s="6"/>
      <c r="B860" s="7"/>
    </row>
    <row r="861" s="2" customFormat="1" ht="15.75" spans="1:2">
      <c r="A861" s="6"/>
      <c r="B861" s="7"/>
    </row>
    <row r="862" s="2" customFormat="1" ht="15.75" spans="1:2">
      <c r="A862" s="6"/>
      <c r="B862" s="7"/>
    </row>
    <row r="863" s="2" customFormat="1" ht="15.75" spans="1:2">
      <c r="A863" s="6"/>
      <c r="B863" s="7"/>
    </row>
    <row r="864" s="2" customFormat="1" ht="15.75" spans="1:2">
      <c r="A864" s="6"/>
      <c r="B864" s="7"/>
    </row>
    <row r="865" s="2" customFormat="1" ht="15.75" spans="1:2">
      <c r="A865" s="6"/>
      <c r="B865" s="7"/>
    </row>
    <row r="866" s="2" customFormat="1" ht="15.75" spans="1:2">
      <c r="A866" s="6"/>
      <c r="B866" s="7"/>
    </row>
    <row r="867" s="2" customFormat="1" ht="15.75" spans="1:2">
      <c r="A867" s="6"/>
      <c r="B867" s="7"/>
    </row>
    <row r="868" s="2" customFormat="1" ht="15.75" spans="1:2">
      <c r="A868" s="6"/>
      <c r="B868" s="7"/>
    </row>
    <row r="869" s="2" customFormat="1" ht="15.75" spans="1:2">
      <c r="A869" s="6"/>
      <c r="B869" s="7"/>
    </row>
    <row r="870" s="2" customFormat="1" ht="15.75" spans="1:2">
      <c r="A870" s="6"/>
      <c r="B870" s="7"/>
    </row>
    <row r="871" s="2" customFormat="1" ht="15.75" spans="1:2">
      <c r="A871" s="6"/>
      <c r="B871" s="7"/>
    </row>
    <row r="872" s="2" customFormat="1" ht="15.75" spans="1:2">
      <c r="A872" s="6"/>
      <c r="B872" s="7"/>
    </row>
    <row r="873" s="2" customFormat="1" ht="15.75" spans="1:2">
      <c r="A873" s="6"/>
      <c r="B873" s="7"/>
    </row>
    <row r="874" s="2" customFormat="1" ht="15.75" spans="1:2">
      <c r="A874" s="6"/>
      <c r="B874" s="7"/>
    </row>
    <row r="875" s="2" customFormat="1" ht="15.75" spans="1:2">
      <c r="A875" s="6"/>
      <c r="B875" s="7"/>
    </row>
    <row r="876" s="2" customFormat="1" ht="15.75" spans="1:2">
      <c r="A876" s="6"/>
      <c r="B876" s="7"/>
    </row>
    <row r="877" s="2" customFormat="1" ht="15.75" spans="1:2">
      <c r="A877" s="6"/>
      <c r="B877" s="7"/>
    </row>
    <row r="878" s="2" customFormat="1" ht="15.75" spans="1:2">
      <c r="A878" s="6"/>
      <c r="B878" s="7"/>
    </row>
    <row r="879" s="2" customFormat="1" ht="15.75" spans="1:2">
      <c r="A879" s="6"/>
      <c r="B879" s="7"/>
    </row>
    <row r="880" s="2" customFormat="1" ht="15.75" spans="1:2">
      <c r="A880" s="6"/>
      <c r="B880" s="7"/>
    </row>
    <row r="881" s="2" customFormat="1" ht="15.75" spans="1:2">
      <c r="A881" s="6"/>
      <c r="B881" s="7"/>
    </row>
    <row r="882" s="2" customFormat="1" ht="15.75" spans="1:2">
      <c r="A882" s="6"/>
      <c r="B882" s="7"/>
    </row>
    <row r="883" s="2" customFormat="1" ht="15.75" spans="1:2">
      <c r="A883" s="6"/>
      <c r="B883" s="7"/>
    </row>
    <row r="884" s="2" customFormat="1" ht="15.75" spans="1:2">
      <c r="A884" s="6"/>
      <c r="B884" s="7"/>
    </row>
    <row r="885" s="2" customFormat="1" ht="15.75" spans="1:2">
      <c r="A885" s="6"/>
      <c r="B885" s="7"/>
    </row>
    <row r="886" s="2" customFormat="1" ht="15.75" spans="1:2">
      <c r="A886" s="6"/>
      <c r="B886" s="7"/>
    </row>
    <row r="887" s="2" customFormat="1" ht="15.75" spans="1:2">
      <c r="A887" s="6"/>
      <c r="B887" s="7"/>
    </row>
    <row r="888" s="2" customFormat="1" ht="15.75" spans="1:2">
      <c r="A888" s="6"/>
      <c r="B888" s="7"/>
    </row>
    <row r="889" s="2" customFormat="1" ht="15.75" spans="1:2">
      <c r="A889" s="6"/>
      <c r="B889" s="7"/>
    </row>
    <row r="890" s="2" customFormat="1" ht="15.75" spans="1:2">
      <c r="A890" s="6"/>
      <c r="B890" s="7"/>
    </row>
    <row r="891" s="2" customFormat="1" ht="15.75" spans="1:2">
      <c r="A891" s="6"/>
      <c r="B891" s="7"/>
    </row>
    <row r="892" s="2" customFormat="1" ht="15.75" spans="1:2">
      <c r="A892" s="6"/>
      <c r="B892" s="7"/>
    </row>
    <row r="893" s="2" customFormat="1" ht="15.75" spans="1:2">
      <c r="A893" s="6"/>
      <c r="B893" s="7"/>
    </row>
    <row r="894" s="2" customFormat="1" ht="15.75" spans="1:2">
      <c r="A894" s="6"/>
      <c r="B894" s="7"/>
    </row>
    <row r="895" s="2" customFormat="1" ht="15.75" spans="1:2">
      <c r="A895" s="6"/>
      <c r="B895" s="7"/>
    </row>
    <row r="896" s="2" customFormat="1" ht="15.75" spans="1:2">
      <c r="A896" s="6"/>
      <c r="B896" s="7"/>
    </row>
    <row r="897" s="2" customFormat="1" ht="15.75" spans="1:2">
      <c r="A897" s="6"/>
      <c r="B897" s="7"/>
    </row>
    <row r="898" s="2" customFormat="1" ht="15.75" spans="1:2">
      <c r="A898" s="6"/>
      <c r="B898" s="7"/>
    </row>
    <row r="899" s="2" customFormat="1" ht="15.75" spans="1:2">
      <c r="A899" s="6"/>
      <c r="B899" s="7"/>
    </row>
    <row r="900" s="2" customFormat="1" ht="15.75" spans="1:2">
      <c r="A900" s="6"/>
      <c r="B900" s="7"/>
    </row>
    <row r="901" s="2" customFormat="1" ht="15.75" spans="1:2">
      <c r="A901" s="6"/>
      <c r="B901" s="7"/>
    </row>
    <row r="902" s="2" customFormat="1" ht="15.75" spans="1:2">
      <c r="A902" s="6"/>
      <c r="B902" s="7"/>
    </row>
    <row r="903" s="2" customFormat="1" ht="15.75" spans="1:2">
      <c r="A903" s="6"/>
      <c r="B903" s="7"/>
    </row>
    <row r="904" s="2" customFormat="1" ht="15.75" spans="1:2">
      <c r="A904" s="6"/>
      <c r="B904" s="7"/>
    </row>
    <row r="905" s="2" customFormat="1" ht="15.75" spans="1:2">
      <c r="A905" s="6"/>
      <c r="B905" s="7"/>
    </row>
    <row r="906" s="2" customFormat="1" ht="15.75" spans="1:2">
      <c r="A906" s="6"/>
      <c r="B906" s="7"/>
    </row>
    <row r="907" s="2" customFormat="1" ht="15.75" spans="1:2">
      <c r="A907" s="6"/>
      <c r="B907" s="7"/>
    </row>
    <row r="908" s="2" customFormat="1" ht="15.75" spans="1:2">
      <c r="A908" s="6"/>
      <c r="B908" s="7"/>
    </row>
    <row r="909" s="2" customFormat="1" ht="15.75" spans="1:2">
      <c r="A909" s="6"/>
      <c r="B909" s="7"/>
    </row>
    <row r="910" s="2" customFormat="1" ht="15.75" spans="1:2">
      <c r="A910" s="6"/>
      <c r="B910" s="7"/>
    </row>
    <row r="911" s="2" customFormat="1" ht="15.75" spans="1:2">
      <c r="A911" s="6"/>
      <c r="B911" s="7"/>
    </row>
    <row r="912" s="2" customFormat="1" ht="15.75" spans="1:2">
      <c r="A912" s="6"/>
      <c r="B912" s="7"/>
    </row>
    <row r="913" s="2" customFormat="1" ht="15.75" spans="1:2">
      <c r="A913" s="6"/>
      <c r="B913" s="7"/>
    </row>
    <row r="914" s="2" customFormat="1" ht="15.75" spans="1:2">
      <c r="A914" s="6"/>
      <c r="B914" s="7"/>
    </row>
    <row r="915" s="2" customFormat="1" ht="15.75" spans="1:2">
      <c r="A915" s="6"/>
      <c r="B915" s="7"/>
    </row>
    <row r="916" s="2" customFormat="1" ht="15.75" spans="1:2">
      <c r="A916" s="6"/>
      <c r="B916" s="7"/>
    </row>
    <row r="917" s="2" customFormat="1" ht="15.75" spans="1:2">
      <c r="A917" s="6"/>
      <c r="B917" s="7"/>
    </row>
    <row r="918" s="2" customFormat="1" ht="15.75" spans="1:2">
      <c r="A918" s="6"/>
      <c r="B918" s="7"/>
    </row>
    <row r="919" s="2" customFormat="1" ht="15.75" spans="1:2">
      <c r="A919" s="6"/>
      <c r="B919" s="7"/>
    </row>
    <row r="920" s="2" customFormat="1" ht="15.75" spans="1:2">
      <c r="A920" s="6"/>
      <c r="B920" s="7"/>
    </row>
    <row r="921" s="2" customFormat="1" ht="15.75" spans="1:2">
      <c r="A921" s="6"/>
      <c r="B921" s="7"/>
    </row>
    <row r="922" s="2" customFormat="1" ht="15.75" spans="1:2">
      <c r="A922" s="6"/>
      <c r="B922" s="7"/>
    </row>
    <row r="923" s="2" customFormat="1" ht="15.75" spans="1:2">
      <c r="A923" s="6"/>
      <c r="B923" s="7"/>
    </row>
    <row r="924" s="2" customFormat="1" ht="15.75" spans="1:2">
      <c r="A924" s="6"/>
      <c r="B924" s="7"/>
    </row>
    <row r="925" s="2" customFormat="1" ht="15.75" spans="1:2">
      <c r="A925" s="6"/>
      <c r="B925" s="7"/>
    </row>
    <row r="926" s="2" customFormat="1" ht="15.75" spans="1:2">
      <c r="A926" s="6"/>
      <c r="B926" s="7"/>
    </row>
    <row r="927" s="2" customFormat="1" ht="15.75" spans="1:2">
      <c r="A927" s="6"/>
      <c r="B927" s="7"/>
    </row>
    <row r="928" s="2" customFormat="1" ht="15.75" spans="1:2">
      <c r="A928" s="6"/>
      <c r="B928" s="7"/>
    </row>
    <row r="929" s="2" customFormat="1" ht="15.75" spans="1:2">
      <c r="A929" s="6"/>
      <c r="B929" s="7"/>
    </row>
    <row r="930" s="2" customFormat="1" ht="15.75" spans="1:2">
      <c r="A930" s="6"/>
      <c r="B930" s="7"/>
    </row>
    <row r="931" s="2" customFormat="1" ht="15.75" spans="1:2">
      <c r="A931" s="6"/>
      <c r="B931" s="7"/>
    </row>
    <row r="932" s="2" customFormat="1" ht="15.75" spans="1:2">
      <c r="A932" s="6"/>
      <c r="B932" s="7"/>
    </row>
    <row r="933" s="2" customFormat="1" ht="15.75" spans="1:2">
      <c r="A933" s="6"/>
      <c r="B933" s="7"/>
    </row>
    <row r="934" s="2" customFormat="1" ht="15.75" spans="1:2">
      <c r="A934" s="6"/>
      <c r="B934" s="7"/>
    </row>
    <row r="935" s="2" customFormat="1" ht="15.75" spans="1:2">
      <c r="A935" s="6"/>
      <c r="B935" s="7"/>
    </row>
    <row r="936" s="2" customFormat="1" ht="15.75" spans="1:2">
      <c r="A936" s="6"/>
      <c r="B936" s="7"/>
    </row>
    <row r="937" s="2" customFormat="1" ht="15.75" spans="1:2">
      <c r="A937" s="6"/>
      <c r="B937" s="7"/>
    </row>
    <row r="938" s="2" customFormat="1" ht="15.75" spans="1:2">
      <c r="A938" s="6"/>
      <c r="B938" s="7"/>
    </row>
    <row r="939" s="2" customFormat="1" ht="15.75" spans="1:2">
      <c r="A939" s="6"/>
      <c r="B939" s="7"/>
    </row>
    <row r="940" s="2" customFormat="1" ht="15.75" spans="1:2">
      <c r="A940" s="6"/>
      <c r="B940" s="7"/>
    </row>
    <row r="941" s="2" customFormat="1" ht="15.75" spans="1:2">
      <c r="A941" s="6"/>
      <c r="B941" s="7"/>
    </row>
    <row r="942" s="2" customFormat="1" ht="15.75" spans="1:2">
      <c r="A942" s="6"/>
      <c r="B942" s="7"/>
    </row>
    <row r="943" s="2" customFormat="1" ht="15.75" spans="1:2">
      <c r="A943" s="6"/>
      <c r="B943" s="7"/>
    </row>
    <row r="944" s="2" customFormat="1" ht="15.75" spans="1:2">
      <c r="A944" s="6"/>
      <c r="B944" s="7"/>
    </row>
    <row r="945" s="2" customFormat="1" ht="15.75" spans="1:2">
      <c r="A945" s="6"/>
      <c r="B945" s="7"/>
    </row>
    <row r="946" s="2" customFormat="1" ht="15.75" spans="1:2">
      <c r="A946" s="6"/>
      <c r="B946" s="7"/>
    </row>
    <row r="947" s="2" customFormat="1" ht="15.75" spans="1:2">
      <c r="A947" s="6"/>
      <c r="B947" s="7"/>
    </row>
    <row r="948" s="2" customFormat="1" ht="15.75" spans="1:2">
      <c r="A948" s="6"/>
      <c r="B948" s="7"/>
    </row>
    <row r="949" s="2" customFormat="1" ht="15.75" spans="1:2">
      <c r="A949" s="6"/>
      <c r="B949" s="7"/>
    </row>
    <row r="950" s="2" customFormat="1" ht="15.75" spans="1:2">
      <c r="A950" s="6"/>
      <c r="B950" s="7"/>
    </row>
    <row r="951" s="2" customFormat="1" ht="15.75" spans="1:2">
      <c r="A951" s="6"/>
      <c r="B951" s="7"/>
    </row>
    <row r="952" s="2" customFormat="1" ht="15.75" spans="1:2">
      <c r="A952" s="6"/>
      <c r="B952" s="7"/>
    </row>
    <row r="953" s="2" customFormat="1" ht="15.75" spans="1:2">
      <c r="A953" s="6"/>
      <c r="B953" s="7"/>
    </row>
    <row r="954" s="2" customFormat="1" ht="15.75" spans="1:2">
      <c r="A954" s="6"/>
      <c r="B954" s="7"/>
    </row>
    <row r="955" s="2" customFormat="1" ht="15.75" spans="1:2">
      <c r="A955" s="6"/>
      <c r="B955" s="7"/>
    </row>
    <row r="956" s="2" customFormat="1" ht="15.75" spans="1:2">
      <c r="A956" s="6"/>
      <c r="B956" s="7"/>
    </row>
    <row r="957" s="2" customFormat="1" ht="15.75" spans="1:2">
      <c r="A957" s="6"/>
      <c r="B957" s="7"/>
    </row>
    <row r="958" s="2" customFormat="1" ht="15.75" spans="1:2">
      <c r="A958" s="6"/>
      <c r="B958" s="7"/>
    </row>
    <row r="959" s="2" customFormat="1" ht="15.75" spans="1:2">
      <c r="A959" s="6"/>
      <c r="B959" s="7"/>
    </row>
    <row r="960" s="2" customFormat="1" ht="15.75" spans="1:2">
      <c r="A960" s="6"/>
      <c r="B960" s="7"/>
    </row>
    <row r="961" s="2" customFormat="1" ht="15.75" spans="1:2">
      <c r="A961" s="6"/>
      <c r="B961" s="7"/>
    </row>
    <row r="962" s="2" customFormat="1" ht="15.75" spans="1:2">
      <c r="A962" s="6"/>
      <c r="B962" s="7"/>
    </row>
    <row r="963" s="2" customFormat="1" ht="15.75" spans="1:2">
      <c r="A963" s="6"/>
      <c r="B963" s="7"/>
    </row>
    <row r="964" s="2" customFormat="1" ht="15.75" spans="1:2">
      <c r="A964" s="6"/>
      <c r="B964" s="7"/>
    </row>
    <row r="965" s="2" customFormat="1" ht="15.75" spans="1:2">
      <c r="A965" s="6"/>
      <c r="B965" s="7"/>
    </row>
    <row r="966" s="2" customFormat="1" ht="15.75" spans="1:2">
      <c r="A966" s="6"/>
      <c r="B966" s="7"/>
    </row>
    <row r="967" s="2" customFormat="1" ht="15.75" spans="1:2">
      <c r="A967" s="6"/>
      <c r="B967" s="7"/>
    </row>
    <row r="968" s="2" customFormat="1" ht="15.75" spans="1:2">
      <c r="A968" s="6"/>
      <c r="B968" s="7"/>
    </row>
    <row r="969" s="2" customFormat="1" ht="15.75" spans="1:2">
      <c r="A969" s="6"/>
      <c r="B969" s="7"/>
    </row>
    <row r="970" s="2" customFormat="1" ht="15.75" spans="1:2">
      <c r="A970" s="6"/>
      <c r="B970" s="7"/>
    </row>
    <row r="971" s="2" customFormat="1" ht="15.75" spans="1:2">
      <c r="A971" s="6"/>
      <c r="B971" s="7"/>
    </row>
    <row r="972" s="2" customFormat="1" ht="15.75" spans="1:2">
      <c r="A972" s="6"/>
      <c r="B972" s="7"/>
    </row>
    <row r="973" s="2" customFormat="1" ht="15.75" spans="1:2">
      <c r="A973" s="6"/>
      <c r="B973" s="7"/>
    </row>
    <row r="974" s="2" customFormat="1" ht="15.75" spans="1:2">
      <c r="A974" s="6"/>
      <c r="B974" s="7"/>
    </row>
    <row r="975" s="2" customFormat="1" ht="15.75" spans="1:2">
      <c r="A975" s="6"/>
      <c r="B975" s="7"/>
    </row>
    <row r="976" s="2" customFormat="1" ht="15.75" spans="1:2">
      <c r="A976" s="6"/>
      <c r="B976" s="7"/>
    </row>
    <row r="977" s="2" customFormat="1" ht="15.75" spans="1:2">
      <c r="A977" s="6"/>
      <c r="B977" s="7"/>
    </row>
    <row r="978" s="2" customFormat="1" ht="15.75" spans="1:2">
      <c r="A978" s="6"/>
      <c r="B978" s="7"/>
    </row>
    <row r="979" s="2" customFormat="1" ht="15.75" spans="1:2">
      <c r="A979" s="6"/>
      <c r="B979" s="7"/>
    </row>
    <row r="980" s="2" customFormat="1" ht="15.75" spans="1:2">
      <c r="A980" s="6"/>
      <c r="B980" s="7"/>
    </row>
    <row r="981" s="2" customFormat="1" ht="15.75" spans="1:2">
      <c r="A981" s="6"/>
      <c r="B981" s="7"/>
    </row>
    <row r="982" s="2" customFormat="1" ht="15.75" spans="1:2">
      <c r="A982" s="6"/>
      <c r="B982" s="7"/>
    </row>
    <row r="983" s="2" customFormat="1" ht="15.75" spans="1:2">
      <c r="A983" s="6"/>
      <c r="B983" s="7"/>
    </row>
    <row r="984" s="2" customFormat="1" ht="15.75" spans="1:2">
      <c r="A984" s="6"/>
      <c r="B984" s="7"/>
    </row>
    <row r="985" s="2" customFormat="1" ht="15.75" spans="1:2">
      <c r="A985" s="6"/>
      <c r="B985" s="7"/>
    </row>
    <row r="986" s="2" customFormat="1" ht="15.75" spans="1:2">
      <c r="A986" s="6"/>
      <c r="B986" s="7"/>
    </row>
    <row r="987" s="2" customFormat="1" ht="15.75" spans="1:2">
      <c r="A987" s="6"/>
      <c r="B987" s="7"/>
    </row>
    <row r="988" s="2" customFormat="1" ht="15.75" spans="1:2">
      <c r="A988" s="6"/>
      <c r="B988" s="7"/>
    </row>
    <row r="989" s="2" customFormat="1" ht="15.75" spans="1:2">
      <c r="A989" s="6"/>
      <c r="B989" s="7"/>
    </row>
    <row r="990" s="2" customFormat="1" ht="15.75" spans="1:2">
      <c r="A990" s="6"/>
      <c r="B990" s="7"/>
    </row>
    <row r="991" s="2" customFormat="1" ht="15.75" spans="1:2">
      <c r="A991" s="6"/>
      <c r="B991" s="7"/>
    </row>
    <row r="992" s="2" customFormat="1" ht="15.75" spans="1:2">
      <c r="A992" s="6"/>
      <c r="B992" s="7"/>
    </row>
    <row r="993" s="2" customFormat="1" ht="15.75" spans="1:2">
      <c r="A993" s="6"/>
      <c r="B993" s="7"/>
    </row>
    <row r="994" s="2" customFormat="1" ht="15.75" spans="1:2">
      <c r="A994" s="6"/>
      <c r="B994" s="7"/>
    </row>
    <row r="995" s="2" customFormat="1" ht="15.75" spans="1:2">
      <c r="A995" s="6"/>
      <c r="B995" s="7"/>
    </row>
    <row r="996" s="2" customFormat="1" ht="15.75" spans="1:2">
      <c r="A996" s="6"/>
      <c r="B996" s="7"/>
    </row>
    <row r="997" s="2" customFormat="1" ht="15.75" spans="1:2">
      <c r="A997" s="6"/>
      <c r="B997" s="7"/>
    </row>
    <row r="998" s="2" customFormat="1" ht="15.75" spans="1:2">
      <c r="A998" s="6"/>
      <c r="B998" s="7"/>
    </row>
    <row r="999" s="2" customFormat="1" ht="15.75" spans="1:2">
      <c r="A999" s="6"/>
      <c r="B999" s="7"/>
    </row>
    <row r="1000" s="2" customFormat="1" ht="15.75" spans="1:2">
      <c r="A1000" s="6"/>
      <c r="B1000" s="7"/>
    </row>
    <row r="1001" s="2" customFormat="1" ht="15.75" spans="1:2">
      <c r="A1001" s="6"/>
      <c r="B1001" s="7"/>
    </row>
    <row r="1002" s="2" customFormat="1" ht="15.75" spans="1:2">
      <c r="A1002" s="6"/>
      <c r="B1002" s="7"/>
    </row>
    <row r="1003" s="2" customFormat="1" ht="15.75" spans="1:2">
      <c r="A1003" s="6"/>
      <c r="B1003" s="7"/>
    </row>
    <row r="1004" s="2" customFormat="1" ht="15.75" spans="1:2">
      <c r="A1004" s="6"/>
      <c r="B1004" s="7"/>
    </row>
    <row r="1005" s="2" customFormat="1" ht="15.75" spans="1:2">
      <c r="A1005" s="6"/>
      <c r="B1005" s="7"/>
    </row>
    <row r="1006" s="2" customFormat="1" ht="15.75" spans="1:2">
      <c r="A1006" s="6"/>
      <c r="B1006" s="7"/>
    </row>
    <row r="1007" s="2" customFormat="1" ht="15.75" spans="1:2">
      <c r="A1007" s="6"/>
      <c r="B1007" s="7"/>
    </row>
    <row r="1008" s="2" customFormat="1" ht="15.75" spans="1:2">
      <c r="A1008" s="6"/>
      <c r="B1008" s="7"/>
    </row>
    <row r="1009" s="2" customFormat="1" ht="15.75" spans="1:2">
      <c r="A1009" s="6"/>
      <c r="B1009" s="7"/>
    </row>
    <row r="1010" s="2" customFormat="1" ht="15.75" spans="1:2">
      <c r="A1010" s="6"/>
      <c r="B1010" s="7"/>
    </row>
    <row r="1011" s="2" customFormat="1" ht="15.75" spans="1:2">
      <c r="A1011" s="6"/>
      <c r="B1011" s="7"/>
    </row>
    <row r="1012" s="2" customFormat="1" ht="15.75" spans="1:2">
      <c r="A1012" s="6"/>
      <c r="B1012" s="7"/>
    </row>
    <row r="1013" s="2" customFormat="1" ht="15.75" spans="1:2">
      <c r="A1013" s="6"/>
      <c r="B1013" s="7"/>
    </row>
    <row r="1014" s="2" customFormat="1" ht="15.75" spans="1:2">
      <c r="A1014" s="6"/>
      <c r="B1014" s="7"/>
    </row>
    <row r="1015" s="2" customFormat="1" ht="15.75" spans="1:2">
      <c r="A1015" s="6"/>
      <c r="B1015" s="7"/>
    </row>
    <row r="1016" s="2" customFormat="1" ht="15.75" spans="1:2">
      <c r="A1016" s="6"/>
      <c r="B1016" s="7"/>
    </row>
    <row r="1017" s="2" customFormat="1" ht="15.75" spans="1:2">
      <c r="A1017" s="6"/>
      <c r="B1017" s="7"/>
    </row>
    <row r="1018" s="2" customFormat="1" ht="15.75" spans="1:2">
      <c r="A1018" s="6"/>
      <c r="B1018" s="7"/>
    </row>
    <row r="1019" s="2" customFormat="1" ht="15.75" spans="1:2">
      <c r="A1019" s="6"/>
      <c r="B1019" s="7"/>
    </row>
    <row r="1020" s="2" customFormat="1" ht="15.75" spans="1:2">
      <c r="A1020" s="6"/>
      <c r="B1020" s="7"/>
    </row>
    <row r="1021" s="2" customFormat="1" ht="15.75" spans="1:2">
      <c r="A1021" s="6"/>
      <c r="B1021" s="7"/>
    </row>
    <row r="1022" s="2" customFormat="1" ht="15.75" spans="1:2">
      <c r="A1022" s="6"/>
      <c r="B1022" s="7"/>
    </row>
    <row r="1023" s="2" customFormat="1" ht="15.75" spans="1:2">
      <c r="A1023" s="6"/>
      <c r="B1023" s="7"/>
    </row>
    <row r="1024" s="2" customFormat="1" ht="15.75" spans="1:2">
      <c r="A1024" s="6"/>
      <c r="B1024" s="7"/>
    </row>
    <row r="1025" s="2" customFormat="1" ht="15.75" spans="1:2">
      <c r="A1025" s="6"/>
      <c r="B1025" s="7"/>
    </row>
    <row r="1026" s="2" customFormat="1" ht="15.75" spans="1:2">
      <c r="A1026" s="6"/>
      <c r="B1026" s="7"/>
    </row>
    <row r="1027" s="2" customFormat="1" ht="15.75" spans="1:2">
      <c r="A1027" s="6"/>
      <c r="B1027" s="7"/>
    </row>
    <row r="1028" s="2" customFormat="1" ht="15.75" spans="1:2">
      <c r="A1028" s="6"/>
      <c r="B1028" s="7"/>
    </row>
    <row r="1029" s="2" customFormat="1" ht="15.75" spans="1:2">
      <c r="A1029" s="6"/>
      <c r="B1029" s="7"/>
    </row>
    <row r="1030" s="2" customFormat="1" ht="15.75" spans="1:2">
      <c r="A1030" s="6"/>
      <c r="B1030" s="7"/>
    </row>
    <row r="1031" s="2" customFormat="1" ht="15.75" spans="1:2">
      <c r="A1031" s="6"/>
      <c r="B1031" s="7"/>
    </row>
    <row r="1032" s="2" customFormat="1" ht="15.75" spans="1:2">
      <c r="A1032" s="6"/>
      <c r="B1032" s="7"/>
    </row>
    <row r="1033" s="2" customFormat="1" ht="15.75" spans="1:2">
      <c r="A1033" s="6"/>
      <c r="B1033" s="7"/>
    </row>
    <row r="1034" s="2" customFormat="1" ht="15.75" spans="1:2">
      <c r="A1034" s="6"/>
      <c r="B1034" s="7"/>
    </row>
    <row r="1035" s="2" customFormat="1" ht="15.75" spans="1:2">
      <c r="A1035" s="6"/>
      <c r="B1035" s="7"/>
    </row>
    <row r="1036" s="2" customFormat="1" ht="15.75" spans="1:2">
      <c r="A1036" s="6"/>
      <c r="B1036" s="7"/>
    </row>
    <row r="1037" s="2" customFormat="1" ht="15.75" spans="1:2">
      <c r="A1037" s="6"/>
      <c r="B1037" s="7"/>
    </row>
    <row r="1038" s="2" customFormat="1" ht="15.75" spans="1:2">
      <c r="A1038" s="6"/>
      <c r="B1038" s="7"/>
    </row>
    <row r="1039" s="2" customFormat="1" ht="15.75" spans="1:2">
      <c r="A1039" s="6"/>
      <c r="B1039" s="7"/>
    </row>
    <row r="1040" s="2" customFormat="1" ht="15.75" spans="1:2">
      <c r="A1040" s="6"/>
      <c r="B1040" s="7"/>
    </row>
    <row r="1041" s="2" customFormat="1" ht="15.75" spans="1:2">
      <c r="A1041" s="6"/>
      <c r="B1041" s="7"/>
    </row>
    <row r="1042" s="2" customFormat="1" ht="15.75" spans="1:2">
      <c r="A1042" s="6"/>
      <c r="B1042" s="7"/>
    </row>
    <row r="1043" s="2" customFormat="1" ht="15.75" spans="1:2">
      <c r="A1043" s="6"/>
      <c r="B1043" s="7"/>
    </row>
    <row r="1044" s="2" customFormat="1" ht="15.75" spans="1:2">
      <c r="A1044" s="6"/>
      <c r="B1044" s="7"/>
    </row>
    <row r="1045" s="2" customFormat="1" ht="15.75" spans="1:2">
      <c r="A1045" s="6"/>
      <c r="B1045" s="7"/>
    </row>
    <row r="1046" s="2" customFormat="1" ht="15.75" spans="1:2">
      <c r="A1046" s="6"/>
      <c r="B1046" s="7"/>
    </row>
    <row r="1047" s="2" customFormat="1" ht="15.75" spans="1:2">
      <c r="A1047" s="6"/>
      <c r="B1047" s="7"/>
    </row>
    <row r="1048" s="2" customFormat="1" ht="15.75" spans="1:2">
      <c r="A1048" s="6"/>
      <c r="B1048" s="7"/>
    </row>
    <row r="1049" s="2" customFormat="1" ht="15.75" spans="1:2">
      <c r="A1049" s="6"/>
      <c r="B1049" s="7"/>
    </row>
    <row r="1050" s="2" customFormat="1" ht="15.75" spans="1:2">
      <c r="A1050" s="6"/>
      <c r="B1050" s="7"/>
    </row>
    <row r="1051" s="2" customFormat="1" ht="15.75" spans="1:2">
      <c r="A1051" s="6"/>
      <c r="B1051" s="7"/>
    </row>
    <row r="1052" s="2" customFormat="1" ht="15.75" spans="1:2">
      <c r="A1052" s="6"/>
      <c r="B1052" s="7"/>
    </row>
    <row r="1053" s="2" customFormat="1" ht="15.75" spans="1:2">
      <c r="A1053" s="6"/>
      <c r="B1053" s="7"/>
    </row>
    <row r="1054" s="2" customFormat="1" ht="15.75" spans="1:2">
      <c r="A1054" s="6"/>
      <c r="B1054" s="7"/>
    </row>
    <row r="1055" s="2" customFormat="1" ht="15.75" spans="1:2">
      <c r="A1055" s="6"/>
      <c r="B1055" s="7"/>
    </row>
    <row r="1056" s="2" customFormat="1" ht="15.75" spans="1:2">
      <c r="A1056" s="6"/>
      <c r="B1056" s="7"/>
    </row>
    <row r="1057" s="2" customFormat="1" ht="15.75" spans="1:2">
      <c r="A1057" s="6"/>
      <c r="B1057" s="7"/>
    </row>
    <row r="1058" s="2" customFormat="1" ht="15.75" spans="1:2">
      <c r="A1058" s="6"/>
      <c r="B1058" s="7"/>
    </row>
    <row r="1059" s="2" customFormat="1" ht="15.75" spans="1:2">
      <c r="A1059" s="6"/>
      <c r="B1059" s="7"/>
    </row>
    <row r="1060" s="2" customFormat="1" ht="15.75" spans="1:2">
      <c r="A1060" s="6"/>
      <c r="B1060" s="7"/>
    </row>
    <row r="1061" s="2" customFormat="1" ht="15.75" spans="1:2">
      <c r="A1061" s="6"/>
      <c r="B1061" s="7"/>
    </row>
    <row r="1062" s="2" customFormat="1" ht="15.75" spans="1:2">
      <c r="A1062" s="6"/>
      <c r="B1062" s="7"/>
    </row>
    <row r="1063" s="2" customFormat="1" ht="15.75" spans="1:2">
      <c r="A1063" s="6"/>
      <c r="B1063" s="7"/>
    </row>
    <row r="1064" s="2" customFormat="1" ht="15.75" spans="1:2">
      <c r="A1064" s="6"/>
      <c r="B1064" s="7"/>
    </row>
    <row r="1065" s="2" customFormat="1" ht="15.75" spans="1:2">
      <c r="A1065" s="6"/>
      <c r="B1065" s="7"/>
    </row>
    <row r="1066" s="2" customFormat="1" ht="15.75" spans="1:2">
      <c r="A1066" s="6"/>
      <c r="B1066" s="7"/>
    </row>
    <row r="1067" s="2" customFormat="1" ht="15.75" spans="1:2">
      <c r="A1067" s="6"/>
      <c r="B1067" s="7"/>
    </row>
    <row r="1068" s="2" customFormat="1" ht="15.75" spans="1:2">
      <c r="A1068" s="6"/>
      <c r="B1068" s="7"/>
    </row>
    <row r="1069" s="2" customFormat="1" ht="15.75" spans="1:2">
      <c r="A1069" s="6"/>
      <c r="B1069" s="7"/>
    </row>
    <row r="1070" s="2" customFormat="1" ht="15.75" spans="1:2">
      <c r="A1070" s="6"/>
      <c r="B1070" s="7"/>
    </row>
    <row r="1071" s="2" customFormat="1" ht="15.75" spans="1:2">
      <c r="A1071" s="6"/>
      <c r="B1071" s="7"/>
    </row>
    <row r="1072" s="2" customFormat="1" ht="15.75" spans="1:2">
      <c r="A1072" s="6"/>
      <c r="B1072" s="7"/>
    </row>
    <row r="1073" s="2" customFormat="1" ht="15.75" spans="1:2">
      <c r="A1073" s="6"/>
      <c r="B1073" s="7"/>
    </row>
    <row r="1074" s="2" customFormat="1" ht="15.75" spans="1:2">
      <c r="A1074" s="6"/>
      <c r="B1074" s="7"/>
    </row>
    <row r="1075" s="2" customFormat="1" ht="15.75" spans="1:2">
      <c r="A1075" s="6"/>
      <c r="B1075" s="7"/>
    </row>
    <row r="1076" s="2" customFormat="1" ht="15.75" spans="1:2">
      <c r="A1076" s="6"/>
      <c r="B1076" s="7"/>
    </row>
    <row r="1077" s="2" customFormat="1" ht="15.75" spans="1:2">
      <c r="A1077" s="6"/>
      <c r="B1077" s="7"/>
    </row>
    <row r="1078" s="2" customFormat="1" ht="15.75" spans="1:2">
      <c r="A1078" s="6"/>
      <c r="B1078" s="7"/>
    </row>
    <row r="1079" s="2" customFormat="1" ht="15.75" spans="1:2">
      <c r="A1079" s="6"/>
      <c r="B1079" s="7"/>
    </row>
    <row r="1080" s="2" customFormat="1" ht="15.75" spans="1:2">
      <c r="A1080" s="6"/>
      <c r="B1080" s="7"/>
    </row>
    <row r="1081" s="2" customFormat="1" ht="15.75" spans="1:2">
      <c r="A1081" s="6"/>
      <c r="B1081" s="7"/>
    </row>
    <row r="1082" s="2" customFormat="1" ht="15.75" spans="1:2">
      <c r="A1082" s="6"/>
      <c r="B1082" s="7"/>
    </row>
    <row r="1083" s="2" customFormat="1" ht="15.75" spans="1:2">
      <c r="A1083" s="6"/>
      <c r="B1083" s="7"/>
    </row>
    <row r="1084" s="2" customFormat="1" ht="15.75" spans="1:2">
      <c r="A1084" s="6"/>
      <c r="B1084" s="7"/>
    </row>
    <row r="1085" s="2" customFormat="1" ht="15.75" spans="1:2">
      <c r="A1085" s="6"/>
      <c r="B1085" s="7"/>
    </row>
    <row r="1086" s="2" customFormat="1" ht="15.75" spans="1:2">
      <c r="A1086" s="6"/>
      <c r="B1086" s="7"/>
    </row>
    <row r="1087" s="2" customFormat="1" ht="15.75" spans="1:2">
      <c r="A1087" s="6"/>
      <c r="B1087" s="7"/>
    </row>
    <row r="1088" s="2" customFormat="1" ht="15.75" spans="1:2">
      <c r="A1088" s="6"/>
      <c r="B1088" s="7"/>
    </row>
    <row r="1089" s="2" customFormat="1" ht="15.75" spans="1:2">
      <c r="A1089" s="6"/>
      <c r="B1089" s="7"/>
    </row>
    <row r="1090" s="2" customFormat="1" ht="15.75" spans="1:2">
      <c r="A1090" s="6"/>
      <c r="B1090" s="7"/>
    </row>
    <row r="1091" s="2" customFormat="1" ht="15.75" spans="1:2">
      <c r="A1091" s="6"/>
      <c r="B1091" s="7"/>
    </row>
    <row r="1092" s="2" customFormat="1" ht="15.75" spans="1:2">
      <c r="A1092" s="6"/>
      <c r="B1092" s="7"/>
    </row>
    <row r="1093" s="2" customFormat="1" ht="15.75" spans="1:2">
      <c r="A1093" s="6"/>
      <c r="B1093" s="7"/>
    </row>
    <row r="1094" s="2" customFormat="1" ht="15.75" spans="1:2">
      <c r="A1094" s="6"/>
      <c r="B1094" s="7"/>
    </row>
    <row r="1095" s="2" customFormat="1" ht="15.75" spans="1:2">
      <c r="A1095" s="6"/>
      <c r="B1095" s="7"/>
    </row>
    <row r="1096" s="2" customFormat="1" ht="15.75" spans="1:2">
      <c r="A1096" s="6"/>
      <c r="B1096" s="7"/>
    </row>
    <row r="1097" s="2" customFormat="1" ht="15.75" spans="1:2">
      <c r="A1097" s="6"/>
      <c r="B1097" s="7"/>
    </row>
    <row r="1098" s="2" customFormat="1" ht="15.75" spans="1:2">
      <c r="A1098" s="6"/>
      <c r="B1098" s="7"/>
    </row>
    <row r="1099" s="2" customFormat="1" ht="15.75" spans="1:2">
      <c r="A1099" s="6"/>
      <c r="B1099" s="7"/>
    </row>
    <row r="1100" s="2" customFormat="1" ht="15.75" spans="1:2">
      <c r="A1100" s="6"/>
      <c r="B1100" s="7"/>
    </row>
    <row r="1101" s="2" customFormat="1" ht="15.75" spans="1:2">
      <c r="A1101" s="6"/>
      <c r="B1101" s="7"/>
    </row>
    <row r="1102" s="2" customFormat="1" ht="15.75" spans="1:2">
      <c r="A1102" s="6"/>
      <c r="B1102" s="7"/>
    </row>
    <row r="1103" s="2" customFormat="1" ht="15.75" spans="1:2">
      <c r="A1103" s="6"/>
      <c r="B1103" s="7"/>
    </row>
    <row r="1104" s="2" customFormat="1" ht="15.75" spans="1:2">
      <c r="A1104" s="6"/>
      <c r="B1104" s="7"/>
    </row>
    <row r="1105" s="2" customFormat="1" ht="15.75" spans="1:2">
      <c r="A1105" s="6"/>
      <c r="B1105" s="7"/>
    </row>
    <row r="1106" s="2" customFormat="1" ht="15.75" spans="1:2">
      <c r="A1106" s="6"/>
      <c r="B1106" s="7"/>
    </row>
    <row r="1107" s="2" customFormat="1" ht="15.75" spans="1:2">
      <c r="A1107" s="6"/>
      <c r="B1107" s="7"/>
    </row>
    <row r="1108" s="2" customFormat="1" ht="15.75" spans="1:2">
      <c r="A1108" s="6"/>
      <c r="B1108" s="7"/>
    </row>
    <row r="1109" s="2" customFormat="1" ht="15.75" spans="1:2">
      <c r="A1109" s="6"/>
      <c r="B1109" s="7"/>
    </row>
    <row r="1110" s="2" customFormat="1" ht="15.75" spans="1:2">
      <c r="A1110" s="6"/>
      <c r="B1110" s="7"/>
    </row>
    <row r="1111" s="2" customFormat="1" ht="15.75" spans="1:2">
      <c r="A1111" s="6"/>
      <c r="B1111" s="7"/>
    </row>
    <row r="1112" s="2" customFormat="1" ht="15.75" spans="1:2">
      <c r="A1112" s="6"/>
      <c r="B1112" s="7"/>
    </row>
    <row r="1113" s="2" customFormat="1" ht="15.75" spans="1:2">
      <c r="A1113" s="6"/>
      <c r="B1113" s="7"/>
    </row>
    <row r="1114" s="2" customFormat="1" ht="15.75" spans="1:2">
      <c r="A1114" s="6"/>
      <c r="B1114" s="7"/>
    </row>
    <row r="1115" s="2" customFormat="1" ht="15.75" spans="1:2">
      <c r="A1115" s="6"/>
      <c r="B1115" s="7"/>
    </row>
    <row r="1116" s="2" customFormat="1" ht="15.75" spans="1:2">
      <c r="A1116" s="6"/>
      <c r="B1116" s="7"/>
    </row>
    <row r="1117" s="2" customFormat="1" ht="15.75" spans="1:2">
      <c r="A1117" s="6"/>
      <c r="B1117" s="7"/>
    </row>
    <row r="1118" s="2" customFormat="1" ht="15.75" spans="1:2">
      <c r="A1118" s="6"/>
      <c r="B1118" s="7"/>
    </row>
    <row r="1119" s="2" customFormat="1" ht="15.75" spans="1:2">
      <c r="A1119" s="6"/>
      <c r="B1119" s="7"/>
    </row>
    <row r="1120" s="2" customFormat="1" ht="15.75" spans="1:2">
      <c r="A1120" s="6"/>
      <c r="B1120" s="7"/>
    </row>
    <row r="1121" s="2" customFormat="1" ht="15.75" spans="1:2">
      <c r="A1121" s="6"/>
      <c r="B1121" s="7"/>
    </row>
    <row r="1122" s="2" customFormat="1" ht="15.75" spans="1:2">
      <c r="A1122" s="6"/>
      <c r="B1122" s="7"/>
    </row>
    <row r="1123" s="2" customFormat="1" ht="15.75" spans="1:2">
      <c r="A1123" s="6"/>
      <c r="B1123" s="7"/>
    </row>
    <row r="1124" s="2" customFormat="1" ht="15.75" spans="1:2">
      <c r="A1124" s="6"/>
      <c r="B1124" s="7"/>
    </row>
    <row r="1125" s="2" customFormat="1" ht="15.75" spans="1:2">
      <c r="A1125" s="6"/>
      <c r="B1125" s="7"/>
    </row>
    <row r="1126" s="2" customFormat="1" ht="15.75" spans="1:2">
      <c r="A1126" s="6"/>
      <c r="B1126" s="7"/>
    </row>
    <row r="1127" s="2" customFormat="1" ht="15.75" spans="1:2">
      <c r="A1127" s="6"/>
      <c r="B1127" s="7"/>
    </row>
    <row r="1128" s="2" customFormat="1" ht="15.75" spans="1:2">
      <c r="A1128" s="6"/>
      <c r="B1128" s="7"/>
    </row>
    <row r="1129" s="2" customFormat="1" ht="15.75" spans="1:2">
      <c r="A1129" s="6"/>
      <c r="B1129" s="7"/>
    </row>
    <row r="1130" s="2" customFormat="1" ht="15.75" spans="1:2">
      <c r="A1130" s="6"/>
      <c r="B1130" s="7"/>
    </row>
    <row r="1131" s="2" customFormat="1" ht="15.75" spans="1:2">
      <c r="A1131" s="6"/>
      <c r="B1131" s="7"/>
    </row>
    <row r="1132" s="2" customFormat="1" ht="15.75" spans="1:2">
      <c r="A1132" s="6"/>
      <c r="B1132" s="7"/>
    </row>
    <row r="1133" s="2" customFormat="1" ht="15.75" spans="1:2">
      <c r="A1133" s="6"/>
      <c r="B1133" s="7"/>
    </row>
    <row r="1134" s="2" customFormat="1" ht="15.75" spans="1:2">
      <c r="A1134" s="6"/>
      <c r="B1134" s="7"/>
    </row>
    <row r="1135" s="2" customFormat="1" ht="15.75" spans="1:2">
      <c r="A1135" s="6"/>
      <c r="B1135" s="7"/>
    </row>
    <row r="1136" s="2" customFormat="1" ht="15.75" spans="1:2">
      <c r="A1136" s="6"/>
      <c r="B1136" s="7"/>
    </row>
    <row r="1137" s="2" customFormat="1" ht="15.75" spans="1:2">
      <c r="A1137" s="6"/>
      <c r="B1137" s="7"/>
    </row>
    <row r="1138" s="2" customFormat="1" ht="15.75" spans="1:2">
      <c r="A1138" s="6"/>
      <c r="B1138" s="7"/>
    </row>
    <row r="1139" s="2" customFormat="1" ht="15.75" spans="1:2">
      <c r="A1139" s="6"/>
      <c r="B1139" s="7"/>
    </row>
    <row r="1140" s="2" customFormat="1" ht="15.75" spans="1:2">
      <c r="A1140" s="6"/>
      <c r="B1140" s="7"/>
    </row>
    <row r="1141" s="2" customFormat="1" ht="15.75" spans="1:2">
      <c r="A1141" s="6"/>
      <c r="B1141" s="7"/>
    </row>
    <row r="1142" s="2" customFormat="1" ht="15.75" spans="1:2">
      <c r="A1142" s="6"/>
      <c r="B1142" s="7"/>
    </row>
    <row r="1143" s="2" customFormat="1" ht="15.75" spans="1:2">
      <c r="A1143" s="6"/>
      <c r="B1143" s="7"/>
    </row>
    <row r="1144" s="2" customFormat="1" ht="15.75" spans="1:2">
      <c r="A1144" s="6"/>
      <c r="B1144" s="7"/>
    </row>
    <row r="1145" s="2" customFormat="1" ht="15.75" spans="1:2">
      <c r="A1145" s="6"/>
      <c r="B1145" s="7"/>
    </row>
    <row r="1146" s="2" customFormat="1" ht="15.75" spans="1:2">
      <c r="A1146" s="6"/>
      <c r="B1146" s="7"/>
    </row>
    <row r="1147" s="2" customFormat="1" ht="15.75" spans="1:2">
      <c r="A1147" s="6"/>
      <c r="B1147" s="7"/>
    </row>
    <row r="1148" s="2" customFormat="1" ht="15.75" spans="1:2">
      <c r="A1148" s="6"/>
      <c r="B1148" s="7"/>
    </row>
    <row r="1149" s="2" customFormat="1" ht="15.75" spans="1:2">
      <c r="A1149" s="6"/>
      <c r="B1149" s="7"/>
    </row>
    <row r="1150" s="2" customFormat="1" ht="15.75" spans="1:2">
      <c r="A1150" s="6"/>
      <c r="B1150" s="7"/>
    </row>
    <row r="1151" s="2" customFormat="1" ht="15.75" spans="1:2">
      <c r="A1151" s="6"/>
      <c r="B1151" s="7"/>
    </row>
    <row r="1152" s="2" customFormat="1" ht="15.75" spans="1:2">
      <c r="A1152" s="6"/>
      <c r="B1152" s="7"/>
    </row>
    <row r="1153" s="2" customFormat="1" ht="15.75" spans="1:2">
      <c r="A1153" s="6"/>
      <c r="B1153" s="7"/>
    </row>
    <row r="1154" s="2" customFormat="1" ht="15.75" spans="1:2">
      <c r="A1154" s="6"/>
      <c r="B1154" s="7"/>
    </row>
    <row r="1155" s="2" customFormat="1" ht="15.75" spans="1:2">
      <c r="A1155" s="6"/>
      <c r="B1155" s="7"/>
    </row>
    <row r="1156" s="2" customFormat="1" ht="15.75" spans="1:2">
      <c r="A1156" s="6"/>
      <c r="B1156" s="7"/>
    </row>
    <row r="1157" s="2" customFormat="1" ht="15.75" spans="1:2">
      <c r="A1157" s="6"/>
      <c r="B1157" s="7"/>
    </row>
    <row r="1158" s="2" customFormat="1" ht="15.75" spans="1:2">
      <c r="A1158" s="6"/>
      <c r="B1158" s="7"/>
    </row>
    <row r="1159" s="2" customFormat="1" ht="15.75" spans="1:2">
      <c r="A1159" s="6"/>
      <c r="B1159" s="7"/>
    </row>
    <row r="1160" s="2" customFormat="1" ht="15.75" spans="1:2">
      <c r="A1160" s="6"/>
      <c r="B1160" s="7"/>
    </row>
    <row r="1161" s="2" customFormat="1" ht="15.75" spans="1:2">
      <c r="A1161" s="6"/>
      <c r="B1161" s="7"/>
    </row>
    <row r="1162" s="2" customFormat="1" ht="15.75" spans="1:2">
      <c r="A1162" s="6"/>
      <c r="B1162" s="7"/>
    </row>
    <row r="1163" s="2" customFormat="1" ht="15.75" spans="1:2">
      <c r="A1163" s="6"/>
      <c r="B1163" s="7"/>
    </row>
    <row r="1164" s="2" customFormat="1" ht="15.75" spans="1:2">
      <c r="A1164" s="6"/>
      <c r="B1164" s="7"/>
    </row>
    <row r="1165" s="2" customFormat="1" ht="15.75" spans="1:2">
      <c r="A1165" s="6"/>
      <c r="B1165" s="7"/>
    </row>
    <row r="1166" s="2" customFormat="1" ht="15.75" spans="1:2">
      <c r="A1166" s="6"/>
      <c r="B1166" s="7"/>
    </row>
    <row r="1167" s="2" customFormat="1" ht="15.75" spans="1:2">
      <c r="A1167" s="6"/>
      <c r="B1167" s="7"/>
    </row>
    <row r="1168" s="2" customFormat="1" ht="15.75" spans="1:2">
      <c r="A1168" s="6"/>
      <c r="B1168" s="7"/>
    </row>
    <row r="1169" s="2" customFormat="1" ht="15.75" spans="1:2">
      <c r="A1169" s="6"/>
      <c r="B1169" s="7"/>
    </row>
    <row r="1170" s="2" customFormat="1" ht="15.75" spans="1:2">
      <c r="A1170" s="6"/>
      <c r="B1170" s="7"/>
    </row>
    <row r="1171" s="2" customFormat="1" ht="15.75" spans="1:2">
      <c r="A1171" s="6"/>
      <c r="B1171" s="7"/>
    </row>
    <row r="1172" s="2" customFormat="1" ht="15.75" spans="1:2">
      <c r="A1172" s="6"/>
      <c r="B1172" s="7"/>
    </row>
    <row r="1173" s="2" customFormat="1" ht="15.75" spans="1:2">
      <c r="A1173" s="6"/>
      <c r="B1173" s="7"/>
    </row>
    <row r="1174" s="2" customFormat="1" ht="15.75" spans="1:2">
      <c r="A1174" s="6"/>
      <c r="B1174" s="7"/>
    </row>
    <row r="1175" s="2" customFormat="1" ht="15.75" spans="1:2">
      <c r="A1175" s="6"/>
      <c r="B1175" s="7"/>
    </row>
    <row r="1176" s="2" customFormat="1" ht="15.75" spans="1:2">
      <c r="A1176" s="6"/>
      <c r="B1176" s="7"/>
    </row>
    <row r="1177" s="2" customFormat="1" ht="15.75" spans="1:2">
      <c r="A1177" s="6"/>
      <c r="B1177" s="7"/>
    </row>
    <row r="1178" s="2" customFormat="1" ht="15.75" spans="1:2">
      <c r="A1178" s="6"/>
      <c r="B1178" s="7"/>
    </row>
    <row r="1179" s="2" customFormat="1" ht="15.75" spans="1:2">
      <c r="A1179" s="6"/>
      <c r="B1179" s="7"/>
    </row>
    <row r="1180" s="2" customFormat="1" ht="15.75" spans="1:2">
      <c r="A1180" s="6"/>
      <c r="B1180" s="7"/>
    </row>
    <row r="1181" s="2" customFormat="1" ht="15.75" spans="1:2">
      <c r="A1181" s="6"/>
      <c r="B1181" s="7"/>
    </row>
    <row r="1182" s="2" customFormat="1" ht="15.75" spans="1:2">
      <c r="A1182" s="6"/>
      <c r="B1182" s="7"/>
    </row>
    <row r="1183" s="2" customFormat="1" ht="15.75" spans="1:2">
      <c r="A1183" s="6"/>
      <c r="B1183" s="7"/>
    </row>
    <row r="1184" s="2" customFormat="1" ht="15.75" spans="1:2">
      <c r="A1184" s="6"/>
      <c r="B1184" s="7"/>
    </row>
    <row r="1185" s="2" customFormat="1" ht="15.75" spans="1:2">
      <c r="A1185" s="6"/>
      <c r="B1185" s="7"/>
    </row>
    <row r="1186" s="2" customFormat="1" ht="15.75" spans="1:2">
      <c r="A1186" s="6"/>
      <c r="B1186" s="7"/>
    </row>
    <row r="1187" s="2" customFormat="1" ht="15.75" spans="1:2">
      <c r="A1187" s="6"/>
      <c r="B1187" s="7"/>
    </row>
    <row r="1188" s="2" customFormat="1" ht="15.75" spans="1:2">
      <c r="A1188" s="6"/>
      <c r="B1188" s="7"/>
    </row>
    <row r="1189" s="2" customFormat="1" ht="15.75" spans="1:2">
      <c r="A1189" s="6"/>
      <c r="B1189" s="7"/>
    </row>
    <row r="1190" s="2" customFormat="1" ht="15.75" spans="1:2">
      <c r="A1190" s="6"/>
      <c r="B1190" s="7"/>
    </row>
    <row r="1191" s="2" customFormat="1" ht="15.75" spans="1:2">
      <c r="A1191" s="6"/>
      <c r="B1191" s="7"/>
    </row>
    <row r="1192" s="2" customFormat="1" ht="15.75" spans="1:2">
      <c r="A1192" s="6"/>
      <c r="B1192" s="7"/>
    </row>
    <row r="1193" s="2" customFormat="1" ht="15.75" spans="1:2">
      <c r="A1193" s="6"/>
      <c r="B1193" s="7"/>
    </row>
    <row r="1194" s="2" customFormat="1" ht="15.75" spans="1:2">
      <c r="A1194" s="6"/>
      <c r="B1194" s="7"/>
    </row>
    <row r="1195" s="2" customFormat="1" ht="15.75" spans="1:2">
      <c r="A1195" s="6"/>
      <c r="B1195" s="7"/>
    </row>
    <row r="1196" s="2" customFormat="1" ht="15.75" spans="1:2">
      <c r="A1196" s="6"/>
      <c r="B1196" s="7"/>
    </row>
    <row r="1197" s="2" customFormat="1" ht="15.75" spans="1:2">
      <c r="A1197" s="6"/>
      <c r="B1197" s="7"/>
    </row>
    <row r="1198" s="2" customFormat="1" ht="15.75" spans="1:2">
      <c r="A1198" s="6"/>
      <c r="B1198" s="7"/>
    </row>
    <row r="1199" s="2" customFormat="1" ht="15.75" spans="1:2">
      <c r="A1199" s="6"/>
      <c r="B1199" s="7"/>
    </row>
    <row r="1200" s="2" customFormat="1" ht="15.75" spans="1:2">
      <c r="A1200" s="6"/>
      <c r="B1200" s="7"/>
    </row>
    <row r="1201" s="2" customFormat="1" ht="15.75" spans="1:2">
      <c r="A1201" s="6"/>
      <c r="B1201" s="7"/>
    </row>
    <row r="1202" s="2" customFormat="1" ht="15.75" spans="1:2">
      <c r="A1202" s="6"/>
      <c r="B1202" s="7"/>
    </row>
    <row r="1203" s="2" customFormat="1" ht="15.75" spans="1:2">
      <c r="A1203" s="6"/>
      <c r="B1203" s="7"/>
    </row>
    <row r="1204" s="2" customFormat="1" ht="15.75" spans="1:2">
      <c r="A1204" s="6"/>
      <c r="B1204" s="7"/>
    </row>
    <row r="1205" s="2" customFormat="1" ht="15.75" spans="1:2">
      <c r="A1205" s="6"/>
      <c r="B1205" s="7"/>
    </row>
    <row r="1206" s="2" customFormat="1" ht="15.75" spans="1:2">
      <c r="A1206" s="6"/>
      <c r="B1206" s="7"/>
    </row>
    <row r="1207" s="2" customFormat="1" ht="15.75" spans="1:2">
      <c r="A1207" s="6"/>
      <c r="B1207" s="7"/>
    </row>
    <row r="1208" s="2" customFormat="1" ht="15.75" spans="1:2">
      <c r="A1208" s="6"/>
      <c r="B1208" s="7"/>
    </row>
    <row r="1209" s="2" customFormat="1" ht="15.75" spans="1:2">
      <c r="A1209" s="6"/>
      <c r="B1209" s="7"/>
    </row>
    <row r="1210" s="2" customFormat="1" ht="15.75" spans="1:2">
      <c r="A1210" s="6"/>
      <c r="B1210" s="7"/>
    </row>
    <row r="1211" s="2" customFormat="1" ht="15.75" spans="1:2">
      <c r="A1211" s="6"/>
      <c r="B1211" s="7"/>
    </row>
    <row r="1212" s="2" customFormat="1" ht="15.75" spans="1:2">
      <c r="A1212" s="6"/>
      <c r="B1212" s="7"/>
    </row>
    <row r="1213" s="2" customFormat="1" ht="15.75" spans="1:2">
      <c r="A1213" s="6"/>
      <c r="B1213" s="7"/>
    </row>
    <row r="1214" s="2" customFormat="1" ht="15.75" spans="1:2">
      <c r="A1214" s="6"/>
      <c r="B1214" s="7"/>
    </row>
    <row r="1215" s="2" customFormat="1" ht="15.75" spans="1:2">
      <c r="A1215" s="6"/>
      <c r="B1215" s="7"/>
    </row>
    <row r="1216" s="2" customFormat="1" ht="15.75" spans="1:2">
      <c r="A1216" s="6"/>
      <c r="B1216" s="7"/>
    </row>
    <row r="1217" s="2" customFormat="1" ht="15.75" spans="1:2">
      <c r="A1217" s="6"/>
      <c r="B1217" s="7"/>
    </row>
    <row r="1218" s="2" customFormat="1" ht="15.75" spans="1:2">
      <c r="A1218" s="6"/>
      <c r="B1218" s="7"/>
    </row>
    <row r="1219" s="2" customFormat="1" ht="15.75" spans="1:2">
      <c r="A1219" s="6"/>
      <c r="B1219" s="7"/>
    </row>
    <row r="1220" s="2" customFormat="1" ht="15.75" spans="1:2">
      <c r="A1220" s="6"/>
      <c r="B1220" s="7"/>
    </row>
    <row r="1221" s="2" customFormat="1" ht="15.75" spans="1:2">
      <c r="A1221" s="6"/>
      <c r="B1221" s="7"/>
    </row>
    <row r="1222" s="2" customFormat="1" ht="15.75" spans="1:2">
      <c r="A1222" s="6"/>
      <c r="B1222" s="7"/>
    </row>
    <row r="1223" s="2" customFormat="1" ht="15.75" spans="1:2">
      <c r="A1223" s="6"/>
      <c r="B1223" s="7"/>
    </row>
    <row r="1224" s="2" customFormat="1" ht="15.75" spans="1:2">
      <c r="A1224" s="6"/>
      <c r="B1224" s="7"/>
    </row>
    <row r="1225" s="2" customFormat="1" ht="15.75" spans="1:2">
      <c r="A1225" s="6"/>
      <c r="B1225" s="7"/>
    </row>
    <row r="1226" s="2" customFormat="1" ht="15.75" spans="1:2">
      <c r="A1226" s="6"/>
      <c r="B1226" s="7"/>
    </row>
    <row r="1227" s="2" customFormat="1" ht="15.75" spans="1:2">
      <c r="A1227" s="6"/>
      <c r="B1227" s="7"/>
    </row>
    <row r="1228" s="2" customFormat="1" ht="15.75" spans="1:2">
      <c r="A1228" s="6"/>
      <c r="B1228" s="7"/>
    </row>
    <row r="1229" s="2" customFormat="1" ht="15.75" spans="1:2">
      <c r="A1229" s="6"/>
      <c r="B1229" s="7"/>
    </row>
    <row r="1230" s="2" customFormat="1" ht="15.75" spans="1:2">
      <c r="A1230" s="6"/>
      <c r="B1230" s="7"/>
    </row>
    <row r="1231" s="2" customFormat="1" ht="15.75" spans="1:2">
      <c r="A1231" s="6"/>
      <c r="B1231" s="7"/>
    </row>
    <row r="1232" s="2" customFormat="1" ht="15.75" spans="1:2">
      <c r="A1232" s="6"/>
      <c r="B1232" s="7"/>
    </row>
    <row r="1233" s="2" customFormat="1" ht="15.75" spans="1:2">
      <c r="A1233" s="6"/>
      <c r="B1233" s="7"/>
    </row>
    <row r="1234" s="2" customFormat="1" ht="15.75" spans="1:2">
      <c r="A1234" s="6"/>
      <c r="B1234" s="7"/>
    </row>
    <row r="1235" s="2" customFormat="1" ht="15.75" spans="1:2">
      <c r="A1235" s="6"/>
      <c r="B1235" s="7"/>
    </row>
    <row r="1236" s="2" customFormat="1" ht="15.75" spans="1:2">
      <c r="A1236" s="6"/>
      <c r="B1236" s="7"/>
    </row>
    <row r="1237" s="2" customFormat="1" ht="15.75" spans="1:2">
      <c r="A1237" s="6"/>
      <c r="B1237" s="7"/>
    </row>
    <row r="1238" s="2" customFormat="1" ht="15.75" spans="1:2">
      <c r="A1238" s="6"/>
      <c r="B1238" s="7"/>
    </row>
    <row r="1239" s="2" customFormat="1" ht="15.75" spans="1:2">
      <c r="A1239" s="6"/>
      <c r="B1239" s="7"/>
    </row>
    <row r="1240" s="2" customFormat="1" ht="15.75" spans="1:2">
      <c r="A1240" s="6"/>
      <c r="B1240" s="7"/>
    </row>
    <row r="1241" s="2" customFormat="1" ht="15.75" spans="1:2">
      <c r="A1241" s="6"/>
      <c r="B1241" s="7"/>
    </row>
    <row r="1242" s="2" customFormat="1" ht="15.75" spans="1:2">
      <c r="A1242" s="6"/>
      <c r="B1242" s="7"/>
    </row>
    <row r="1243" s="2" customFormat="1" ht="15.75" spans="1:2">
      <c r="A1243" s="6"/>
      <c r="B1243" s="7"/>
    </row>
    <row r="1244" s="2" customFormat="1" ht="15.75" spans="1:2">
      <c r="A1244" s="6"/>
      <c r="B1244" s="7"/>
    </row>
    <row r="1245" s="2" customFormat="1" ht="15.75" spans="1:2">
      <c r="A1245" s="6"/>
      <c r="B1245" s="7"/>
    </row>
    <row r="1246" s="2" customFormat="1" ht="15.75" spans="1:2">
      <c r="A1246" s="6"/>
      <c r="B1246" s="7"/>
    </row>
    <row r="1247" s="2" customFormat="1" ht="15.75" spans="1:2">
      <c r="A1247" s="6"/>
      <c r="B1247" s="7"/>
    </row>
    <row r="1248" s="2" customFormat="1" ht="15.75" spans="1:2">
      <c r="A1248" s="6"/>
      <c r="B1248" s="7"/>
    </row>
    <row r="1249" s="2" customFormat="1" ht="15.75" spans="1:2">
      <c r="A1249" s="6"/>
      <c r="B1249" s="7"/>
    </row>
    <row r="1250" s="2" customFormat="1" ht="15.75" spans="1:2">
      <c r="A1250" s="6"/>
      <c r="B1250" s="7"/>
    </row>
    <row r="1251" s="2" customFormat="1" ht="15.75" spans="1:2">
      <c r="A1251" s="6"/>
      <c r="B1251" s="7"/>
    </row>
    <row r="1252" s="2" customFormat="1" ht="15.75" spans="1:2">
      <c r="A1252" s="6"/>
      <c r="B1252" s="7"/>
    </row>
    <row r="1253" s="2" customFormat="1" ht="15.75" spans="1:2">
      <c r="A1253" s="6"/>
      <c r="B1253" s="7"/>
    </row>
    <row r="1254" s="2" customFormat="1" ht="15.75" spans="1:2">
      <c r="A1254" s="6"/>
      <c r="B1254" s="7"/>
    </row>
    <row r="1255" s="2" customFormat="1" ht="15.75" spans="1:2">
      <c r="A1255" s="6"/>
      <c r="B1255" s="7"/>
    </row>
    <row r="1256" s="2" customFormat="1" ht="15.75" spans="1:2">
      <c r="A1256" s="6"/>
      <c r="B1256" s="7"/>
    </row>
    <row r="1257" s="2" customFormat="1" ht="15.75" spans="1:2">
      <c r="A1257" s="6"/>
      <c r="B1257" s="7"/>
    </row>
    <row r="1258" s="2" customFormat="1" ht="15.75" spans="1:2">
      <c r="A1258" s="6"/>
      <c r="B1258" s="7"/>
    </row>
    <row r="1259" s="2" customFormat="1" ht="15.75" spans="1:2">
      <c r="A1259" s="6"/>
      <c r="B1259" s="7"/>
    </row>
    <row r="1260" s="2" customFormat="1" ht="15.75" spans="1:2">
      <c r="A1260" s="6"/>
      <c r="B1260" s="7"/>
    </row>
    <row r="1261" s="2" customFormat="1" ht="15.75" spans="1:2">
      <c r="A1261" s="6"/>
      <c r="B1261" s="7"/>
    </row>
    <row r="1262" s="2" customFormat="1" ht="15.75" spans="1:2">
      <c r="A1262" s="6"/>
      <c r="B1262" s="7"/>
    </row>
    <row r="1263" s="2" customFormat="1" ht="15.75" spans="1:2">
      <c r="A1263" s="6"/>
      <c r="B1263" s="7"/>
    </row>
    <row r="1264" s="2" customFormat="1" ht="15.75" spans="1:2">
      <c r="A1264" s="6"/>
      <c r="B1264" s="7"/>
    </row>
    <row r="1265" s="2" customFormat="1" ht="15.75" spans="1:2">
      <c r="A1265" s="6"/>
      <c r="B1265" s="7"/>
    </row>
    <row r="1266" s="2" customFormat="1" ht="15.75" spans="1:2">
      <c r="A1266" s="6"/>
      <c r="B1266" s="7"/>
    </row>
    <row r="1267" s="2" customFormat="1" ht="15.75" spans="1:2">
      <c r="A1267" s="6"/>
      <c r="B1267" s="7"/>
    </row>
    <row r="1268" s="2" customFormat="1" ht="15.75" spans="1:2">
      <c r="A1268" s="6"/>
      <c r="B1268" s="7"/>
    </row>
    <row r="1269" s="2" customFormat="1" ht="15.75" spans="1:2">
      <c r="A1269" s="6"/>
      <c r="B1269" s="7"/>
    </row>
    <row r="1270" s="2" customFormat="1" ht="15.75" spans="1:2">
      <c r="A1270" s="6"/>
      <c r="B1270" s="7"/>
    </row>
    <row r="1271" s="2" customFormat="1" ht="15.75" spans="1:2">
      <c r="A1271" s="6"/>
      <c r="B1271" s="7"/>
    </row>
    <row r="1272" s="2" customFormat="1" ht="15.75" spans="1:2">
      <c r="A1272" s="6"/>
      <c r="B1272" s="7"/>
    </row>
    <row r="1273" s="2" customFormat="1" ht="15.75" spans="1:2">
      <c r="A1273" s="6"/>
      <c r="B1273" s="7"/>
    </row>
    <row r="1274" s="2" customFormat="1" ht="15.75" spans="1:2">
      <c r="A1274" s="6"/>
      <c r="B1274" s="7"/>
    </row>
    <row r="1275" s="2" customFormat="1" ht="15.75" spans="1:2">
      <c r="A1275" s="6"/>
      <c r="B1275" s="7"/>
    </row>
    <row r="1276" s="2" customFormat="1" ht="15.75" spans="1:2">
      <c r="A1276" s="6"/>
      <c r="B1276" s="7"/>
    </row>
    <row r="1277" s="2" customFormat="1" ht="15.75" spans="1:2">
      <c r="A1277" s="6"/>
      <c r="B1277" s="7"/>
    </row>
    <row r="1278" s="2" customFormat="1" ht="15.75" spans="1:2">
      <c r="A1278" s="6"/>
      <c r="B1278" s="7"/>
    </row>
    <row r="1279" s="2" customFormat="1" ht="15.75" spans="1:2">
      <c r="A1279" s="6"/>
      <c r="B1279" s="7"/>
    </row>
    <row r="1280" s="2" customFormat="1" ht="15.75" spans="1:2">
      <c r="A1280" s="6"/>
      <c r="B1280" s="7"/>
    </row>
    <row r="1281" s="2" customFormat="1" ht="15.75" spans="1:2">
      <c r="A1281" s="6"/>
      <c r="B1281" s="7"/>
    </row>
    <row r="1282" s="2" customFormat="1" ht="15.75" spans="1:2">
      <c r="A1282" s="6"/>
      <c r="B1282" s="7"/>
    </row>
    <row r="1283" s="2" customFormat="1" ht="15.75" spans="1:2">
      <c r="A1283" s="6"/>
      <c r="B1283" s="7"/>
    </row>
    <row r="1284" s="2" customFormat="1" ht="15.75" spans="1:2">
      <c r="A1284" s="6"/>
      <c r="B1284" s="7"/>
    </row>
    <row r="1285" s="2" customFormat="1" ht="15.75" spans="1:2">
      <c r="A1285" s="6"/>
      <c r="B1285" s="7"/>
    </row>
    <row r="1286" s="2" customFormat="1" ht="15.75" spans="1:2">
      <c r="A1286" s="6"/>
      <c r="B1286" s="7"/>
    </row>
    <row r="1287" s="2" customFormat="1" ht="15.75" spans="1:2">
      <c r="A1287" s="6"/>
      <c r="B1287" s="7"/>
    </row>
    <row r="1288" s="2" customFormat="1" ht="15.75" spans="1:2">
      <c r="A1288" s="6"/>
      <c r="B1288" s="7"/>
    </row>
    <row r="1289" s="2" customFormat="1" ht="15.75" spans="1:2">
      <c r="A1289" s="6"/>
      <c r="B1289" s="7"/>
    </row>
    <row r="1290" s="2" customFormat="1" ht="15.75" spans="1:2">
      <c r="A1290" s="6"/>
      <c r="B1290" s="7"/>
    </row>
    <row r="1291" s="2" customFormat="1" ht="15.75" spans="1:2">
      <c r="A1291" s="6"/>
      <c r="B1291" s="7"/>
    </row>
    <row r="1292" s="2" customFormat="1" ht="15.75" spans="1:2">
      <c r="A1292" s="6"/>
      <c r="B1292" s="7"/>
    </row>
    <row r="1293" s="2" customFormat="1" ht="15.75" spans="1:2">
      <c r="A1293" s="6"/>
      <c r="B1293" s="7"/>
    </row>
    <row r="1294" s="2" customFormat="1" ht="15.75" spans="1:2">
      <c r="A1294" s="6"/>
      <c r="B1294" s="7"/>
    </row>
    <row r="1295" s="2" customFormat="1" ht="15.75" spans="1:2">
      <c r="A1295" s="6"/>
      <c r="B1295" s="7"/>
    </row>
    <row r="1296" s="2" customFormat="1" ht="15.75" spans="1:2">
      <c r="A1296" s="6"/>
      <c r="B1296" s="7"/>
    </row>
    <row r="1297" s="2" customFormat="1" ht="15.75" spans="1:2">
      <c r="A1297" s="6"/>
      <c r="B1297" s="7"/>
    </row>
    <row r="1298" s="2" customFormat="1" ht="15.75" spans="1:2">
      <c r="A1298" s="6"/>
      <c r="B1298" s="7"/>
    </row>
    <row r="1299" s="2" customFormat="1" ht="15.75" spans="1:2">
      <c r="A1299" s="6"/>
      <c r="B1299" s="7"/>
    </row>
    <row r="1300" s="2" customFormat="1" ht="15.75" spans="1:2">
      <c r="A1300" s="6"/>
      <c r="B1300" s="7"/>
    </row>
    <row r="1301" s="2" customFormat="1" ht="15.75" spans="1:2">
      <c r="A1301" s="6"/>
      <c r="B1301" s="7"/>
    </row>
    <row r="1302" s="2" customFormat="1" ht="15.75" spans="1:2">
      <c r="A1302" s="6"/>
      <c r="B1302" s="7"/>
    </row>
    <row r="1303" s="2" customFormat="1" ht="15.75" spans="1:2">
      <c r="A1303" s="6"/>
      <c r="B1303" s="7"/>
    </row>
    <row r="1304" s="2" customFormat="1" ht="15.75" spans="1:2">
      <c r="A1304" s="6"/>
      <c r="B1304" s="7"/>
    </row>
    <row r="1305" s="2" customFormat="1" ht="15.75" spans="1:2">
      <c r="A1305" s="6"/>
      <c r="B1305" s="7"/>
    </row>
    <row r="1306" s="2" customFormat="1" ht="15.75" spans="1:2">
      <c r="A1306" s="6"/>
      <c r="B1306" s="7"/>
    </row>
    <row r="1307" s="2" customFormat="1" ht="15.75" spans="1:2">
      <c r="A1307" s="6"/>
      <c r="B1307" s="7"/>
    </row>
    <row r="1308" s="2" customFormat="1" ht="15.75" spans="1:2">
      <c r="A1308" s="6"/>
      <c r="B1308" s="7"/>
    </row>
    <row r="1309" s="2" customFormat="1" ht="15.75" spans="1:2">
      <c r="A1309" s="6"/>
      <c r="B1309" s="7"/>
    </row>
    <row r="1310" s="2" customFormat="1" ht="15.75" spans="1:2">
      <c r="A1310" s="6"/>
      <c r="B1310" s="7"/>
    </row>
    <row r="1311" s="2" customFormat="1" ht="15.75" spans="1:2">
      <c r="A1311" s="6"/>
      <c r="B1311" s="7"/>
    </row>
    <row r="1312" s="2" customFormat="1" ht="15.75" spans="1:2">
      <c r="A1312" s="6"/>
      <c r="B1312" s="7"/>
    </row>
    <row r="1313" s="2" customFormat="1" ht="15.75" spans="1:2">
      <c r="A1313" s="6"/>
      <c r="B1313" s="7"/>
    </row>
    <row r="1314" s="2" customFormat="1" ht="15.75" spans="1:2">
      <c r="A1314" s="6"/>
      <c r="B1314" s="7"/>
    </row>
    <row r="1315" s="2" customFormat="1" ht="15.75" spans="1:2">
      <c r="A1315" s="6"/>
      <c r="B1315" s="7"/>
    </row>
    <row r="1316" s="2" customFormat="1" ht="15.75" spans="1:2">
      <c r="A1316" s="6"/>
      <c r="B1316" s="7"/>
    </row>
    <row r="1317" s="2" customFormat="1" ht="15.75" spans="1:2">
      <c r="A1317" s="6"/>
      <c r="B1317" s="7"/>
    </row>
    <row r="1318" s="2" customFormat="1" ht="15.75" spans="1:2">
      <c r="A1318" s="6"/>
      <c r="B1318" s="7"/>
    </row>
    <row r="1319" s="2" customFormat="1" ht="15.75" spans="1:2">
      <c r="A1319" s="6"/>
      <c r="B1319" s="7"/>
    </row>
    <row r="1320" s="2" customFormat="1" ht="15.75" spans="1:2">
      <c r="A1320" s="6"/>
      <c r="B1320" s="7"/>
    </row>
    <row r="1321" s="2" customFormat="1" ht="15.75" spans="1:2">
      <c r="A1321" s="6"/>
      <c r="B1321" s="7"/>
    </row>
    <row r="1322" s="2" customFormat="1" ht="15.75" spans="1:2">
      <c r="A1322" s="6"/>
      <c r="B1322" s="7"/>
    </row>
    <row r="1323" s="2" customFormat="1" ht="15.75" spans="1:2">
      <c r="A1323" s="6"/>
      <c r="B1323" s="7"/>
    </row>
    <row r="1324" s="2" customFormat="1" ht="15.75" spans="1:2">
      <c r="A1324" s="6"/>
      <c r="B1324" s="7"/>
    </row>
    <row r="1325" s="2" customFormat="1" ht="15.75" spans="1:2">
      <c r="A1325" s="6"/>
      <c r="B1325" s="7"/>
    </row>
    <row r="1326" s="2" customFormat="1" ht="15.75" spans="1:2">
      <c r="A1326" s="6"/>
      <c r="B1326" s="7"/>
    </row>
    <row r="1327" s="2" customFormat="1" ht="15.75" spans="1:2">
      <c r="A1327" s="6"/>
      <c r="B1327" s="7"/>
    </row>
    <row r="1328" s="2" customFormat="1" ht="15.75" spans="1:2">
      <c r="A1328" s="6"/>
      <c r="B1328" s="7"/>
    </row>
    <row r="1329" s="2" customFormat="1" ht="15.75" spans="1:2">
      <c r="A1329" s="6"/>
      <c r="B1329" s="7"/>
    </row>
    <row r="1330" s="2" customFormat="1" ht="15.75" spans="1:2">
      <c r="A1330" s="6"/>
      <c r="B1330" s="7"/>
    </row>
    <row r="1331" s="2" customFormat="1" ht="15.75" spans="1:2">
      <c r="A1331" s="6"/>
      <c r="B1331" s="7"/>
    </row>
    <row r="1332" s="2" customFormat="1" ht="15.75" spans="1:2">
      <c r="A1332" s="6"/>
      <c r="B1332" s="7"/>
    </row>
    <row r="1333" s="2" customFormat="1" ht="15.75" spans="1:2">
      <c r="A1333" s="6"/>
      <c r="B1333" s="7"/>
    </row>
    <row r="1334" s="2" customFormat="1" ht="15.75" spans="1:2">
      <c r="A1334" s="6"/>
      <c r="B1334" s="7"/>
    </row>
    <row r="1335" s="2" customFormat="1" ht="15.75" spans="1:2">
      <c r="A1335" s="6"/>
      <c r="B1335" s="7"/>
    </row>
    <row r="1336" s="2" customFormat="1" ht="15.75" spans="1:2">
      <c r="A1336" s="6"/>
      <c r="B1336" s="7"/>
    </row>
    <row r="1337" s="2" customFormat="1" ht="15.75" spans="1:2">
      <c r="A1337" s="6"/>
      <c r="B1337" s="7"/>
    </row>
    <row r="1338" s="2" customFormat="1" ht="15.75" spans="1:2">
      <c r="A1338" s="6"/>
      <c r="B1338" s="7"/>
    </row>
    <row r="1339" s="2" customFormat="1" ht="15.75" spans="1:2">
      <c r="A1339" s="6"/>
      <c r="B1339" s="7"/>
    </row>
    <row r="1340" s="2" customFormat="1" ht="15.75" spans="1:2">
      <c r="A1340" s="6"/>
      <c r="B1340" s="7"/>
    </row>
    <row r="1341" s="2" customFormat="1" ht="15.75" spans="1:2">
      <c r="A1341" s="6"/>
      <c r="B1341" s="7"/>
    </row>
    <row r="1342" s="2" customFormat="1" ht="15.75" spans="1:2">
      <c r="A1342" s="6"/>
      <c r="B1342" s="7"/>
    </row>
    <row r="1343" s="2" customFormat="1" ht="15.75" spans="1:2">
      <c r="A1343" s="6"/>
      <c r="B1343" s="7"/>
    </row>
    <row r="1344" s="2" customFormat="1" ht="15.75" spans="1:2">
      <c r="A1344" s="6"/>
      <c r="B1344" s="7"/>
    </row>
    <row r="1345" s="2" customFormat="1" ht="15.75" spans="1:2">
      <c r="A1345" s="6"/>
      <c r="B1345" s="7"/>
    </row>
    <row r="1346" s="2" customFormat="1" ht="15.75" spans="1:2">
      <c r="A1346" s="6"/>
      <c r="B1346" s="7"/>
    </row>
    <row r="1347" s="2" customFormat="1" ht="15.75" spans="1:2">
      <c r="A1347" s="6"/>
      <c r="B1347" s="7"/>
    </row>
    <row r="1348" s="2" customFormat="1" ht="15.75" spans="1:2">
      <c r="A1348" s="6"/>
      <c r="B1348" s="7"/>
    </row>
    <row r="1349" s="2" customFormat="1" ht="15.75" spans="1:2">
      <c r="A1349" s="6"/>
      <c r="B1349" s="7"/>
    </row>
    <row r="1350" s="2" customFormat="1" ht="15.75" spans="1:2">
      <c r="A1350" s="6"/>
      <c r="B1350" s="7"/>
    </row>
    <row r="1351" s="2" customFormat="1" ht="15.75" spans="1:2">
      <c r="A1351" s="6"/>
      <c r="B1351" s="7"/>
    </row>
    <row r="1352" s="2" customFormat="1" ht="15.75" spans="1:2">
      <c r="A1352" s="6"/>
      <c r="B1352" s="7"/>
    </row>
    <row r="1353" s="2" customFormat="1" ht="15.75" spans="1:2">
      <c r="A1353" s="6"/>
      <c r="B1353" s="7"/>
    </row>
    <row r="1354" s="2" customFormat="1" ht="15.75" spans="1:2">
      <c r="A1354" s="6"/>
      <c r="B1354" s="7"/>
    </row>
    <row r="1355" s="2" customFormat="1" ht="15.75" spans="1:2">
      <c r="A1355" s="6"/>
      <c r="B1355" s="7"/>
    </row>
    <row r="1356" s="2" customFormat="1" ht="15.75" spans="1:2">
      <c r="A1356" s="6"/>
      <c r="B1356" s="7"/>
    </row>
    <row r="1357" s="2" customFormat="1" ht="15.75" spans="1:2">
      <c r="A1357" s="6"/>
      <c r="B1357" s="7"/>
    </row>
    <row r="1358" s="2" customFormat="1" ht="15.75" spans="1:2">
      <c r="A1358" s="6"/>
      <c r="B1358" s="7"/>
    </row>
    <row r="1359" s="2" customFormat="1" ht="15.75" spans="1:2">
      <c r="A1359" s="6"/>
      <c r="B1359" s="7"/>
    </row>
    <row r="1360" s="2" customFormat="1" ht="15.75" spans="1:2">
      <c r="A1360" s="6"/>
      <c r="B1360" s="7"/>
    </row>
    <row r="1361" s="2" customFormat="1" ht="15.75" spans="1:2">
      <c r="A1361" s="6"/>
      <c r="B1361" s="7"/>
    </row>
    <row r="1362" s="2" customFormat="1" ht="15.75" spans="1:2">
      <c r="A1362" s="6"/>
      <c r="B1362" s="7"/>
    </row>
    <row r="1363" s="2" customFormat="1" ht="15.75" spans="1:2">
      <c r="A1363" s="6"/>
      <c r="B1363" s="7"/>
    </row>
    <row r="1364" s="2" customFormat="1" ht="15.75" spans="1:2">
      <c r="A1364" s="6"/>
      <c r="B1364" s="7"/>
    </row>
    <row r="1365" s="2" customFormat="1" ht="15.75" spans="1:2">
      <c r="A1365" s="6"/>
      <c r="B1365" s="7"/>
    </row>
    <row r="1366" s="2" customFormat="1" ht="15.75" spans="1:2">
      <c r="A1366" s="6"/>
      <c r="B1366" s="7"/>
    </row>
    <row r="1367" s="2" customFormat="1" ht="15.75" spans="1:2">
      <c r="A1367" s="6"/>
      <c r="B1367" s="7"/>
    </row>
    <row r="1368" s="2" customFormat="1" ht="15.75" spans="1:2">
      <c r="A1368" s="6"/>
      <c r="B1368" s="7"/>
    </row>
    <row r="1369" s="2" customFormat="1" ht="15.75" spans="1:2">
      <c r="A1369" s="6"/>
      <c r="B1369" s="7"/>
    </row>
    <row r="1370" s="2" customFormat="1" ht="15.75" spans="1:2">
      <c r="A1370" s="6"/>
      <c r="B1370" s="7"/>
    </row>
    <row r="1371" s="2" customFormat="1" ht="15.75" spans="1:2">
      <c r="A1371" s="6"/>
      <c r="B1371" s="7"/>
    </row>
    <row r="1372" s="2" customFormat="1" ht="15.75" spans="1:2">
      <c r="A1372" s="6"/>
      <c r="B1372" s="7"/>
    </row>
    <row r="1373" s="2" customFormat="1" ht="15.75" spans="1:2">
      <c r="A1373" s="6"/>
      <c r="B1373" s="7"/>
    </row>
    <row r="1374" s="2" customFormat="1" ht="15.75" spans="1:2">
      <c r="A1374" s="6"/>
      <c r="B1374" s="7"/>
    </row>
    <row r="1375" s="2" customFormat="1" ht="15.75" spans="1:2">
      <c r="A1375" s="6"/>
      <c r="B1375" s="7"/>
    </row>
    <row r="1376" s="2" customFormat="1" ht="15.75" spans="1:2">
      <c r="A1376" s="6"/>
      <c r="B1376" s="7"/>
    </row>
    <row r="1377" s="2" customFormat="1" ht="15.75" spans="1:2">
      <c r="A1377" s="6"/>
      <c r="B1377" s="7"/>
    </row>
    <row r="1378" s="2" customFormat="1" ht="15.75" spans="1:2">
      <c r="A1378" s="6"/>
      <c r="B1378" s="7"/>
    </row>
    <row r="1379" s="2" customFormat="1" ht="15.75" spans="1:2">
      <c r="A1379" s="6"/>
      <c r="B1379" s="7"/>
    </row>
    <row r="1380" s="2" customFormat="1" ht="15.75" spans="1:2">
      <c r="A1380" s="6"/>
      <c r="B1380" s="7"/>
    </row>
    <row r="1381" s="2" customFormat="1" ht="15.75" spans="1:2">
      <c r="A1381" s="6"/>
      <c r="B1381" s="7"/>
    </row>
    <row r="1382" s="2" customFormat="1" ht="15.75" spans="1:2">
      <c r="A1382" s="6"/>
      <c r="B1382" s="7"/>
    </row>
    <row r="1383" s="2" customFormat="1" ht="15.75" spans="1:2">
      <c r="A1383" s="6"/>
      <c r="B1383" s="7"/>
    </row>
    <row r="1384" s="2" customFormat="1" ht="15.75" spans="1:2">
      <c r="A1384" s="6"/>
      <c r="B1384" s="7"/>
    </row>
    <row r="1385" s="2" customFormat="1" ht="15.75" spans="1:2">
      <c r="A1385" s="6"/>
      <c r="B1385" s="7"/>
    </row>
    <row r="1386" s="2" customFormat="1" ht="15.75" spans="1:2">
      <c r="A1386" s="6"/>
      <c r="B1386" s="7"/>
    </row>
    <row r="1387" s="2" customFormat="1" ht="15.75" spans="1:2">
      <c r="A1387" s="6"/>
      <c r="B1387" s="7"/>
    </row>
    <row r="1388" s="2" customFormat="1" ht="15.75" spans="1:2">
      <c r="A1388" s="6"/>
      <c r="B1388" s="7"/>
    </row>
    <row r="1389" s="2" customFormat="1" ht="15.75" spans="1:2">
      <c r="A1389" s="6"/>
      <c r="B1389" s="7"/>
    </row>
    <row r="1390" s="2" customFormat="1" ht="15.75" spans="1:2">
      <c r="A1390" s="6"/>
      <c r="B1390" s="7"/>
    </row>
    <row r="1391" s="2" customFormat="1" ht="15.75" spans="1:2">
      <c r="A1391" s="6"/>
      <c r="B1391" s="7"/>
    </row>
    <row r="1392" s="2" customFormat="1" ht="15.75" spans="1:2">
      <c r="A1392" s="6"/>
      <c r="B1392" s="7"/>
    </row>
    <row r="1393" s="2" customFormat="1" ht="15.75" spans="1:2">
      <c r="A1393" s="6"/>
      <c r="B1393" s="7"/>
    </row>
    <row r="1394" s="2" customFormat="1" ht="15.75" spans="1:2">
      <c r="A1394" s="6"/>
      <c r="B1394" s="7"/>
    </row>
    <row r="1395" s="2" customFormat="1" ht="15.75" spans="1:2">
      <c r="A1395" s="6"/>
      <c r="B1395" s="7"/>
    </row>
    <row r="1396" s="2" customFormat="1" ht="15.75" spans="1:2">
      <c r="A1396" s="6"/>
      <c r="B1396" s="7"/>
    </row>
    <row r="1397" s="2" customFormat="1" ht="15.75" spans="1:2">
      <c r="A1397" s="6"/>
      <c r="B1397" s="7"/>
    </row>
    <row r="1398" s="2" customFormat="1" ht="15.75" spans="1:2">
      <c r="A1398" s="6"/>
      <c r="B1398" s="7"/>
    </row>
    <row r="1399" s="2" customFormat="1" ht="15.75" spans="1:2">
      <c r="A1399" s="6"/>
      <c r="B1399" s="7"/>
    </row>
    <row r="1400" s="2" customFormat="1" ht="15.75" spans="1:2">
      <c r="A1400" s="6"/>
      <c r="B1400" s="7"/>
    </row>
    <row r="1401" s="2" customFormat="1" ht="15.75" spans="1:2">
      <c r="A1401" s="6"/>
      <c r="B1401" s="7"/>
    </row>
    <row r="1402" s="2" customFormat="1" ht="15.75" spans="1:2">
      <c r="A1402" s="6"/>
      <c r="B1402" s="7"/>
    </row>
    <row r="1403" s="2" customFormat="1" ht="15.75" spans="1:2">
      <c r="A1403" s="6"/>
      <c r="B1403" s="7"/>
    </row>
    <row r="1404" s="2" customFormat="1" ht="15.75" spans="1:2">
      <c r="A1404" s="6"/>
      <c r="B1404" s="7"/>
    </row>
    <row r="1405" s="2" customFormat="1" ht="15.75" spans="1:2">
      <c r="A1405" s="6"/>
      <c r="B1405" s="7"/>
    </row>
    <row r="1406" s="2" customFormat="1" ht="15.75" spans="1:2">
      <c r="A1406" s="6"/>
      <c r="B1406" s="7"/>
    </row>
    <row r="1407" s="2" customFormat="1" ht="15.75" spans="1:2">
      <c r="A1407" s="6"/>
      <c r="B1407" s="7"/>
    </row>
    <row r="1408" s="2" customFormat="1" ht="15.75" spans="1:2">
      <c r="A1408" s="6"/>
      <c r="B1408" s="7"/>
    </row>
    <row r="1409" s="2" customFormat="1" ht="15.75" spans="1:2">
      <c r="A1409" s="6"/>
      <c r="B1409" s="7"/>
    </row>
    <row r="1410" s="2" customFormat="1" ht="15.75" spans="1:2">
      <c r="A1410" s="6"/>
      <c r="B1410" s="7"/>
    </row>
    <row r="1411" s="2" customFormat="1" ht="15.75" spans="1:2">
      <c r="A1411" s="6"/>
      <c r="B1411" s="7"/>
    </row>
    <row r="1412" s="2" customFormat="1" ht="15.75" spans="1:2">
      <c r="A1412" s="6"/>
      <c r="B1412" s="7"/>
    </row>
    <row r="1413" s="2" customFormat="1" ht="15.75" spans="1:2">
      <c r="A1413" s="6"/>
      <c r="B1413" s="7"/>
    </row>
    <row r="1414" s="2" customFormat="1" ht="15.75" spans="1:2">
      <c r="A1414" s="6"/>
      <c r="B1414" s="7"/>
    </row>
    <row r="1415" s="2" customFormat="1" ht="15.75" spans="1:2">
      <c r="A1415" s="6"/>
      <c r="B1415" s="7"/>
    </row>
    <row r="1416" s="2" customFormat="1" ht="15.75" spans="1:2">
      <c r="A1416" s="6"/>
      <c r="B1416" s="7"/>
    </row>
    <row r="1417" s="2" customFormat="1" ht="15.75" spans="1:2">
      <c r="A1417" s="6"/>
      <c r="B1417" s="7"/>
    </row>
    <row r="1418" s="2" customFormat="1" ht="15.75" spans="1:2">
      <c r="A1418" s="6"/>
      <c r="B1418" s="7"/>
    </row>
    <row r="1419" s="2" customFormat="1" ht="15.75" spans="1:2">
      <c r="A1419" s="6"/>
      <c r="B1419" s="7"/>
    </row>
    <row r="1420" s="2" customFormat="1" ht="15.75" spans="1:2">
      <c r="A1420" s="6"/>
      <c r="B1420" s="7"/>
    </row>
    <row r="1421" s="2" customFormat="1" ht="15.75" spans="1:2">
      <c r="A1421" s="6"/>
      <c r="B1421" s="7"/>
    </row>
    <row r="1422" s="2" customFormat="1" ht="15.75" spans="1:2">
      <c r="A1422" s="6"/>
      <c r="B1422" s="7"/>
    </row>
    <row r="1423" s="2" customFormat="1" ht="15.75" spans="1:2">
      <c r="A1423" s="6"/>
      <c r="B1423" s="7"/>
    </row>
    <row r="1424" s="2" customFormat="1" ht="15.75" spans="1:2">
      <c r="A1424" s="6"/>
      <c r="B1424" s="7"/>
    </row>
    <row r="1425" s="2" customFormat="1" ht="15.75" spans="1:2">
      <c r="A1425" s="6"/>
      <c r="B1425" s="7"/>
    </row>
    <row r="1426" s="2" customFormat="1" ht="15.75" spans="1:2">
      <c r="A1426" s="6"/>
      <c r="B1426" s="7"/>
    </row>
    <row r="1427" s="2" customFormat="1" ht="15.75" spans="1:2">
      <c r="A1427" s="6"/>
      <c r="B1427" s="7"/>
    </row>
    <row r="1428" s="2" customFormat="1" ht="15.75" spans="1:2">
      <c r="A1428" s="6"/>
      <c r="B1428" s="7"/>
    </row>
    <row r="1429" s="2" customFormat="1" ht="15.75" spans="1:2">
      <c r="A1429" s="6"/>
      <c r="B1429" s="7"/>
    </row>
    <row r="1430" s="2" customFormat="1" ht="15.75" spans="1:2">
      <c r="A1430" s="6"/>
      <c r="B1430" s="7"/>
    </row>
    <row r="1431" s="2" customFormat="1" ht="15.75" spans="1:2">
      <c r="A1431" s="6"/>
      <c r="B1431" s="7"/>
    </row>
    <row r="1432" s="2" customFormat="1" ht="15.75" spans="1:2">
      <c r="A1432" s="6"/>
      <c r="B1432" s="7"/>
    </row>
    <row r="1433" s="2" customFormat="1" ht="15.75" spans="1:2">
      <c r="A1433" s="6"/>
      <c r="B1433" s="7"/>
    </row>
    <row r="1434" s="2" customFormat="1" ht="15.75" spans="1:2">
      <c r="A1434" s="6"/>
      <c r="B1434" s="7"/>
    </row>
    <row r="1435" s="2" customFormat="1" ht="15.75" spans="1:2">
      <c r="A1435" s="6"/>
      <c r="B1435" s="7"/>
    </row>
    <row r="1436" s="2" customFormat="1" ht="15.75" spans="1:2">
      <c r="A1436" s="6"/>
      <c r="B1436" s="7"/>
    </row>
    <row r="1437" s="2" customFormat="1" ht="15.75" spans="1:2">
      <c r="A1437" s="6"/>
      <c r="B1437" s="7"/>
    </row>
    <row r="1438" s="2" customFormat="1" ht="15.75" spans="1:2">
      <c r="A1438" s="6"/>
      <c r="B1438" s="7"/>
    </row>
    <row r="1439" s="2" customFormat="1" ht="15.75" spans="1:2">
      <c r="A1439" s="6"/>
      <c r="B1439" s="7"/>
    </row>
    <row r="1440" s="2" customFormat="1" ht="15.75" spans="1:2">
      <c r="A1440" s="6"/>
      <c r="B1440" s="7"/>
    </row>
    <row r="1441" s="2" customFormat="1" ht="15.75" spans="1:2">
      <c r="A1441" s="6"/>
      <c r="B1441" s="7"/>
    </row>
    <row r="1442" s="2" customFormat="1" ht="15.75" spans="1:2">
      <c r="A1442" s="6"/>
      <c r="B1442" s="7"/>
    </row>
    <row r="1443" s="2" customFormat="1" ht="15.75" spans="1:2">
      <c r="A1443" s="6"/>
      <c r="B1443" s="7"/>
    </row>
    <row r="1444" s="2" customFormat="1" ht="15.75" spans="1:2">
      <c r="A1444" s="6"/>
      <c r="B1444" s="7"/>
    </row>
    <row r="1445" s="2" customFormat="1" ht="15.75" spans="1:2">
      <c r="A1445" s="6"/>
      <c r="B1445" s="7"/>
    </row>
    <row r="1446" s="2" customFormat="1" ht="15.75" spans="1:2">
      <c r="A1446" s="6"/>
      <c r="B1446" s="7"/>
    </row>
    <row r="1447" s="2" customFormat="1" ht="15.75" spans="1:2">
      <c r="A1447" s="6"/>
      <c r="B1447" s="7"/>
    </row>
    <row r="1448" s="2" customFormat="1" ht="15.75" spans="1:2">
      <c r="A1448" s="6"/>
      <c r="B1448" s="7"/>
    </row>
    <row r="1449" s="2" customFormat="1" ht="15.75" spans="1:2">
      <c r="A1449" s="6"/>
      <c r="B1449" s="7"/>
    </row>
    <row r="1450" s="2" customFormat="1" ht="15.75" spans="1:2">
      <c r="A1450" s="6"/>
      <c r="B1450" s="7"/>
    </row>
    <row r="1451" s="2" customFormat="1" ht="15.75" spans="1:2">
      <c r="A1451" s="6"/>
      <c r="B1451" s="7"/>
    </row>
    <row r="1452" s="2" customFormat="1" ht="15.75" spans="1:2">
      <c r="A1452" s="6"/>
      <c r="B1452" s="7"/>
    </row>
    <row r="1453" s="2" customFormat="1" ht="15.75" spans="1:2">
      <c r="A1453" s="6"/>
      <c r="B1453" s="7"/>
    </row>
    <row r="1454" s="2" customFormat="1" ht="15.75" spans="1:2">
      <c r="A1454" s="6"/>
      <c r="B1454" s="7"/>
    </row>
    <row r="1455" s="2" customFormat="1" ht="15.75" spans="1:2">
      <c r="A1455" s="6"/>
      <c r="B1455" s="7"/>
    </row>
    <row r="1456" s="2" customFormat="1" ht="15.75" spans="1:2">
      <c r="A1456" s="6"/>
      <c r="B1456" s="7"/>
    </row>
    <row r="1457" s="2" customFormat="1" ht="15.75" spans="1:2">
      <c r="A1457" s="6"/>
      <c r="B1457" s="7"/>
    </row>
    <row r="1458" s="2" customFormat="1" ht="15.75" spans="1:2">
      <c r="A1458" s="6"/>
      <c r="B1458" s="7"/>
    </row>
    <row r="1459" s="2" customFormat="1" ht="15.75" spans="1:2">
      <c r="A1459" s="6"/>
      <c r="B1459" s="7"/>
    </row>
    <row r="1460" s="2" customFormat="1" ht="15.75" spans="1:2">
      <c r="A1460" s="6"/>
      <c r="B1460" s="7"/>
    </row>
    <row r="1461" s="2" customFormat="1" ht="15.75" spans="1:2">
      <c r="A1461" s="6"/>
      <c r="B1461" s="7"/>
    </row>
    <row r="1462" s="2" customFormat="1" ht="15.75" spans="1:2">
      <c r="A1462" s="6"/>
      <c r="B1462" s="7"/>
    </row>
    <row r="1463" s="2" customFormat="1" ht="15.75" spans="1:2">
      <c r="A1463" s="6"/>
      <c r="B1463" s="7"/>
    </row>
    <row r="1464" s="2" customFormat="1" ht="15.75" spans="1:2">
      <c r="A1464" s="6"/>
      <c r="B1464" s="7"/>
    </row>
    <row r="1465" s="2" customFormat="1" ht="15.75" spans="1:2">
      <c r="A1465" s="6"/>
      <c r="B1465" s="7"/>
    </row>
    <row r="1466" s="2" customFormat="1" ht="15.75" spans="1:2">
      <c r="A1466" s="6"/>
      <c r="B1466" s="7"/>
    </row>
    <row r="1467" s="2" customFormat="1" ht="15.75" spans="1:2">
      <c r="A1467" s="6"/>
      <c r="B1467" s="7"/>
    </row>
    <row r="1468" s="2" customFormat="1" ht="15.75" spans="1:2">
      <c r="A1468" s="6"/>
      <c r="B1468" s="7"/>
    </row>
    <row r="1469" s="2" customFormat="1" ht="15.75" spans="1:2">
      <c r="A1469" s="6"/>
      <c r="B1469" s="7"/>
    </row>
    <row r="1470" s="2" customFormat="1" ht="15.75" spans="1:2">
      <c r="A1470" s="6"/>
      <c r="B1470" s="7"/>
    </row>
    <row r="1471" s="2" customFormat="1" ht="15.75" spans="1:2">
      <c r="A1471" s="6"/>
      <c r="B1471" s="7"/>
    </row>
    <row r="1472" s="2" customFormat="1" ht="15.75" spans="1:2">
      <c r="A1472" s="6"/>
      <c r="B1472" s="7"/>
    </row>
    <row r="1473" s="2" customFormat="1" ht="15.75" spans="1:2">
      <c r="A1473" s="6"/>
      <c r="B1473" s="7"/>
    </row>
    <row r="1474" s="2" customFormat="1" ht="15.75" spans="1:2">
      <c r="A1474" s="6"/>
      <c r="B1474" s="7"/>
    </row>
    <row r="1475" s="2" customFormat="1" ht="15.75" spans="1:2">
      <c r="A1475" s="6"/>
      <c r="B1475" s="7"/>
    </row>
    <row r="1476" s="2" customFormat="1" ht="15.75" spans="1:2">
      <c r="A1476" s="6"/>
      <c r="B1476" s="7"/>
    </row>
    <row r="1477" s="2" customFormat="1" ht="15.75" spans="1:2">
      <c r="A1477" s="6"/>
      <c r="B1477" s="7"/>
    </row>
    <row r="1478" s="2" customFormat="1" ht="15.75" spans="1:2">
      <c r="A1478" s="6"/>
      <c r="B1478" s="7"/>
    </row>
    <row r="1479" s="2" customFormat="1" ht="15.75" spans="1:2">
      <c r="A1479" s="6"/>
      <c r="B1479" s="7"/>
    </row>
    <row r="1480" s="2" customFormat="1" ht="15.75" spans="1:2">
      <c r="A1480" s="6"/>
      <c r="B1480" s="7"/>
    </row>
    <row r="1481" s="2" customFormat="1" ht="15.75" spans="1:2">
      <c r="A1481" s="6"/>
      <c r="B1481" s="7"/>
    </row>
    <row r="1482" s="2" customFormat="1" ht="15.75" spans="1:2">
      <c r="A1482" s="6"/>
      <c r="B1482" s="7"/>
    </row>
    <row r="1483" s="2" customFormat="1" ht="15.75" spans="1:2">
      <c r="A1483" s="6"/>
      <c r="B1483" s="7"/>
    </row>
    <row r="1484" s="2" customFormat="1" ht="15.75" spans="1:2">
      <c r="A1484" s="6"/>
      <c r="B1484" s="7"/>
    </row>
    <row r="1485" s="2" customFormat="1" ht="15.75" spans="1:2">
      <c r="A1485" s="6"/>
      <c r="B1485" s="7"/>
    </row>
    <row r="1486" s="2" customFormat="1" ht="15.75" spans="1:2">
      <c r="A1486" s="6"/>
      <c r="B1486" s="7"/>
    </row>
    <row r="1487" s="2" customFormat="1" ht="15.75" spans="1:2">
      <c r="A1487" s="6"/>
      <c r="B1487" s="7"/>
    </row>
    <row r="1488" s="2" customFormat="1" ht="15.75" spans="1:2">
      <c r="A1488" s="6"/>
      <c r="B1488" s="7"/>
    </row>
    <row r="1489" s="2" customFormat="1" ht="15.75" spans="1:2">
      <c r="A1489" s="6"/>
      <c r="B1489" s="7"/>
    </row>
    <row r="1490" s="2" customFormat="1" ht="15.75" spans="1:2">
      <c r="A1490" s="6"/>
      <c r="B1490" s="7"/>
    </row>
    <row r="1491" s="2" customFormat="1" ht="15.75" spans="1:2">
      <c r="A1491" s="6"/>
      <c r="B1491" s="7"/>
    </row>
    <row r="1492" s="2" customFormat="1" ht="15.75" spans="1:2">
      <c r="A1492" s="6"/>
      <c r="B1492" s="7"/>
    </row>
    <row r="1493" s="2" customFormat="1" ht="15.75" spans="1:2">
      <c r="A1493" s="6"/>
      <c r="B1493" s="7"/>
    </row>
    <row r="1494" s="2" customFormat="1" ht="15.75" spans="1:2">
      <c r="A1494" s="6"/>
      <c r="B1494" s="7"/>
    </row>
    <row r="1495" s="2" customFormat="1" ht="15.75" spans="1:2">
      <c r="A1495" s="6"/>
      <c r="B1495" s="7"/>
    </row>
    <row r="1496" s="2" customFormat="1" ht="15.75" spans="1:2">
      <c r="A1496" s="6"/>
      <c r="B1496" s="7"/>
    </row>
    <row r="1497" s="2" customFormat="1" ht="15.75" spans="1:2">
      <c r="A1497" s="6"/>
      <c r="B1497" s="7"/>
    </row>
    <row r="1498" s="2" customFormat="1" ht="15.75" spans="1:2">
      <c r="A1498" s="6"/>
      <c r="B1498" s="7"/>
    </row>
    <row r="1499" s="2" customFormat="1" ht="15.75" spans="1:2">
      <c r="A1499" s="6"/>
      <c r="B1499" s="7"/>
    </row>
    <row r="1500" s="2" customFormat="1" ht="15.75" spans="1:2">
      <c r="A1500" s="6"/>
      <c r="B1500" s="7"/>
    </row>
    <row r="1501" s="2" customFormat="1" ht="15.75" spans="1:2">
      <c r="A1501" s="6"/>
      <c r="B1501" s="7"/>
    </row>
    <row r="1502" s="2" customFormat="1" ht="15.75" spans="1:2">
      <c r="A1502" s="6"/>
      <c r="B1502" s="7"/>
    </row>
    <row r="1503" s="2" customFormat="1" ht="15.75" spans="1:2">
      <c r="A1503" s="6"/>
      <c r="B1503" s="7"/>
    </row>
    <row r="1504" s="2" customFormat="1" ht="15.75" spans="1:2">
      <c r="A1504" s="6"/>
      <c r="B1504" s="7"/>
    </row>
    <row r="1505" s="2" customFormat="1" ht="15.75" spans="1:2">
      <c r="A1505" s="6"/>
      <c r="B1505" s="7"/>
    </row>
    <row r="1506" s="2" customFormat="1" ht="15.75" spans="1:2">
      <c r="A1506" s="6"/>
      <c r="B1506" s="7"/>
    </row>
    <row r="1507" s="2" customFormat="1" ht="15.75" spans="1:2">
      <c r="A1507" s="6"/>
      <c r="B1507" s="7"/>
    </row>
    <row r="1508" s="2" customFormat="1" ht="15.75" spans="1:2">
      <c r="A1508" s="6"/>
      <c r="B1508" s="7"/>
    </row>
    <row r="1509" s="2" customFormat="1" ht="15.75" spans="1:2">
      <c r="A1509" s="6"/>
      <c r="B1509" s="7"/>
    </row>
    <row r="1510" s="2" customFormat="1" ht="15.75" spans="1:2">
      <c r="A1510" s="6"/>
      <c r="B1510" s="7"/>
    </row>
    <row r="1511" s="2" customFormat="1" ht="15.75" spans="1:2">
      <c r="A1511" s="6"/>
      <c r="B1511" s="7"/>
    </row>
    <row r="1512" s="2" customFormat="1" ht="15.75" spans="1:2">
      <c r="A1512" s="6"/>
      <c r="B1512" s="7"/>
    </row>
    <row r="1513" s="2" customFormat="1" ht="15.75" spans="1:2">
      <c r="A1513" s="6"/>
      <c r="B1513" s="7"/>
    </row>
    <row r="1514" s="2" customFormat="1" ht="15.75" spans="1:2">
      <c r="A1514" s="6"/>
      <c r="B1514" s="7"/>
    </row>
    <row r="1515" s="2" customFormat="1" ht="15.75" spans="1:2">
      <c r="A1515" s="6"/>
      <c r="B1515" s="7"/>
    </row>
    <row r="1516" s="2" customFormat="1" ht="15.75" spans="1:2">
      <c r="A1516" s="6"/>
      <c r="B1516" s="7"/>
    </row>
    <row r="1517" s="2" customFormat="1" ht="15.75" spans="1:2">
      <c r="A1517" s="6"/>
      <c r="B1517" s="7"/>
    </row>
    <row r="1518" s="2" customFormat="1" ht="15.75" spans="1:2">
      <c r="A1518" s="6"/>
      <c r="B1518" s="7"/>
    </row>
    <row r="1519" s="2" customFormat="1" ht="15.75" spans="1:2">
      <c r="A1519" s="6"/>
      <c r="B1519" s="7"/>
    </row>
    <row r="1520" s="2" customFormat="1" ht="15.75" spans="1:2">
      <c r="A1520" s="6"/>
      <c r="B1520" s="7"/>
    </row>
    <row r="1521" s="2" customFormat="1" ht="15.75" spans="1:2">
      <c r="A1521" s="6"/>
      <c r="B1521" s="7"/>
    </row>
    <row r="1522" s="2" customFormat="1" ht="15.75" spans="1:2">
      <c r="A1522" s="6"/>
      <c r="B1522" s="7"/>
    </row>
    <row r="1523" s="2" customFormat="1" ht="15.75" spans="1:2">
      <c r="A1523" s="6"/>
      <c r="B1523" s="7"/>
    </row>
    <row r="1524" s="2" customFormat="1" ht="15.75" spans="1:2">
      <c r="A1524" s="6"/>
      <c r="B1524" s="7"/>
    </row>
    <row r="1525" s="2" customFormat="1" ht="15.75" spans="1:2">
      <c r="A1525" s="6"/>
      <c r="B1525" s="7"/>
    </row>
    <row r="1526" s="2" customFormat="1" ht="15.75" spans="1:2">
      <c r="A1526" s="6"/>
      <c r="B1526" s="7"/>
    </row>
    <row r="1527" s="2" customFormat="1" ht="15.75" spans="1:2">
      <c r="A1527" s="6"/>
      <c r="B1527" s="7"/>
    </row>
    <row r="1528" s="2" customFormat="1" ht="15.75" spans="1:2">
      <c r="A1528" s="6"/>
      <c r="B1528" s="7"/>
    </row>
    <row r="1529" s="2" customFormat="1" ht="15.75" spans="1:2">
      <c r="A1529" s="6"/>
      <c r="B1529" s="7"/>
    </row>
    <row r="1530" s="2" customFormat="1" ht="15.75" spans="1:2">
      <c r="A1530" s="6"/>
      <c r="B1530" s="7"/>
    </row>
    <row r="1531" s="2" customFormat="1" ht="15.75" spans="1:2">
      <c r="A1531" s="6"/>
      <c r="B1531" s="7"/>
    </row>
    <row r="1532" s="2" customFormat="1" ht="15.75" spans="1:2">
      <c r="A1532" s="6"/>
      <c r="B1532" s="7"/>
    </row>
    <row r="1533" s="2" customFormat="1" ht="15.75" spans="1:2">
      <c r="A1533" s="6"/>
      <c r="B1533" s="7"/>
    </row>
    <row r="1534" s="2" customFormat="1" ht="15.75" spans="1:2">
      <c r="A1534" s="6"/>
      <c r="B1534" s="7"/>
    </row>
    <row r="1535" s="2" customFormat="1" ht="15.75" spans="1:2">
      <c r="A1535" s="6"/>
      <c r="B1535" s="7"/>
    </row>
    <row r="1536" s="2" customFormat="1" ht="15.75" spans="1:2">
      <c r="A1536" s="6"/>
      <c r="B1536" s="7"/>
    </row>
    <row r="1537" s="2" customFormat="1" ht="15.75" spans="1:2">
      <c r="A1537" s="6"/>
      <c r="B1537" s="7"/>
    </row>
    <row r="1538" s="2" customFormat="1" ht="15.75" spans="1:2">
      <c r="A1538" s="6"/>
      <c r="B1538" s="7"/>
    </row>
    <row r="1539" s="2" customFormat="1" ht="15.75" spans="1:2">
      <c r="A1539" s="6"/>
      <c r="B1539" s="7"/>
    </row>
    <row r="1540" s="2" customFormat="1" ht="15.75" spans="1:2">
      <c r="A1540" s="6"/>
      <c r="B1540" s="7"/>
    </row>
    <row r="1541" s="2" customFormat="1" ht="15.75" spans="1:2">
      <c r="A1541" s="6"/>
      <c r="B1541" s="7"/>
    </row>
    <row r="1542" s="2" customFormat="1" ht="15.75" spans="1:2">
      <c r="A1542" s="6"/>
      <c r="B1542" s="7"/>
    </row>
    <row r="1543" s="2" customFormat="1" ht="15.75" spans="1:2">
      <c r="A1543" s="6"/>
      <c r="B1543" s="7"/>
    </row>
    <row r="1544" s="2" customFormat="1" ht="15.75" spans="1:2">
      <c r="A1544" s="6"/>
      <c r="B1544" s="7"/>
    </row>
    <row r="1545" s="2" customFormat="1" ht="15.75" spans="1:2">
      <c r="A1545" s="6"/>
      <c r="B1545" s="7"/>
    </row>
    <row r="1546" s="2" customFormat="1" ht="15.75" spans="1:2">
      <c r="A1546" s="6"/>
      <c r="B1546" s="7"/>
    </row>
    <row r="1547" s="2" customFormat="1" ht="15.75" spans="1:2">
      <c r="A1547" s="6"/>
      <c r="B1547" s="7"/>
    </row>
    <row r="1548" s="2" customFormat="1" ht="15.75" spans="1:2">
      <c r="A1548" s="6"/>
      <c r="B1548" s="7"/>
    </row>
    <row r="1549" s="2" customFormat="1" ht="15.75" spans="1:2">
      <c r="A1549" s="6"/>
      <c r="B1549" s="7"/>
    </row>
    <row r="1550" s="2" customFormat="1" ht="15.75" spans="1:2">
      <c r="A1550" s="6"/>
      <c r="B1550" s="7"/>
    </row>
    <row r="1551" s="2" customFormat="1" ht="15.75" spans="1:2">
      <c r="A1551" s="6"/>
      <c r="B1551" s="7"/>
    </row>
    <row r="1552" s="2" customFormat="1" ht="15.75" spans="1:2">
      <c r="A1552" s="6"/>
      <c r="B1552" s="7"/>
    </row>
    <row r="1553" s="2" customFormat="1" ht="15.75" spans="1:2">
      <c r="A1553" s="6"/>
      <c r="B1553" s="7"/>
    </row>
    <row r="1554" s="2" customFormat="1" ht="15.75" spans="1:2">
      <c r="A1554" s="6"/>
      <c r="B1554" s="7"/>
    </row>
    <row r="1555" s="2" customFormat="1" ht="15.75" spans="1:2">
      <c r="A1555" s="6"/>
      <c r="B1555" s="7"/>
    </row>
    <row r="1556" s="2" customFormat="1" ht="15.75" spans="1:2">
      <c r="A1556" s="6"/>
      <c r="B1556" s="7"/>
    </row>
    <row r="1557" s="2" customFormat="1" ht="15.75" spans="1:2">
      <c r="A1557" s="6"/>
      <c r="B1557" s="7"/>
    </row>
    <row r="1558" s="2" customFormat="1" ht="15.75" spans="1:2">
      <c r="A1558" s="6"/>
      <c r="B1558" s="7"/>
    </row>
    <row r="1559" s="2" customFormat="1" ht="15.75" spans="1:2">
      <c r="A1559" s="6"/>
      <c r="B1559" s="7"/>
    </row>
    <row r="1560" s="2" customFormat="1" ht="15.75" spans="1:2">
      <c r="A1560" s="6"/>
      <c r="B1560" s="7"/>
    </row>
    <row r="1561" s="2" customFormat="1" ht="15.75" spans="1:2">
      <c r="A1561" s="6"/>
      <c r="B1561" s="7"/>
    </row>
    <row r="1562" s="2" customFormat="1" ht="15.75" spans="1:2">
      <c r="A1562" s="6"/>
      <c r="B1562" s="7"/>
    </row>
    <row r="1563" s="2" customFormat="1" ht="15.75" spans="1:2">
      <c r="A1563" s="6"/>
      <c r="B1563" s="7"/>
    </row>
    <row r="1564" s="2" customFormat="1" ht="15.75" spans="1:2">
      <c r="A1564" s="6"/>
      <c r="B1564" s="7"/>
    </row>
    <row r="1565" s="2" customFormat="1" ht="15.75" spans="1:2">
      <c r="A1565" s="6"/>
      <c r="B1565" s="7"/>
    </row>
    <row r="1566" s="2" customFormat="1" ht="15.75" spans="1:2">
      <c r="A1566" s="6"/>
      <c r="B1566" s="7"/>
    </row>
    <row r="1567" s="2" customFormat="1" ht="15.75" spans="1:2">
      <c r="A1567" s="6"/>
      <c r="B1567" s="7"/>
    </row>
    <row r="1568" s="2" customFormat="1" ht="15.75" spans="1:2">
      <c r="A1568" s="6"/>
      <c r="B1568" s="7"/>
    </row>
    <row r="1569" s="2" customFormat="1" ht="15.75" spans="1:2">
      <c r="A1569" s="6"/>
      <c r="B1569" s="7"/>
    </row>
    <row r="1570" s="2" customFormat="1" ht="15.75" spans="1:2">
      <c r="A1570" s="6"/>
      <c r="B1570" s="7"/>
    </row>
    <row r="1571" s="2" customFormat="1" ht="15.75" spans="1:2">
      <c r="A1571" s="6"/>
      <c r="B1571" s="7"/>
    </row>
    <row r="1572" s="2" customFormat="1" ht="15.75" spans="1:2">
      <c r="A1572" s="6"/>
      <c r="B1572" s="7"/>
    </row>
    <row r="1573" s="2" customFormat="1" ht="15.75" spans="1:2">
      <c r="A1573" s="6"/>
      <c r="B1573" s="7"/>
    </row>
    <row r="1574" s="2" customFormat="1" ht="15.75" spans="1:2">
      <c r="A1574" s="6"/>
      <c r="B1574" s="7"/>
    </row>
    <row r="1575" s="2" customFormat="1" ht="15.75" spans="1:2">
      <c r="A1575" s="6"/>
      <c r="B1575" s="7"/>
    </row>
    <row r="1576" s="2" customFormat="1" ht="15.75" spans="1:2">
      <c r="A1576" s="6"/>
      <c r="B1576" s="7"/>
    </row>
    <row r="1577" s="2" customFormat="1" ht="15.75" spans="1:2">
      <c r="A1577" s="6"/>
      <c r="B1577" s="7"/>
    </row>
    <row r="1578" s="2" customFormat="1" ht="15.75" spans="1:2">
      <c r="A1578" s="6"/>
      <c r="B1578" s="7"/>
    </row>
    <row r="1579" s="2" customFormat="1" ht="15.75" spans="1:2">
      <c r="A1579" s="6"/>
      <c r="B1579" s="7"/>
    </row>
    <row r="1580" s="2" customFormat="1" ht="15.75" spans="1:2">
      <c r="A1580" s="6"/>
      <c r="B1580" s="7"/>
    </row>
    <row r="1581" s="2" customFormat="1" ht="15.75" spans="1:2">
      <c r="A1581" s="6"/>
      <c r="B1581" s="7"/>
    </row>
    <row r="1582" s="2" customFormat="1" ht="15.75" spans="1:2">
      <c r="A1582" s="6"/>
      <c r="B1582" s="7"/>
    </row>
    <row r="1583" s="2" customFormat="1" ht="15.75" spans="1:2">
      <c r="A1583" s="6"/>
      <c r="B1583" s="7"/>
    </row>
    <row r="1584" s="2" customFormat="1" ht="15.75" spans="1:2">
      <c r="A1584" s="6"/>
      <c r="B1584" s="7"/>
    </row>
    <row r="1585" s="2" customFormat="1" ht="15.75" spans="1:2">
      <c r="A1585" s="6"/>
      <c r="B1585" s="7"/>
    </row>
    <row r="1586" s="2" customFormat="1" ht="15.75" spans="1:2">
      <c r="A1586" s="6"/>
      <c r="B1586" s="7"/>
    </row>
    <row r="1587" s="2" customFormat="1" ht="15.75" spans="1:2">
      <c r="A1587" s="6"/>
      <c r="B1587" s="7"/>
    </row>
    <row r="1588" s="2" customFormat="1" ht="15.75" spans="1:2">
      <c r="A1588" s="6"/>
      <c r="B1588" s="7"/>
    </row>
    <row r="1589" s="2" customFormat="1" ht="15.75" spans="1:2">
      <c r="A1589" s="6"/>
      <c r="B1589" s="7"/>
    </row>
    <row r="1590" s="2" customFormat="1" ht="15.75" spans="1:2">
      <c r="A1590" s="6"/>
      <c r="B1590" s="7"/>
    </row>
    <row r="1591" s="2" customFormat="1" ht="15.75" spans="1:2">
      <c r="A1591" s="6"/>
      <c r="B1591" s="7"/>
    </row>
    <row r="1592" s="2" customFormat="1" ht="15.75" spans="1:2">
      <c r="A1592" s="6"/>
      <c r="B1592" s="7"/>
    </row>
    <row r="1593" s="2" customFormat="1" ht="15.75" spans="1:2">
      <c r="A1593" s="6"/>
      <c r="B1593" s="7"/>
    </row>
    <row r="1594" s="2" customFormat="1" ht="15.75" spans="1:2">
      <c r="A1594" s="6"/>
      <c r="B1594" s="7"/>
    </row>
    <row r="1595" s="2" customFormat="1" ht="15.75" spans="1:2">
      <c r="A1595" s="6"/>
      <c r="B1595" s="7"/>
    </row>
    <row r="1596" s="2" customFormat="1" ht="15.75" spans="1:2">
      <c r="A1596" s="6"/>
      <c r="B1596" s="7"/>
    </row>
    <row r="1597" s="2" customFormat="1" ht="15.75" spans="1:2">
      <c r="A1597" s="6"/>
      <c r="B1597" s="7"/>
    </row>
    <row r="1598" s="2" customFormat="1" ht="15.75" spans="1:2">
      <c r="A1598" s="6"/>
      <c r="B1598" s="7"/>
    </row>
    <row r="1599" s="2" customFormat="1" ht="15.75" spans="1:2">
      <c r="A1599" s="6"/>
      <c r="B1599" s="7"/>
    </row>
    <row r="1600" s="2" customFormat="1" ht="15.75" spans="1:2">
      <c r="A1600" s="6"/>
      <c r="B1600" s="7"/>
    </row>
    <row r="1601" s="2" customFormat="1" ht="15.75" spans="1:2">
      <c r="A1601" s="6"/>
      <c r="B1601" s="7"/>
    </row>
    <row r="1602" s="2" customFormat="1" ht="15.75" spans="1:2">
      <c r="A1602" s="6"/>
      <c r="B1602" s="7"/>
    </row>
    <row r="1603" s="2" customFormat="1" ht="15.75" spans="1:2">
      <c r="A1603" s="6"/>
      <c r="B1603" s="7"/>
    </row>
    <row r="1604" s="2" customFormat="1" ht="15.75" spans="1:2">
      <c r="A1604" s="6"/>
      <c r="B1604" s="7"/>
    </row>
    <row r="1605" s="2" customFormat="1" ht="15.75" spans="1:2">
      <c r="A1605" s="6"/>
      <c r="B1605" s="7"/>
    </row>
    <row r="1606" s="2" customFormat="1" ht="15.75" spans="1:2">
      <c r="A1606" s="6"/>
      <c r="B1606" s="7"/>
    </row>
    <row r="1607" s="2" customFormat="1" ht="15.75" spans="1:2">
      <c r="A1607" s="6"/>
      <c r="B1607" s="7"/>
    </row>
    <row r="1608" s="2" customFormat="1" ht="15.75" spans="1:2">
      <c r="A1608" s="6"/>
      <c r="B1608" s="7"/>
    </row>
    <row r="1609" s="2" customFormat="1" ht="15.75" spans="1:2">
      <c r="A1609" s="6"/>
      <c r="B1609" s="7"/>
    </row>
    <row r="1610" s="2" customFormat="1" ht="15.75" spans="1:2">
      <c r="A1610" s="6"/>
      <c r="B1610" s="7"/>
    </row>
    <row r="1611" s="2" customFormat="1" ht="15.75" spans="1:2">
      <c r="A1611" s="6"/>
      <c r="B1611" s="7"/>
    </row>
    <row r="1612" s="2" customFormat="1" ht="15.75" spans="1:2">
      <c r="A1612" s="6"/>
      <c r="B1612" s="7"/>
    </row>
    <row r="1613" s="2" customFormat="1" ht="15.75" spans="1:2">
      <c r="A1613" s="6"/>
      <c r="B1613" s="7"/>
    </row>
    <row r="1614" s="2" customFormat="1" ht="15.75" spans="1:2">
      <c r="A1614" s="6"/>
      <c r="B1614" s="7"/>
    </row>
    <row r="1615" s="2" customFormat="1" ht="15.75" spans="1:2">
      <c r="A1615" s="6"/>
      <c r="B1615" s="7"/>
    </row>
    <row r="1616" s="2" customFormat="1" ht="15.75" spans="1:2">
      <c r="A1616" s="6"/>
      <c r="B1616" s="7"/>
    </row>
    <row r="1617" s="2" customFormat="1" ht="15.75" spans="1:2">
      <c r="A1617" s="6"/>
      <c r="B1617" s="7"/>
    </row>
    <row r="1618" s="2" customFormat="1" ht="15.75" spans="1:2">
      <c r="A1618" s="6"/>
      <c r="B1618" s="7"/>
    </row>
    <row r="1619" s="2" customFormat="1" ht="15.75" spans="1:2">
      <c r="A1619" s="6"/>
      <c r="B1619" s="7"/>
    </row>
    <row r="1620" s="2" customFormat="1" ht="15.75" spans="1:2">
      <c r="A1620" s="6"/>
      <c r="B1620" s="7"/>
    </row>
    <row r="1621" s="2" customFormat="1" ht="15.75" spans="1:2">
      <c r="A1621" s="6"/>
      <c r="B1621" s="7"/>
    </row>
    <row r="1622" s="2" customFormat="1" ht="15.75" spans="1:2">
      <c r="A1622" s="6"/>
      <c r="B1622" s="7"/>
    </row>
    <row r="1623" s="2" customFormat="1" ht="15.75" spans="1:2">
      <c r="A1623" s="6"/>
      <c r="B1623" s="7"/>
    </row>
    <row r="1624" s="2" customFormat="1" ht="15.75" spans="1:2">
      <c r="A1624" s="6"/>
      <c r="B1624" s="7"/>
    </row>
    <row r="1625" s="2" customFormat="1" ht="15.75" spans="1:2">
      <c r="A1625" s="6"/>
      <c r="B1625" s="7"/>
    </row>
    <row r="1626" s="2" customFormat="1" ht="15.75" spans="1:2">
      <c r="A1626" s="6"/>
      <c r="B1626" s="7"/>
    </row>
    <row r="1627" s="2" customFormat="1" ht="15.75" spans="1:2">
      <c r="A1627" s="6"/>
      <c r="B1627" s="7"/>
    </row>
    <row r="1628" s="2" customFormat="1" ht="15.75" spans="1:2">
      <c r="A1628" s="6"/>
      <c r="B1628" s="7"/>
    </row>
    <row r="1629" s="2" customFormat="1" ht="15.75" spans="1:2">
      <c r="A1629" s="6"/>
      <c r="B1629" s="7"/>
    </row>
    <row r="1630" s="2" customFormat="1" ht="15.75" spans="1:2">
      <c r="A1630" s="6"/>
      <c r="B1630" s="7"/>
    </row>
    <row r="1631" s="2" customFormat="1" ht="15.75" spans="1:2">
      <c r="A1631" s="6"/>
      <c r="B1631" s="7"/>
    </row>
    <row r="1632" s="2" customFormat="1" ht="15.75" spans="1:2">
      <c r="A1632" s="6"/>
      <c r="B1632" s="7"/>
    </row>
    <row r="1633" s="2" customFormat="1" ht="15.75" spans="1:2">
      <c r="A1633" s="6"/>
      <c r="B1633" s="7"/>
    </row>
    <row r="1634" s="2" customFormat="1" ht="15.75" spans="1:2">
      <c r="A1634" s="6"/>
      <c r="B1634" s="7"/>
    </row>
    <row r="1635" s="2" customFormat="1" ht="15.75" spans="1:2">
      <c r="A1635" s="6"/>
      <c r="B1635" s="7"/>
    </row>
    <row r="1636" s="2" customFormat="1" ht="15.75" spans="1:2">
      <c r="A1636" s="6"/>
      <c r="B1636" s="7"/>
    </row>
    <row r="1637" s="2" customFormat="1" ht="15.75" spans="1:2">
      <c r="A1637" s="6"/>
      <c r="B1637" s="7"/>
    </row>
    <row r="1638" s="2" customFormat="1" ht="15.75" spans="1:2">
      <c r="A1638" s="6"/>
      <c r="B1638" s="7"/>
    </row>
    <row r="1639" s="2" customFormat="1" ht="15.75" spans="1:2">
      <c r="A1639" s="6"/>
      <c r="B1639" s="7"/>
    </row>
    <row r="1640" s="2" customFormat="1" ht="15.75" spans="1:2">
      <c r="A1640" s="6"/>
      <c r="B1640" s="7"/>
    </row>
    <row r="1641" s="2" customFormat="1" ht="15.75" spans="1:2">
      <c r="A1641" s="6"/>
      <c r="B1641" s="7"/>
    </row>
    <row r="1642" s="2" customFormat="1" ht="15.75" spans="1:2">
      <c r="A1642" s="6"/>
      <c r="B1642" s="7"/>
    </row>
    <row r="1643" s="2" customFormat="1" ht="15.75" spans="1:2">
      <c r="A1643" s="6"/>
      <c r="B1643" s="7"/>
    </row>
    <row r="1644" s="2" customFormat="1" ht="15.75" spans="1:2">
      <c r="A1644" s="6"/>
      <c r="B1644" s="7"/>
    </row>
    <row r="1645" s="2" customFormat="1" ht="15.75" spans="1:2">
      <c r="A1645" s="6"/>
      <c r="B1645" s="7"/>
    </row>
    <row r="1646" s="2" customFormat="1" ht="15.75" spans="1:2">
      <c r="A1646" s="6"/>
      <c r="B1646" s="7"/>
    </row>
    <row r="1647" s="2" customFormat="1" ht="15.75" spans="1:2">
      <c r="A1647" s="6"/>
      <c r="B1647" s="7"/>
    </row>
    <row r="1648" s="2" customFormat="1" ht="15.75" spans="1:2">
      <c r="A1648" s="6"/>
      <c r="B1648" s="7"/>
    </row>
    <row r="1649" s="2" customFormat="1" ht="15.75" spans="1:2">
      <c r="A1649" s="6"/>
      <c r="B1649" s="7"/>
    </row>
    <row r="1650" s="2" customFormat="1" ht="15.75" spans="1:2">
      <c r="A1650" s="6"/>
      <c r="B1650" s="7"/>
    </row>
    <row r="1651" s="2" customFormat="1" ht="15.75" spans="1:2">
      <c r="A1651" s="6"/>
      <c r="B1651" s="7"/>
    </row>
    <row r="1652" s="2" customFormat="1" ht="15.75" spans="1:2">
      <c r="A1652" s="6"/>
      <c r="B1652" s="7"/>
    </row>
    <row r="1653" s="2" customFormat="1" ht="15.75" spans="1:2">
      <c r="A1653" s="6"/>
      <c r="B1653" s="7"/>
    </row>
    <row r="1654" s="2" customFormat="1" ht="15.75" spans="1:2">
      <c r="A1654" s="6"/>
      <c r="B1654" s="7"/>
    </row>
    <row r="1655" s="2" customFormat="1" ht="15.75" spans="1:2">
      <c r="A1655" s="6"/>
      <c r="B1655" s="7"/>
    </row>
    <row r="1656" s="2" customFormat="1" ht="15.75" spans="1:2">
      <c r="A1656" s="6"/>
      <c r="B1656" s="7"/>
    </row>
    <row r="1657" s="2" customFormat="1" ht="15.75" spans="1:2">
      <c r="A1657" s="6"/>
      <c r="B1657" s="7"/>
    </row>
    <row r="1658" s="2" customFormat="1" ht="15.75" spans="1:2">
      <c r="A1658" s="6"/>
      <c r="B1658" s="7"/>
    </row>
    <row r="1659" s="2" customFormat="1" ht="15.75" spans="1:2">
      <c r="A1659" s="6"/>
      <c r="B1659" s="7"/>
    </row>
    <row r="1660" s="2" customFormat="1" ht="15.75" spans="1:2">
      <c r="A1660" s="6"/>
      <c r="B1660" s="7"/>
    </row>
    <row r="1661" s="2" customFormat="1" ht="15.75" spans="1:2">
      <c r="A1661" s="6"/>
      <c r="B1661" s="7"/>
    </row>
    <row r="1662" s="2" customFormat="1" ht="15.75" spans="1:2">
      <c r="A1662" s="6"/>
      <c r="B1662" s="7"/>
    </row>
    <row r="1663" s="2" customFormat="1" ht="15.75" spans="1:2">
      <c r="A1663" s="6"/>
      <c r="B1663" s="7"/>
    </row>
    <row r="1664" s="2" customFormat="1" ht="15.75" spans="1:2">
      <c r="A1664" s="6"/>
      <c r="B1664" s="7"/>
    </row>
    <row r="1665" s="2" customFormat="1" ht="15.75" spans="1:2">
      <c r="A1665" s="6"/>
      <c r="B1665" s="7"/>
    </row>
    <row r="1666" s="2" customFormat="1" ht="15.75" spans="1:2">
      <c r="A1666" s="6"/>
      <c r="B1666" s="7"/>
    </row>
    <row r="1667" s="2" customFormat="1" ht="15.75" spans="1:2">
      <c r="A1667" s="6"/>
      <c r="B1667" s="7"/>
    </row>
    <row r="1668" s="2" customFormat="1" ht="15.75" spans="1:2">
      <c r="A1668" s="6"/>
      <c r="B1668" s="7"/>
    </row>
    <row r="1669" s="2" customFormat="1" ht="15.75" spans="1:2">
      <c r="A1669" s="6"/>
      <c r="B1669" s="7"/>
    </row>
    <row r="1670" s="2" customFormat="1" ht="15.75" spans="1:2">
      <c r="A1670" s="6"/>
      <c r="B1670" s="7"/>
    </row>
    <row r="1671" s="2" customFormat="1" ht="15.75" spans="1:2">
      <c r="A1671" s="6"/>
      <c r="B1671" s="7"/>
    </row>
    <row r="1672" s="2" customFormat="1" ht="15.75" spans="1:2">
      <c r="A1672" s="6"/>
      <c r="B1672" s="7"/>
    </row>
    <row r="1673" s="2" customFormat="1" ht="15.75" spans="1:2">
      <c r="A1673" s="6"/>
      <c r="B1673" s="7"/>
    </row>
    <row r="1674" s="2" customFormat="1" ht="15.75" spans="1:2">
      <c r="A1674" s="6"/>
      <c r="B1674" s="7"/>
    </row>
    <row r="1675" s="2" customFormat="1" ht="15.75" spans="1:2">
      <c r="A1675" s="6"/>
      <c r="B1675" s="7"/>
    </row>
    <row r="1676" s="2" customFormat="1" ht="15.75" spans="1:2">
      <c r="A1676" s="6"/>
      <c r="B1676" s="7"/>
    </row>
    <row r="1677" s="2" customFormat="1" ht="15.75" spans="1:2">
      <c r="A1677" s="6"/>
      <c r="B1677" s="7"/>
    </row>
    <row r="1678" s="2" customFormat="1" ht="15.75" spans="1:2">
      <c r="A1678" s="6"/>
      <c r="B1678" s="7"/>
    </row>
    <row r="1679" s="2" customFormat="1" ht="15.75" spans="1:2">
      <c r="A1679" s="6"/>
      <c r="B1679" s="7"/>
    </row>
    <row r="1680" s="2" customFormat="1" ht="15.75" spans="1:2">
      <c r="A1680" s="6"/>
      <c r="B1680" s="7"/>
    </row>
    <row r="1681" s="2" customFormat="1" ht="15.75" spans="1:2">
      <c r="A1681" s="6"/>
      <c r="B1681" s="7"/>
    </row>
    <row r="1682" s="2" customFormat="1" ht="15.75" spans="1:2">
      <c r="A1682" s="6"/>
      <c r="B1682" s="7"/>
    </row>
    <row r="1683" s="2" customFormat="1" ht="15.75" spans="1:2">
      <c r="A1683" s="6"/>
      <c r="B1683" s="7"/>
    </row>
    <row r="1684" s="2" customFormat="1" ht="15.75" spans="1:2">
      <c r="A1684" s="6"/>
      <c r="B1684" s="7"/>
    </row>
    <row r="1685" s="2" customFormat="1" ht="15.75" spans="1:2">
      <c r="A1685" s="6"/>
      <c r="B1685" s="7"/>
    </row>
    <row r="1686" s="2" customFormat="1" ht="15.75" spans="1:2">
      <c r="A1686" s="6"/>
      <c r="B1686" s="7"/>
    </row>
    <row r="1687" s="2" customFormat="1" ht="15.75" spans="1:2">
      <c r="A1687" s="6"/>
      <c r="B1687" s="7"/>
    </row>
    <row r="1688" s="2" customFormat="1" ht="15.75" spans="1:2">
      <c r="A1688" s="6"/>
      <c r="B1688" s="7"/>
    </row>
    <row r="1689" s="2" customFormat="1" ht="15.75" spans="1:2">
      <c r="A1689" s="6"/>
      <c r="B1689" s="7"/>
    </row>
    <row r="1690" s="2" customFormat="1" ht="15.75" spans="1:2">
      <c r="A1690" s="6"/>
      <c r="B1690" s="7"/>
    </row>
    <row r="1691" s="2" customFormat="1" ht="15.75" spans="1:2">
      <c r="A1691" s="6"/>
      <c r="B1691" s="7"/>
    </row>
    <row r="1692" s="2" customFormat="1" ht="15.75" spans="1:2">
      <c r="A1692" s="6"/>
      <c r="B1692" s="7"/>
    </row>
    <row r="1693" s="2" customFormat="1" ht="15.75" spans="1:2">
      <c r="A1693" s="6"/>
      <c r="B1693" s="7"/>
    </row>
    <row r="1694" s="2" customFormat="1" ht="15.75" spans="1:2">
      <c r="A1694" s="6"/>
      <c r="B1694" s="7"/>
    </row>
    <row r="1695" s="2" customFormat="1" ht="15.75" spans="1:2">
      <c r="A1695" s="6"/>
      <c r="B1695" s="7"/>
    </row>
    <row r="1696" s="2" customFormat="1" ht="15.75" spans="1:2">
      <c r="A1696" s="6"/>
      <c r="B1696" s="7"/>
    </row>
    <row r="1697" s="2" customFormat="1" ht="15.75" spans="1:2">
      <c r="A1697" s="6"/>
      <c r="B1697" s="7"/>
    </row>
    <row r="1698" s="2" customFormat="1" ht="15.75" spans="1:2">
      <c r="A1698" s="6"/>
      <c r="B1698" s="7"/>
    </row>
    <row r="1699" s="2" customFormat="1" ht="15.75" spans="1:2">
      <c r="A1699" s="6"/>
      <c r="B1699" s="7"/>
    </row>
    <row r="1700" s="2" customFormat="1" ht="15.75" spans="1:2">
      <c r="A1700" s="6"/>
      <c r="B1700" s="7"/>
    </row>
    <row r="1701" s="2" customFormat="1" ht="15.75" spans="1:2">
      <c r="A1701" s="6"/>
      <c r="B1701" s="7"/>
    </row>
    <row r="1702" s="2" customFormat="1" ht="15.75" spans="1:2">
      <c r="A1702" s="6"/>
      <c r="B1702" s="7"/>
    </row>
    <row r="1703" s="2" customFormat="1" ht="15.75" spans="1:2">
      <c r="A1703" s="6"/>
      <c r="B1703" s="7"/>
    </row>
    <row r="1704" s="2" customFormat="1" ht="15.75" spans="1:2">
      <c r="A1704" s="6"/>
      <c r="B1704" s="7"/>
    </row>
    <row r="1705" s="2" customFormat="1" ht="15.75" spans="1:2">
      <c r="A1705" s="6"/>
      <c r="B1705" s="7"/>
    </row>
    <row r="1706" s="2" customFormat="1" ht="15.75" spans="1:2">
      <c r="A1706" s="6"/>
      <c r="B1706" s="7"/>
    </row>
    <row r="1707" s="2" customFormat="1" ht="15.75" spans="1:2">
      <c r="A1707" s="6"/>
      <c r="B1707" s="7"/>
    </row>
    <row r="1708" s="2" customFormat="1" ht="15.75" spans="1:2">
      <c r="A1708" s="6"/>
      <c r="B1708" s="7"/>
    </row>
    <row r="1709" s="2" customFormat="1" ht="15.75" spans="1:2">
      <c r="A1709" s="6"/>
      <c r="B1709" s="7"/>
    </row>
    <row r="1710" s="2" customFormat="1" ht="15.75" spans="1:2">
      <c r="A1710" s="6"/>
      <c r="B1710" s="7"/>
    </row>
    <row r="1711" s="2" customFormat="1" ht="15.75" spans="1:2">
      <c r="A1711" s="6"/>
      <c r="B1711" s="7"/>
    </row>
    <row r="1712" s="2" customFormat="1" ht="15.75" spans="1:2">
      <c r="A1712" s="6"/>
      <c r="B1712" s="7"/>
    </row>
    <row r="1713" s="2" customFormat="1" ht="15.75" spans="1:2">
      <c r="A1713" s="6"/>
      <c r="B1713" s="7"/>
    </row>
    <row r="1714" s="2" customFormat="1" ht="15.75" spans="1:2">
      <c r="A1714" s="6"/>
      <c r="B1714" s="7"/>
    </row>
    <row r="1715" s="2" customFormat="1" ht="15.75" spans="1:2">
      <c r="A1715" s="6"/>
      <c r="B1715" s="7"/>
    </row>
    <row r="1716" s="2" customFormat="1" ht="15.75" spans="1:2">
      <c r="A1716" s="6"/>
      <c r="B1716" s="7"/>
    </row>
    <row r="1717" s="2" customFormat="1" ht="15.75" spans="1:2">
      <c r="A1717" s="6"/>
      <c r="B1717" s="7"/>
    </row>
    <row r="1718" s="2" customFormat="1" ht="15.75" spans="1:2">
      <c r="A1718" s="6"/>
      <c r="B1718" s="7"/>
    </row>
    <row r="1719" s="2" customFormat="1" ht="15.75" spans="1:2">
      <c r="A1719" s="6"/>
      <c r="B1719" s="7"/>
    </row>
    <row r="1720" s="2" customFormat="1" ht="15.75" spans="1:2">
      <c r="A1720" s="6"/>
      <c r="B1720" s="7"/>
    </row>
    <row r="1721" s="2" customFormat="1" ht="15.75" spans="1:2">
      <c r="A1721" s="6"/>
      <c r="B1721" s="7"/>
    </row>
    <row r="1722" s="2" customFormat="1" ht="15.75" spans="1:2">
      <c r="A1722" s="6"/>
      <c r="B1722" s="7"/>
    </row>
    <row r="1723" s="2" customFormat="1" ht="15.75" spans="1:2">
      <c r="A1723" s="6"/>
      <c r="B1723" s="7"/>
    </row>
    <row r="1724" s="2" customFormat="1" ht="15.75" spans="1:2">
      <c r="A1724" s="6"/>
      <c r="B1724" s="7"/>
    </row>
    <row r="1725" s="2" customFormat="1" ht="15.75" spans="1:2">
      <c r="A1725" s="6"/>
      <c r="B1725" s="7"/>
    </row>
    <row r="1726" s="2" customFormat="1" ht="15.75" spans="1:2">
      <c r="A1726" s="6"/>
      <c r="B1726" s="7"/>
    </row>
    <row r="1727" s="2" customFormat="1" ht="15.75" spans="1:2">
      <c r="A1727" s="6"/>
      <c r="B1727" s="7"/>
    </row>
    <row r="1728" s="2" customFormat="1" ht="15.75" spans="1:2">
      <c r="A1728" s="6"/>
      <c r="B1728" s="7"/>
    </row>
    <row r="1729" s="2" customFormat="1" ht="15.75" spans="1:2">
      <c r="A1729" s="6"/>
      <c r="B1729" s="7"/>
    </row>
    <row r="1730" s="2" customFormat="1" ht="15.75" spans="1:2">
      <c r="A1730" s="6"/>
      <c r="B1730" s="7"/>
    </row>
    <row r="1731" s="2" customFormat="1" ht="15.75" spans="1:2">
      <c r="A1731" s="6"/>
      <c r="B1731" s="7"/>
    </row>
    <row r="1732" s="2" customFormat="1" ht="15.75" spans="1:2">
      <c r="A1732" s="6"/>
      <c r="B1732" s="7"/>
    </row>
    <row r="1733" s="2" customFormat="1" ht="15.75" spans="1:2">
      <c r="A1733" s="6"/>
      <c r="B1733" s="7"/>
    </row>
    <row r="1734" s="2" customFormat="1" ht="15.75" spans="1:2">
      <c r="A1734" s="6"/>
      <c r="B1734" s="7"/>
    </row>
    <row r="1735" s="2" customFormat="1" ht="15.75" spans="1:2">
      <c r="A1735" s="6"/>
      <c r="B1735" s="7"/>
    </row>
    <row r="1736" s="2" customFormat="1" ht="15.75" spans="1:2">
      <c r="A1736" s="6"/>
      <c r="B1736" s="7"/>
    </row>
    <row r="1737" s="2" customFormat="1" ht="15.75" spans="1:2">
      <c r="A1737" s="6"/>
      <c r="B1737" s="7"/>
    </row>
    <row r="1738" s="2" customFormat="1" ht="15.75" spans="1:2">
      <c r="A1738" s="6"/>
      <c r="B1738" s="7"/>
    </row>
    <row r="1739" s="2" customFormat="1" ht="15.75" spans="1:2">
      <c r="A1739" s="6"/>
      <c r="B1739" s="7"/>
    </row>
    <row r="1740" s="2" customFormat="1" ht="15.75" spans="1:2">
      <c r="A1740" s="6"/>
      <c r="B1740" s="7"/>
    </row>
    <row r="1741" s="2" customFormat="1" ht="15.75" spans="1:2">
      <c r="A1741" s="6"/>
      <c r="B1741" s="7"/>
    </row>
    <row r="1742" s="2" customFormat="1" ht="15.75" spans="1:2">
      <c r="A1742" s="6"/>
      <c r="B1742" s="7"/>
    </row>
    <row r="1743" s="2" customFormat="1" ht="15.75" spans="1:2">
      <c r="A1743" s="6"/>
      <c r="B1743" s="7"/>
    </row>
    <row r="1744" s="2" customFormat="1" ht="15.75" spans="1:2">
      <c r="A1744" s="6"/>
      <c r="B1744" s="7"/>
    </row>
    <row r="1745" s="2" customFormat="1" ht="15.75" spans="1:2">
      <c r="A1745" s="6"/>
      <c r="B1745" s="7"/>
    </row>
    <row r="1746" s="2" customFormat="1" ht="15.75" spans="1:2">
      <c r="A1746" s="6"/>
      <c r="B1746" s="7"/>
    </row>
    <row r="1747" s="2" customFormat="1" ht="15.75" spans="1:2">
      <c r="A1747" s="6"/>
      <c r="B1747" s="7"/>
    </row>
    <row r="1748" s="2" customFormat="1" ht="15.75" spans="1:2">
      <c r="A1748" s="6"/>
      <c r="B1748" s="7"/>
    </row>
    <row r="1749" s="2" customFormat="1" ht="15.75" spans="1:2">
      <c r="A1749" s="6"/>
      <c r="B1749" s="7"/>
    </row>
    <row r="1750" s="2" customFormat="1" ht="15.75" spans="1:2">
      <c r="A1750" s="6"/>
      <c r="B1750" s="7"/>
    </row>
    <row r="1751" s="2" customFormat="1" ht="15.75" spans="1:2">
      <c r="A1751" s="6"/>
      <c r="B1751" s="7"/>
    </row>
    <row r="1752" s="2" customFormat="1" ht="15.75" spans="1:2">
      <c r="A1752" s="6"/>
      <c r="B1752" s="7"/>
    </row>
    <row r="1753" s="2" customFormat="1" ht="15.75" spans="1:2">
      <c r="A1753" s="6"/>
      <c r="B1753" s="7"/>
    </row>
    <row r="1754" s="2" customFormat="1" ht="15.75" spans="1:2">
      <c r="A1754" s="6"/>
      <c r="B1754" s="7"/>
    </row>
    <row r="1755" s="2" customFormat="1" ht="15.75" spans="1:2">
      <c r="A1755" s="6"/>
      <c r="B1755" s="7"/>
    </row>
    <row r="1756" s="2" customFormat="1" ht="15.75" spans="1:2">
      <c r="A1756" s="6"/>
      <c r="B1756" s="7"/>
    </row>
    <row r="1757" s="2" customFormat="1" ht="15.75" spans="1:2">
      <c r="A1757" s="6"/>
      <c r="B1757" s="7"/>
    </row>
    <row r="1758" s="2" customFormat="1" ht="15.75" spans="1:2">
      <c r="A1758" s="6"/>
      <c r="B1758" s="7"/>
    </row>
    <row r="1759" s="2" customFormat="1" ht="15.75" spans="1:2">
      <c r="A1759" s="6"/>
      <c r="B1759" s="7"/>
    </row>
    <row r="1760" s="2" customFormat="1" ht="15.75" spans="1:2">
      <c r="A1760" s="6"/>
      <c r="B1760" s="7"/>
    </row>
    <row r="1761" s="2" customFormat="1" ht="15.75" spans="1:2">
      <c r="A1761" s="6"/>
      <c r="B1761" s="7"/>
    </row>
    <row r="1762" s="2" customFormat="1" ht="15.75" spans="1:2">
      <c r="A1762" s="6"/>
      <c r="B1762" s="7"/>
    </row>
    <row r="1763" s="2" customFormat="1" ht="15.75" spans="1:2">
      <c r="A1763" s="6"/>
      <c r="B1763" s="7"/>
    </row>
    <row r="1764" s="2" customFormat="1" ht="15.75" spans="1:2">
      <c r="A1764" s="6"/>
      <c r="B1764" s="7"/>
    </row>
    <row r="1765" s="2" customFormat="1" ht="15.75" spans="1:2">
      <c r="A1765" s="6"/>
      <c r="B1765" s="7"/>
    </row>
    <row r="1766" s="2" customFormat="1" ht="15.75" spans="1:2">
      <c r="A1766" s="6"/>
      <c r="B1766" s="7"/>
    </row>
    <row r="1767" s="2" customFormat="1" ht="15.75" spans="1:2">
      <c r="A1767" s="6"/>
      <c r="B1767" s="7"/>
    </row>
    <row r="1768" s="2" customFormat="1" ht="15.75" spans="1:2">
      <c r="A1768" s="6"/>
      <c r="B1768" s="7"/>
    </row>
    <row r="1769" s="2" customFormat="1" ht="15.75" spans="1:2">
      <c r="A1769" s="6"/>
      <c r="B1769" s="7"/>
    </row>
    <row r="1770" s="2" customFormat="1" ht="15.75" spans="1:2">
      <c r="A1770" s="6"/>
      <c r="B1770" s="7"/>
    </row>
    <row r="1771" s="2" customFormat="1" ht="15.75" spans="1:2">
      <c r="A1771" s="6"/>
      <c r="B1771" s="7"/>
    </row>
    <row r="1772" s="2" customFormat="1" ht="15.75" spans="1:2">
      <c r="A1772" s="6"/>
      <c r="B1772" s="7"/>
    </row>
    <row r="1773" s="2" customFormat="1" ht="15.75" spans="1:2">
      <c r="A1773" s="6"/>
      <c r="B1773" s="7"/>
    </row>
    <row r="1774" s="2" customFormat="1" ht="15.75" spans="1:2">
      <c r="A1774" s="6"/>
      <c r="B1774" s="7"/>
    </row>
    <row r="1775" s="2" customFormat="1" ht="15.75" spans="1:2">
      <c r="A1775" s="6"/>
      <c r="B1775" s="7"/>
    </row>
    <row r="1776" s="2" customFormat="1" ht="15.75" spans="1:2">
      <c r="A1776" s="6"/>
      <c r="B1776" s="7"/>
    </row>
    <row r="1777" s="2" customFormat="1" ht="15.75" spans="1:2">
      <c r="A1777" s="6"/>
      <c r="B1777" s="7"/>
    </row>
    <row r="1778" s="2" customFormat="1" ht="15.75" spans="1:2">
      <c r="A1778" s="6"/>
      <c r="B1778" s="7"/>
    </row>
    <row r="1779" s="2" customFormat="1" ht="15.75" spans="1:2">
      <c r="A1779" s="6"/>
      <c r="B1779" s="7"/>
    </row>
    <row r="1780" s="2" customFormat="1" ht="15.75" spans="1:2">
      <c r="A1780" s="6"/>
      <c r="B1780" s="7"/>
    </row>
    <row r="1781" s="2" customFormat="1" ht="15.75" spans="1:2">
      <c r="A1781" s="6"/>
      <c r="B1781" s="7"/>
    </row>
    <row r="1782" s="2" customFormat="1" ht="15.75" spans="1:2">
      <c r="A1782" s="6"/>
      <c r="B1782" s="7"/>
    </row>
    <row r="1783" s="2" customFormat="1" ht="15.75" spans="1:2">
      <c r="A1783" s="6"/>
      <c r="B1783" s="7"/>
    </row>
    <row r="1784" s="2" customFormat="1" ht="15.75" spans="1:2">
      <c r="A1784" s="6"/>
      <c r="B1784" s="7"/>
    </row>
    <row r="1785" s="2" customFormat="1" ht="15.75" spans="1:2">
      <c r="A1785" s="6"/>
      <c r="B1785" s="7"/>
    </row>
    <row r="1786" s="2" customFormat="1" ht="15.75" spans="1:2">
      <c r="A1786" s="6"/>
      <c r="B1786" s="7"/>
    </row>
    <row r="1787" s="2" customFormat="1" ht="15.75" spans="1:2">
      <c r="A1787" s="6"/>
      <c r="B1787" s="7"/>
    </row>
    <row r="1788" s="2" customFormat="1" ht="15.75" spans="1:2">
      <c r="A1788" s="6"/>
      <c r="B1788" s="7"/>
    </row>
    <row r="1789" s="2" customFormat="1" ht="15.75" spans="1:2">
      <c r="A1789" s="6"/>
      <c r="B1789" s="7"/>
    </row>
    <row r="1790" s="2" customFormat="1" ht="15.75" spans="1:2">
      <c r="A1790" s="6"/>
      <c r="B1790" s="7"/>
    </row>
    <row r="1791" s="2" customFormat="1" ht="15.75" spans="1:2">
      <c r="A1791" s="6"/>
      <c r="B1791" s="7"/>
    </row>
    <row r="1792" s="2" customFormat="1" ht="15.75" spans="1:2">
      <c r="A1792" s="6"/>
      <c r="B1792" s="7"/>
    </row>
    <row r="1793" s="2" customFormat="1" ht="15.75" spans="1:2">
      <c r="A1793" s="6"/>
      <c r="B1793" s="7"/>
    </row>
    <row r="1794" s="2" customFormat="1" ht="15.75" spans="1:2">
      <c r="A1794" s="6"/>
      <c r="B1794" s="7"/>
    </row>
    <row r="1795" s="2" customFormat="1" ht="15.75" spans="1:2">
      <c r="A1795" s="6"/>
      <c r="B1795" s="7"/>
    </row>
    <row r="1796" s="2" customFormat="1" ht="15.75" spans="1:2">
      <c r="A1796" s="6"/>
      <c r="B1796" s="7"/>
    </row>
    <row r="1797" s="2" customFormat="1" ht="15.75" spans="1:2">
      <c r="A1797" s="6"/>
      <c r="B1797" s="7"/>
    </row>
    <row r="1798" s="2" customFormat="1" ht="15.75" spans="1:2">
      <c r="A1798" s="6"/>
      <c r="B1798" s="7"/>
    </row>
    <row r="1799" s="2" customFormat="1" ht="15.75" spans="1:2">
      <c r="A1799" s="6"/>
      <c r="B1799" s="7"/>
    </row>
    <row r="1800" s="2" customFormat="1" ht="15.75" spans="1:2">
      <c r="A1800" s="6"/>
      <c r="B1800" s="7"/>
    </row>
    <row r="1801" s="2" customFormat="1" ht="15.75" spans="1:2">
      <c r="A1801" s="6"/>
      <c r="B1801" s="7"/>
    </row>
    <row r="1802" s="2" customFormat="1" ht="15.75" spans="1:2">
      <c r="A1802" s="6"/>
      <c r="B1802" s="7"/>
    </row>
    <row r="1803" s="2" customFormat="1" ht="15.75" spans="1:2">
      <c r="A1803" s="6"/>
      <c r="B1803" s="7"/>
    </row>
    <row r="1804" s="2" customFormat="1" ht="15.75" spans="1:2">
      <c r="A1804" s="6"/>
      <c r="B1804" s="7"/>
    </row>
    <row r="1805" s="2" customFormat="1" ht="15.75" spans="1:2">
      <c r="A1805" s="6"/>
      <c r="B1805" s="7"/>
    </row>
    <row r="1806" s="2" customFormat="1" ht="15.75" spans="1:2">
      <c r="A1806" s="6"/>
      <c r="B1806" s="7"/>
    </row>
    <row r="1807" s="2" customFormat="1" ht="15.75" spans="1:2">
      <c r="A1807" s="6"/>
      <c r="B1807" s="7"/>
    </row>
    <row r="1808" s="2" customFormat="1" ht="15.75" spans="1:2">
      <c r="A1808" s="6"/>
      <c r="B1808" s="7"/>
    </row>
    <row r="1809" s="2" customFormat="1" ht="15.75" spans="1:2">
      <c r="A1809" s="6"/>
      <c r="B1809" s="7"/>
    </row>
    <row r="1810" s="2" customFormat="1" ht="15.75" spans="1:2">
      <c r="A1810" s="6"/>
      <c r="B1810" s="7"/>
    </row>
    <row r="1811" s="2" customFormat="1" ht="15.75" spans="1:2">
      <c r="A1811" s="6"/>
      <c r="B1811" s="7"/>
    </row>
    <row r="1812" s="2" customFormat="1" ht="15.75" spans="1:2">
      <c r="A1812" s="6"/>
      <c r="B1812" s="7"/>
    </row>
    <row r="1813" s="2" customFormat="1" ht="15.75" spans="1:2">
      <c r="A1813" s="6"/>
      <c r="B1813" s="7"/>
    </row>
    <row r="1814" s="2" customFormat="1" ht="15.75" spans="1:2">
      <c r="A1814" s="6"/>
      <c r="B1814" s="7"/>
    </row>
    <row r="1815" s="2" customFormat="1" ht="15.75" spans="1:2">
      <c r="A1815" s="6"/>
      <c r="B1815" s="7"/>
    </row>
    <row r="1816" s="2" customFormat="1" ht="15.75" spans="1:2">
      <c r="A1816" s="6"/>
      <c r="B1816" s="7"/>
    </row>
    <row r="1817" s="2" customFormat="1" ht="15.75" spans="1:2">
      <c r="A1817" s="6"/>
      <c r="B1817" s="7"/>
    </row>
    <row r="1818" s="2" customFormat="1" ht="15.75" spans="1:2">
      <c r="A1818" s="6"/>
      <c r="B1818" s="7"/>
    </row>
    <row r="1819" s="2" customFormat="1" ht="15.75" spans="1:2">
      <c r="A1819" s="6"/>
      <c r="B1819" s="7"/>
    </row>
    <row r="1820" s="2" customFormat="1" ht="15.75" spans="1:2">
      <c r="A1820" s="6"/>
      <c r="B1820" s="7"/>
    </row>
    <row r="1821" s="2" customFormat="1" ht="15.75" spans="1:2">
      <c r="A1821" s="6"/>
      <c r="B1821" s="7"/>
    </row>
    <row r="1822" s="2" customFormat="1" ht="15.75" spans="1:2">
      <c r="A1822" s="6"/>
      <c r="B1822" s="7"/>
    </row>
    <row r="1823" s="2" customFormat="1" ht="15.75" spans="1:2">
      <c r="A1823" s="6"/>
      <c r="B1823" s="7"/>
    </row>
    <row r="1824" s="2" customFormat="1" ht="15.75" spans="1:2">
      <c r="A1824" s="6"/>
      <c r="B1824" s="7"/>
    </row>
    <row r="1825" s="2" customFormat="1" ht="15.75" spans="1:2">
      <c r="A1825" s="6"/>
      <c r="B1825" s="7"/>
    </row>
    <row r="1826" s="2" customFormat="1" ht="15.75" spans="1:2">
      <c r="A1826" s="6"/>
      <c r="B1826" s="7"/>
    </row>
    <row r="1827" s="2" customFormat="1" ht="15.75" spans="1:2">
      <c r="A1827" s="6"/>
      <c r="B1827" s="7"/>
    </row>
    <row r="1828" s="2" customFormat="1" ht="15.75" spans="1:2">
      <c r="A1828" s="6"/>
      <c r="B1828" s="7"/>
    </row>
    <row r="1829" s="2" customFormat="1" ht="15.75" spans="1:2">
      <c r="A1829" s="6"/>
      <c r="B1829" s="7"/>
    </row>
    <row r="1830" s="2" customFormat="1" ht="15.75" spans="1:2">
      <c r="A1830" s="6"/>
      <c r="B1830" s="7"/>
    </row>
    <row r="1831" s="2" customFormat="1" ht="15.75" spans="1:2">
      <c r="A1831" s="6"/>
      <c r="B1831" s="7"/>
    </row>
    <row r="1832" s="2" customFormat="1" ht="15.75" spans="1:2">
      <c r="A1832" s="6"/>
      <c r="B1832" s="7"/>
    </row>
    <row r="1833" s="2" customFormat="1" ht="15.75" spans="1:2">
      <c r="A1833" s="6"/>
      <c r="B1833" s="7"/>
    </row>
    <row r="1834" s="2" customFormat="1" ht="15.75" spans="1:2">
      <c r="A1834" s="6"/>
      <c r="B1834" s="7"/>
    </row>
    <row r="1835" s="2" customFormat="1" ht="15.75" spans="1:2">
      <c r="A1835" s="6"/>
      <c r="B1835" s="7"/>
    </row>
    <row r="1836" s="2" customFormat="1" ht="15.75" spans="1:2">
      <c r="A1836" s="6"/>
      <c r="B1836" s="7"/>
    </row>
    <row r="1837" s="2" customFormat="1" ht="15.75" spans="1:2">
      <c r="A1837" s="6"/>
      <c r="B1837" s="7"/>
    </row>
    <row r="1838" s="2" customFormat="1" ht="15.75" spans="1:2">
      <c r="A1838" s="6"/>
      <c r="B1838" s="7"/>
    </row>
    <row r="1839" s="2" customFormat="1" ht="15.75" spans="1:2">
      <c r="A1839" s="6"/>
      <c r="B1839" s="7"/>
    </row>
    <row r="1840" s="2" customFormat="1" ht="15.75" spans="1:2">
      <c r="A1840" s="6"/>
      <c r="B1840" s="7"/>
    </row>
    <row r="1841" s="2" customFormat="1" ht="15.75" spans="1:2">
      <c r="A1841" s="6"/>
      <c r="B1841" s="7"/>
    </row>
    <row r="1842" s="2" customFormat="1" ht="15.75" spans="1:2">
      <c r="A1842" s="6"/>
      <c r="B1842" s="7"/>
    </row>
    <row r="1843" s="2" customFormat="1" ht="15.75" spans="1:2">
      <c r="A1843" s="6"/>
      <c r="B1843" s="7"/>
    </row>
    <row r="1844" s="2" customFormat="1" ht="15.75" spans="1:2">
      <c r="A1844" s="6"/>
      <c r="B1844" s="7"/>
    </row>
    <row r="1845" s="2" customFormat="1" ht="15.75" spans="1:2">
      <c r="A1845" s="6"/>
      <c r="B1845" s="7"/>
    </row>
    <row r="1846" s="2" customFormat="1" ht="15.75" spans="1:2">
      <c r="A1846" s="6"/>
      <c r="B1846" s="7"/>
    </row>
    <row r="1847" s="2" customFormat="1" ht="15.75" spans="1:2">
      <c r="A1847" s="6"/>
      <c r="B1847" s="7"/>
    </row>
    <row r="1848" s="2" customFormat="1" ht="15.75" spans="1:2">
      <c r="A1848" s="6"/>
      <c r="B1848" s="7"/>
    </row>
    <row r="1849" s="2" customFormat="1" ht="15.75" spans="1:2">
      <c r="A1849" s="6"/>
      <c r="B1849" s="7"/>
    </row>
    <row r="1850" s="2" customFormat="1" ht="15.75" spans="1:2">
      <c r="A1850" s="6"/>
      <c r="B1850" s="7"/>
    </row>
    <row r="1851" s="2" customFormat="1" ht="15.75" spans="1:2">
      <c r="A1851" s="6"/>
      <c r="B1851" s="7"/>
    </row>
    <row r="1852" s="2" customFormat="1" ht="15.75" spans="1:2">
      <c r="A1852" s="6"/>
      <c r="B1852" s="7"/>
    </row>
    <row r="1853" s="2" customFormat="1" ht="15.75" spans="1:2">
      <c r="A1853" s="6"/>
      <c r="B1853" s="7"/>
    </row>
    <row r="1854" s="2" customFormat="1" ht="15.75" spans="1:2">
      <c r="A1854" s="6"/>
      <c r="B1854" s="7"/>
    </row>
    <row r="1855" s="2" customFormat="1" ht="15.75" spans="1:2">
      <c r="A1855" s="6"/>
      <c r="B1855" s="7"/>
    </row>
    <row r="1856" s="2" customFormat="1" ht="15.75" spans="1:2">
      <c r="A1856" s="6"/>
      <c r="B1856" s="7"/>
    </row>
    <row r="1857" s="2" customFormat="1" ht="15.75" spans="1:2">
      <c r="A1857" s="6"/>
      <c r="B1857" s="7"/>
    </row>
    <row r="1858" s="2" customFormat="1" ht="15.75" spans="1:2">
      <c r="A1858" s="6"/>
      <c r="B1858" s="7"/>
    </row>
    <row r="1859" s="2" customFormat="1" ht="15.75" spans="1:2">
      <c r="A1859" s="6"/>
      <c r="B1859" s="7"/>
    </row>
    <row r="1860" s="2" customFormat="1" ht="15.75" spans="1:2">
      <c r="A1860" s="6"/>
      <c r="B1860" s="7"/>
    </row>
    <row r="1861" s="2" customFormat="1" ht="15.75" spans="1:2">
      <c r="A1861" s="6"/>
      <c r="B1861" s="7"/>
    </row>
    <row r="1862" s="2" customFormat="1" ht="15.75" spans="1:2">
      <c r="A1862" s="6"/>
      <c r="B1862" s="7"/>
    </row>
    <row r="1863" s="2" customFormat="1" ht="15.75" spans="1:2">
      <c r="A1863" s="6"/>
      <c r="B1863" s="7"/>
    </row>
    <row r="1864" s="2" customFormat="1" ht="15.75" spans="1:2">
      <c r="A1864" s="6"/>
      <c r="B1864" s="7"/>
    </row>
    <row r="1865" s="2" customFormat="1" ht="15.75" spans="1:2">
      <c r="A1865" s="6"/>
      <c r="B1865" s="7"/>
    </row>
    <row r="1866" s="2" customFormat="1" ht="15.75" spans="1:2">
      <c r="A1866" s="6"/>
      <c r="B1866" s="7"/>
    </row>
    <row r="1867" s="2" customFormat="1" ht="15.75" spans="1:2">
      <c r="A1867" s="6"/>
      <c r="B1867" s="7"/>
    </row>
    <row r="1868" s="2" customFormat="1" ht="15.75" spans="1:2">
      <c r="A1868" s="6"/>
      <c r="B1868" s="7"/>
    </row>
    <row r="1869" s="2" customFormat="1" ht="15.75" spans="1:2">
      <c r="A1869" s="6"/>
      <c r="B1869" s="7"/>
    </row>
    <row r="1870" s="2" customFormat="1" ht="15.75" spans="1:2">
      <c r="A1870" s="6"/>
      <c r="B1870" s="7"/>
    </row>
    <row r="1871" s="2" customFormat="1" ht="15.75" spans="1:2">
      <c r="A1871" s="6"/>
      <c r="B1871" s="7"/>
    </row>
    <row r="1872" s="2" customFormat="1" ht="15.75" spans="1:2">
      <c r="A1872" s="6"/>
      <c r="B1872" s="7"/>
    </row>
    <row r="1873" s="2" customFormat="1" ht="15.75" spans="1:2">
      <c r="A1873" s="6"/>
      <c r="B1873" s="7"/>
    </row>
    <row r="1874" s="2" customFormat="1" ht="15.75" spans="1:2">
      <c r="A1874" s="6"/>
      <c r="B1874" s="7"/>
    </row>
    <row r="1875" s="2" customFormat="1" ht="15.75" spans="1:2">
      <c r="A1875" s="6"/>
      <c r="B1875" s="7"/>
    </row>
    <row r="1876" s="2" customFormat="1" ht="15.75" spans="1:2">
      <c r="A1876" s="6"/>
      <c r="B1876" s="7"/>
    </row>
    <row r="1877" s="2" customFormat="1" ht="15.75" spans="1:2">
      <c r="A1877" s="6"/>
      <c r="B1877" s="7"/>
    </row>
    <row r="1878" s="2" customFormat="1" ht="15.75" spans="1:2">
      <c r="A1878" s="6"/>
      <c r="B1878" s="7"/>
    </row>
    <row r="1879" s="2" customFormat="1" ht="15.75" spans="1:2">
      <c r="A1879" s="6"/>
      <c r="B1879" s="7"/>
    </row>
    <row r="1880" s="2" customFormat="1" ht="15.75" spans="1:2">
      <c r="A1880" s="6"/>
      <c r="B1880" s="7"/>
    </row>
    <row r="1881" s="2" customFormat="1" ht="15.75" spans="1:2">
      <c r="A1881" s="6"/>
      <c r="B1881" s="7"/>
    </row>
    <row r="1882" s="2" customFormat="1" ht="15.75" spans="1:2">
      <c r="A1882" s="6"/>
      <c r="B1882" s="7"/>
    </row>
    <row r="1883" s="2" customFormat="1" ht="15.75" spans="1:2">
      <c r="A1883" s="6"/>
      <c r="B1883" s="7"/>
    </row>
    <row r="1884" s="2" customFormat="1" ht="15.75" spans="1:2">
      <c r="A1884" s="6"/>
      <c r="B1884" s="7"/>
    </row>
    <row r="1885" s="2" customFormat="1" ht="15.75" spans="1:2">
      <c r="A1885" s="6"/>
      <c r="B1885" s="7"/>
    </row>
    <row r="1886" s="2" customFormat="1" ht="15.75" spans="1:2">
      <c r="A1886" s="6"/>
      <c r="B1886" s="7"/>
    </row>
    <row r="1887" s="2" customFormat="1" ht="15.75" spans="1:2">
      <c r="A1887" s="6"/>
      <c r="B1887" s="7"/>
    </row>
    <row r="1888" s="2" customFormat="1" ht="15.75" spans="1:2">
      <c r="A1888" s="6"/>
      <c r="B1888" s="7"/>
    </row>
    <row r="1889" s="2" customFormat="1" ht="15.75" spans="1:2">
      <c r="A1889" s="6"/>
      <c r="B1889" s="7"/>
    </row>
    <row r="1890" s="2" customFormat="1" ht="15.75" spans="1:2">
      <c r="A1890" s="6"/>
      <c r="B1890" s="7"/>
    </row>
    <row r="1891" s="2" customFormat="1" ht="15.75" spans="1:2">
      <c r="A1891" s="6"/>
      <c r="B1891" s="7"/>
    </row>
    <row r="1892" s="2" customFormat="1" ht="15.75" spans="1:2">
      <c r="A1892" s="6"/>
      <c r="B1892" s="7"/>
    </row>
    <row r="1893" s="2" customFormat="1" ht="15.75" spans="1:2">
      <c r="A1893" s="6"/>
      <c r="B1893" s="7"/>
    </row>
    <row r="1894" s="2" customFormat="1" ht="15.75" spans="1:2">
      <c r="A1894" s="6"/>
      <c r="B1894" s="7"/>
    </row>
    <row r="1895" s="2" customFormat="1" ht="15.75" spans="1:2">
      <c r="A1895" s="6"/>
      <c r="B1895" s="7"/>
    </row>
    <row r="1896" s="2" customFormat="1" ht="15.75" spans="1:2">
      <c r="A1896" s="6"/>
      <c r="B1896" s="7"/>
    </row>
    <row r="1897" s="2" customFormat="1" ht="15.75" spans="1:2">
      <c r="A1897" s="6"/>
      <c r="B1897" s="7"/>
    </row>
    <row r="1898" s="2" customFormat="1" ht="15.75" spans="1:2">
      <c r="A1898" s="6"/>
      <c r="B1898" s="7"/>
    </row>
    <row r="1899" s="2" customFormat="1" ht="15.75" spans="1:2">
      <c r="A1899" s="6"/>
      <c r="B1899" s="7"/>
    </row>
    <row r="1900" s="2" customFormat="1" ht="15.75" spans="1:2">
      <c r="A1900" s="6"/>
      <c r="B1900" s="7"/>
    </row>
    <row r="1901" s="2" customFormat="1" ht="15.75" spans="1:2">
      <c r="A1901" s="6"/>
      <c r="B1901" s="7"/>
    </row>
    <row r="1902" s="2" customFormat="1" ht="15.75" spans="1:2">
      <c r="A1902" s="6"/>
      <c r="B1902" s="7"/>
    </row>
    <row r="1903" s="2" customFormat="1" ht="15.75" spans="1:2">
      <c r="A1903" s="6"/>
      <c r="B1903" s="7"/>
    </row>
    <row r="1904" s="2" customFormat="1" ht="15.75" spans="1:2">
      <c r="A1904" s="6"/>
      <c r="B1904" s="7"/>
    </row>
    <row r="1905" s="2" customFormat="1" ht="15.75" spans="1:2">
      <c r="A1905" s="6"/>
      <c r="B1905" s="7"/>
    </row>
    <row r="1906" s="2" customFormat="1" ht="15.75" spans="1:2">
      <c r="A1906" s="6"/>
      <c r="B1906" s="7"/>
    </row>
    <row r="1907" s="2" customFormat="1" ht="15.75" spans="1:2">
      <c r="A1907" s="6"/>
      <c r="B1907" s="7"/>
    </row>
    <row r="1908" s="2" customFormat="1" ht="15.75" spans="1:2">
      <c r="A1908" s="6"/>
      <c r="B1908" s="7"/>
    </row>
    <row r="1909" s="2" customFormat="1" ht="15.75" spans="1:2">
      <c r="A1909" s="6"/>
      <c r="B1909" s="7"/>
    </row>
    <row r="1910" s="2" customFormat="1" ht="15.75" spans="1:2">
      <c r="A1910" s="6"/>
      <c r="B1910" s="7"/>
    </row>
    <row r="1911" s="2" customFormat="1" ht="15.75" spans="1:2">
      <c r="A1911" s="6"/>
      <c r="B1911" s="7"/>
    </row>
    <row r="1912" s="2" customFormat="1" ht="15.75" spans="1:2">
      <c r="A1912" s="6"/>
      <c r="B1912" s="7"/>
    </row>
    <row r="1913" s="2" customFormat="1" ht="15.75" spans="1:2">
      <c r="A1913" s="6"/>
      <c r="B1913" s="7"/>
    </row>
    <row r="1914" s="2" customFormat="1" ht="15.75" spans="1:2">
      <c r="A1914" s="6"/>
      <c r="B1914" s="7"/>
    </row>
    <row r="1915" s="2" customFormat="1" ht="15.75" spans="1:2">
      <c r="A1915" s="6"/>
      <c r="B1915" s="7"/>
    </row>
    <row r="1916" s="2" customFormat="1" ht="15.75" spans="1:2">
      <c r="A1916" s="6"/>
      <c r="B1916" s="7"/>
    </row>
    <row r="1917" s="2" customFormat="1" ht="15.75" spans="1:2">
      <c r="A1917" s="6"/>
      <c r="B1917" s="7"/>
    </row>
    <row r="1918" s="2" customFormat="1" ht="15.75" spans="1:2">
      <c r="A1918" s="6"/>
      <c r="B1918" s="7"/>
    </row>
    <row r="1919" s="2" customFormat="1" ht="15.75" spans="1:2">
      <c r="A1919" s="6"/>
      <c r="B1919" s="7"/>
    </row>
    <row r="1920" s="2" customFormat="1" ht="15.75" spans="1:2">
      <c r="A1920" s="6"/>
      <c r="B1920" s="7"/>
    </row>
    <row r="1921" s="2" customFormat="1" ht="15.75" spans="1:2">
      <c r="A1921" s="6"/>
      <c r="B1921" s="7"/>
    </row>
    <row r="1922" s="2" customFormat="1" ht="15.75" spans="1:2">
      <c r="A1922" s="6"/>
      <c r="B1922" s="7"/>
    </row>
    <row r="1923" s="2" customFormat="1" ht="15.75" spans="1:2">
      <c r="A1923" s="6"/>
      <c r="B1923" s="7"/>
    </row>
    <row r="1924" s="2" customFormat="1" ht="15.75" spans="1:2">
      <c r="A1924" s="6"/>
      <c r="B1924" s="7"/>
    </row>
    <row r="1925" s="2" customFormat="1" ht="15.75" spans="1:2">
      <c r="A1925" s="6"/>
      <c r="B1925" s="7"/>
    </row>
    <row r="1926" s="2" customFormat="1" ht="15.75" spans="1:2">
      <c r="A1926" s="6"/>
      <c r="B1926" s="7"/>
    </row>
    <row r="1927" s="2" customFormat="1" ht="15.75" spans="1:2">
      <c r="A1927" s="6"/>
      <c r="B1927" s="7"/>
    </row>
    <row r="1928" s="2" customFormat="1" ht="15.75" spans="1:2">
      <c r="A1928" s="6"/>
      <c r="B1928" s="7"/>
    </row>
    <row r="1929" s="2" customFormat="1" ht="15.75" spans="1:2">
      <c r="A1929" s="6"/>
      <c r="B1929" s="7"/>
    </row>
    <row r="1930" s="2" customFormat="1" ht="15.75" spans="1:2">
      <c r="A1930" s="6"/>
      <c r="B1930" s="7"/>
    </row>
    <row r="1931" s="2" customFormat="1" ht="15.75" spans="1:2">
      <c r="A1931" s="6"/>
      <c r="B1931" s="7"/>
    </row>
    <row r="1932" s="2" customFormat="1" ht="15.75" spans="1:2">
      <c r="A1932" s="6"/>
      <c r="B1932" s="7"/>
    </row>
    <row r="1933" s="2" customFormat="1" ht="15.75" spans="1:2">
      <c r="A1933" s="6"/>
      <c r="B1933" s="7"/>
    </row>
    <row r="1934" s="2" customFormat="1" ht="15.75" spans="1:2">
      <c r="A1934" s="6"/>
      <c r="B1934" s="7"/>
    </row>
    <row r="1935" s="2" customFormat="1" ht="15.75" spans="1:2">
      <c r="A1935" s="6"/>
      <c r="B1935" s="7"/>
    </row>
    <row r="1936" s="2" customFormat="1" ht="15.75" spans="1:2">
      <c r="A1936" s="6"/>
      <c r="B1936" s="7"/>
    </row>
    <row r="1937" s="2" customFormat="1" ht="15.75" spans="1:2">
      <c r="A1937" s="6"/>
      <c r="B1937" s="7"/>
    </row>
    <row r="1938" s="2" customFormat="1" ht="15.75" spans="1:2">
      <c r="A1938" s="6"/>
      <c r="B1938" s="7"/>
    </row>
    <row r="1939" s="2" customFormat="1" ht="15.75" spans="1:2">
      <c r="A1939" s="6"/>
      <c r="B1939" s="7"/>
    </row>
    <row r="1940" s="2" customFormat="1" ht="15.75" spans="1:2">
      <c r="A1940" s="6"/>
      <c r="B1940" s="7"/>
    </row>
    <row r="1941" s="2" customFormat="1" ht="15.75" spans="1:2">
      <c r="A1941" s="6"/>
      <c r="B1941" s="7"/>
    </row>
    <row r="1942" s="2" customFormat="1" ht="15.75" spans="1:2">
      <c r="A1942" s="6"/>
      <c r="B1942" s="7"/>
    </row>
    <row r="1943" s="2" customFormat="1" ht="15.75" spans="1:2">
      <c r="A1943" s="6"/>
      <c r="B1943" s="7"/>
    </row>
    <row r="1944" s="2" customFormat="1" ht="15.75" spans="1:2">
      <c r="A1944" s="6"/>
      <c r="B1944" s="7"/>
    </row>
    <row r="1945" s="2" customFormat="1" ht="15.75" spans="1:2">
      <c r="A1945" s="6"/>
      <c r="B1945" s="7"/>
    </row>
    <row r="1946" s="2" customFormat="1" ht="15.75" spans="1:2">
      <c r="A1946" s="6"/>
      <c r="B1946" s="7"/>
    </row>
    <row r="1947" s="2" customFormat="1" ht="15.75" spans="1:2">
      <c r="A1947" s="6"/>
      <c r="B1947" s="7"/>
    </row>
    <row r="1948" s="2" customFormat="1" ht="15.75" spans="1:2">
      <c r="A1948" s="6"/>
      <c r="B1948" s="7"/>
    </row>
    <row r="1949" s="2" customFormat="1" ht="15.75" spans="1:2">
      <c r="A1949" s="6"/>
      <c r="B1949" s="7"/>
    </row>
    <row r="1950" s="2" customFormat="1" ht="15.75" spans="1:2">
      <c r="A1950" s="6"/>
      <c r="B1950" s="7"/>
    </row>
    <row r="1951" s="2" customFormat="1" ht="15.75" spans="1:2">
      <c r="A1951" s="6"/>
      <c r="B1951" s="7"/>
    </row>
    <row r="1952" s="2" customFormat="1" ht="15.75" spans="1:2">
      <c r="A1952" s="6"/>
      <c r="B1952" s="7"/>
    </row>
    <row r="1953" s="2" customFormat="1" ht="15.75" spans="1:2">
      <c r="A1953" s="6"/>
      <c r="B1953" s="7"/>
    </row>
    <row r="1954" s="2" customFormat="1" ht="15.75" spans="1:2">
      <c r="A1954" s="6"/>
      <c r="B1954" s="7"/>
    </row>
    <row r="1955" s="2" customFormat="1" ht="15.75" spans="1:2">
      <c r="A1955" s="6"/>
      <c r="B1955" s="7"/>
    </row>
    <row r="1956" s="2" customFormat="1" ht="15.75" spans="1:2">
      <c r="A1956" s="6"/>
      <c r="B1956" s="7"/>
    </row>
    <row r="1957" s="2" customFormat="1" ht="15.75" spans="1:2">
      <c r="A1957" s="6"/>
      <c r="B1957" s="7"/>
    </row>
    <row r="1958" s="2" customFormat="1" ht="15.75" spans="1:2">
      <c r="A1958" s="6"/>
      <c r="B1958" s="7"/>
    </row>
    <row r="1959" s="2" customFormat="1" ht="15.75" spans="1:2">
      <c r="A1959" s="6"/>
      <c r="B1959" s="7"/>
    </row>
    <row r="1960" s="2" customFormat="1" ht="15.75" spans="1:2">
      <c r="A1960" s="6"/>
      <c r="B1960" s="7"/>
    </row>
    <row r="1961" s="2" customFormat="1" ht="15.75" spans="1:2">
      <c r="A1961" s="6"/>
      <c r="B1961" s="7"/>
    </row>
    <row r="1962" s="2" customFormat="1" ht="15.75" spans="1:2">
      <c r="A1962" s="6"/>
      <c r="B1962" s="7"/>
    </row>
    <row r="1963" s="2" customFormat="1" ht="15.75" spans="1:2">
      <c r="A1963" s="6"/>
      <c r="B1963" s="7"/>
    </row>
    <row r="1964" s="2" customFormat="1" ht="15.75" spans="1:2">
      <c r="A1964" s="6"/>
      <c r="B1964" s="7"/>
    </row>
    <row r="1965" s="2" customFormat="1" ht="15.75" spans="1:2">
      <c r="A1965" s="6"/>
      <c r="B1965" s="7"/>
    </row>
    <row r="1966" s="2" customFormat="1" ht="15.75" spans="1:2">
      <c r="A1966" s="6"/>
      <c r="B1966" s="7"/>
    </row>
    <row r="1967" s="2" customFormat="1" ht="15.75" spans="1:2">
      <c r="A1967" s="6"/>
      <c r="B1967" s="7"/>
    </row>
    <row r="1968" s="2" customFormat="1" ht="15.75" spans="1:2">
      <c r="A1968" s="6"/>
      <c r="B1968" s="7"/>
    </row>
    <row r="1969" s="2" customFormat="1" ht="15.75" spans="1:2">
      <c r="A1969" s="6"/>
      <c r="B1969" s="7"/>
    </row>
    <row r="1970" s="2" customFormat="1" ht="15.75" spans="1:2">
      <c r="A1970" s="6"/>
      <c r="B1970" s="7"/>
    </row>
    <row r="1971" s="2" customFormat="1" ht="15.75" spans="1:2">
      <c r="A1971" s="6"/>
      <c r="B1971" s="7"/>
    </row>
    <row r="1972" s="2" customFormat="1" ht="15.75" spans="1:2">
      <c r="A1972" s="6"/>
      <c r="B1972" s="7"/>
    </row>
    <row r="1973" s="2" customFormat="1" ht="15.75" spans="1:2">
      <c r="A1973" s="6"/>
      <c r="B1973" s="7"/>
    </row>
    <row r="1974" s="2" customFormat="1" ht="15.75" spans="1:2">
      <c r="A1974" s="6"/>
      <c r="B1974" s="7"/>
    </row>
    <row r="1975" s="2" customFormat="1" ht="15.75" spans="1:2">
      <c r="A1975" s="6"/>
      <c r="B1975" s="7"/>
    </row>
    <row r="1976" s="2" customFormat="1" ht="15.75" spans="1:2">
      <c r="A1976" s="6"/>
      <c r="B1976" s="7"/>
    </row>
    <row r="1977" s="2" customFormat="1" ht="15.75" spans="1:2">
      <c r="A1977" s="6"/>
      <c r="B1977" s="7"/>
    </row>
    <row r="1978" s="2" customFormat="1" ht="15.75" spans="1:2">
      <c r="A1978" s="6"/>
      <c r="B1978" s="7"/>
    </row>
    <row r="1979" s="2" customFormat="1" ht="15.75" spans="1:2">
      <c r="A1979" s="6"/>
      <c r="B1979" s="7"/>
    </row>
    <row r="1980" s="2" customFormat="1" ht="15.75" spans="1:2">
      <c r="A1980" s="6"/>
      <c r="B1980" s="7"/>
    </row>
    <row r="1981" s="2" customFormat="1" ht="15.75" spans="1:2">
      <c r="A1981" s="6"/>
      <c r="B1981" s="7"/>
    </row>
    <row r="1982" s="2" customFormat="1" ht="15.75" spans="1:2">
      <c r="A1982" s="6"/>
      <c r="B1982" s="7"/>
    </row>
    <row r="1983" s="2" customFormat="1" ht="15.75" spans="1:2">
      <c r="A1983" s="6"/>
      <c r="B1983" s="7"/>
    </row>
    <row r="1984" s="2" customFormat="1" ht="15.75" spans="1:2">
      <c r="A1984" s="6"/>
      <c r="B1984" s="7"/>
    </row>
    <row r="1985" s="2" customFormat="1" ht="15.75" spans="1:2">
      <c r="A1985" s="6"/>
      <c r="B1985" s="7"/>
    </row>
    <row r="1986" s="2" customFormat="1" ht="15.75" spans="1:2">
      <c r="A1986" s="6"/>
      <c r="B1986" s="7"/>
    </row>
    <row r="1987" s="2" customFormat="1" ht="15.75" spans="1:2">
      <c r="A1987" s="6"/>
      <c r="B1987" s="7"/>
    </row>
    <row r="1988" s="2" customFormat="1" ht="15.75" spans="1:2">
      <c r="A1988" s="6"/>
      <c r="B1988" s="7"/>
    </row>
    <row r="1989" s="2" customFormat="1" ht="15.75" spans="1:2">
      <c r="A1989" s="6"/>
      <c r="B1989" s="7"/>
    </row>
    <row r="1990" s="2" customFormat="1" ht="15.75" spans="1:2">
      <c r="A1990" s="6"/>
      <c r="B1990" s="7"/>
    </row>
    <row r="1991" s="2" customFormat="1" ht="15.75" spans="1:2">
      <c r="A1991" s="6"/>
      <c r="B1991" s="7"/>
    </row>
    <row r="1992" s="2" customFormat="1" ht="15.75" spans="1:2">
      <c r="A1992" s="6"/>
      <c r="B1992" s="7"/>
    </row>
    <row r="1993" s="2" customFormat="1" ht="15.75" spans="1:2">
      <c r="A1993" s="6"/>
      <c r="B1993" s="7"/>
    </row>
    <row r="1994" s="2" customFormat="1" ht="15.75" spans="1:2">
      <c r="A1994" s="6"/>
      <c r="B1994" s="7"/>
    </row>
    <row r="1995" s="2" customFormat="1" ht="15.75" spans="1:2">
      <c r="A1995" s="6"/>
      <c r="B1995" s="7"/>
    </row>
    <row r="1996" s="2" customFormat="1" ht="15.75" spans="1:2">
      <c r="A1996" s="6"/>
      <c r="B1996" s="7"/>
    </row>
    <row r="1997" s="2" customFormat="1" ht="15.75" spans="1:2">
      <c r="A1997" s="6"/>
      <c r="B1997" s="7"/>
    </row>
    <row r="1998" s="2" customFormat="1" ht="15.75" spans="1:2">
      <c r="A1998" s="6"/>
      <c r="B1998" s="7"/>
    </row>
    <row r="1999" s="2" customFormat="1" ht="15.75" spans="1:2">
      <c r="A1999" s="6"/>
      <c r="B1999" s="7"/>
    </row>
    <row r="2000" s="2" customFormat="1" ht="15.75" spans="1:2">
      <c r="A2000" s="6"/>
      <c r="B2000" s="7"/>
    </row>
    <row r="2001" s="2" customFormat="1" ht="15.75" spans="1:2">
      <c r="A2001" s="6"/>
      <c r="B2001" s="7"/>
    </row>
    <row r="2002" s="2" customFormat="1" ht="15.75" spans="1:2">
      <c r="A2002" s="6"/>
      <c r="B2002" s="7"/>
    </row>
    <row r="2003" s="2" customFormat="1" ht="15.75" spans="1:2">
      <c r="A2003" s="6"/>
      <c r="B2003" s="7"/>
    </row>
    <row r="2004" s="2" customFormat="1" ht="15.75" spans="1:2">
      <c r="A2004" s="6"/>
      <c r="B2004" s="7"/>
    </row>
    <row r="2005" s="2" customFormat="1" ht="15.75" spans="1:2">
      <c r="A2005" s="6"/>
      <c r="B2005" s="7"/>
    </row>
    <row r="2006" s="2" customFormat="1" ht="15.75" spans="1:2">
      <c r="A2006" s="6"/>
      <c r="B2006" s="7"/>
    </row>
    <row r="2007" s="2" customFormat="1" ht="15.75" spans="1:2">
      <c r="A2007" s="6"/>
      <c r="B2007" s="7"/>
    </row>
    <row r="2008" s="2" customFormat="1" ht="15.75" spans="1:2">
      <c r="A2008" s="6"/>
      <c r="B2008" s="7"/>
    </row>
    <row r="2009" s="2" customFormat="1" ht="15.75" spans="1:2">
      <c r="A2009" s="6"/>
      <c r="B2009" s="7"/>
    </row>
    <row r="2010" s="2" customFormat="1" ht="15.75" spans="1:2">
      <c r="A2010" s="6"/>
      <c r="B2010" s="7"/>
    </row>
    <row r="2011" s="2" customFormat="1" ht="15.75" spans="1:2">
      <c r="A2011" s="6"/>
      <c r="B2011" s="7"/>
    </row>
    <row r="2012" s="2" customFormat="1" ht="15.75" spans="1:2">
      <c r="A2012" s="6"/>
      <c r="B2012" s="7"/>
    </row>
    <row r="2013" s="2" customFormat="1" ht="15.75" spans="1:2">
      <c r="A2013" s="6"/>
      <c r="B2013" s="7"/>
    </row>
    <row r="2014" s="2" customFormat="1" ht="15.75" spans="1:2">
      <c r="A2014" s="6"/>
      <c r="B2014" s="7"/>
    </row>
    <row r="2015" s="2" customFormat="1" ht="15.75" spans="1:2">
      <c r="A2015" s="6"/>
      <c r="B2015" s="7"/>
    </row>
    <row r="2016" s="2" customFormat="1" ht="15.75" spans="1:2">
      <c r="A2016" s="6"/>
      <c r="B2016" s="7"/>
    </row>
    <row r="2017" s="2" customFormat="1" ht="15.75" spans="1:2">
      <c r="A2017" s="6"/>
      <c r="B2017" s="7"/>
    </row>
    <row r="2018" s="2" customFormat="1" ht="15.75" spans="1:2">
      <c r="A2018" s="6"/>
      <c r="B2018" s="7"/>
    </row>
    <row r="2019" s="2" customFormat="1" ht="15.75" spans="1:2">
      <c r="A2019" s="6"/>
      <c r="B2019" s="7"/>
    </row>
    <row r="2020" s="2" customFormat="1" ht="15.75" spans="1:2">
      <c r="A2020" s="6"/>
      <c r="B2020" s="7"/>
    </row>
    <row r="2021" s="2" customFormat="1" ht="15.75" spans="1:2">
      <c r="A2021" s="6"/>
      <c r="B2021" s="7"/>
    </row>
    <row r="2022" s="2" customFormat="1" ht="15.75" spans="1:2">
      <c r="A2022" s="6"/>
      <c r="B2022" s="7"/>
    </row>
    <row r="2023" s="2" customFormat="1" ht="15.75" spans="1:2">
      <c r="A2023" s="6"/>
      <c r="B2023" s="7"/>
    </row>
    <row r="2024" s="2" customFormat="1" ht="15.75" spans="1:2">
      <c r="A2024" s="6"/>
      <c r="B2024" s="7"/>
    </row>
    <row r="2025" s="2" customFormat="1" ht="15.75" spans="1:2">
      <c r="A2025" s="6"/>
      <c r="B2025" s="7"/>
    </row>
    <row r="2026" s="2" customFormat="1" ht="15.75" spans="1:2">
      <c r="A2026" s="6"/>
      <c r="B2026" s="7"/>
    </row>
    <row r="2027" s="2" customFormat="1" ht="15.75" spans="1:2">
      <c r="A2027" s="6"/>
      <c r="B2027" s="7"/>
    </row>
    <row r="2028" s="2" customFormat="1" ht="15.75" spans="1:2">
      <c r="A2028" s="6"/>
      <c r="B2028" s="7"/>
    </row>
    <row r="2029" s="2" customFormat="1" ht="15.75" spans="1:2">
      <c r="A2029" s="6"/>
      <c r="B2029" s="7"/>
    </row>
    <row r="2030" s="2" customFormat="1" ht="15.75" spans="1:2">
      <c r="A2030" s="6"/>
      <c r="B2030" s="7"/>
    </row>
    <row r="2031" s="2" customFormat="1" ht="15.75" spans="1:2">
      <c r="A2031" s="6"/>
      <c r="B2031" s="7"/>
    </row>
    <row r="2032" s="2" customFormat="1" ht="15.75" spans="1:2">
      <c r="A2032" s="6"/>
      <c r="B2032" s="7"/>
    </row>
    <row r="2033" s="2" customFormat="1" ht="15.75" spans="1:2">
      <c r="A2033" s="6"/>
      <c r="B2033" s="7"/>
    </row>
    <row r="2034" s="2" customFormat="1" ht="15.75" spans="1:2">
      <c r="A2034" s="6"/>
      <c r="B2034" s="7"/>
    </row>
    <row r="2035" s="2" customFormat="1" ht="15.75" spans="1:2">
      <c r="A2035" s="6"/>
      <c r="B2035" s="7"/>
    </row>
    <row r="2036" s="2" customFormat="1" ht="15.75" spans="1:2">
      <c r="A2036" s="6"/>
      <c r="B2036" s="7"/>
    </row>
    <row r="2037" s="2" customFormat="1" ht="15.75" spans="1:2">
      <c r="A2037" s="6"/>
      <c r="B2037" s="7"/>
    </row>
    <row r="2038" s="2" customFormat="1" ht="15.75" spans="1:2">
      <c r="A2038" s="6"/>
      <c r="B2038" s="7"/>
    </row>
    <row r="2039" s="2" customFormat="1" ht="15.75" spans="1:2">
      <c r="A2039" s="6"/>
      <c r="B2039" s="7"/>
    </row>
    <row r="2040" s="2" customFormat="1" ht="15.75" spans="1:2">
      <c r="A2040" s="6"/>
      <c r="B2040" s="7"/>
    </row>
    <row r="2041" s="2" customFormat="1" ht="15.75" spans="1:2">
      <c r="A2041" s="6"/>
      <c r="B2041" s="7"/>
    </row>
    <row r="2042" s="2" customFormat="1" ht="15.75" spans="1:2">
      <c r="A2042" s="6"/>
      <c r="B2042" s="7"/>
    </row>
    <row r="2043" s="2" customFormat="1" ht="15.75" spans="1:2">
      <c r="A2043" s="6"/>
      <c r="B2043" s="7"/>
    </row>
    <row r="2044" s="2" customFormat="1" ht="15.75" spans="1:2">
      <c r="A2044" s="6"/>
      <c r="B2044" s="7"/>
    </row>
    <row r="2045" s="2" customFormat="1" ht="15.75" spans="1:2">
      <c r="A2045" s="6"/>
      <c r="B2045" s="7"/>
    </row>
    <row r="2046" s="2" customFormat="1" ht="15.75" spans="1:2">
      <c r="A2046" s="6"/>
      <c r="B2046" s="7"/>
    </row>
    <row r="2047" s="2" customFormat="1" ht="15.75" spans="1:2">
      <c r="A2047" s="6"/>
      <c r="B2047" s="7"/>
    </row>
    <row r="2048" s="2" customFormat="1" ht="15.75" spans="1:2">
      <c r="A2048" s="6"/>
      <c r="B2048" s="7"/>
    </row>
    <row r="2049" s="2" customFormat="1" ht="15.75" spans="1:2">
      <c r="A2049" s="6"/>
      <c r="B2049" s="7"/>
    </row>
    <row r="2050" s="2" customFormat="1" ht="15.75" spans="1:2">
      <c r="A2050" s="6"/>
      <c r="B2050" s="7"/>
    </row>
    <row r="2051" s="2" customFormat="1" ht="15.75" spans="1:2">
      <c r="A2051" s="6"/>
      <c r="B2051" s="7"/>
    </row>
    <row r="2052" s="2" customFormat="1" ht="15.75" spans="1:2">
      <c r="A2052" s="6"/>
      <c r="B2052" s="7"/>
    </row>
    <row r="2053" s="2" customFormat="1" ht="15.75" spans="1:2">
      <c r="A2053" s="6"/>
      <c r="B2053" s="7"/>
    </row>
    <row r="2054" s="2" customFormat="1" ht="15.75" spans="1:2">
      <c r="A2054" s="6"/>
      <c r="B2054" s="7"/>
    </row>
    <row r="2055" s="2" customFormat="1" ht="15.75" spans="1:2">
      <c r="A2055" s="6"/>
      <c r="B2055" s="7"/>
    </row>
    <row r="2056" s="2" customFormat="1" ht="15.75" spans="1:2">
      <c r="A2056" s="6"/>
      <c r="B2056" s="7"/>
    </row>
    <row r="2057" s="2" customFormat="1" ht="15.75" spans="1:2">
      <c r="A2057" s="6"/>
      <c r="B2057" s="7"/>
    </row>
    <row r="2058" s="2" customFormat="1" ht="15.75" spans="1:2">
      <c r="A2058" s="6"/>
      <c r="B2058" s="7"/>
    </row>
    <row r="2059" s="2" customFormat="1" ht="15.75" spans="1:2">
      <c r="A2059" s="6"/>
      <c r="B2059" s="7"/>
    </row>
    <row r="2060" s="2" customFormat="1" ht="15.75" spans="1:2">
      <c r="A2060" s="6"/>
      <c r="B2060" s="7"/>
    </row>
    <row r="2061" s="2" customFormat="1" ht="15.75" spans="1:2">
      <c r="A2061" s="6"/>
      <c r="B2061" s="7"/>
    </row>
    <row r="2062" s="2" customFormat="1" ht="15.75" spans="1:2">
      <c r="A2062" s="6"/>
      <c r="B2062" s="7"/>
    </row>
    <row r="2063" s="2" customFormat="1" ht="15.75" spans="1:2">
      <c r="A2063" s="6"/>
      <c r="B2063" s="7"/>
    </row>
    <row r="2064" s="2" customFormat="1" ht="15.75" spans="1:2">
      <c r="A2064" s="6"/>
      <c r="B2064" s="7"/>
    </row>
    <row r="2065" s="2" customFormat="1" ht="15.75" spans="1:2">
      <c r="A2065" s="6"/>
      <c r="B2065" s="7"/>
    </row>
    <row r="2066" s="2" customFormat="1" ht="15.75" spans="1:2">
      <c r="A2066" s="6"/>
      <c r="B2066" s="7"/>
    </row>
    <row r="2067" s="2" customFormat="1" ht="15.75" spans="1:2">
      <c r="A2067" s="6"/>
      <c r="B2067" s="7"/>
    </row>
    <row r="2068" s="2" customFormat="1" ht="15.75" spans="1:2">
      <c r="A2068" s="6"/>
      <c r="B2068" s="7"/>
    </row>
    <row r="2069" s="2" customFormat="1" ht="15.75" spans="1:2">
      <c r="A2069" s="6"/>
      <c r="B2069" s="7"/>
    </row>
    <row r="2070" s="2" customFormat="1" ht="15.75" spans="1:2">
      <c r="A2070" s="6"/>
      <c r="B2070" s="7"/>
    </row>
    <row r="2071" s="2" customFormat="1" ht="15.75" spans="1:2">
      <c r="A2071" s="6"/>
      <c r="B2071" s="7"/>
    </row>
    <row r="2072" s="2" customFormat="1" ht="15.75" spans="1:2">
      <c r="A2072" s="6"/>
      <c r="B2072" s="7"/>
    </row>
    <row r="2073" s="2" customFormat="1" ht="15.75" spans="1:2">
      <c r="A2073" s="6"/>
      <c r="B2073" s="7"/>
    </row>
    <row r="2074" s="2" customFormat="1" ht="15.75" spans="1:2">
      <c r="A2074" s="6"/>
      <c r="B2074" s="7"/>
    </row>
    <row r="2075" s="2" customFormat="1" ht="15.75" spans="1:2">
      <c r="A2075" s="6"/>
      <c r="B2075" s="7"/>
    </row>
    <row r="2076" s="2" customFormat="1" ht="15.75" spans="1:2">
      <c r="A2076" s="6"/>
      <c r="B2076" s="7"/>
    </row>
    <row r="2077" s="2" customFormat="1" ht="15.75" spans="1:2">
      <c r="A2077" s="6"/>
      <c r="B2077" s="7"/>
    </row>
    <row r="2078" s="2" customFormat="1" ht="15.75" spans="1:2">
      <c r="A2078" s="6"/>
      <c r="B2078" s="7"/>
    </row>
    <row r="2079" s="2" customFormat="1" ht="15.75" spans="1:2">
      <c r="A2079" s="6"/>
      <c r="B2079" s="7"/>
    </row>
    <row r="2080" s="2" customFormat="1" ht="15.75" spans="1:2">
      <c r="A2080" s="6"/>
      <c r="B2080" s="7"/>
    </row>
    <row r="2081" s="2" customFormat="1" ht="15.75" spans="1:2">
      <c r="A2081" s="6"/>
      <c r="B2081" s="7"/>
    </row>
    <row r="2082" s="2" customFormat="1" ht="15.75" spans="1:2">
      <c r="A2082" s="6"/>
      <c r="B2082" s="7"/>
    </row>
    <row r="2083" s="2" customFormat="1" ht="15.75" spans="1:2">
      <c r="A2083" s="6"/>
      <c r="B2083" s="7"/>
    </row>
    <row r="2084" s="2" customFormat="1" ht="15.75" spans="1:2">
      <c r="A2084" s="6"/>
      <c r="B2084" s="7"/>
    </row>
    <row r="2085" s="2" customFormat="1" ht="15.75" spans="1:2">
      <c r="A2085" s="6"/>
      <c r="B2085" s="7"/>
    </row>
    <row r="2086" s="2" customFormat="1" ht="15.75" spans="1:2">
      <c r="A2086" s="6"/>
      <c r="B2086" s="7"/>
    </row>
    <row r="2087" s="2" customFormat="1" ht="15.75" spans="1:2">
      <c r="A2087" s="6"/>
      <c r="B2087" s="7"/>
    </row>
    <row r="2088" s="2" customFormat="1" ht="15.75" spans="1:2">
      <c r="A2088" s="6"/>
      <c r="B2088" s="7"/>
    </row>
    <row r="2089" s="2" customFormat="1" ht="15.75" spans="1:2">
      <c r="A2089" s="6"/>
      <c r="B2089" s="7"/>
    </row>
    <row r="2090" s="2" customFormat="1" ht="15.75" spans="1:2">
      <c r="A2090" s="6"/>
      <c r="B2090" s="7"/>
    </row>
    <row r="2091" s="2" customFormat="1" ht="15.75" spans="1:2">
      <c r="A2091" s="6"/>
      <c r="B2091" s="7"/>
    </row>
    <row r="2092" s="2" customFormat="1" ht="15.75" spans="1:2">
      <c r="A2092" s="6"/>
      <c r="B2092" s="7"/>
    </row>
    <row r="2093" s="2" customFormat="1" ht="15.75" spans="1:2">
      <c r="A2093" s="6"/>
      <c r="B2093" s="7"/>
    </row>
    <row r="2094" s="2" customFormat="1" ht="15.75" spans="1:2">
      <c r="A2094" s="6"/>
      <c r="B2094" s="7"/>
    </row>
    <row r="2095" s="2" customFormat="1" ht="15.75" spans="1:2">
      <c r="A2095" s="6"/>
      <c r="B2095" s="7"/>
    </row>
    <row r="2096" s="2" customFormat="1" ht="15.75" spans="1:2">
      <c r="A2096" s="6"/>
      <c r="B2096" s="7"/>
    </row>
    <row r="2097" s="2" customFormat="1" ht="15.75" spans="1:2">
      <c r="A2097" s="6"/>
      <c r="B2097" s="7"/>
    </row>
    <row r="2098" s="2" customFormat="1" ht="15.75" spans="1:2">
      <c r="A2098" s="6"/>
      <c r="B2098" s="7"/>
    </row>
    <row r="2099" s="2" customFormat="1" ht="15.75" spans="1:2">
      <c r="A2099" s="6"/>
      <c r="B2099" s="7"/>
    </row>
    <row r="2100" s="2" customFormat="1" ht="15.75" spans="1:2">
      <c r="A2100" s="6"/>
      <c r="B2100" s="7"/>
    </row>
    <row r="2101" s="2" customFormat="1" ht="15.75" spans="1:2">
      <c r="A2101" s="6"/>
      <c r="B2101" s="7"/>
    </row>
    <row r="2102" s="2" customFormat="1" ht="15.75" spans="1:2">
      <c r="A2102" s="6"/>
      <c r="B2102" s="7"/>
    </row>
    <row r="2103" s="2" customFormat="1" ht="15.75" spans="1:2">
      <c r="A2103" s="6"/>
      <c r="B2103" s="7"/>
    </row>
    <row r="2104" s="2" customFormat="1" ht="15.75" spans="1:2">
      <c r="A2104" s="6"/>
      <c r="B2104" s="7"/>
    </row>
    <row r="2105" s="2" customFormat="1" ht="15.75" spans="1:2">
      <c r="A2105" s="6"/>
      <c r="B2105" s="7"/>
    </row>
    <row r="2106" s="2" customFormat="1" ht="15.75" spans="1:2">
      <c r="A2106" s="6"/>
      <c r="B2106" s="7"/>
    </row>
    <row r="2107" s="2" customFormat="1" ht="15.75" spans="1:2">
      <c r="A2107" s="6"/>
      <c r="B2107" s="7"/>
    </row>
    <row r="2108" s="2" customFormat="1" ht="15.75" spans="1:2">
      <c r="A2108" s="6"/>
      <c r="B2108" s="7"/>
    </row>
    <row r="2109" s="2" customFormat="1" ht="15.75" spans="1:2">
      <c r="A2109" s="6"/>
      <c r="B2109" s="7"/>
    </row>
    <row r="2110" s="2" customFormat="1" ht="15.75" spans="1:2">
      <c r="A2110" s="6"/>
      <c r="B2110" s="7"/>
    </row>
    <row r="2111" s="2" customFormat="1" ht="15.75" spans="1:2">
      <c r="A2111" s="6"/>
      <c r="B2111" s="7"/>
    </row>
    <row r="2112" s="2" customFormat="1" ht="15.75" spans="1:2">
      <c r="A2112" s="6"/>
      <c r="B2112" s="7"/>
    </row>
    <row r="2113" s="2" customFormat="1" ht="15.75" spans="1:2">
      <c r="A2113" s="6"/>
      <c r="B2113" s="7"/>
    </row>
    <row r="2114" s="2" customFormat="1" ht="15.75" spans="1:2">
      <c r="A2114" s="6"/>
      <c r="B2114" s="7"/>
    </row>
    <row r="2115" s="2" customFormat="1" ht="15.75" spans="1:2">
      <c r="A2115" s="6"/>
      <c r="B2115" s="7"/>
    </row>
    <row r="2116" s="2" customFormat="1" ht="15.75" spans="1:2">
      <c r="A2116" s="6"/>
      <c r="B2116" s="7"/>
    </row>
    <row r="2117" s="2" customFormat="1" ht="15.75" spans="1:2">
      <c r="A2117" s="6"/>
      <c r="B2117" s="7"/>
    </row>
    <row r="2118" s="2" customFormat="1" ht="15.75" spans="1:2">
      <c r="A2118" s="6"/>
      <c r="B2118" s="7"/>
    </row>
    <row r="2119" s="2" customFormat="1" ht="15.75" spans="1:2">
      <c r="A2119" s="6"/>
      <c r="B2119" s="7"/>
    </row>
    <row r="2120" s="2" customFormat="1" ht="15.75" spans="1:2">
      <c r="A2120" s="6"/>
      <c r="B2120" s="7"/>
    </row>
    <row r="2121" s="2" customFormat="1" ht="15.75" spans="1:2">
      <c r="A2121" s="6"/>
      <c r="B2121" s="7"/>
    </row>
    <row r="2122" s="2" customFormat="1" ht="15.75" spans="1:2">
      <c r="A2122" s="6"/>
      <c r="B2122" s="7"/>
    </row>
    <row r="2123" s="2" customFormat="1" ht="15.75" spans="1:2">
      <c r="A2123" s="6"/>
      <c r="B2123" s="7"/>
    </row>
    <row r="2124" s="2" customFormat="1" ht="15.75" spans="1:2">
      <c r="A2124" s="6"/>
      <c r="B2124" s="7"/>
    </row>
    <row r="2125" s="2" customFormat="1" ht="15.75" spans="1:2">
      <c r="A2125" s="6"/>
      <c r="B2125" s="7"/>
    </row>
    <row r="2126" s="2" customFormat="1" ht="15.75" spans="1:2">
      <c r="A2126" s="6"/>
      <c r="B2126" s="7"/>
    </row>
    <row r="2127" s="2" customFormat="1" ht="15.75" spans="1:2">
      <c r="A2127" s="6"/>
      <c r="B2127" s="7"/>
    </row>
    <row r="2128" s="2" customFormat="1" ht="15.75" spans="1:2">
      <c r="A2128" s="6"/>
      <c r="B2128" s="7"/>
    </row>
    <row r="2129" s="2" customFormat="1" ht="15.75" spans="1:2">
      <c r="A2129" s="6"/>
      <c r="B2129" s="7"/>
    </row>
    <row r="2130" s="2" customFormat="1" ht="15.75" spans="1:2">
      <c r="A2130" s="6"/>
      <c r="B2130" s="7"/>
    </row>
    <row r="2131" s="2" customFormat="1" ht="15.75" spans="1:2">
      <c r="A2131" s="6"/>
      <c r="B2131" s="7"/>
    </row>
    <row r="2132" s="2" customFormat="1" ht="15.75" spans="1:2">
      <c r="A2132" s="6"/>
      <c r="B2132" s="7"/>
    </row>
    <row r="2133" s="2" customFormat="1" ht="15.75" spans="1:2">
      <c r="A2133" s="6"/>
      <c r="B2133" s="7"/>
    </row>
    <row r="2134" s="2" customFormat="1" ht="15.75" spans="1:2">
      <c r="A2134" s="6"/>
      <c r="B2134" s="7"/>
    </row>
    <row r="2135" s="2" customFormat="1" ht="15.75" spans="1:2">
      <c r="A2135" s="6"/>
      <c r="B2135" s="7"/>
    </row>
    <row r="2136" s="2" customFormat="1" ht="15.75" spans="1:2">
      <c r="A2136" s="6"/>
      <c r="B2136" s="7"/>
    </row>
    <row r="2137" s="2" customFormat="1" ht="15.75" spans="1:2">
      <c r="A2137" s="6"/>
      <c r="B2137" s="7"/>
    </row>
    <row r="2138" s="2" customFormat="1" ht="15.75" spans="1:2">
      <c r="A2138" s="6"/>
      <c r="B2138" s="7"/>
    </row>
    <row r="2139" s="2" customFormat="1" ht="15.75" spans="1:2">
      <c r="A2139" s="6"/>
      <c r="B2139" s="7"/>
    </row>
    <row r="2140" s="2" customFormat="1" ht="15.75" spans="1:2">
      <c r="A2140" s="6"/>
      <c r="B2140" s="7"/>
    </row>
    <row r="2141" s="2" customFormat="1" ht="15.75" spans="1:2">
      <c r="A2141" s="6"/>
      <c r="B2141" s="7"/>
    </row>
    <row r="2142" s="2" customFormat="1" ht="15.75" spans="1:2">
      <c r="A2142" s="6"/>
      <c r="B2142" s="7"/>
    </row>
    <row r="2143" s="2" customFormat="1" ht="15.75" spans="1:2">
      <c r="A2143" s="6"/>
      <c r="B2143" s="7"/>
    </row>
    <row r="2144" s="2" customFormat="1" ht="15.75" spans="1:2">
      <c r="A2144" s="6"/>
      <c r="B2144" s="7"/>
    </row>
    <row r="2145" s="2" customFormat="1" ht="15.75" spans="1:2">
      <c r="A2145" s="6"/>
      <c r="B2145" s="7"/>
    </row>
    <row r="2146" s="2" customFormat="1" ht="15.75" spans="1:2">
      <c r="A2146" s="6"/>
      <c r="B2146" s="7"/>
    </row>
    <row r="2147" s="2" customFormat="1" ht="15.75" spans="1:2">
      <c r="A2147" s="6"/>
      <c r="B2147" s="7"/>
    </row>
    <row r="2148" s="2" customFormat="1" ht="15.75" spans="1:2">
      <c r="A2148" s="6"/>
      <c r="B2148" s="7"/>
    </row>
    <row r="2149" s="2" customFormat="1" ht="15.75" spans="1:2">
      <c r="A2149" s="6"/>
      <c r="B2149" s="7"/>
    </row>
    <row r="2150" s="2" customFormat="1" ht="15.75" spans="1:2">
      <c r="A2150" s="6"/>
      <c r="B2150" s="7"/>
    </row>
    <row r="2151" s="2" customFormat="1" ht="15.75" spans="1:2">
      <c r="A2151" s="6"/>
      <c r="B2151" s="7"/>
    </row>
    <row r="2152" s="2" customFormat="1" ht="15.75" spans="1:2">
      <c r="A2152" s="6"/>
      <c r="B2152" s="7"/>
    </row>
    <row r="2153" s="2" customFormat="1" ht="15.75" spans="1:2">
      <c r="A2153" s="6"/>
      <c r="B2153" s="7"/>
    </row>
    <row r="2154" s="2" customFormat="1" ht="15.75" spans="1:2">
      <c r="A2154" s="6"/>
      <c r="B2154" s="7"/>
    </row>
    <row r="2155" s="2" customFormat="1" ht="15.75" spans="1:2">
      <c r="A2155" s="6"/>
      <c r="B2155" s="7"/>
    </row>
    <row r="2156" s="2" customFormat="1" ht="15.75" spans="1:2">
      <c r="A2156" s="6"/>
      <c r="B2156" s="7"/>
    </row>
    <row r="2157" s="2" customFormat="1" ht="15.75" spans="1:2">
      <c r="A2157" s="6"/>
      <c r="B2157" s="7"/>
    </row>
    <row r="2158" s="2" customFormat="1" ht="15.75" spans="1:2">
      <c r="A2158" s="6"/>
      <c r="B2158" s="7"/>
    </row>
    <row r="2159" s="2" customFormat="1" ht="15.75" spans="1:2">
      <c r="A2159" s="6"/>
      <c r="B2159" s="7"/>
    </row>
    <row r="2160" s="2" customFormat="1" ht="15.75" spans="1:2">
      <c r="A2160" s="6"/>
      <c r="B2160" s="7"/>
    </row>
    <row r="2161" s="2" customFormat="1" ht="15.75" spans="1:2">
      <c r="A2161" s="6"/>
      <c r="B2161" s="7"/>
    </row>
    <row r="2162" s="2" customFormat="1" ht="15.75" spans="1:2">
      <c r="A2162" s="6"/>
      <c r="B2162" s="7"/>
    </row>
    <row r="2163" s="2" customFormat="1" ht="15.75" spans="1:2">
      <c r="A2163" s="6"/>
      <c r="B2163" s="7"/>
    </row>
    <row r="2164" s="2" customFormat="1" ht="15.75" spans="1:2">
      <c r="A2164" s="6"/>
      <c r="B2164" s="7"/>
    </row>
    <row r="2165" s="2" customFormat="1" ht="15.75" spans="1:2">
      <c r="A2165" s="6"/>
      <c r="B2165" s="7"/>
    </row>
    <row r="2166" s="2" customFormat="1" ht="15.75" spans="1:2">
      <c r="A2166" s="6"/>
      <c r="B2166" s="7"/>
    </row>
    <row r="2167" s="2" customFormat="1" ht="15.75" spans="1:2">
      <c r="A2167" s="6"/>
      <c r="B2167" s="7"/>
    </row>
    <row r="2168" s="2" customFormat="1" ht="15.75" spans="1:2">
      <c r="A2168" s="6"/>
      <c r="B2168" s="7"/>
    </row>
    <row r="2169" s="2" customFormat="1" ht="15.75" spans="1:2">
      <c r="A2169" s="6"/>
      <c r="B2169" s="7"/>
    </row>
    <row r="2170" s="2" customFormat="1" ht="15.75" spans="1:2">
      <c r="A2170" s="6"/>
      <c r="B2170" s="7"/>
    </row>
    <row r="2171" s="2" customFormat="1" ht="15.75" spans="1:2">
      <c r="A2171" s="6"/>
      <c r="B2171" s="7"/>
    </row>
    <row r="2172" s="2" customFormat="1" ht="15.75" spans="1:2">
      <c r="A2172" s="6"/>
      <c r="B2172" s="7"/>
    </row>
    <row r="2173" s="2" customFormat="1" ht="15.75" spans="1:2">
      <c r="A2173" s="6"/>
      <c r="B2173" s="7"/>
    </row>
    <row r="2174" s="2" customFormat="1" ht="15.75" spans="1:2">
      <c r="A2174" s="6"/>
      <c r="B2174" s="7"/>
    </row>
    <row r="2175" s="2" customFormat="1" ht="15.75" spans="1:2">
      <c r="A2175" s="6"/>
      <c r="B2175" s="7"/>
    </row>
    <row r="2176" s="2" customFormat="1" ht="15.75" spans="1:2">
      <c r="A2176" s="6"/>
      <c r="B2176" s="7"/>
    </row>
    <row r="2177" s="2" customFormat="1" ht="15.75" spans="1:2">
      <c r="A2177" s="6"/>
      <c r="B2177" s="7"/>
    </row>
    <row r="2178" s="2" customFormat="1" ht="15.75" spans="1:2">
      <c r="A2178" s="6"/>
      <c r="B2178" s="7"/>
    </row>
    <row r="2179" s="2" customFormat="1" ht="15.75" spans="1:2">
      <c r="A2179" s="6"/>
      <c r="B2179" s="7"/>
    </row>
    <row r="2180" s="2" customFormat="1" ht="15.75" spans="1:2">
      <c r="A2180" s="6"/>
      <c r="B2180" s="7"/>
    </row>
    <row r="2181" s="2" customFormat="1" ht="15.75" spans="1:2">
      <c r="A2181" s="6"/>
      <c r="B2181" s="7"/>
    </row>
    <row r="2182" s="2" customFormat="1" ht="15.75" spans="1:2">
      <c r="A2182" s="6"/>
      <c r="B2182" s="7"/>
    </row>
    <row r="2183" s="2" customFormat="1" ht="15.75" spans="1:2">
      <c r="A2183" s="6"/>
      <c r="B2183" s="7"/>
    </row>
    <row r="2184" s="2" customFormat="1" ht="15.75" spans="1:2">
      <c r="A2184" s="6"/>
      <c r="B2184" s="7"/>
    </row>
    <row r="2185" s="2" customFormat="1" ht="15.75" spans="1:2">
      <c r="A2185" s="6"/>
      <c r="B2185" s="7"/>
    </row>
    <row r="2186" s="2" customFormat="1" ht="15.75" spans="1:2">
      <c r="A2186" s="6"/>
      <c r="B2186" s="7"/>
    </row>
    <row r="2187" s="2" customFormat="1" ht="15.75" spans="1:2">
      <c r="A2187" s="6"/>
      <c r="B2187" s="7"/>
    </row>
    <row r="2188" s="2" customFormat="1" ht="15.75" spans="1:2">
      <c r="A2188" s="6"/>
      <c r="B2188" s="7"/>
    </row>
    <row r="2189" s="2" customFormat="1" ht="15.75" spans="1:2">
      <c r="A2189" s="6"/>
      <c r="B2189" s="7"/>
    </row>
    <row r="2190" s="2" customFormat="1" ht="15.75" spans="1:2">
      <c r="A2190" s="6"/>
      <c r="B2190" s="7"/>
    </row>
    <row r="2191" s="2" customFormat="1" ht="15.75" spans="1:2">
      <c r="A2191" s="6"/>
      <c r="B2191" s="7"/>
    </row>
    <row r="2192" s="2" customFormat="1" ht="15.75" spans="1:2">
      <c r="A2192" s="6"/>
      <c r="B2192" s="7"/>
    </row>
    <row r="2193" s="2" customFormat="1" ht="15.75" spans="1:2">
      <c r="A2193" s="6"/>
      <c r="B2193" s="7"/>
    </row>
    <row r="2194" s="2" customFormat="1" ht="15.75" spans="1:2">
      <c r="A2194" s="6"/>
      <c r="B2194" s="7"/>
    </row>
    <row r="2195" s="2" customFormat="1" ht="15.75" spans="1:2">
      <c r="A2195" s="6"/>
      <c r="B2195" s="7"/>
    </row>
    <row r="2196" s="2" customFormat="1" ht="15.75" spans="1:2">
      <c r="A2196" s="6"/>
      <c r="B2196" s="7"/>
    </row>
    <row r="2197" s="2" customFormat="1" ht="15.75" spans="1:2">
      <c r="A2197" s="6"/>
      <c r="B2197" s="7"/>
    </row>
    <row r="2198" s="2" customFormat="1" ht="15.75" spans="1:2">
      <c r="A2198" s="6"/>
      <c r="B2198" s="7"/>
    </row>
    <row r="2199" s="2" customFormat="1" ht="15.75" spans="1:2">
      <c r="A2199" s="6"/>
      <c r="B2199" s="7"/>
    </row>
    <row r="2200" s="2" customFormat="1" ht="15.75" spans="1:2">
      <c r="A2200" s="6"/>
      <c r="B2200" s="7"/>
    </row>
    <row r="2201" s="2" customFormat="1" ht="15.75" spans="1:2">
      <c r="A2201" s="6"/>
      <c r="B2201" s="7"/>
    </row>
    <row r="2202" s="2" customFormat="1" ht="15.75" spans="1:2">
      <c r="A2202" s="6"/>
      <c r="B2202" s="7"/>
    </row>
    <row r="2203" s="2" customFormat="1" ht="15.75" spans="1:2">
      <c r="A2203" s="6"/>
      <c r="B2203" s="7"/>
    </row>
    <row r="2204" s="2" customFormat="1" ht="15.75" spans="1:2">
      <c r="A2204" s="6"/>
      <c r="B2204" s="7"/>
    </row>
    <row r="2205" s="2" customFormat="1" ht="15.75" spans="1:2">
      <c r="A2205" s="6"/>
      <c r="B2205" s="7"/>
    </row>
    <row r="2206" s="2" customFormat="1" ht="15.75" spans="1:2">
      <c r="A2206" s="6"/>
      <c r="B2206" s="7"/>
    </row>
    <row r="2207" s="2" customFormat="1" ht="15.75" spans="1:2">
      <c r="A2207" s="6"/>
      <c r="B2207" s="7"/>
    </row>
    <row r="2208" s="2" customFormat="1" ht="15.75" spans="1:2">
      <c r="A2208" s="6"/>
      <c r="B2208" s="7"/>
    </row>
    <row r="2209" s="2" customFormat="1" ht="15.75" spans="1:2">
      <c r="A2209" s="6"/>
      <c r="B2209" s="7"/>
    </row>
    <row r="2210" s="2" customFormat="1" ht="15.75" spans="1:2">
      <c r="A2210" s="6"/>
      <c r="B2210" s="7"/>
    </row>
    <row r="2211" s="2" customFormat="1" ht="15.75" spans="1:2">
      <c r="A2211" s="6"/>
      <c r="B2211" s="7"/>
    </row>
    <row r="2212" s="2" customFormat="1" ht="15.75" spans="1:2">
      <c r="A2212" s="6"/>
      <c r="B2212" s="7"/>
    </row>
    <row r="2213" s="2" customFormat="1" ht="15.75" spans="1:2">
      <c r="A2213" s="6"/>
      <c r="B2213" s="7"/>
    </row>
    <row r="2214" s="2" customFormat="1" ht="15.75" spans="1:2">
      <c r="A2214" s="6"/>
      <c r="B2214" s="7"/>
    </row>
    <row r="2215" s="2" customFormat="1" ht="15.75" spans="1:2">
      <c r="A2215" s="6"/>
      <c r="B2215" s="7"/>
    </row>
    <row r="2216" s="2" customFormat="1" ht="15.75" spans="1:2">
      <c r="A2216" s="6"/>
      <c r="B2216" s="7"/>
    </row>
    <row r="2217" s="2" customFormat="1" ht="15.75" spans="1:2">
      <c r="A2217" s="6"/>
      <c r="B2217" s="7"/>
    </row>
    <row r="2218" s="2" customFormat="1" ht="15.75" spans="1:2">
      <c r="A2218" s="6"/>
      <c r="B2218" s="7"/>
    </row>
    <row r="2219" s="2" customFormat="1" ht="15.75" spans="1:2">
      <c r="A2219" s="6"/>
      <c r="B2219" s="7"/>
    </row>
    <row r="2220" s="2" customFormat="1" ht="15.75" spans="1:2">
      <c r="A2220" s="6"/>
      <c r="B2220" s="7"/>
    </row>
    <row r="2221" s="2" customFormat="1" ht="15.75" spans="1:2">
      <c r="A2221" s="6"/>
      <c r="B2221" s="7"/>
    </row>
    <row r="2222" s="2" customFormat="1" ht="15.75" spans="1:2">
      <c r="A2222" s="6"/>
      <c r="B2222" s="7"/>
    </row>
    <row r="2223" s="2" customFormat="1" ht="15.75" spans="1:2">
      <c r="A2223" s="6"/>
      <c r="B2223" s="7"/>
    </row>
    <row r="2224" s="2" customFormat="1" ht="15.75" spans="1:2">
      <c r="A2224" s="6"/>
      <c r="B2224" s="7"/>
    </row>
    <row r="2225" s="2" customFormat="1" ht="15.75" spans="1:2">
      <c r="A2225" s="6"/>
      <c r="B2225" s="7"/>
    </row>
    <row r="2226" s="2" customFormat="1" ht="15.75" spans="1:2">
      <c r="A2226" s="6"/>
      <c r="B2226" s="7"/>
    </row>
    <row r="2227" s="2" customFormat="1" ht="15.75" spans="1:2">
      <c r="A2227" s="6"/>
      <c r="B2227" s="7"/>
    </row>
    <row r="2228" s="2" customFormat="1" ht="15.75" spans="1:2">
      <c r="A2228" s="6"/>
      <c r="B2228" s="7"/>
    </row>
    <row r="2229" s="2" customFormat="1" ht="15.75" spans="1:2">
      <c r="A2229" s="6"/>
      <c r="B2229" s="7"/>
    </row>
    <row r="2230" s="2" customFormat="1" ht="15.75" spans="1:2">
      <c r="A2230" s="6"/>
      <c r="B2230" s="7"/>
    </row>
    <row r="2231" s="2" customFormat="1" ht="15.75" spans="1:2">
      <c r="A2231" s="6"/>
      <c r="B2231" s="7"/>
    </row>
    <row r="2232" s="2" customFormat="1" ht="15.75" spans="1:2">
      <c r="A2232" s="6"/>
      <c r="B2232" s="7"/>
    </row>
    <row r="2233" s="2" customFormat="1" ht="15.75" spans="1:2">
      <c r="A2233" s="6"/>
      <c r="B2233" s="7"/>
    </row>
    <row r="2234" s="2" customFormat="1" ht="15.75" spans="1:2">
      <c r="A2234" s="6"/>
      <c r="B2234" s="7"/>
    </row>
    <row r="2235" s="2" customFormat="1" ht="15.75" spans="1:2">
      <c r="A2235" s="6"/>
      <c r="B2235" s="7"/>
    </row>
    <row r="2236" s="2" customFormat="1" ht="15.75" spans="1:2">
      <c r="A2236" s="6"/>
      <c r="B2236" s="7"/>
    </row>
    <row r="2237" s="2" customFormat="1" ht="15.75" spans="1:2">
      <c r="A2237" s="6"/>
      <c r="B2237" s="7"/>
    </row>
    <row r="2238" s="2" customFormat="1" ht="15.75" spans="1:2">
      <c r="A2238" s="6"/>
      <c r="B2238" s="7"/>
    </row>
    <row r="2239" s="2" customFormat="1" ht="15.75" spans="1:2">
      <c r="A2239" s="6"/>
      <c r="B2239" s="7"/>
    </row>
    <row r="2240" s="2" customFormat="1" ht="15.75" spans="1:2">
      <c r="A2240" s="6"/>
      <c r="B2240" s="7"/>
    </row>
    <row r="2241" s="2" customFormat="1" ht="15.75" spans="1:2">
      <c r="A2241" s="6"/>
      <c r="B2241" s="7"/>
    </row>
    <row r="2242" s="2" customFormat="1" ht="15.75" spans="1:2">
      <c r="A2242" s="6"/>
      <c r="B2242" s="7"/>
    </row>
    <row r="2243" s="2" customFormat="1" ht="15.75" spans="1:2">
      <c r="A2243" s="6"/>
      <c r="B2243" s="7"/>
    </row>
    <row r="2244" s="2" customFormat="1" ht="15.75" spans="1:2">
      <c r="A2244" s="6"/>
      <c r="B2244" s="7"/>
    </row>
    <row r="2245" s="2" customFormat="1" ht="15.75" spans="1:2">
      <c r="A2245" s="6"/>
      <c r="B2245" s="7"/>
    </row>
    <row r="2246" s="2" customFormat="1" ht="15.75" spans="1:2">
      <c r="A2246" s="6"/>
      <c r="B2246" s="7"/>
    </row>
    <row r="2247" s="2" customFormat="1" ht="15.75" spans="1:2">
      <c r="A2247" s="6"/>
      <c r="B2247" s="7"/>
    </row>
    <row r="2248" s="2" customFormat="1" ht="15.75" spans="1:2">
      <c r="A2248" s="6"/>
      <c r="B2248" s="7"/>
    </row>
    <row r="2249" s="2" customFormat="1" ht="15.75" spans="1:2">
      <c r="A2249" s="6"/>
      <c r="B2249" s="7"/>
    </row>
    <row r="2250" s="2" customFormat="1" ht="15.75" spans="1:2">
      <c r="A2250" s="6"/>
      <c r="B2250" s="7"/>
    </row>
    <row r="2251" s="2" customFormat="1" ht="15.75" spans="1:2">
      <c r="A2251" s="6"/>
      <c r="B2251" s="7"/>
    </row>
    <row r="2252" s="2" customFormat="1" ht="15.75" spans="1:2">
      <c r="A2252" s="6"/>
      <c r="B2252" s="7"/>
    </row>
    <row r="2253" s="2" customFormat="1" ht="15.75" spans="1:2">
      <c r="A2253" s="6"/>
      <c r="B2253" s="7"/>
    </row>
    <row r="2254" s="2" customFormat="1" ht="15.75" spans="1:2">
      <c r="A2254" s="6"/>
      <c r="B2254" s="7"/>
    </row>
    <row r="2255" s="2" customFormat="1" ht="15.75" spans="1:2">
      <c r="A2255" s="6"/>
      <c r="B2255" s="7"/>
    </row>
    <row r="2256" s="2" customFormat="1" ht="15.75" spans="1:2">
      <c r="A2256" s="6"/>
      <c r="B2256" s="7"/>
    </row>
    <row r="2257" s="2" customFormat="1" ht="15.75" spans="1:2">
      <c r="A2257" s="6"/>
      <c r="B2257" s="7"/>
    </row>
    <row r="2258" s="2" customFormat="1" ht="15.75" spans="1:2">
      <c r="A2258" s="6"/>
      <c r="B2258" s="7"/>
    </row>
    <row r="2259" s="2" customFormat="1" ht="15.75" spans="1:2">
      <c r="A2259" s="6"/>
      <c r="B2259" s="7"/>
    </row>
    <row r="2260" s="2" customFormat="1" ht="15.75" spans="1:2">
      <c r="A2260" s="6"/>
      <c r="B2260" s="7"/>
    </row>
    <row r="2261" s="2" customFormat="1" ht="15.75" spans="1:2">
      <c r="A2261" s="6"/>
      <c r="B2261" s="7"/>
    </row>
    <row r="2262" s="2" customFormat="1" ht="15.75" spans="1:2">
      <c r="A2262" s="6"/>
      <c r="B2262" s="7"/>
    </row>
    <row r="2263" s="2" customFormat="1" ht="15.75" spans="1:2">
      <c r="A2263" s="6"/>
      <c r="B2263" s="7"/>
    </row>
    <row r="2264" s="2" customFormat="1" ht="15.75" spans="1:2">
      <c r="A2264" s="6"/>
      <c r="B2264" s="7"/>
    </row>
    <row r="2265" s="2" customFormat="1" ht="15.75" spans="1:2">
      <c r="A2265" s="6"/>
      <c r="B2265" s="7"/>
    </row>
    <row r="2266" s="2" customFormat="1" ht="15.75" spans="1:2">
      <c r="A2266" s="6"/>
      <c r="B2266" s="7"/>
    </row>
    <row r="2267" s="2" customFormat="1" ht="15.75" spans="1:2">
      <c r="A2267" s="6"/>
      <c r="B2267" s="7"/>
    </row>
    <row r="2268" s="2" customFormat="1" ht="15.75" spans="1:2">
      <c r="A2268" s="6"/>
      <c r="B2268" s="7"/>
    </row>
    <row r="2269" s="2" customFormat="1" ht="15.75" spans="1:2">
      <c r="A2269" s="6"/>
      <c r="B2269" s="7"/>
    </row>
    <row r="2270" s="2" customFormat="1" ht="15.75" spans="1:2">
      <c r="A2270" s="6"/>
      <c r="B2270" s="7"/>
    </row>
    <row r="2271" s="2" customFormat="1" ht="15.75" spans="1:2">
      <c r="A2271" s="6"/>
      <c r="B2271" s="7"/>
    </row>
    <row r="2272" s="2" customFormat="1" ht="15.75" spans="1:2">
      <c r="A2272" s="6"/>
      <c r="B2272" s="7"/>
    </row>
    <row r="2273" s="2" customFormat="1" ht="15.75" spans="1:2">
      <c r="A2273" s="6"/>
      <c r="B2273" s="7"/>
    </row>
    <row r="2274" s="2" customFormat="1" ht="15.75" spans="1:2">
      <c r="A2274" s="6"/>
      <c r="B2274" s="7"/>
    </row>
    <row r="2275" s="2" customFormat="1" ht="15.75" spans="1:2">
      <c r="A2275" s="6"/>
      <c r="B2275" s="7"/>
    </row>
    <row r="2276" s="2" customFormat="1" ht="15.75" spans="1:2">
      <c r="A2276" s="6"/>
      <c r="B2276" s="7"/>
    </row>
    <row r="2277" s="2" customFormat="1" ht="15.75" spans="1:2">
      <c r="A2277" s="6"/>
      <c r="B2277" s="7"/>
    </row>
    <row r="2278" s="2" customFormat="1" ht="15.75" spans="1:2">
      <c r="A2278" s="6"/>
      <c r="B2278" s="7"/>
    </row>
    <row r="2279" s="2" customFormat="1" ht="15.75" spans="1:2">
      <c r="A2279" s="6"/>
      <c r="B2279" s="7"/>
    </row>
    <row r="2280" s="2" customFormat="1" ht="15.75" spans="1:2">
      <c r="A2280" s="6"/>
      <c r="B2280" s="7"/>
    </row>
    <row r="2281" s="2" customFormat="1" ht="15.75" spans="1:2">
      <c r="A2281" s="6"/>
      <c r="B2281" s="7"/>
    </row>
    <row r="2282" s="2" customFormat="1" ht="15.75" spans="1:2">
      <c r="A2282" s="6"/>
      <c r="B2282" s="7"/>
    </row>
    <row r="2283" s="2" customFormat="1" ht="15.75" spans="1:2">
      <c r="A2283" s="6"/>
      <c r="B2283" s="7"/>
    </row>
    <row r="2284" s="2" customFormat="1" ht="15.75" spans="1:2">
      <c r="A2284" s="6"/>
      <c r="B2284" s="7"/>
    </row>
    <row r="2285" s="2" customFormat="1" ht="15.75" spans="1:2">
      <c r="A2285" s="6"/>
      <c r="B2285" s="7"/>
    </row>
    <row r="2286" s="2" customFormat="1" ht="15.75" spans="1:2">
      <c r="A2286" s="6"/>
      <c r="B2286" s="7"/>
    </row>
    <row r="2287" s="2" customFormat="1" ht="15.75" spans="1:2">
      <c r="A2287" s="6"/>
      <c r="B2287" s="7"/>
    </row>
    <row r="2288" s="2" customFormat="1" ht="15.75" spans="1:2">
      <c r="A2288" s="6"/>
      <c r="B2288" s="7"/>
    </row>
    <row r="2289" s="2" customFormat="1" ht="15.75" spans="1:2">
      <c r="A2289" s="6"/>
      <c r="B2289" s="7"/>
    </row>
    <row r="2290" s="2" customFormat="1" ht="15.75" spans="1:2">
      <c r="A2290" s="6"/>
      <c r="B2290" s="7"/>
    </row>
    <row r="2291" s="2" customFormat="1" ht="15.75" spans="1:2">
      <c r="A2291" s="6"/>
      <c r="B2291" s="7"/>
    </row>
    <row r="2292" s="2" customFormat="1" ht="15.75" spans="1:2">
      <c r="A2292" s="6"/>
      <c r="B2292" s="7"/>
    </row>
    <row r="2293" s="2" customFormat="1" ht="15.75" spans="1:2">
      <c r="A2293" s="6"/>
      <c r="B2293" s="7"/>
    </row>
    <row r="2294" s="2" customFormat="1" ht="15.75" spans="1:2">
      <c r="A2294" s="6"/>
      <c r="B2294" s="7"/>
    </row>
    <row r="2295" s="2" customFormat="1" ht="15.75" spans="1:2">
      <c r="A2295" s="6"/>
      <c r="B2295" s="7"/>
    </row>
    <row r="2296" s="2" customFormat="1" ht="15.75" spans="1:2">
      <c r="A2296" s="6"/>
      <c r="B2296" s="7"/>
    </row>
    <row r="2297" s="2" customFormat="1" ht="15.75" spans="1:2">
      <c r="A2297" s="6"/>
      <c r="B2297" s="7"/>
    </row>
    <row r="2298" s="2" customFormat="1" ht="15.75" spans="1:2">
      <c r="A2298" s="6"/>
      <c r="B2298" s="7"/>
    </row>
    <row r="2299" s="2" customFormat="1" ht="15.75" spans="1:2">
      <c r="A2299" s="6"/>
      <c r="B2299" s="7"/>
    </row>
    <row r="2300" s="2" customFormat="1" ht="15.75" spans="1:2">
      <c r="A2300" s="6"/>
      <c r="B2300" s="7"/>
    </row>
    <row r="2301" s="2" customFormat="1" ht="15.75" spans="1:2">
      <c r="A2301" s="6"/>
      <c r="B2301" s="7"/>
    </row>
    <row r="2302" s="2" customFormat="1" ht="15.75" spans="1:2">
      <c r="A2302" s="6"/>
      <c r="B2302" s="7"/>
    </row>
    <row r="2303" s="2" customFormat="1" ht="15.75" spans="1:2">
      <c r="A2303" s="6"/>
      <c r="B2303" s="7"/>
    </row>
    <row r="2304" s="2" customFormat="1" ht="15.75" spans="1:2">
      <c r="A2304" s="6"/>
      <c r="B2304" s="7"/>
    </row>
    <row r="2305" s="2" customFormat="1" ht="15.75" spans="1:2">
      <c r="A2305" s="6"/>
      <c r="B2305" s="7"/>
    </row>
    <row r="2306" s="2" customFormat="1" ht="15.75" spans="1:2">
      <c r="A2306" s="6"/>
      <c r="B2306" s="7"/>
    </row>
    <row r="2307" s="2" customFormat="1" ht="15.75" spans="1:2">
      <c r="A2307" s="6"/>
      <c r="B2307" s="7"/>
    </row>
    <row r="2308" s="2" customFormat="1" ht="15.75" spans="1:2">
      <c r="A2308" s="6"/>
      <c r="B2308" s="7"/>
    </row>
    <row r="2309" s="2" customFormat="1" ht="15.75" spans="1:2">
      <c r="A2309" s="6"/>
      <c r="B2309" s="7"/>
    </row>
    <row r="2310" s="2" customFormat="1" ht="15.75" spans="1:2">
      <c r="A2310" s="6"/>
      <c r="B2310" s="7"/>
    </row>
    <row r="2311" s="2" customFormat="1" ht="15.75" spans="1:2">
      <c r="A2311" s="6"/>
      <c r="B2311" s="7"/>
    </row>
    <row r="2312" s="2" customFormat="1" ht="15.75" spans="1:2">
      <c r="A2312" s="6"/>
      <c r="B2312" s="7"/>
    </row>
    <row r="2313" s="2" customFormat="1" ht="15.75" spans="1:2">
      <c r="A2313" s="6"/>
      <c r="B2313" s="7"/>
    </row>
    <row r="2314" s="2" customFormat="1" ht="15.75" spans="1:2">
      <c r="A2314" s="6"/>
      <c r="B2314" s="7"/>
    </row>
    <row r="2315" s="2" customFormat="1" ht="15.75" spans="1:2">
      <c r="A2315" s="6"/>
      <c r="B2315" s="7"/>
    </row>
    <row r="2316" s="2" customFormat="1" ht="15.75" spans="1:2">
      <c r="A2316" s="6"/>
      <c r="B2316" s="7"/>
    </row>
    <row r="2317" s="2" customFormat="1" ht="15.75" spans="1:2">
      <c r="A2317" s="6"/>
      <c r="B2317" s="7"/>
    </row>
    <row r="2318" s="2" customFormat="1" ht="15.75" spans="1:2">
      <c r="A2318" s="6"/>
      <c r="B2318" s="7"/>
    </row>
    <row r="2319" s="2" customFormat="1" ht="15.75" spans="1:2">
      <c r="A2319" s="6"/>
      <c r="B2319" s="7"/>
    </row>
    <row r="2320" s="2" customFormat="1" ht="15.75" spans="1:2">
      <c r="A2320" s="6"/>
      <c r="B2320" s="7"/>
    </row>
    <row r="2321" s="2" customFormat="1" ht="15.75" spans="1:2">
      <c r="A2321" s="6"/>
      <c r="B2321" s="7"/>
    </row>
    <row r="2322" s="2" customFormat="1" ht="15.75" spans="1:2">
      <c r="A2322" s="6"/>
      <c r="B2322" s="7"/>
    </row>
    <row r="2323" s="2" customFormat="1" ht="15.75" spans="1:2">
      <c r="A2323" s="6"/>
      <c r="B2323" s="7"/>
    </row>
    <row r="2324" s="2" customFormat="1" ht="15.75" spans="1:2">
      <c r="A2324" s="6"/>
      <c r="B2324" s="7"/>
    </row>
    <row r="2325" s="2" customFormat="1" ht="15.75" spans="1:2">
      <c r="A2325" s="6"/>
      <c r="B2325" s="7"/>
    </row>
    <row r="2326" s="2" customFormat="1" ht="15.75" spans="1:2">
      <c r="A2326" s="6"/>
      <c r="B2326" s="7"/>
    </row>
    <row r="2327" s="2" customFormat="1" ht="15.75" spans="1:2">
      <c r="A2327" s="6"/>
      <c r="B2327" s="7"/>
    </row>
    <row r="2328" s="2" customFormat="1" ht="15.75" spans="1:2">
      <c r="A2328" s="6"/>
      <c r="B2328" s="7"/>
    </row>
    <row r="2329" s="2" customFormat="1" ht="15.75" spans="1:2">
      <c r="A2329" s="6"/>
      <c r="B2329" s="7"/>
    </row>
    <row r="2330" s="2" customFormat="1" ht="15.75" spans="1:2">
      <c r="A2330" s="6"/>
      <c r="B2330" s="7"/>
    </row>
    <row r="2331" s="2" customFormat="1" ht="15.75" spans="1:2">
      <c r="A2331" s="6"/>
      <c r="B2331" s="7"/>
    </row>
    <row r="2332" s="2" customFormat="1" ht="15.75" spans="1:2">
      <c r="A2332" s="6"/>
      <c r="B2332" s="7"/>
    </row>
    <row r="2333" s="2" customFormat="1" ht="15.75" spans="1:2">
      <c r="A2333" s="6"/>
      <c r="B2333" s="7"/>
    </row>
    <row r="2334" s="2" customFormat="1" ht="15.75" spans="1:2">
      <c r="A2334" s="6"/>
      <c r="B2334" s="7"/>
    </row>
    <row r="2335" s="2" customFormat="1" ht="15.75" spans="1:2">
      <c r="A2335" s="6"/>
      <c r="B2335" s="7"/>
    </row>
    <row r="2336" s="2" customFormat="1" ht="15.75" spans="1:2">
      <c r="A2336" s="6"/>
      <c r="B2336" s="7"/>
    </row>
    <row r="2337" s="2" customFormat="1" ht="15.75" spans="1:2">
      <c r="A2337" s="6"/>
      <c r="B2337" s="7"/>
    </row>
    <row r="2338" s="2" customFormat="1" ht="15.75" spans="1:2">
      <c r="A2338" s="6"/>
      <c r="B2338" s="7"/>
    </row>
    <row r="2339" s="2" customFormat="1" ht="15.75" spans="1:2">
      <c r="A2339" s="6"/>
      <c r="B2339" s="7"/>
    </row>
    <row r="2340" s="2" customFormat="1" ht="15.75" spans="1:2">
      <c r="A2340" s="6"/>
      <c r="B2340" s="7"/>
    </row>
    <row r="2341" s="2" customFormat="1" ht="15.75" spans="1:2">
      <c r="A2341" s="6"/>
      <c r="B2341" s="7"/>
    </row>
    <row r="2342" s="2" customFormat="1" ht="15.75" spans="1:2">
      <c r="A2342" s="6"/>
      <c r="B2342" s="7"/>
    </row>
    <row r="2343" s="2" customFormat="1" ht="15.75" spans="1:2">
      <c r="A2343" s="6"/>
      <c r="B2343" s="7"/>
    </row>
    <row r="2344" s="2" customFormat="1" ht="15.75" spans="1:2">
      <c r="A2344" s="6"/>
      <c r="B2344" s="7"/>
    </row>
    <row r="2345" s="2" customFormat="1" ht="15.75" spans="1:2">
      <c r="A2345" s="6"/>
      <c r="B2345" s="7"/>
    </row>
    <row r="2346" s="2" customFormat="1" ht="15.75" spans="1:2">
      <c r="A2346" s="6"/>
      <c r="B2346" s="7"/>
    </row>
    <row r="2347" s="2" customFormat="1" ht="15.75" spans="1:2">
      <c r="A2347" s="6"/>
      <c r="B2347" s="7"/>
    </row>
    <row r="2348" s="2" customFormat="1" ht="15.75" spans="1:2">
      <c r="A2348" s="6"/>
      <c r="B2348" s="7"/>
    </row>
    <row r="2349" s="2" customFormat="1" ht="15.75" spans="1:2">
      <c r="A2349" s="6"/>
      <c r="B2349" s="7"/>
    </row>
    <row r="2350" s="2" customFormat="1" ht="15.75" spans="1:2">
      <c r="A2350" s="6"/>
      <c r="B2350" s="7"/>
    </row>
    <row r="2351" s="2" customFormat="1" ht="15.75" spans="1:2">
      <c r="A2351" s="6"/>
      <c r="B2351" s="7"/>
    </row>
    <row r="2352" s="2" customFormat="1" ht="15.75" spans="1:2">
      <c r="A2352" s="6"/>
      <c r="B2352" s="7"/>
    </row>
    <row r="2353" s="2" customFormat="1" ht="15.75" spans="1:2">
      <c r="A2353" s="6"/>
      <c r="B2353" s="7"/>
    </row>
    <row r="2354" s="2" customFormat="1" ht="15.75" spans="1:2">
      <c r="A2354" s="6"/>
      <c r="B2354" s="7"/>
    </row>
    <row r="2355" s="2" customFormat="1" ht="15.75" spans="1:2">
      <c r="A2355" s="6"/>
      <c r="B2355" s="7"/>
    </row>
    <row r="2356" s="2" customFormat="1" ht="15.75" spans="1:2">
      <c r="A2356" s="6"/>
      <c r="B2356" s="7"/>
    </row>
    <row r="2357" s="2" customFormat="1" ht="15.75" spans="1:2">
      <c r="A2357" s="6"/>
      <c r="B2357" s="7"/>
    </row>
    <row r="2358" s="2" customFormat="1" ht="15.75" spans="1:2">
      <c r="A2358" s="6"/>
      <c r="B2358" s="7"/>
    </row>
    <row r="2359" s="2" customFormat="1" ht="15.75" spans="1:2">
      <c r="A2359" s="6"/>
      <c r="B2359" s="7"/>
    </row>
    <row r="2360" s="2" customFormat="1" ht="15.75" spans="1:2">
      <c r="A2360" s="6"/>
      <c r="B2360" s="7"/>
    </row>
    <row r="2361" s="2" customFormat="1" ht="15.75" spans="1:2">
      <c r="A2361" s="6"/>
      <c r="B2361" s="7"/>
    </row>
    <row r="2362" s="2" customFormat="1" ht="15.75" spans="1:2">
      <c r="A2362" s="6"/>
      <c r="B2362" s="7"/>
    </row>
    <row r="2363" s="2" customFormat="1" ht="15.75" spans="1:2">
      <c r="A2363" s="6"/>
      <c r="B2363" s="7"/>
    </row>
    <row r="2364" s="2" customFormat="1" ht="15.75" spans="1:2">
      <c r="A2364" s="6"/>
      <c r="B2364" s="7"/>
    </row>
    <row r="2365" s="2" customFormat="1" ht="15.75" spans="1:2">
      <c r="A2365" s="6"/>
      <c r="B2365" s="7"/>
    </row>
    <row r="2366" s="2" customFormat="1" ht="15.75" spans="1:2">
      <c r="A2366" s="6"/>
      <c r="B2366" s="7"/>
    </row>
    <row r="2367" s="2" customFormat="1" ht="15.75" spans="1:2">
      <c r="A2367" s="6"/>
      <c r="B2367" s="7"/>
    </row>
    <row r="2368" s="2" customFormat="1" ht="15.75" spans="1:2">
      <c r="A2368" s="6"/>
      <c r="B2368" s="7"/>
    </row>
    <row r="2369" s="2" customFormat="1" ht="15.75" spans="1:2">
      <c r="A2369" s="6"/>
      <c r="B2369" s="7"/>
    </row>
    <row r="2370" s="2" customFormat="1" ht="15.75" spans="1:2">
      <c r="A2370" s="6"/>
      <c r="B2370" s="7"/>
    </row>
    <row r="2371" s="2" customFormat="1" ht="15.75" spans="1:2">
      <c r="A2371" s="6"/>
      <c r="B2371" s="7"/>
    </row>
    <row r="2372" s="2" customFormat="1" ht="15.75" spans="1:2">
      <c r="A2372" s="6"/>
      <c r="B2372" s="7"/>
    </row>
    <row r="2373" s="2" customFormat="1" ht="15.75" spans="1:2">
      <c r="A2373" s="6"/>
      <c r="B2373" s="7"/>
    </row>
    <row r="2374" s="2" customFormat="1" ht="15.75" spans="1:2">
      <c r="A2374" s="6"/>
      <c r="B2374" s="7"/>
    </row>
    <row r="2375" s="2" customFormat="1" ht="15.75" spans="1:2">
      <c r="A2375" s="6"/>
      <c r="B2375" s="7"/>
    </row>
    <row r="2376" s="2" customFormat="1" ht="15.75" spans="1:2">
      <c r="A2376" s="6"/>
      <c r="B2376" s="7"/>
    </row>
    <row r="2377" s="2" customFormat="1" ht="15.75" spans="1:2">
      <c r="A2377" s="6"/>
      <c r="B2377" s="7"/>
    </row>
    <row r="2378" s="2" customFormat="1" ht="15.75" spans="1:2">
      <c r="A2378" s="6"/>
      <c r="B2378" s="7"/>
    </row>
    <row r="2379" s="2" customFormat="1" ht="15.75" spans="1:2">
      <c r="A2379" s="6"/>
      <c r="B2379" s="7"/>
    </row>
    <row r="2380" s="2" customFormat="1" ht="15.75" spans="1:2">
      <c r="A2380" s="6"/>
      <c r="B2380" s="7"/>
    </row>
    <row r="2381" s="2" customFormat="1" ht="15.75" spans="1:2">
      <c r="A2381" s="6"/>
      <c r="B2381" s="7"/>
    </row>
    <row r="2382" s="2" customFormat="1" ht="15.75" spans="1:2">
      <c r="A2382" s="6"/>
      <c r="B2382" s="7"/>
    </row>
    <row r="2383" s="2" customFormat="1" ht="15.75" spans="1:2">
      <c r="A2383" s="6"/>
      <c r="B2383" s="7"/>
    </row>
    <row r="2384" s="2" customFormat="1" ht="15.75" spans="1:2">
      <c r="A2384" s="6"/>
      <c r="B2384" s="7"/>
    </row>
    <row r="2385" s="2" customFormat="1" ht="15.75" spans="1:2">
      <c r="A2385" s="6"/>
      <c r="B2385" s="7"/>
    </row>
    <row r="2386" s="2" customFormat="1" ht="15.75" spans="1:2">
      <c r="A2386" s="6"/>
      <c r="B2386" s="7"/>
    </row>
    <row r="2387" s="2" customFormat="1" ht="15.75" spans="1:2">
      <c r="A2387" s="6"/>
      <c r="B2387" s="7"/>
    </row>
    <row r="2388" s="2" customFormat="1" ht="15.75" spans="1:2">
      <c r="A2388" s="6"/>
      <c r="B2388" s="7"/>
    </row>
    <row r="2389" s="2" customFormat="1" ht="15.75" spans="1:2">
      <c r="A2389" s="6"/>
      <c r="B2389" s="7"/>
    </row>
    <row r="2390" s="2" customFormat="1" ht="15.75" spans="1:2">
      <c r="A2390" s="6"/>
      <c r="B2390" s="7"/>
    </row>
    <row r="2391" s="2" customFormat="1" ht="15.75" spans="1:2">
      <c r="A2391" s="6"/>
      <c r="B2391" s="7"/>
    </row>
    <row r="2392" s="2" customFormat="1" ht="15.75" spans="1:2">
      <c r="A2392" s="6"/>
      <c r="B2392" s="7"/>
    </row>
    <row r="2393" s="2" customFormat="1" ht="15.75" spans="1:2">
      <c r="A2393" s="6"/>
      <c r="B2393" s="7"/>
    </row>
    <row r="2394" s="2" customFormat="1" ht="15.75" spans="1:2">
      <c r="A2394" s="6"/>
      <c r="B2394" s="7"/>
    </row>
    <row r="2395" s="2" customFormat="1" ht="15.75" spans="1:2">
      <c r="A2395" s="6"/>
      <c r="B2395" s="7"/>
    </row>
    <row r="2396" s="2" customFormat="1" ht="15.75" spans="1:2">
      <c r="A2396" s="6"/>
      <c r="B2396" s="7"/>
    </row>
    <row r="2397" s="2" customFormat="1" ht="15.75" spans="1:2">
      <c r="A2397" s="6"/>
      <c r="B2397" s="7"/>
    </row>
    <row r="2398" s="2" customFormat="1" ht="15.75" spans="1:2">
      <c r="A2398" s="6"/>
      <c r="B2398" s="7"/>
    </row>
    <row r="2399" s="2" customFormat="1" ht="15.75" spans="1:2">
      <c r="A2399" s="6"/>
      <c r="B2399" s="7"/>
    </row>
    <row r="2400" s="2" customFormat="1" ht="15.75" spans="1:2">
      <c r="A2400" s="6"/>
      <c r="B2400" s="7"/>
    </row>
    <row r="2401" s="2" customFormat="1" ht="15.75" spans="1:2">
      <c r="A2401" s="6"/>
      <c r="B2401" s="7"/>
    </row>
    <row r="2402" s="2" customFormat="1" ht="15.75" spans="1:2">
      <c r="A2402" s="6"/>
      <c r="B2402" s="7"/>
    </row>
    <row r="2403" s="2" customFormat="1" ht="15.75" spans="1:2">
      <c r="A2403" s="6"/>
      <c r="B2403" s="7"/>
    </row>
    <row r="2404" s="2" customFormat="1" ht="15.75" spans="1:2">
      <c r="A2404" s="6"/>
      <c r="B2404" s="7"/>
    </row>
    <row r="2405" s="2" customFormat="1" ht="15.75" spans="1:2">
      <c r="A2405" s="6"/>
      <c r="B2405" s="7"/>
    </row>
    <row r="2406" s="2" customFormat="1" ht="15.75" spans="1:2">
      <c r="A2406" s="6"/>
      <c r="B2406" s="7"/>
    </row>
    <row r="2407" s="2" customFormat="1" ht="15.75" spans="1:2">
      <c r="A2407" s="6"/>
      <c r="B2407" s="7"/>
    </row>
    <row r="2408" s="2" customFormat="1" ht="15.75" spans="1:2">
      <c r="A2408" s="6"/>
      <c r="B2408" s="7"/>
    </row>
    <row r="2409" s="2" customFormat="1" ht="15.75" spans="1:2">
      <c r="A2409" s="6"/>
      <c r="B2409" s="7"/>
    </row>
    <row r="2410" s="2" customFormat="1" ht="15.75" spans="1:2">
      <c r="A2410" s="6"/>
      <c r="B2410" s="7"/>
    </row>
    <row r="2411" s="2" customFormat="1" ht="15.75" spans="1:2">
      <c r="A2411" s="6"/>
      <c r="B2411" s="7"/>
    </row>
    <row r="2412" s="2" customFormat="1" ht="15.75" spans="1:2">
      <c r="A2412" s="6"/>
      <c r="B2412" s="7"/>
    </row>
    <row r="2413" s="2" customFormat="1" ht="15.75" spans="1:2">
      <c r="A2413" s="6"/>
      <c r="B2413" s="7"/>
    </row>
    <row r="2414" s="2" customFormat="1" ht="15.75" spans="1:2">
      <c r="A2414" s="6"/>
      <c r="B2414" s="7"/>
    </row>
    <row r="2415" s="2" customFormat="1" ht="15.75" spans="1:2">
      <c r="A2415" s="6"/>
      <c r="B2415" s="7"/>
    </row>
    <row r="2416" s="2" customFormat="1" ht="15.75" spans="1:2">
      <c r="A2416" s="6"/>
      <c r="B2416" s="7"/>
    </row>
    <row r="2417" s="2" customFormat="1" ht="15.75" spans="1:2">
      <c r="A2417" s="6"/>
      <c r="B2417" s="7"/>
    </row>
    <row r="2418" s="2" customFormat="1" ht="15.75" spans="1:2">
      <c r="A2418" s="6"/>
      <c r="B2418" s="7"/>
    </row>
    <row r="2419" s="2" customFormat="1" ht="15.75" spans="1:2">
      <c r="A2419" s="6"/>
      <c r="B2419" s="7"/>
    </row>
    <row r="2420" s="2" customFormat="1" ht="15.75" spans="1:2">
      <c r="A2420" s="6"/>
      <c r="B2420" s="7"/>
    </row>
    <row r="2421" s="2" customFormat="1" ht="15.75" spans="1:2">
      <c r="A2421" s="6"/>
      <c r="B2421" s="7"/>
    </row>
    <row r="2422" s="2" customFormat="1" ht="15.75" spans="1:2">
      <c r="A2422" s="6"/>
      <c r="B2422" s="7"/>
    </row>
    <row r="2423" s="2" customFormat="1" ht="15.75" spans="1:2">
      <c r="A2423" s="6"/>
      <c r="B2423" s="7"/>
    </row>
    <row r="2424" s="2" customFormat="1" ht="15.75" spans="1:2">
      <c r="A2424" s="6"/>
      <c r="B2424" s="7"/>
    </row>
    <row r="2425" s="2" customFormat="1" ht="15.75" spans="1:2">
      <c r="A2425" s="6"/>
      <c r="B2425" s="7"/>
    </row>
    <row r="2426" s="2" customFormat="1" ht="15.75" spans="1:2">
      <c r="A2426" s="6"/>
      <c r="B2426" s="7"/>
    </row>
    <row r="2427" s="2" customFormat="1" ht="15.75" spans="1:2">
      <c r="A2427" s="6"/>
      <c r="B2427" s="7"/>
    </row>
    <row r="2428" s="2" customFormat="1" ht="15.75" spans="1:2">
      <c r="A2428" s="6"/>
      <c r="B2428" s="7"/>
    </row>
    <row r="2429" s="2" customFormat="1" ht="15.75" spans="1:2">
      <c r="A2429" s="6"/>
      <c r="B2429" s="7"/>
    </row>
    <row r="2430" s="2" customFormat="1" ht="15.75" spans="1:2">
      <c r="A2430" s="6"/>
      <c r="B2430" s="7"/>
    </row>
    <row r="2431" s="2" customFormat="1" ht="15.75" spans="1:2">
      <c r="A2431" s="6"/>
      <c r="B2431" s="7"/>
    </row>
    <row r="2432" s="2" customFormat="1" ht="15.75" spans="1:2">
      <c r="A2432" s="6"/>
      <c r="B2432" s="7"/>
    </row>
    <row r="2433" s="2" customFormat="1" ht="15.75" spans="1:2">
      <c r="A2433" s="6"/>
      <c r="B2433" s="7"/>
    </row>
    <row r="2434" s="2" customFormat="1" ht="15.75" spans="1:2">
      <c r="A2434" s="6"/>
      <c r="B2434" s="7"/>
    </row>
    <row r="2435" s="2" customFormat="1" ht="15.75" spans="1:2">
      <c r="A2435" s="6"/>
      <c r="B2435" s="7"/>
    </row>
    <row r="2436" s="2" customFormat="1" ht="15.75" spans="1:2">
      <c r="A2436" s="6"/>
      <c r="B2436" s="7"/>
    </row>
    <row r="2437" s="2" customFormat="1" ht="15.75" spans="1:2">
      <c r="A2437" s="6"/>
      <c r="B2437" s="7"/>
    </row>
    <row r="2438" s="2" customFormat="1" ht="15.75" spans="1:2">
      <c r="A2438" s="6"/>
      <c r="B2438" s="7"/>
    </row>
    <row r="2439" s="2" customFormat="1" ht="15.75" spans="1:2">
      <c r="A2439" s="6"/>
      <c r="B2439" s="7"/>
    </row>
    <row r="2440" s="2" customFormat="1" ht="15.75" spans="1:2">
      <c r="A2440" s="6"/>
      <c r="B2440" s="7"/>
    </row>
    <row r="2441" s="2" customFormat="1" ht="15.75" spans="1:2">
      <c r="A2441" s="6"/>
      <c r="B2441" s="7"/>
    </row>
    <row r="2442" s="2" customFormat="1" ht="15.75" spans="1:2">
      <c r="A2442" s="6"/>
      <c r="B2442" s="7"/>
    </row>
    <row r="2443" s="2" customFormat="1" ht="15.75" spans="1:2">
      <c r="A2443" s="6"/>
      <c r="B2443" s="7"/>
    </row>
    <row r="2444" s="2" customFormat="1" ht="15.75" spans="1:2">
      <c r="A2444" s="6"/>
      <c r="B2444" s="7"/>
    </row>
    <row r="2445" s="2" customFormat="1" ht="15.75" spans="1:2">
      <c r="A2445" s="6"/>
      <c r="B2445" s="7"/>
    </row>
    <row r="2446" s="2" customFormat="1" ht="15.75" spans="1:2">
      <c r="A2446" s="6"/>
      <c r="B2446" s="7"/>
    </row>
    <row r="2447" s="2" customFormat="1" ht="15.75" spans="1:2">
      <c r="A2447" s="6"/>
      <c r="B2447" s="7"/>
    </row>
    <row r="2448" s="2" customFormat="1" ht="15.75" spans="1:2">
      <c r="A2448" s="6"/>
      <c r="B2448" s="7"/>
    </row>
    <row r="2449" s="2" customFormat="1" ht="15.75" spans="1:2">
      <c r="A2449" s="6"/>
      <c r="B2449" s="7"/>
    </row>
    <row r="2450" s="2" customFormat="1" ht="15.75" spans="1:2">
      <c r="A2450" s="6"/>
      <c r="B2450" s="7"/>
    </row>
    <row r="2451" s="2" customFormat="1" ht="15.75" spans="1:2">
      <c r="A2451" s="6"/>
      <c r="B2451" s="7"/>
    </row>
    <row r="2452" s="2" customFormat="1" ht="15.75" spans="1:2">
      <c r="A2452" s="6"/>
      <c r="B2452" s="7"/>
    </row>
    <row r="2453" s="2" customFormat="1" ht="15.75" spans="1:2">
      <c r="A2453" s="6"/>
      <c r="B2453" s="7"/>
    </row>
    <row r="2454" s="2" customFormat="1" ht="15.75" spans="1:2">
      <c r="A2454" s="6"/>
      <c r="B2454" s="7"/>
    </row>
    <row r="2455" s="2" customFormat="1" ht="15.75" spans="1:2">
      <c r="A2455" s="6"/>
      <c r="B2455" s="7"/>
    </row>
    <row r="2456" s="2" customFormat="1" ht="15.75" spans="1:2">
      <c r="A2456" s="6"/>
      <c r="B2456" s="7"/>
    </row>
    <row r="2457" s="2" customFormat="1" ht="15.75" spans="1:2">
      <c r="A2457" s="6"/>
      <c r="B2457" s="7"/>
    </row>
    <row r="2458" s="2" customFormat="1" ht="15.75" spans="1:2">
      <c r="A2458" s="6"/>
      <c r="B2458" s="7"/>
    </row>
    <row r="2459" s="2" customFormat="1" ht="15.75" spans="1:2">
      <c r="A2459" s="6"/>
      <c r="B2459" s="7"/>
    </row>
    <row r="2460" s="2" customFormat="1" ht="15.75" spans="1:2">
      <c r="A2460" s="6"/>
      <c r="B2460" s="7"/>
    </row>
    <row r="2461" s="2" customFormat="1" ht="15.75" spans="1:2">
      <c r="A2461" s="6"/>
      <c r="B2461" s="7"/>
    </row>
    <row r="2462" s="2" customFormat="1" ht="15.75" spans="1:2">
      <c r="A2462" s="6"/>
      <c r="B2462" s="7"/>
    </row>
    <row r="2463" s="2" customFormat="1" ht="15.75" spans="1:2">
      <c r="A2463" s="6"/>
      <c r="B2463" s="7"/>
    </row>
    <row r="2464" s="2" customFormat="1" ht="15.75" spans="1:2">
      <c r="A2464" s="6"/>
      <c r="B2464" s="7"/>
    </row>
    <row r="2465" s="2" customFormat="1" ht="15.75" spans="1:2">
      <c r="A2465" s="6"/>
      <c r="B2465" s="7"/>
    </row>
    <row r="2466" s="2" customFormat="1" ht="15.75" spans="1:2">
      <c r="A2466" s="6"/>
      <c r="B2466" s="7"/>
    </row>
    <row r="2467" s="2" customFormat="1" ht="15.75" spans="1:2">
      <c r="A2467" s="6"/>
      <c r="B2467" s="7"/>
    </row>
    <row r="2468" s="2" customFormat="1" ht="15.75" spans="1:2">
      <c r="A2468" s="6"/>
      <c r="B2468" s="7"/>
    </row>
    <row r="2469" s="2" customFormat="1" ht="15.75" spans="1:2">
      <c r="A2469" s="6"/>
      <c r="B2469" s="7"/>
    </row>
    <row r="2470" s="2" customFormat="1" ht="15.75" spans="1:2">
      <c r="A2470" s="6"/>
      <c r="B2470" s="7"/>
    </row>
    <row r="2471" s="2" customFormat="1" ht="15.75" spans="1:2">
      <c r="A2471" s="6"/>
      <c r="B2471" s="7"/>
    </row>
    <row r="2472" s="2" customFormat="1" ht="15.75" spans="1:2">
      <c r="A2472" s="6"/>
      <c r="B2472" s="7"/>
    </row>
    <row r="2473" s="2" customFormat="1" ht="15.75" spans="1:2">
      <c r="A2473" s="6"/>
      <c r="B2473" s="7"/>
    </row>
    <row r="2474" s="2" customFormat="1" ht="15.75" spans="1:2">
      <c r="A2474" s="6"/>
      <c r="B2474" s="7"/>
    </row>
    <row r="2475" s="2" customFormat="1" ht="15.75" spans="1:2">
      <c r="A2475" s="6"/>
      <c r="B2475" s="7"/>
    </row>
    <row r="2476" s="2" customFormat="1" ht="15.75" spans="1:2">
      <c r="A2476" s="6"/>
      <c r="B2476" s="7"/>
    </row>
    <row r="2477" s="2" customFormat="1" ht="15.75" spans="1:2">
      <c r="A2477" s="6"/>
      <c r="B2477" s="7"/>
    </row>
    <row r="2478" s="2" customFormat="1" ht="15.75" spans="1:2">
      <c r="A2478" s="6"/>
      <c r="B2478" s="7"/>
    </row>
    <row r="2479" s="2" customFormat="1" ht="15.75" spans="1:2">
      <c r="A2479" s="6"/>
      <c r="B2479" s="7"/>
    </row>
    <row r="2480" s="2" customFormat="1" ht="15.75" spans="1:2">
      <c r="A2480" s="6"/>
      <c r="B2480" s="7"/>
    </row>
    <row r="2481" s="2" customFormat="1" ht="15.75" spans="1:2">
      <c r="A2481" s="6"/>
      <c r="B2481" s="7"/>
    </row>
    <row r="2482" s="2" customFormat="1" ht="15.75" spans="1:2">
      <c r="A2482" s="6"/>
      <c r="B2482" s="7"/>
    </row>
    <row r="2483" s="2" customFormat="1" ht="15.75" spans="1:2">
      <c r="A2483" s="6"/>
      <c r="B2483" s="7"/>
    </row>
    <row r="2484" s="2" customFormat="1" ht="15.75" spans="1:2">
      <c r="A2484" s="6"/>
      <c r="B2484" s="7"/>
    </row>
    <row r="2485" s="2" customFormat="1" ht="15.75" spans="1:2">
      <c r="A2485" s="6"/>
      <c r="B2485" s="7"/>
    </row>
    <row r="2486" s="2" customFormat="1" ht="15.75" spans="1:2">
      <c r="A2486" s="6"/>
      <c r="B2486" s="7"/>
    </row>
    <row r="2487" s="2" customFormat="1" ht="15.75" spans="1:2">
      <c r="A2487" s="6"/>
      <c r="B2487" s="7"/>
    </row>
    <row r="2488" s="2" customFormat="1" ht="15.75" spans="1:2">
      <c r="A2488" s="6"/>
      <c r="B2488" s="7"/>
    </row>
    <row r="2489" s="2" customFormat="1" ht="15.75" spans="1:2">
      <c r="A2489" s="6"/>
      <c r="B2489" s="7"/>
    </row>
    <row r="2490" s="2" customFormat="1" ht="15.75" spans="1:2">
      <c r="A2490" s="6"/>
      <c r="B2490" s="7"/>
    </row>
    <row r="2491" s="2" customFormat="1" ht="15.75" spans="1:2">
      <c r="A2491" s="6"/>
      <c r="B2491" s="7"/>
    </row>
    <row r="2492" s="2" customFormat="1" ht="15.75" spans="1:2">
      <c r="A2492" s="6"/>
      <c r="B2492" s="7"/>
    </row>
    <row r="2493" s="2" customFormat="1" ht="15.75" spans="1:2">
      <c r="A2493" s="6"/>
      <c r="B2493" s="7"/>
    </row>
    <row r="2494" s="2" customFormat="1" ht="15.75" spans="1:2">
      <c r="A2494" s="6"/>
      <c r="B2494" s="7"/>
    </row>
    <row r="2495" s="2" customFormat="1" ht="15.75" spans="1:2">
      <c r="A2495" s="6"/>
      <c r="B2495" s="7"/>
    </row>
    <row r="2496" s="2" customFormat="1" ht="15.75" spans="1:2">
      <c r="A2496" s="6"/>
      <c r="B2496" s="7"/>
    </row>
    <row r="2497" s="2" customFormat="1" ht="15.75" spans="1:2">
      <c r="A2497" s="6"/>
      <c r="B2497" s="7"/>
    </row>
    <row r="2498" s="2" customFormat="1" ht="15.75" spans="1:2">
      <c r="A2498" s="6"/>
      <c r="B2498" s="7"/>
    </row>
    <row r="2499" s="2" customFormat="1" ht="15.75" spans="1:2">
      <c r="A2499" s="6"/>
      <c r="B2499" s="7"/>
    </row>
    <row r="2500" s="2" customFormat="1" ht="15.75" spans="1:2">
      <c r="A2500" s="6"/>
      <c r="B2500" s="7"/>
    </row>
    <row r="2501" s="2" customFormat="1" ht="15.75" spans="1:2">
      <c r="A2501" s="6"/>
      <c r="B2501" s="7"/>
    </row>
    <row r="2502" s="2" customFormat="1" ht="15.75" spans="1:2">
      <c r="A2502" s="6"/>
      <c r="B2502" s="7"/>
    </row>
    <row r="2503" s="2" customFormat="1" ht="15.75" spans="1:2">
      <c r="A2503" s="6"/>
      <c r="B2503" s="7"/>
    </row>
    <row r="2504" s="2" customFormat="1" ht="15.75" spans="1:2">
      <c r="A2504" s="6"/>
      <c r="B2504" s="7"/>
    </row>
    <row r="2505" s="2" customFormat="1" ht="15.75" spans="1:2">
      <c r="A2505" s="6"/>
      <c r="B2505" s="7"/>
    </row>
    <row r="2506" s="2" customFormat="1" ht="15.75" spans="1:2">
      <c r="A2506" s="6"/>
      <c r="B2506" s="7"/>
    </row>
    <row r="2507" s="2" customFormat="1" ht="15.75" spans="1:2">
      <c r="A2507" s="6"/>
      <c r="B2507" s="7"/>
    </row>
    <row r="2508" s="2" customFormat="1" ht="15.75" spans="1:2">
      <c r="A2508" s="6"/>
      <c r="B2508" s="7"/>
    </row>
    <row r="2509" s="2" customFormat="1" ht="15.75" spans="1:2">
      <c r="A2509" s="6"/>
      <c r="B2509" s="7"/>
    </row>
    <row r="2510" s="2" customFormat="1" ht="15.75" spans="1:2">
      <c r="A2510" s="6"/>
      <c r="B2510" s="7"/>
    </row>
    <row r="2511" s="2" customFormat="1" ht="15.75" spans="1:2">
      <c r="A2511" s="6"/>
      <c r="B2511" s="7"/>
    </row>
    <row r="2512" s="2" customFormat="1" ht="15.75" spans="1:2">
      <c r="A2512" s="6"/>
      <c r="B2512" s="7"/>
    </row>
    <row r="2513" s="2" customFormat="1" ht="15.75" spans="1:2">
      <c r="A2513" s="6"/>
      <c r="B2513" s="7"/>
    </row>
    <row r="2514" s="2" customFormat="1" ht="15.75" spans="1:2">
      <c r="A2514" s="6"/>
      <c r="B2514" s="7"/>
    </row>
    <row r="2515" s="2" customFormat="1" ht="15.75" spans="1:2">
      <c r="A2515" s="6"/>
      <c r="B2515" s="7"/>
    </row>
    <row r="2516" s="2" customFormat="1" ht="15.75" spans="1:2">
      <c r="A2516" s="6"/>
      <c r="B2516" s="7"/>
    </row>
    <row r="2517" s="2" customFormat="1" ht="15.75" spans="1:2">
      <c r="A2517" s="6"/>
      <c r="B2517" s="7"/>
    </row>
    <row r="2518" s="2" customFormat="1" ht="15.75" spans="1:2">
      <c r="A2518" s="6"/>
      <c r="B2518" s="7"/>
    </row>
    <row r="2519" s="2" customFormat="1" ht="15.75" spans="1:2">
      <c r="A2519" s="6"/>
      <c r="B2519" s="7"/>
    </row>
    <row r="2520" s="2" customFormat="1" ht="15.75" spans="1:2">
      <c r="A2520" s="6"/>
      <c r="B2520" s="7"/>
    </row>
    <row r="2521" s="2" customFormat="1" ht="15.75" spans="1:2">
      <c r="A2521" s="6"/>
      <c r="B2521" s="7"/>
    </row>
    <row r="2522" s="2" customFormat="1" ht="15.75" spans="1:2">
      <c r="A2522" s="6"/>
      <c r="B2522" s="7"/>
    </row>
    <row r="2523" s="2" customFormat="1" ht="15.75" spans="1:2">
      <c r="A2523" s="6"/>
      <c r="B2523" s="7"/>
    </row>
    <row r="2524" s="2" customFormat="1" ht="15.75" spans="1:2">
      <c r="A2524" s="6"/>
      <c r="B2524" s="7"/>
    </row>
    <row r="2525" s="2" customFormat="1" ht="15.75" spans="1:2">
      <c r="A2525" s="6"/>
      <c r="B2525" s="7"/>
    </row>
    <row r="2526" s="2" customFormat="1" ht="15.75" spans="1:2">
      <c r="A2526" s="6"/>
      <c r="B2526" s="7"/>
    </row>
    <row r="2527" s="2" customFormat="1" ht="15.75" spans="1:2">
      <c r="A2527" s="6"/>
      <c r="B2527" s="7"/>
    </row>
    <row r="2528" s="2" customFormat="1" ht="15.75" spans="1:2">
      <c r="A2528" s="6"/>
      <c r="B2528" s="7"/>
    </row>
    <row r="2529" s="2" customFormat="1" ht="15.75" spans="1:2">
      <c r="A2529" s="6"/>
      <c r="B2529" s="7"/>
    </row>
    <row r="2530" s="2" customFormat="1" ht="15.75" spans="1:2">
      <c r="A2530" s="6"/>
      <c r="B2530" s="7"/>
    </row>
    <row r="2531" s="2" customFormat="1" ht="15.75" spans="1:2">
      <c r="A2531" s="6"/>
      <c r="B2531" s="7"/>
    </row>
    <row r="2532" s="2" customFormat="1" ht="15.75" spans="1:2">
      <c r="A2532" s="6"/>
      <c r="B2532" s="7"/>
    </row>
    <row r="2533" s="2" customFormat="1" ht="15.75" spans="1:2">
      <c r="A2533" s="6"/>
      <c r="B2533" s="7"/>
    </row>
    <row r="2534" s="2" customFormat="1" ht="15.75" spans="1:2">
      <c r="A2534" s="6"/>
      <c r="B2534" s="7"/>
    </row>
    <row r="2535" s="2" customFormat="1" ht="15.75" spans="1:2">
      <c r="A2535" s="6"/>
      <c r="B2535" s="7"/>
    </row>
    <row r="2536" s="2" customFormat="1" ht="15.75" spans="1:2">
      <c r="A2536" s="6"/>
      <c r="B2536" s="7"/>
    </row>
    <row r="2537" s="2" customFormat="1" ht="15.75" spans="1:2">
      <c r="A2537" s="6"/>
      <c r="B2537" s="7"/>
    </row>
    <row r="2538" s="2" customFormat="1" ht="15.75" spans="1:2">
      <c r="A2538" s="6"/>
      <c r="B2538" s="7"/>
    </row>
    <row r="2539" s="2" customFormat="1" ht="15.75" spans="1:2">
      <c r="A2539" s="6"/>
      <c r="B2539" s="7"/>
    </row>
    <row r="2540" s="2" customFormat="1" ht="15.75" spans="1:2">
      <c r="A2540" s="6"/>
      <c r="B2540" s="7"/>
    </row>
    <row r="2541" s="2" customFormat="1" ht="15.75" spans="1:2">
      <c r="A2541" s="6"/>
      <c r="B2541" s="7"/>
    </row>
    <row r="2542" s="2" customFormat="1" ht="15.75" spans="1:2">
      <c r="A2542" s="6"/>
      <c r="B2542" s="7"/>
    </row>
    <row r="2543" s="2" customFormat="1" ht="15.75" spans="1:2">
      <c r="A2543" s="6"/>
      <c r="B2543" s="7"/>
    </row>
    <row r="2544" s="2" customFormat="1" ht="15.75" spans="1:2">
      <c r="A2544" s="6"/>
      <c r="B2544" s="7"/>
    </row>
    <row r="2545" s="2" customFormat="1" ht="15.75" spans="1:2">
      <c r="A2545" s="6"/>
      <c r="B2545" s="7"/>
    </row>
    <row r="2546" s="2" customFormat="1" ht="15.75" spans="1:2">
      <c r="A2546" s="6"/>
      <c r="B2546" s="7"/>
    </row>
    <row r="2547" s="2" customFormat="1" ht="15.75" spans="1:2">
      <c r="A2547" s="6"/>
      <c r="B2547" s="7"/>
    </row>
    <row r="2548" s="2" customFormat="1" ht="15.75" spans="1:2">
      <c r="A2548" s="6"/>
      <c r="B2548" s="7"/>
    </row>
    <row r="2549" s="2" customFormat="1" ht="15.75" spans="1:2">
      <c r="A2549" s="6"/>
      <c r="B2549" s="7"/>
    </row>
    <row r="2550" s="2" customFormat="1" ht="15.75" spans="1:2">
      <c r="A2550" s="6"/>
      <c r="B2550" s="7"/>
    </row>
    <row r="2551" s="2" customFormat="1" ht="15.75" spans="1:2">
      <c r="A2551" s="6"/>
      <c r="B2551" s="7"/>
    </row>
    <row r="2552" s="2" customFormat="1" ht="15.75" spans="1:2">
      <c r="A2552" s="6"/>
      <c r="B2552" s="7"/>
    </row>
    <row r="2553" s="2" customFormat="1" ht="15.75" spans="1:2">
      <c r="A2553" s="6"/>
      <c r="B2553" s="7"/>
    </row>
    <row r="2554" s="2" customFormat="1" ht="15.75" spans="1:2">
      <c r="A2554" s="6"/>
      <c r="B2554" s="7"/>
    </row>
    <row r="2555" s="2" customFormat="1" ht="15.75" spans="1:2">
      <c r="A2555" s="6"/>
      <c r="B2555" s="7"/>
    </row>
    <row r="2556" s="2" customFormat="1" ht="15.75" spans="1:2">
      <c r="A2556" s="6"/>
      <c r="B2556" s="7"/>
    </row>
    <row r="2557" s="2" customFormat="1" ht="15.75" spans="1:2">
      <c r="A2557" s="6"/>
      <c r="B2557" s="7"/>
    </row>
    <row r="2558" s="2" customFormat="1" ht="15.75" spans="1:2">
      <c r="A2558" s="6"/>
      <c r="B2558" s="7"/>
    </row>
    <row r="2559" s="2" customFormat="1" ht="15.75" spans="1:2">
      <c r="A2559" s="6"/>
      <c r="B2559" s="7"/>
    </row>
    <row r="2560" s="2" customFormat="1" ht="15.75" spans="1:2">
      <c r="A2560" s="6"/>
      <c r="B2560" s="7"/>
    </row>
    <row r="2561" s="2" customFormat="1" ht="15.75" spans="1:2">
      <c r="A2561" s="6"/>
      <c r="B2561" s="7"/>
    </row>
    <row r="2562" s="2" customFormat="1" ht="15.75" spans="1:2">
      <c r="A2562" s="6"/>
      <c r="B2562" s="7"/>
    </row>
    <row r="2563" s="2" customFormat="1" ht="15.75" spans="1:2">
      <c r="A2563" s="6"/>
      <c r="B2563" s="7"/>
    </row>
    <row r="2564" s="2" customFormat="1" ht="15.75" spans="1:2">
      <c r="A2564" s="6"/>
      <c r="B2564" s="7"/>
    </row>
    <row r="2565" s="2" customFormat="1" ht="15.75" spans="1:2">
      <c r="A2565" s="6"/>
      <c r="B2565" s="7"/>
    </row>
    <row r="2566" s="2" customFormat="1" ht="15.75" spans="1:2">
      <c r="A2566" s="6"/>
      <c r="B2566" s="7"/>
    </row>
    <row r="2567" s="2" customFormat="1" ht="15.75" spans="1:2">
      <c r="A2567" s="6"/>
      <c r="B2567" s="7"/>
    </row>
    <row r="2568" s="2" customFormat="1" ht="15.75" spans="1:2">
      <c r="A2568" s="6"/>
      <c r="B2568" s="7"/>
    </row>
    <row r="2569" s="2" customFormat="1" ht="15.75" spans="1:2">
      <c r="A2569" s="6"/>
      <c r="B2569" s="7"/>
    </row>
    <row r="2570" s="2" customFormat="1" ht="15.75" spans="1:2">
      <c r="A2570" s="6"/>
      <c r="B2570" s="7"/>
    </row>
    <row r="2571" s="2" customFormat="1" ht="15.75" spans="1:2">
      <c r="A2571" s="6"/>
      <c r="B2571" s="7"/>
    </row>
    <row r="2572" s="2" customFormat="1" ht="15.75" spans="1:2">
      <c r="A2572" s="6"/>
      <c r="B2572" s="7"/>
    </row>
    <row r="2573" s="2" customFormat="1" ht="15.75" spans="1:2">
      <c r="A2573" s="6"/>
      <c r="B2573" s="7"/>
    </row>
    <row r="2574" s="2" customFormat="1" ht="15.75" spans="1:2">
      <c r="A2574" s="6"/>
      <c r="B2574" s="7"/>
    </row>
    <row r="2575" s="2" customFormat="1" ht="15.75" spans="1:2">
      <c r="A2575" s="6"/>
      <c r="B2575" s="7"/>
    </row>
    <row r="2576" s="2" customFormat="1" ht="15.75" spans="1:2">
      <c r="A2576" s="6"/>
      <c r="B2576" s="7"/>
    </row>
    <row r="2577" s="2" customFormat="1" ht="15.75" spans="1:2">
      <c r="A2577" s="6"/>
      <c r="B2577" s="7"/>
    </row>
    <row r="2578" s="2" customFormat="1" ht="15.75" spans="1:2">
      <c r="A2578" s="6"/>
      <c r="B2578" s="7"/>
    </row>
    <row r="2579" s="2" customFormat="1" ht="15.75" spans="1:2">
      <c r="A2579" s="6"/>
      <c r="B2579" s="7"/>
    </row>
    <row r="2580" s="2" customFormat="1" ht="15.75" spans="1:2">
      <c r="A2580" s="6"/>
      <c r="B2580" s="7"/>
    </row>
    <row r="2581" s="2" customFormat="1" ht="15.75" spans="1:2">
      <c r="A2581" s="6"/>
      <c r="B2581" s="7"/>
    </row>
    <row r="2582" s="2" customFormat="1" ht="15.75" spans="1:2">
      <c r="A2582" s="6"/>
      <c r="B2582" s="7"/>
    </row>
    <row r="2583" s="2" customFormat="1" ht="15.75" spans="1:2">
      <c r="A2583" s="6"/>
      <c r="B2583" s="7"/>
    </row>
    <row r="2584" s="2" customFormat="1" ht="15.75" spans="1:2">
      <c r="A2584" s="6"/>
      <c r="B2584" s="7"/>
    </row>
    <row r="2585" s="2" customFormat="1" ht="15.75" spans="1:2">
      <c r="A2585" s="6"/>
      <c r="B2585" s="7"/>
    </row>
    <row r="2586" s="2" customFormat="1" ht="15.75" spans="1:2">
      <c r="A2586" s="6"/>
      <c r="B2586" s="7"/>
    </row>
    <row r="2587" s="2" customFormat="1" ht="15.75" spans="1:2">
      <c r="A2587" s="6"/>
      <c r="B2587" s="7"/>
    </row>
    <row r="2588" s="2" customFormat="1" ht="15.75" spans="1:2">
      <c r="A2588" s="6"/>
      <c r="B2588" s="7"/>
    </row>
    <row r="2589" s="2" customFormat="1" ht="15.75" spans="1:2">
      <c r="A2589" s="6"/>
      <c r="B2589" s="7"/>
    </row>
    <row r="2590" s="2" customFormat="1" ht="15.75" spans="1:2">
      <c r="A2590" s="6"/>
      <c r="B2590" s="7"/>
    </row>
    <row r="2591" s="2" customFormat="1" ht="15.75" spans="1:2">
      <c r="A2591" s="6"/>
      <c r="B2591" s="7"/>
    </row>
    <row r="2592" s="2" customFormat="1" ht="15.75" spans="1:2">
      <c r="A2592" s="6"/>
      <c r="B2592" s="7"/>
    </row>
    <row r="2593" s="2" customFormat="1" ht="15.75" spans="1:2">
      <c r="A2593" s="6"/>
      <c r="B2593" s="7"/>
    </row>
    <row r="2594" s="2" customFormat="1" ht="15.75" spans="1:2">
      <c r="A2594" s="6"/>
      <c r="B2594" s="7"/>
    </row>
    <row r="2595" s="2" customFormat="1" ht="15.75" spans="1:2">
      <c r="A2595" s="6"/>
      <c r="B2595" s="7"/>
    </row>
    <row r="2596" s="2" customFormat="1" ht="15.75" spans="1:2">
      <c r="A2596" s="6"/>
      <c r="B2596" s="7"/>
    </row>
    <row r="2597" s="2" customFormat="1" ht="15.75" spans="1:2">
      <c r="A2597" s="6"/>
      <c r="B2597" s="7"/>
    </row>
    <row r="2598" s="2" customFormat="1" ht="15.75" spans="1:2">
      <c r="A2598" s="6"/>
      <c r="B2598" s="7"/>
    </row>
    <row r="2599" s="2" customFormat="1" ht="15.75" spans="1:2">
      <c r="A2599" s="6"/>
      <c r="B2599" s="7"/>
    </row>
    <row r="2600" s="2" customFormat="1" ht="15.75" spans="1:2">
      <c r="A2600" s="6"/>
      <c r="B2600" s="7"/>
    </row>
    <row r="2601" s="2" customFormat="1" ht="15.75" spans="1:2">
      <c r="A2601" s="6"/>
      <c r="B2601" s="7"/>
    </row>
    <row r="2602" s="2" customFormat="1" ht="15.75" spans="1:2">
      <c r="A2602" s="6"/>
      <c r="B2602" s="7"/>
    </row>
    <row r="2603" s="2" customFormat="1" ht="15.75" spans="1:2">
      <c r="A2603" s="6"/>
      <c r="B2603" s="7"/>
    </row>
    <row r="2604" s="2" customFormat="1" ht="15.75" spans="1:2">
      <c r="A2604" s="6"/>
      <c r="B2604" s="7"/>
    </row>
    <row r="2605" s="2" customFormat="1" ht="15.75" spans="1:2">
      <c r="A2605" s="6"/>
      <c r="B2605" s="7"/>
    </row>
    <row r="2606" s="2" customFormat="1" ht="15.75" spans="1:2">
      <c r="A2606" s="6"/>
      <c r="B2606" s="7"/>
    </row>
    <row r="2607" s="2" customFormat="1" ht="15.75" spans="1:2">
      <c r="A2607" s="6"/>
      <c r="B2607" s="7"/>
    </row>
    <row r="2608" s="2" customFormat="1" ht="15.75" spans="1:2">
      <c r="A2608" s="6"/>
      <c r="B2608" s="7"/>
    </row>
    <row r="2609" s="2" customFormat="1" ht="15.75" spans="1:2">
      <c r="A2609" s="6"/>
      <c r="B2609" s="7"/>
    </row>
    <row r="2610" s="2" customFormat="1" ht="15.75" spans="1:2">
      <c r="A2610" s="6"/>
      <c r="B2610" s="7"/>
    </row>
    <row r="2611" s="2" customFormat="1" ht="15.75" spans="1:2">
      <c r="A2611" s="6"/>
      <c r="B2611" s="7"/>
    </row>
    <row r="2612" s="2" customFormat="1" ht="15.75" spans="1:2">
      <c r="A2612" s="6"/>
      <c r="B2612" s="7"/>
    </row>
    <row r="2613" s="2" customFormat="1" ht="15.75" spans="1:2">
      <c r="A2613" s="6"/>
      <c r="B2613" s="7"/>
    </row>
    <row r="2614" s="2" customFormat="1" ht="15.75" spans="1:2">
      <c r="A2614" s="6"/>
      <c r="B2614" s="7"/>
    </row>
    <row r="2615" s="2" customFormat="1" ht="15.75" spans="1:2">
      <c r="A2615" s="6"/>
      <c r="B2615" s="7"/>
    </row>
    <row r="2616" s="2" customFormat="1" ht="15.75" spans="1:2">
      <c r="A2616" s="6"/>
      <c r="B2616" s="7"/>
    </row>
    <row r="2617" s="2" customFormat="1" ht="15.75" spans="1:2">
      <c r="A2617" s="6"/>
      <c r="B2617" s="7"/>
    </row>
    <row r="2618" s="2" customFormat="1" ht="15.75" spans="1:2">
      <c r="A2618" s="6"/>
      <c r="B2618" s="7"/>
    </row>
    <row r="2619" s="2" customFormat="1" ht="15.75" spans="1:2">
      <c r="A2619" s="6"/>
      <c r="B2619" s="7"/>
    </row>
    <row r="2620" s="2" customFormat="1" ht="15.75" spans="1:2">
      <c r="A2620" s="6"/>
      <c r="B2620" s="7"/>
    </row>
    <row r="2621" s="2" customFormat="1" ht="15.75" spans="1:2">
      <c r="A2621" s="6"/>
      <c r="B2621" s="7"/>
    </row>
    <row r="2622" s="2" customFormat="1" ht="15.75" spans="1:2">
      <c r="A2622" s="6"/>
      <c r="B2622" s="7"/>
    </row>
    <row r="2623" s="2" customFormat="1" ht="15.75" spans="1:2">
      <c r="A2623" s="6"/>
      <c r="B2623" s="7"/>
    </row>
    <row r="2624" s="2" customFormat="1" ht="15.75" spans="1:2">
      <c r="A2624" s="6"/>
      <c r="B2624" s="7"/>
    </row>
    <row r="2625" s="2" customFormat="1" ht="15.75" spans="1:2">
      <c r="A2625" s="6"/>
      <c r="B2625" s="7"/>
    </row>
    <row r="2626" s="2" customFormat="1" ht="15.75" spans="1:2">
      <c r="A2626" s="6"/>
      <c r="B2626" s="7"/>
    </row>
    <row r="2627" s="2" customFormat="1" ht="15.75" spans="1:2">
      <c r="A2627" s="6"/>
      <c r="B2627" s="7"/>
    </row>
    <row r="2628" s="2" customFormat="1" ht="15.75" spans="1:2">
      <c r="A2628" s="6"/>
      <c r="B2628" s="7"/>
    </row>
    <row r="2629" s="2" customFormat="1" ht="15.75" spans="1:2">
      <c r="A2629" s="6"/>
      <c r="B2629" s="7"/>
    </row>
    <row r="2630" s="2" customFormat="1" ht="15.75" spans="1:2">
      <c r="A2630" s="6"/>
      <c r="B2630" s="7"/>
    </row>
    <row r="2631" s="2" customFormat="1" ht="15.75" spans="1:2">
      <c r="A2631" s="6"/>
      <c r="B2631" s="7"/>
    </row>
    <row r="2632" s="2" customFormat="1" ht="15.75" spans="1:2">
      <c r="A2632" s="6"/>
      <c r="B2632" s="7"/>
    </row>
    <row r="2633" s="2" customFormat="1" ht="15.75" spans="1:2">
      <c r="A2633" s="6"/>
      <c r="B2633" s="7"/>
    </row>
    <row r="2634" s="2" customFormat="1" ht="15.75" spans="1:2">
      <c r="A2634" s="6"/>
      <c r="B2634" s="7"/>
    </row>
    <row r="2635" s="2" customFormat="1" ht="15.75" spans="1:2">
      <c r="A2635" s="6"/>
      <c r="B2635" s="7"/>
    </row>
    <row r="2636" s="2" customFormat="1" ht="15.75" spans="1:2">
      <c r="A2636" s="6"/>
      <c r="B2636" s="7"/>
    </row>
    <row r="2637" s="2" customFormat="1" ht="15.75" spans="1:2">
      <c r="A2637" s="6"/>
      <c r="B2637" s="7"/>
    </row>
    <row r="2638" s="2" customFormat="1" ht="15.75" spans="1:2">
      <c r="A2638" s="6"/>
      <c r="B2638" s="7"/>
    </row>
    <row r="2639" s="2" customFormat="1" ht="15.75" spans="1:2">
      <c r="A2639" s="6"/>
      <c r="B2639" s="7"/>
    </row>
    <row r="2640" s="2" customFormat="1" ht="15.75" spans="1:2">
      <c r="A2640" s="6"/>
      <c r="B2640" s="7"/>
    </row>
    <row r="2641" s="2" customFormat="1" ht="15.75" spans="1:2">
      <c r="A2641" s="6"/>
      <c r="B2641" s="7"/>
    </row>
    <row r="2642" s="2" customFormat="1" ht="15.75" spans="1:2">
      <c r="A2642" s="6"/>
      <c r="B2642" s="7"/>
    </row>
    <row r="2643" s="2" customFormat="1" ht="15.75" spans="1:2">
      <c r="A2643" s="6"/>
      <c r="B2643" s="7"/>
    </row>
    <row r="2644" s="2" customFormat="1" ht="15.75" spans="1:2">
      <c r="A2644" s="6"/>
      <c r="B2644" s="7"/>
    </row>
    <row r="2645" s="2" customFormat="1" ht="15.75" spans="1:2">
      <c r="A2645" s="6"/>
      <c r="B2645" s="7"/>
    </row>
    <row r="2646" s="2" customFormat="1" ht="15.75" spans="1:2">
      <c r="A2646" s="6"/>
      <c r="B2646" s="7"/>
    </row>
    <row r="2647" s="2" customFormat="1" ht="15.75" spans="1:2">
      <c r="A2647" s="6"/>
      <c r="B2647" s="7"/>
    </row>
    <row r="2648" s="2" customFormat="1" ht="15.75" spans="1:2">
      <c r="A2648" s="6"/>
      <c r="B2648" s="7"/>
    </row>
    <row r="2649" s="2" customFormat="1" ht="15.75" spans="1:2">
      <c r="A2649" s="6"/>
      <c r="B2649" s="7"/>
    </row>
    <row r="2650" s="2" customFormat="1" ht="15.75" spans="1:2">
      <c r="A2650" s="6"/>
      <c r="B2650" s="7"/>
    </row>
    <row r="2651" s="2" customFormat="1" ht="15.75" spans="1:2">
      <c r="A2651" s="6"/>
      <c r="B2651" s="7"/>
    </row>
    <row r="2652" s="2" customFormat="1" ht="15.75" spans="1:2">
      <c r="A2652" s="6"/>
      <c r="B2652" s="7"/>
    </row>
    <row r="2653" s="2" customFormat="1" ht="15.75" spans="1:2">
      <c r="A2653" s="6"/>
      <c r="B2653" s="7"/>
    </row>
    <row r="2654" s="2" customFormat="1" ht="15.75" spans="1:2">
      <c r="A2654" s="6"/>
      <c r="B2654" s="7"/>
    </row>
    <row r="2655" s="2" customFormat="1" ht="15.75" spans="1:2">
      <c r="A2655" s="6"/>
      <c r="B2655" s="7"/>
    </row>
    <row r="2656" s="2" customFormat="1" ht="15.75" spans="1:2">
      <c r="A2656" s="6"/>
      <c r="B2656" s="7"/>
    </row>
    <row r="2657" s="2" customFormat="1" ht="15.75" spans="1:2">
      <c r="A2657" s="6"/>
      <c r="B2657" s="7"/>
    </row>
    <row r="2658" s="2" customFormat="1" ht="15.75" spans="1:2">
      <c r="A2658" s="6"/>
      <c r="B2658" s="7"/>
    </row>
    <row r="2659" s="2" customFormat="1" ht="15.75" spans="1:2">
      <c r="A2659" s="6"/>
      <c r="B2659" s="7"/>
    </row>
    <row r="2660" s="2" customFormat="1" ht="15.75" spans="1:2">
      <c r="A2660" s="6"/>
      <c r="B2660" s="7"/>
    </row>
    <row r="2661" s="2" customFormat="1" ht="15.75" spans="1:2">
      <c r="A2661" s="6"/>
      <c r="B2661" s="7"/>
    </row>
    <row r="2662" s="2" customFormat="1" ht="15.75" spans="1:2">
      <c r="A2662" s="6"/>
      <c r="B2662" s="7"/>
    </row>
    <row r="2663" s="2" customFormat="1" ht="15.75" spans="1:2">
      <c r="A2663" s="6"/>
      <c r="B2663" s="7"/>
    </row>
    <row r="2664" s="2" customFormat="1" ht="15.75" spans="1:2">
      <c r="A2664" s="6"/>
      <c r="B2664" s="7"/>
    </row>
    <row r="2665" s="2" customFormat="1" ht="15.75" spans="1:2">
      <c r="A2665" s="6"/>
      <c r="B2665" s="7"/>
    </row>
    <row r="2666" s="2" customFormat="1" ht="15.75" spans="1:2">
      <c r="A2666" s="6"/>
      <c r="B2666" s="7"/>
    </row>
    <row r="2667" s="2" customFormat="1" ht="15.75" spans="1:2">
      <c r="A2667" s="6"/>
      <c r="B2667" s="7"/>
    </row>
    <row r="2668" s="2" customFormat="1" ht="15.75" spans="1:2">
      <c r="A2668" s="6"/>
      <c r="B2668" s="7"/>
    </row>
    <row r="2669" s="2" customFormat="1" ht="15.75" spans="1:2">
      <c r="A2669" s="6"/>
      <c r="B2669" s="7"/>
    </row>
    <row r="2670" s="2" customFormat="1" ht="15.75" spans="1:2">
      <c r="A2670" s="6"/>
      <c r="B2670" s="7"/>
    </row>
    <row r="2671" s="2" customFormat="1" ht="15.75" spans="1:2">
      <c r="A2671" s="6"/>
      <c r="B2671" s="7"/>
    </row>
    <row r="2672" s="2" customFormat="1" ht="15.75" spans="1:2">
      <c r="A2672" s="6"/>
      <c r="B2672" s="7"/>
    </row>
    <row r="2673" s="2" customFormat="1" ht="15.75" spans="1:2">
      <c r="A2673" s="6"/>
      <c r="B2673" s="7"/>
    </row>
    <row r="2674" s="2" customFormat="1" ht="15.75" spans="1:2">
      <c r="A2674" s="6"/>
      <c r="B2674" s="7"/>
    </row>
    <row r="2675" s="2" customFormat="1" ht="15.75" spans="1:2">
      <c r="A2675" s="6"/>
      <c r="B2675" s="7"/>
    </row>
    <row r="2676" s="2" customFormat="1" ht="15.75" spans="1:2">
      <c r="A2676" s="6"/>
      <c r="B2676" s="7"/>
    </row>
    <row r="2677" s="2" customFormat="1" ht="15.75" spans="1:2">
      <c r="A2677" s="6"/>
      <c r="B2677" s="7"/>
    </row>
    <row r="2678" s="2" customFormat="1" ht="15.75" spans="1:2">
      <c r="A2678" s="6"/>
      <c r="B2678" s="7"/>
    </row>
    <row r="2679" s="2" customFormat="1" ht="15.75" spans="1:2">
      <c r="A2679" s="6"/>
      <c r="B2679" s="7"/>
    </row>
    <row r="2680" s="2" customFormat="1" ht="15.75" spans="1:2">
      <c r="A2680" s="6"/>
      <c r="B2680" s="7"/>
    </row>
    <row r="2681" s="2" customFormat="1" ht="15.75" spans="1:2">
      <c r="A2681" s="6"/>
      <c r="B2681" s="7"/>
    </row>
    <row r="2682" s="2" customFormat="1" ht="15.75" spans="1:2">
      <c r="A2682" s="6"/>
      <c r="B2682" s="7"/>
    </row>
    <row r="2683" s="2" customFormat="1" ht="15.75" spans="1:2">
      <c r="A2683" s="6"/>
      <c r="B2683" s="7"/>
    </row>
    <row r="2684" s="2" customFormat="1" ht="15.75" spans="1:2">
      <c r="A2684" s="6"/>
      <c r="B2684" s="7"/>
    </row>
    <row r="2685" s="2" customFormat="1" ht="15.75" spans="1:2">
      <c r="A2685" s="6"/>
      <c r="B2685" s="7"/>
    </row>
    <row r="2686" s="2" customFormat="1" ht="15.75" spans="1:2">
      <c r="A2686" s="6"/>
      <c r="B2686" s="7"/>
    </row>
    <row r="2687" s="2" customFormat="1" ht="15.75" spans="1:2">
      <c r="A2687" s="6"/>
      <c r="B2687" s="7"/>
    </row>
    <row r="2688" s="2" customFormat="1" ht="15.75" spans="1:2">
      <c r="A2688" s="6"/>
      <c r="B2688" s="7"/>
    </row>
    <row r="2689" s="2" customFormat="1" ht="15.75" spans="1:2">
      <c r="A2689" s="6"/>
      <c r="B2689" s="7"/>
    </row>
    <row r="2690" s="2" customFormat="1" ht="15.75" spans="1:2">
      <c r="A2690" s="6"/>
      <c r="B2690" s="7"/>
    </row>
    <row r="2691" s="2" customFormat="1" ht="15.75" spans="1:2">
      <c r="A2691" s="6"/>
      <c r="B2691" s="7"/>
    </row>
    <row r="2692" s="2" customFormat="1" ht="15.75" spans="1:2">
      <c r="A2692" s="6"/>
      <c r="B2692" s="7"/>
    </row>
    <row r="2693" s="2" customFormat="1" ht="15.75" spans="1:2">
      <c r="A2693" s="6"/>
      <c r="B2693" s="7"/>
    </row>
    <row r="2694" s="2" customFormat="1" ht="15.75" spans="1:2">
      <c r="A2694" s="6"/>
      <c r="B2694" s="7"/>
    </row>
    <row r="2695" s="2" customFormat="1" ht="15.75" spans="1:2">
      <c r="A2695" s="6"/>
      <c r="B2695" s="7"/>
    </row>
    <row r="2696" s="2" customFormat="1" ht="15.75" spans="1:2">
      <c r="A2696" s="6"/>
      <c r="B2696" s="7"/>
    </row>
    <row r="2697" s="2" customFormat="1" ht="15.75" spans="1:2">
      <c r="A2697" s="6"/>
      <c r="B2697" s="7"/>
    </row>
    <row r="2698" s="2" customFormat="1" ht="15.75" spans="1:2">
      <c r="A2698" s="6"/>
      <c r="B2698" s="7"/>
    </row>
    <row r="2699" s="2" customFormat="1" ht="15.75" spans="1:2">
      <c r="A2699" s="6"/>
      <c r="B2699" s="7"/>
    </row>
    <row r="2700" s="2" customFormat="1" ht="15.75" spans="1:2">
      <c r="A2700" s="6"/>
      <c r="B2700" s="7"/>
    </row>
    <row r="2701" s="2" customFormat="1" ht="15.75" spans="1:2">
      <c r="A2701" s="6"/>
      <c r="B2701" s="7"/>
    </row>
    <row r="2702" s="2" customFormat="1" ht="15.75" spans="1:2">
      <c r="A2702" s="6"/>
      <c r="B2702" s="7"/>
    </row>
    <row r="2703" s="2" customFormat="1" ht="15.75" spans="1:2">
      <c r="A2703" s="6"/>
      <c r="B2703" s="7"/>
    </row>
    <row r="2704" s="2" customFormat="1" ht="15.75" spans="1:2">
      <c r="A2704" s="6"/>
      <c r="B2704" s="7"/>
    </row>
    <row r="2705" s="2" customFormat="1" ht="15.75" spans="1:2">
      <c r="A2705" s="6"/>
      <c r="B2705" s="7"/>
    </row>
    <row r="2706" s="2" customFormat="1" ht="15.75" spans="1:2">
      <c r="A2706" s="6"/>
      <c r="B2706" s="7"/>
    </row>
    <row r="2707" s="2" customFormat="1" ht="15.75" spans="1:2">
      <c r="A2707" s="6"/>
      <c r="B2707" s="7"/>
    </row>
    <row r="2708" s="2" customFormat="1" ht="15.75" spans="1:2">
      <c r="A2708" s="6"/>
      <c r="B2708" s="7"/>
    </row>
    <row r="2709" s="2" customFormat="1" ht="15.75" spans="1:2">
      <c r="A2709" s="6"/>
      <c r="B2709" s="7"/>
    </row>
    <row r="2710" s="2" customFormat="1" ht="15.75" spans="1:2">
      <c r="A2710" s="6"/>
      <c r="B2710" s="7"/>
    </row>
    <row r="2711" s="2" customFormat="1" ht="15.75" spans="1:2">
      <c r="A2711" s="6"/>
      <c r="B2711" s="7"/>
    </row>
    <row r="2712" s="2" customFormat="1" ht="15.75" spans="1:2">
      <c r="A2712" s="6"/>
      <c r="B2712" s="7"/>
    </row>
    <row r="2713" s="2" customFormat="1" ht="15.75" spans="1:2">
      <c r="A2713" s="6"/>
      <c r="B2713" s="7"/>
    </row>
    <row r="2714" s="2" customFormat="1" ht="15.75" spans="1:2">
      <c r="A2714" s="6"/>
      <c r="B2714" s="7"/>
    </row>
    <row r="2715" s="2" customFormat="1" ht="15.75" spans="1:2">
      <c r="A2715" s="6"/>
      <c r="B2715" s="7"/>
    </row>
    <row r="2716" s="2" customFormat="1" ht="15.75" spans="1:2">
      <c r="A2716" s="6"/>
      <c r="B2716" s="7"/>
    </row>
    <row r="2717" s="2" customFormat="1" ht="15.75" spans="1:2">
      <c r="A2717" s="6"/>
      <c r="B2717" s="7"/>
    </row>
    <row r="2718" s="2" customFormat="1" ht="15.75" spans="1:2">
      <c r="A2718" s="6"/>
      <c r="B2718" s="7"/>
    </row>
    <row r="2719" s="2" customFormat="1" ht="15.75" spans="1:2">
      <c r="A2719" s="6"/>
      <c r="B2719" s="7"/>
    </row>
    <row r="2720" s="2" customFormat="1" ht="15.75" spans="1:2">
      <c r="A2720" s="6"/>
      <c r="B2720" s="7"/>
    </row>
    <row r="2721" s="2" customFormat="1" ht="15.75" spans="1:2">
      <c r="A2721" s="6"/>
      <c r="B2721" s="7"/>
    </row>
    <row r="2722" s="2" customFormat="1" ht="15.75" spans="1:2">
      <c r="A2722" s="6"/>
      <c r="B2722" s="7"/>
    </row>
    <row r="2723" s="2" customFormat="1" ht="15.75" spans="1:2">
      <c r="A2723" s="6"/>
      <c r="B2723" s="7"/>
    </row>
    <row r="2724" s="2" customFormat="1" ht="15.75" spans="1:2">
      <c r="A2724" s="6"/>
      <c r="B2724" s="7"/>
    </row>
    <row r="2725" s="2" customFormat="1" ht="15.75" spans="1:2">
      <c r="A2725" s="6"/>
      <c r="B2725" s="7"/>
    </row>
    <row r="2726" s="2" customFormat="1" ht="15.75" spans="1:2">
      <c r="A2726" s="6"/>
      <c r="B2726" s="7"/>
    </row>
    <row r="2727" s="2" customFormat="1" ht="15.75" spans="1:2">
      <c r="A2727" s="6"/>
      <c r="B2727" s="7"/>
    </row>
    <row r="2728" s="2" customFormat="1" ht="15.75" spans="1:2">
      <c r="A2728" s="6"/>
      <c r="B2728" s="7"/>
    </row>
    <row r="2729" s="2" customFormat="1" ht="15.75" spans="1:2">
      <c r="A2729" s="6"/>
      <c r="B2729" s="7"/>
    </row>
    <row r="2730" s="2" customFormat="1" ht="15.75" spans="1:2">
      <c r="A2730" s="6"/>
      <c r="B2730" s="7"/>
    </row>
    <row r="2731" s="2" customFormat="1" ht="15.75" spans="1:2">
      <c r="A2731" s="6"/>
      <c r="B2731" s="7"/>
    </row>
    <row r="2732" s="2" customFormat="1" ht="15.75" spans="1:2">
      <c r="A2732" s="6"/>
      <c r="B2732" s="7"/>
    </row>
    <row r="2733" s="2" customFormat="1" ht="15.75" spans="1:2">
      <c r="A2733" s="6"/>
      <c r="B2733" s="7"/>
    </row>
    <row r="2734" s="2" customFormat="1" ht="15.75" spans="1:2">
      <c r="A2734" s="6"/>
      <c r="B2734" s="7"/>
    </row>
    <row r="2735" s="2" customFormat="1" ht="15.75" spans="1:2">
      <c r="A2735" s="6"/>
      <c r="B2735" s="7"/>
    </row>
    <row r="2736" s="2" customFormat="1" ht="15.75" spans="1:2">
      <c r="A2736" s="6"/>
      <c r="B2736" s="7"/>
    </row>
    <row r="2737" s="2" customFormat="1" ht="15.75" spans="1:2">
      <c r="A2737" s="6"/>
      <c r="B2737" s="7"/>
    </row>
    <row r="2738" s="2" customFormat="1" ht="15.75" spans="1:2">
      <c r="A2738" s="6"/>
      <c r="B2738" s="7"/>
    </row>
    <row r="2739" s="2" customFormat="1" ht="15.75" spans="1:2">
      <c r="A2739" s="6"/>
      <c r="B2739" s="7"/>
    </row>
    <row r="2740" s="2" customFormat="1" ht="15.75" spans="1:2">
      <c r="A2740" s="6"/>
      <c r="B2740" s="7"/>
    </row>
    <row r="2741" s="2" customFormat="1" ht="15.75" spans="1:2">
      <c r="A2741" s="6"/>
      <c r="B2741" s="7"/>
    </row>
    <row r="2742" s="2" customFormat="1" ht="15.75" spans="1:2">
      <c r="A2742" s="6"/>
      <c r="B2742" s="7"/>
    </row>
    <row r="2743" s="2" customFormat="1" ht="15.75" spans="1:2">
      <c r="A2743" s="6"/>
      <c r="B2743" s="7"/>
    </row>
    <row r="2744" s="2" customFormat="1" ht="15.75" spans="1:2">
      <c r="A2744" s="6"/>
      <c r="B2744" s="7"/>
    </row>
    <row r="2745" s="2" customFormat="1" ht="15.75" spans="1:2">
      <c r="A2745" s="6"/>
      <c r="B2745" s="7"/>
    </row>
    <row r="2746" s="2" customFormat="1" ht="15.75" spans="1:2">
      <c r="A2746" s="6"/>
      <c r="B2746" s="7"/>
    </row>
    <row r="2747" s="2" customFormat="1" ht="15.75" spans="1:2">
      <c r="A2747" s="6"/>
      <c r="B2747" s="7"/>
    </row>
    <row r="2748" s="2" customFormat="1" ht="15.75" spans="1:2">
      <c r="A2748" s="6"/>
      <c r="B2748" s="7"/>
    </row>
    <row r="2749" s="2" customFormat="1" ht="15.75" spans="1:2">
      <c r="A2749" s="6"/>
      <c r="B2749" s="7"/>
    </row>
    <row r="2750" s="2" customFormat="1" ht="15.75" spans="1:2">
      <c r="A2750" s="6"/>
      <c r="B2750" s="7"/>
    </row>
    <row r="2751" s="2" customFormat="1" ht="15.75" spans="1:2">
      <c r="A2751" s="6"/>
      <c r="B2751" s="7"/>
    </row>
    <row r="2752" s="2" customFormat="1" ht="15.75" spans="1:2">
      <c r="A2752" s="6"/>
      <c r="B2752" s="7"/>
    </row>
    <row r="2753" s="2" customFormat="1" ht="15.75" spans="1:2">
      <c r="A2753" s="6"/>
      <c r="B2753" s="7"/>
    </row>
    <row r="2754" s="2" customFormat="1" ht="15.75" spans="1:2">
      <c r="A2754" s="6"/>
      <c r="B2754" s="7"/>
    </row>
    <row r="2755" s="2" customFormat="1" ht="15.75" spans="1:2">
      <c r="A2755" s="6"/>
      <c r="B2755" s="7"/>
    </row>
    <row r="2756" s="2" customFormat="1" ht="15.75" spans="1:2">
      <c r="A2756" s="6"/>
      <c r="B2756" s="7"/>
    </row>
    <row r="2757" s="2" customFormat="1" ht="15.75" spans="1:2">
      <c r="A2757" s="6"/>
      <c r="B2757" s="7"/>
    </row>
    <row r="2758" s="2" customFormat="1" ht="15.75" spans="1:2">
      <c r="A2758" s="6"/>
      <c r="B2758" s="7"/>
    </row>
    <row r="2759" s="2" customFormat="1" ht="15.75" spans="1:2">
      <c r="A2759" s="6"/>
      <c r="B2759" s="7"/>
    </row>
    <row r="2760" s="2" customFormat="1" ht="15.75" spans="1:2">
      <c r="A2760" s="6"/>
      <c r="B2760" s="7"/>
    </row>
    <row r="2761" s="2" customFormat="1" ht="15.75" spans="1:2">
      <c r="A2761" s="6"/>
      <c r="B2761" s="7"/>
    </row>
    <row r="2762" s="2" customFormat="1" ht="15.75" spans="1:2">
      <c r="A2762" s="6"/>
      <c r="B2762" s="7"/>
    </row>
    <row r="2763" s="2" customFormat="1" ht="15.75" spans="1:2">
      <c r="A2763" s="6"/>
      <c r="B2763" s="7"/>
    </row>
    <row r="2764" s="2" customFormat="1" ht="15.75" spans="1:2">
      <c r="A2764" s="6"/>
      <c r="B2764" s="7"/>
    </row>
    <row r="2765" s="2" customFormat="1" ht="15.75" spans="1:2">
      <c r="A2765" s="6"/>
      <c r="B2765" s="7"/>
    </row>
    <row r="2766" s="2" customFormat="1" ht="15.75" spans="1:2">
      <c r="A2766" s="6"/>
      <c r="B2766" s="7"/>
    </row>
    <row r="2767" s="2" customFormat="1" ht="15.75" spans="1:2">
      <c r="A2767" s="6"/>
      <c r="B2767" s="7"/>
    </row>
    <row r="2768" s="2" customFormat="1" ht="15.75" spans="1:2">
      <c r="A2768" s="6"/>
      <c r="B2768" s="7"/>
    </row>
    <row r="2769" s="2" customFormat="1" ht="15.75" spans="1:2">
      <c r="A2769" s="6"/>
      <c r="B2769" s="7"/>
    </row>
    <row r="2770" s="2" customFormat="1" ht="15.75" spans="1:2">
      <c r="A2770" s="6"/>
      <c r="B2770" s="7"/>
    </row>
    <row r="2771" s="2" customFormat="1" ht="15.75" spans="1:2">
      <c r="A2771" s="6"/>
      <c r="B2771" s="7"/>
    </row>
    <row r="2772" s="2" customFormat="1" ht="15.75" spans="1:2">
      <c r="A2772" s="6"/>
      <c r="B2772" s="7"/>
    </row>
    <row r="2773" s="2" customFormat="1" ht="15.75" spans="1:2">
      <c r="A2773" s="6"/>
      <c r="B2773" s="7"/>
    </row>
    <row r="2774" s="2" customFormat="1" ht="15.75" spans="1:2">
      <c r="A2774" s="6"/>
      <c r="B2774" s="7"/>
    </row>
    <row r="2775" s="2" customFormat="1" ht="15.75" spans="1:2">
      <c r="A2775" s="6"/>
      <c r="B2775" s="7"/>
    </row>
    <row r="2776" s="2" customFormat="1" ht="15.75" spans="1:2">
      <c r="A2776" s="6"/>
      <c r="B2776" s="7"/>
    </row>
    <row r="2777" s="2" customFormat="1" ht="15.75" spans="1:2">
      <c r="A2777" s="6"/>
      <c r="B2777" s="7"/>
    </row>
    <row r="2778" s="2" customFormat="1" ht="15.75" spans="1:2">
      <c r="A2778" s="6"/>
      <c r="B2778" s="7"/>
    </row>
    <row r="2779" s="2" customFormat="1" ht="15.75" spans="1:2">
      <c r="A2779" s="6"/>
      <c r="B2779" s="7"/>
    </row>
    <row r="2780" s="2" customFormat="1" ht="15.75" spans="1:2">
      <c r="A2780" s="6"/>
      <c r="B2780" s="7"/>
    </row>
    <row r="2781" s="2" customFormat="1" ht="15.75" spans="1:2">
      <c r="A2781" s="6"/>
      <c r="B2781" s="7"/>
    </row>
    <row r="2782" s="2" customFormat="1" ht="15.75" spans="1:2">
      <c r="A2782" s="6"/>
      <c r="B2782" s="7"/>
    </row>
    <row r="2783" s="2" customFormat="1" ht="15.75" spans="1:2">
      <c r="A2783" s="6"/>
      <c r="B2783" s="7"/>
    </row>
    <row r="2784" s="2" customFormat="1" ht="15.75" spans="1:2">
      <c r="A2784" s="6"/>
      <c r="B2784" s="7"/>
    </row>
    <row r="2785" s="2" customFormat="1" ht="15.75" spans="1:2">
      <c r="A2785" s="6"/>
      <c r="B2785" s="7"/>
    </row>
    <row r="2786" s="2" customFormat="1" ht="15.75" spans="1:2">
      <c r="A2786" s="6"/>
      <c r="B2786" s="7"/>
    </row>
    <row r="2787" s="2" customFormat="1" ht="15.75" spans="1:2">
      <c r="A2787" s="6"/>
      <c r="B2787" s="7"/>
    </row>
    <row r="2788" s="2" customFormat="1" ht="15.75" spans="1:2">
      <c r="A2788" s="6"/>
      <c r="B2788" s="7"/>
    </row>
    <row r="2789" s="2" customFormat="1" ht="15.75" spans="1:2">
      <c r="A2789" s="6"/>
      <c r="B2789" s="7"/>
    </row>
    <row r="2790" s="2" customFormat="1" ht="15.75" spans="1:2">
      <c r="A2790" s="6"/>
      <c r="B2790" s="7"/>
    </row>
    <row r="2791" s="2" customFormat="1" ht="15.75" spans="1:2">
      <c r="A2791" s="6"/>
      <c r="B2791" s="7"/>
    </row>
    <row r="2792" s="2" customFormat="1" ht="15.75" spans="1:2">
      <c r="A2792" s="6"/>
      <c r="B2792" s="7"/>
    </row>
    <row r="2793" s="2" customFormat="1" ht="15.75" spans="1:2">
      <c r="A2793" s="6"/>
      <c r="B2793" s="7"/>
    </row>
    <row r="2794" s="2" customFormat="1" ht="15.75" spans="1:2">
      <c r="A2794" s="6"/>
      <c r="B2794" s="7"/>
    </row>
    <row r="2795" s="2" customFormat="1" ht="15.75" spans="1:2">
      <c r="A2795" s="6"/>
      <c r="B2795" s="7"/>
    </row>
    <row r="2796" s="2" customFormat="1" ht="15.75" spans="1:2">
      <c r="A2796" s="6"/>
      <c r="B2796" s="7"/>
    </row>
    <row r="2797" s="2" customFormat="1" ht="15.75" spans="1:2">
      <c r="A2797" s="6"/>
      <c r="B2797" s="7"/>
    </row>
    <row r="2798" s="2" customFormat="1" ht="15.75" spans="1:2">
      <c r="A2798" s="6"/>
      <c r="B2798" s="7"/>
    </row>
    <row r="2799" s="2" customFormat="1" ht="15.75" spans="1:2">
      <c r="A2799" s="6"/>
      <c r="B2799" s="7"/>
    </row>
    <row r="2800" s="2" customFormat="1" ht="15.75" spans="1:2">
      <c r="A2800" s="6"/>
      <c r="B2800" s="7"/>
    </row>
    <row r="2801" s="2" customFormat="1" ht="15.75" spans="1:2">
      <c r="A2801" s="6"/>
      <c r="B2801" s="7"/>
    </row>
    <row r="2802" s="2" customFormat="1" ht="15.75" spans="1:2">
      <c r="A2802" s="6"/>
      <c r="B2802" s="7"/>
    </row>
    <row r="2803" s="2" customFormat="1" ht="15.75" spans="1:2">
      <c r="A2803" s="6"/>
      <c r="B2803" s="7"/>
    </row>
    <row r="2804" s="2" customFormat="1" ht="15.75" spans="1:2">
      <c r="A2804" s="6"/>
      <c r="B2804" s="7"/>
    </row>
    <row r="2805" s="2" customFormat="1" ht="15.75" spans="1:2">
      <c r="A2805" s="6"/>
      <c r="B2805" s="7"/>
    </row>
    <row r="2806" s="2" customFormat="1" ht="15.75" spans="1:2">
      <c r="A2806" s="6"/>
      <c r="B2806" s="7"/>
    </row>
    <row r="2807" s="2" customFormat="1" ht="15.75" spans="1:2">
      <c r="A2807" s="6"/>
      <c r="B2807" s="7"/>
    </row>
    <row r="2808" s="2" customFormat="1" ht="15.75" spans="1:2">
      <c r="A2808" s="6"/>
      <c r="B2808" s="7"/>
    </row>
    <row r="2809" s="2" customFormat="1" ht="15.75" spans="1:2">
      <c r="A2809" s="6"/>
      <c r="B2809" s="7"/>
    </row>
    <row r="2810" s="2" customFormat="1" ht="15.75" spans="1:2">
      <c r="A2810" s="6"/>
      <c r="B2810" s="7"/>
    </row>
    <row r="2811" s="2" customFormat="1" ht="15.75" spans="1:2">
      <c r="A2811" s="6"/>
      <c r="B2811" s="7"/>
    </row>
    <row r="2812" s="2" customFormat="1" ht="15.75" spans="1:2">
      <c r="A2812" s="6"/>
      <c r="B2812" s="7"/>
    </row>
    <row r="2813" s="2" customFormat="1" ht="15.75" spans="1:2">
      <c r="A2813" s="6"/>
      <c r="B2813" s="7"/>
    </row>
    <row r="2814" s="2" customFormat="1" ht="15.75" spans="1:2">
      <c r="A2814" s="6"/>
      <c r="B2814" s="7"/>
    </row>
    <row r="2815" s="2" customFormat="1" ht="15.75" spans="1:2">
      <c r="A2815" s="6"/>
      <c r="B2815" s="7"/>
    </row>
    <row r="2816" s="2" customFormat="1" ht="15.75" spans="1:2">
      <c r="A2816" s="6"/>
      <c r="B2816" s="7"/>
    </row>
    <row r="2817" s="2" customFormat="1" ht="15.75" spans="1:2">
      <c r="A2817" s="6"/>
      <c r="B2817" s="7"/>
    </row>
    <row r="2818" s="2" customFormat="1" ht="15.75" spans="1:2">
      <c r="A2818" s="6"/>
      <c r="B2818" s="7"/>
    </row>
    <row r="2819" s="2" customFormat="1" ht="15.75" spans="1:2">
      <c r="A2819" s="6"/>
      <c r="B2819" s="7"/>
    </row>
    <row r="2820" s="2" customFormat="1" ht="15.75" spans="1:2">
      <c r="A2820" s="6"/>
      <c r="B2820" s="7"/>
    </row>
    <row r="2821" s="2" customFormat="1" ht="15.75" spans="1:2">
      <c r="A2821" s="6"/>
      <c r="B2821" s="7"/>
    </row>
    <row r="2822" s="2" customFormat="1" ht="15.75" spans="1:2">
      <c r="A2822" s="6"/>
      <c r="B2822" s="7"/>
    </row>
    <row r="2823" s="2" customFormat="1" ht="15.75" spans="1:2">
      <c r="A2823" s="6"/>
      <c r="B2823" s="7"/>
    </row>
    <row r="2824" s="2" customFormat="1" ht="15.75" spans="1:2">
      <c r="A2824" s="6"/>
      <c r="B2824" s="7"/>
    </row>
    <row r="2825" s="2" customFormat="1" ht="15.75" spans="1:2">
      <c r="A2825" s="6"/>
      <c r="B2825" s="7"/>
    </row>
    <row r="2826" s="2" customFormat="1" ht="15.75" spans="1:2">
      <c r="A2826" s="6"/>
      <c r="B2826" s="7"/>
    </row>
    <row r="2827" s="2" customFormat="1" ht="15.75" spans="1:2">
      <c r="A2827" s="6"/>
      <c r="B2827" s="7"/>
    </row>
    <row r="2828" s="2" customFormat="1" ht="15.75" spans="1:2">
      <c r="A2828" s="6"/>
      <c r="B2828" s="7"/>
    </row>
    <row r="2829" s="2" customFormat="1" ht="15.75" spans="1:2">
      <c r="A2829" s="6"/>
      <c r="B2829" s="7"/>
    </row>
    <row r="2830" s="2" customFormat="1" ht="15.75" spans="1:2">
      <c r="A2830" s="6"/>
      <c r="B2830" s="7"/>
    </row>
    <row r="2831" s="2" customFormat="1" ht="15.75" spans="1:2">
      <c r="A2831" s="6"/>
      <c r="B2831" s="7"/>
    </row>
    <row r="2832" s="2" customFormat="1" ht="15.75" spans="1:2">
      <c r="A2832" s="6"/>
      <c r="B2832" s="7"/>
    </row>
    <row r="2833" s="2" customFormat="1" ht="15.75" spans="1:2">
      <c r="A2833" s="6"/>
      <c r="B2833" s="7"/>
    </row>
    <row r="2834" s="2" customFormat="1" ht="15.75" spans="1:2">
      <c r="A2834" s="6"/>
      <c r="B2834" s="7"/>
    </row>
    <row r="2835" s="2" customFormat="1" ht="15.75" spans="1:2">
      <c r="A2835" s="6"/>
      <c r="B2835" s="7"/>
    </row>
    <row r="2836" s="2" customFormat="1" ht="15.75" spans="1:2">
      <c r="A2836" s="6"/>
      <c r="B2836" s="7"/>
    </row>
    <row r="2837" s="2" customFormat="1" ht="15.75" spans="1:2">
      <c r="A2837" s="6"/>
      <c r="B2837" s="7"/>
    </row>
    <row r="2838" s="2" customFormat="1" ht="15.75" spans="1:2">
      <c r="A2838" s="6"/>
      <c r="B2838" s="7"/>
    </row>
    <row r="2839" s="2" customFormat="1" ht="15.75" spans="1:2">
      <c r="A2839" s="6"/>
      <c r="B2839" s="7"/>
    </row>
    <row r="2840" s="2" customFormat="1" ht="15.75" spans="1:2">
      <c r="A2840" s="6"/>
      <c r="B2840" s="7"/>
    </row>
    <row r="2841" s="2" customFormat="1" ht="15.75" spans="1:2">
      <c r="A2841" s="6"/>
      <c r="B2841" s="7"/>
    </row>
    <row r="2842" s="2" customFormat="1" ht="15.75" spans="1:2">
      <c r="A2842" s="6"/>
      <c r="B2842" s="7"/>
    </row>
    <row r="2843" s="2" customFormat="1" ht="15.75" spans="1:2">
      <c r="A2843" s="6"/>
      <c r="B2843" s="7"/>
    </row>
    <row r="2844" s="2" customFormat="1" ht="15.75" spans="1:2">
      <c r="A2844" s="6"/>
      <c r="B2844" s="7"/>
    </row>
    <row r="2845" s="2" customFormat="1" ht="15.75" spans="1:2">
      <c r="A2845" s="6"/>
      <c r="B2845" s="7"/>
    </row>
    <row r="2846" s="2" customFormat="1" ht="15.75" spans="1:2">
      <c r="A2846" s="6"/>
      <c r="B2846" s="7"/>
    </row>
    <row r="2847" s="2" customFormat="1" ht="15.75" spans="1:2">
      <c r="A2847" s="6"/>
      <c r="B2847" s="7"/>
    </row>
    <row r="2848" s="2" customFormat="1" ht="15.75" spans="1:2">
      <c r="A2848" s="6"/>
      <c r="B2848" s="7"/>
    </row>
    <row r="2849" s="2" customFormat="1" ht="15.75" spans="1:2">
      <c r="A2849" s="6"/>
      <c r="B2849" s="7"/>
    </row>
    <row r="2850" s="2" customFormat="1" ht="15.75" spans="1:2">
      <c r="A2850" s="6"/>
      <c r="B2850" s="7"/>
    </row>
    <row r="2851" s="2" customFormat="1" ht="15.75" spans="1:2">
      <c r="A2851" s="6"/>
      <c r="B2851" s="7"/>
    </row>
    <row r="2852" s="2" customFormat="1" ht="15.75" spans="1:2">
      <c r="A2852" s="6"/>
      <c r="B2852" s="7"/>
    </row>
    <row r="2853" s="2" customFormat="1" ht="15.75" spans="1:2">
      <c r="A2853" s="6"/>
      <c r="B2853" s="7"/>
    </row>
    <row r="2854" s="2" customFormat="1" ht="15.75" spans="1:2">
      <c r="A2854" s="6"/>
      <c r="B2854" s="7"/>
    </row>
    <row r="2855" s="2" customFormat="1" ht="15.75" spans="1:2">
      <c r="A2855" s="6"/>
      <c r="B2855" s="7"/>
    </row>
    <row r="2856" s="2" customFormat="1" ht="15.75" spans="1:2">
      <c r="A2856" s="6"/>
      <c r="B2856" s="7"/>
    </row>
    <row r="2857" s="2" customFormat="1" ht="15.75" spans="1:2">
      <c r="A2857" s="6"/>
      <c r="B2857" s="7"/>
    </row>
    <row r="2858" s="2" customFormat="1" ht="15.75" spans="1:2">
      <c r="A2858" s="6"/>
      <c r="B2858" s="7"/>
    </row>
    <row r="2859" s="2" customFormat="1" ht="15.75" spans="1:2">
      <c r="A2859" s="6"/>
      <c r="B2859" s="7"/>
    </row>
    <row r="2860" s="2" customFormat="1" ht="15.75" spans="1:2">
      <c r="A2860" s="6"/>
      <c r="B2860" s="7"/>
    </row>
    <row r="2861" s="2" customFormat="1" ht="15.75" spans="1:2">
      <c r="A2861" s="6"/>
      <c r="B2861" s="7"/>
    </row>
    <row r="2862" s="2" customFormat="1" ht="15.75" spans="1:2">
      <c r="A2862" s="6"/>
      <c r="B2862" s="7"/>
    </row>
    <row r="2863" s="2" customFormat="1" ht="15.75" spans="1:2">
      <c r="A2863" s="6"/>
      <c r="B2863" s="7"/>
    </row>
    <row r="2864" s="2" customFormat="1" ht="15.75" spans="1:2">
      <c r="A2864" s="6"/>
      <c r="B2864" s="7"/>
    </row>
    <row r="2865" s="2" customFormat="1" ht="15.75" spans="1:2">
      <c r="A2865" s="6"/>
      <c r="B2865" s="7"/>
    </row>
    <row r="2866" s="2" customFormat="1" ht="15.75" spans="1:2">
      <c r="A2866" s="6"/>
      <c r="B2866" s="7"/>
    </row>
    <row r="2867" s="2" customFormat="1" ht="15.75" spans="1:2">
      <c r="A2867" s="6"/>
      <c r="B2867" s="7"/>
    </row>
    <row r="2868" s="2" customFormat="1" ht="15.75" spans="1:2">
      <c r="A2868" s="6"/>
      <c r="B2868" s="7"/>
    </row>
    <row r="2869" s="2" customFormat="1" ht="15.75" spans="1:2">
      <c r="A2869" s="6"/>
      <c r="B2869" s="7"/>
    </row>
    <row r="2870" s="2" customFormat="1" ht="15.75" spans="1:2">
      <c r="A2870" s="6"/>
      <c r="B2870" s="7"/>
    </row>
    <row r="2871" s="2" customFormat="1" ht="15.75" spans="1:2">
      <c r="A2871" s="6"/>
      <c r="B2871" s="7"/>
    </row>
    <row r="2872" s="2" customFormat="1" ht="15.75" spans="1:2">
      <c r="A2872" s="6"/>
      <c r="B2872" s="7"/>
    </row>
    <row r="2873" s="2" customFormat="1" ht="15.75" spans="1:2">
      <c r="A2873" s="6"/>
      <c r="B2873" s="7"/>
    </row>
    <row r="2874" s="2" customFormat="1" ht="15.75" spans="1:2">
      <c r="A2874" s="6"/>
      <c r="B2874" s="7"/>
    </row>
    <row r="2875" s="2" customFormat="1" ht="15.75" spans="1:2">
      <c r="A2875" s="6"/>
      <c r="B2875" s="7"/>
    </row>
    <row r="2876" s="2" customFormat="1" ht="15.75" spans="1:2">
      <c r="A2876" s="6"/>
      <c r="B2876" s="7"/>
    </row>
    <row r="2877" s="2" customFormat="1" ht="15.75" spans="1:2">
      <c r="A2877" s="6"/>
      <c r="B2877" s="7"/>
    </row>
    <row r="2878" s="2" customFormat="1" ht="15.75" spans="1:2">
      <c r="A2878" s="6"/>
      <c r="B2878" s="7"/>
    </row>
    <row r="2879" s="2" customFormat="1" ht="15.75" spans="1:2">
      <c r="A2879" s="6"/>
      <c r="B2879" s="7"/>
    </row>
    <row r="2880" s="2" customFormat="1" ht="15.75" spans="1:2">
      <c r="A2880" s="6"/>
      <c r="B2880" s="7"/>
    </row>
    <row r="2881" s="2" customFormat="1" ht="15.75" spans="1:2">
      <c r="A2881" s="6"/>
      <c r="B2881" s="7"/>
    </row>
    <row r="2882" s="2" customFormat="1" ht="15.75" spans="1:2">
      <c r="A2882" s="6"/>
      <c r="B2882" s="7"/>
    </row>
    <row r="2883" s="2" customFormat="1" ht="15.75" spans="1:2">
      <c r="A2883" s="6"/>
      <c r="B2883" s="7"/>
    </row>
    <row r="2884" s="2" customFormat="1" ht="15.75" spans="1:2">
      <c r="A2884" s="6"/>
      <c r="B2884" s="7"/>
    </row>
    <row r="2885" s="2" customFormat="1" ht="15.75" spans="1:2">
      <c r="A2885" s="6"/>
      <c r="B2885" s="7"/>
    </row>
    <row r="2886" s="2" customFormat="1" ht="15.75" spans="1:2">
      <c r="A2886" s="6"/>
      <c r="B2886" s="7"/>
    </row>
    <row r="2887" s="2" customFormat="1" ht="15.75" spans="1:2">
      <c r="A2887" s="6"/>
      <c r="B2887" s="7"/>
    </row>
    <row r="2888" s="2" customFormat="1" ht="15.75" spans="1:2">
      <c r="A2888" s="6"/>
      <c r="B2888" s="7"/>
    </row>
    <row r="2889" s="2" customFormat="1" ht="15.75" spans="1:2">
      <c r="A2889" s="6"/>
      <c r="B2889" s="7"/>
    </row>
    <row r="2890" s="2" customFormat="1" ht="15.75" spans="1:2">
      <c r="A2890" s="6"/>
      <c r="B2890" s="7"/>
    </row>
    <row r="2891" s="2" customFormat="1" ht="15.75" spans="1:2">
      <c r="A2891" s="6"/>
      <c r="B2891" s="7"/>
    </row>
    <row r="2892" s="2" customFormat="1" ht="15.75" spans="1:2">
      <c r="A2892" s="6"/>
      <c r="B2892" s="7"/>
    </row>
    <row r="2893" s="2" customFormat="1" ht="15.75" spans="1:2">
      <c r="A2893" s="6"/>
      <c r="B2893" s="7"/>
    </row>
    <row r="2894" s="2" customFormat="1" ht="15.75" spans="1:2">
      <c r="A2894" s="6"/>
      <c r="B2894" s="7"/>
    </row>
    <row r="2895" s="2" customFormat="1" ht="15.75" spans="1:2">
      <c r="A2895" s="6"/>
      <c r="B2895" s="7"/>
    </row>
    <row r="2896" s="2" customFormat="1" ht="15.75" spans="1:2">
      <c r="A2896" s="6"/>
      <c r="B2896" s="7"/>
    </row>
    <row r="2897" s="2" customFormat="1" ht="15.75" spans="1:2">
      <c r="A2897" s="6"/>
      <c r="B2897" s="7"/>
    </row>
    <row r="2898" s="2" customFormat="1" ht="15.75" spans="1:2">
      <c r="A2898" s="6"/>
      <c r="B2898" s="7"/>
    </row>
    <row r="2899" s="2" customFormat="1" ht="15.75" spans="1:2">
      <c r="A2899" s="6"/>
      <c r="B2899" s="7"/>
    </row>
    <row r="2900" s="2" customFormat="1" ht="15.75" spans="1:2">
      <c r="A2900" s="6"/>
      <c r="B2900" s="7"/>
    </row>
    <row r="2901" s="2" customFormat="1" ht="15.75" spans="1:2">
      <c r="A2901" s="6"/>
      <c r="B2901" s="7"/>
    </row>
    <row r="2902" s="2" customFormat="1" ht="15.75" spans="1:2">
      <c r="A2902" s="6"/>
      <c r="B2902" s="7"/>
    </row>
    <row r="2903" s="2" customFormat="1" ht="15.75" spans="1:2">
      <c r="A2903" s="6"/>
      <c r="B2903" s="7"/>
    </row>
    <row r="2904" s="2" customFormat="1" ht="15.75" spans="1:2">
      <c r="A2904" s="6"/>
      <c r="B2904" s="7"/>
    </row>
    <row r="2905" s="2" customFormat="1" ht="15.75" spans="1:2">
      <c r="A2905" s="6"/>
      <c r="B2905" s="7"/>
    </row>
    <row r="2906" s="2" customFormat="1" ht="15.75" spans="1:2">
      <c r="A2906" s="6"/>
      <c r="B2906" s="7"/>
    </row>
    <row r="2907" s="2" customFormat="1" ht="15.75" spans="1:2">
      <c r="A2907" s="6"/>
      <c r="B2907" s="7"/>
    </row>
    <row r="2908" s="2" customFormat="1" ht="15.75" spans="1:2">
      <c r="A2908" s="6"/>
      <c r="B2908" s="7"/>
    </row>
    <row r="2909" s="2" customFormat="1" ht="15.75" spans="1:2">
      <c r="A2909" s="6"/>
      <c r="B2909" s="7"/>
    </row>
    <row r="2910" s="2" customFormat="1" ht="15.75" spans="1:2">
      <c r="A2910" s="6"/>
      <c r="B2910" s="7"/>
    </row>
    <row r="2911" s="2" customFormat="1" ht="15.75" spans="1:2">
      <c r="A2911" s="6"/>
      <c r="B2911" s="7"/>
    </row>
    <row r="2912" s="2" customFormat="1" ht="15.75" spans="1:2">
      <c r="A2912" s="6"/>
      <c r="B2912" s="7"/>
    </row>
    <row r="2913" s="2" customFormat="1" ht="15.75" spans="1:2">
      <c r="A2913" s="6"/>
      <c r="B2913" s="7"/>
    </row>
    <row r="2914" s="2" customFormat="1" ht="15.75" spans="1:2">
      <c r="A2914" s="6"/>
      <c r="B2914" s="7"/>
    </row>
    <row r="2915" s="2" customFormat="1" ht="15.75" spans="1:2">
      <c r="A2915" s="6"/>
      <c r="B2915" s="7"/>
    </row>
    <row r="2916" s="2" customFormat="1" ht="15.75" spans="1:2">
      <c r="A2916" s="6"/>
      <c r="B2916" s="7"/>
    </row>
    <row r="2917" s="2" customFormat="1" ht="15.75" spans="1:2">
      <c r="A2917" s="6"/>
      <c r="B2917" s="7"/>
    </row>
    <row r="2918" s="2" customFormat="1" ht="15.75" spans="1:2">
      <c r="A2918" s="6"/>
      <c r="B2918" s="7"/>
    </row>
    <row r="2919" s="2" customFormat="1" ht="15.75" spans="1:2">
      <c r="A2919" s="6"/>
      <c r="B2919" s="7"/>
    </row>
    <row r="2920" s="2" customFormat="1" ht="15.75" spans="1:2">
      <c r="A2920" s="6"/>
      <c r="B2920" s="7"/>
    </row>
    <row r="2921" s="2" customFormat="1" ht="15.75" spans="1:2">
      <c r="A2921" s="6"/>
      <c r="B2921" s="7"/>
    </row>
    <row r="2922" s="2" customFormat="1" ht="15.75" spans="1:2">
      <c r="A2922" s="6"/>
      <c r="B2922" s="7"/>
    </row>
    <row r="2923" s="2" customFormat="1" ht="15.75" spans="1:2">
      <c r="A2923" s="6"/>
      <c r="B2923" s="7"/>
    </row>
    <row r="2924" s="2" customFormat="1" ht="15.75" spans="1:2">
      <c r="A2924" s="6"/>
      <c r="B2924" s="7"/>
    </row>
    <row r="2925" s="2" customFormat="1" ht="15.75" spans="1:2">
      <c r="A2925" s="6"/>
      <c r="B2925" s="7"/>
    </row>
    <row r="2926" s="2" customFormat="1" ht="15.75" spans="1:2">
      <c r="A2926" s="6"/>
      <c r="B2926" s="7"/>
    </row>
    <row r="2927" s="2" customFormat="1" ht="15.75" spans="1:2">
      <c r="A2927" s="6"/>
      <c r="B2927" s="7"/>
    </row>
    <row r="2928" s="2" customFormat="1" ht="15.75" spans="1:2">
      <c r="A2928" s="6"/>
      <c r="B2928" s="7"/>
    </row>
    <row r="2929" s="2" customFormat="1" ht="15.75" spans="1:2">
      <c r="A2929" s="6"/>
      <c r="B2929" s="7"/>
    </row>
    <row r="2930" s="2" customFormat="1" ht="15.75" spans="1:2">
      <c r="A2930" s="6"/>
      <c r="B2930" s="7"/>
    </row>
    <row r="2931" s="2" customFormat="1" ht="15.75" spans="1:2">
      <c r="A2931" s="6"/>
      <c r="B2931" s="7"/>
    </row>
    <row r="2932" s="2" customFormat="1" ht="15.75" spans="1:2">
      <c r="A2932" s="6"/>
      <c r="B2932" s="7"/>
    </row>
    <row r="2933" s="2" customFormat="1" ht="15.75" spans="1:2">
      <c r="A2933" s="6"/>
      <c r="B2933" s="7"/>
    </row>
    <row r="2934" s="2" customFormat="1" ht="15.75" spans="1:2">
      <c r="A2934" s="6"/>
      <c r="B2934" s="7"/>
    </row>
    <row r="2935" s="2" customFormat="1" ht="15.75" spans="1:2">
      <c r="A2935" s="6"/>
      <c r="B2935" s="7"/>
    </row>
    <row r="2936" s="2" customFormat="1" ht="15.75" spans="1:2">
      <c r="A2936" s="6"/>
      <c r="B2936" s="7"/>
    </row>
    <row r="2937" s="2" customFormat="1" ht="15.75" spans="1:2">
      <c r="A2937" s="6"/>
      <c r="B2937" s="7"/>
    </row>
    <row r="2938" s="2" customFormat="1" ht="15.75" spans="1:2">
      <c r="A2938" s="6"/>
      <c r="B2938" s="7"/>
    </row>
    <row r="2939" s="2" customFormat="1" ht="15.75" spans="1:2">
      <c r="A2939" s="6"/>
      <c r="B2939" s="7"/>
    </row>
    <row r="2940" s="2" customFormat="1" ht="15.75" spans="1:2">
      <c r="A2940" s="6"/>
      <c r="B2940" s="7"/>
    </row>
    <row r="2941" s="2" customFormat="1" ht="15.75" spans="1:2">
      <c r="A2941" s="6"/>
      <c r="B2941" s="7"/>
    </row>
    <row r="2942" s="2" customFormat="1" ht="15.75" spans="1:2">
      <c r="A2942" s="6"/>
      <c r="B2942" s="7"/>
    </row>
    <row r="2943" s="2" customFormat="1" ht="15.75" spans="1:2">
      <c r="A2943" s="6"/>
      <c r="B2943" s="7"/>
    </row>
    <row r="2944" s="2" customFormat="1" ht="15.75" spans="1:2">
      <c r="A2944" s="6"/>
      <c r="B2944" s="7"/>
    </row>
    <row r="2945" s="2" customFormat="1" ht="15.75" spans="1:2">
      <c r="A2945" s="6"/>
      <c r="B2945" s="7"/>
    </row>
    <row r="2946" s="2" customFormat="1" ht="15.75" spans="1:2">
      <c r="A2946" s="6"/>
      <c r="B2946" s="7"/>
    </row>
    <row r="2947" s="2" customFormat="1" ht="15.75" spans="1:2">
      <c r="A2947" s="6"/>
      <c r="B2947" s="7"/>
    </row>
    <row r="2948" s="2" customFormat="1" ht="15.75" spans="1:2">
      <c r="A2948" s="6"/>
      <c r="B2948" s="7"/>
    </row>
    <row r="2949" s="2" customFormat="1" ht="15.75" spans="1:2">
      <c r="A2949" s="6"/>
      <c r="B2949" s="7"/>
    </row>
    <row r="2950" s="2" customFormat="1" ht="15.75" spans="1:2">
      <c r="A2950" s="6"/>
      <c r="B2950" s="7"/>
    </row>
    <row r="2951" s="2" customFormat="1" ht="15.75" spans="1:2">
      <c r="A2951" s="6"/>
      <c r="B2951" s="7"/>
    </row>
    <row r="2952" s="2" customFormat="1" ht="15.75" spans="1:2">
      <c r="A2952" s="6"/>
      <c r="B2952" s="7"/>
    </row>
    <row r="2953" s="2" customFormat="1" ht="15.75" spans="1:2">
      <c r="A2953" s="6"/>
      <c r="B2953" s="7"/>
    </row>
    <row r="2954" s="2" customFormat="1" ht="15.75" spans="1:2">
      <c r="A2954" s="6"/>
      <c r="B2954" s="7"/>
    </row>
    <row r="2955" s="2" customFormat="1" ht="15.75" spans="1:2">
      <c r="A2955" s="6"/>
      <c r="B2955" s="7"/>
    </row>
    <row r="2956" s="2" customFormat="1" ht="15.75" spans="1:2">
      <c r="A2956" s="6"/>
      <c r="B2956" s="7"/>
    </row>
    <row r="2957" s="2" customFormat="1" ht="15.75" spans="1:2">
      <c r="A2957" s="6"/>
      <c r="B2957" s="7"/>
    </row>
    <row r="2958" s="2" customFormat="1" ht="15.75" spans="1:2">
      <c r="A2958" s="6"/>
      <c r="B2958" s="7"/>
    </row>
    <row r="2959" s="2" customFormat="1" ht="15.75" spans="1:2">
      <c r="A2959" s="6"/>
      <c r="B2959" s="7"/>
    </row>
    <row r="2960" s="2" customFormat="1" ht="15.75" spans="1:2">
      <c r="A2960" s="6"/>
      <c r="B2960" s="7"/>
    </row>
    <row r="2961" s="2" customFormat="1" ht="15.75" spans="1:2">
      <c r="A2961" s="6"/>
      <c r="B2961" s="7"/>
    </row>
    <row r="2962" s="2" customFormat="1" ht="15.75" spans="1:2">
      <c r="A2962" s="6"/>
      <c r="B2962" s="7"/>
    </row>
    <row r="2963" s="2" customFormat="1" ht="15.75" spans="1:2">
      <c r="A2963" s="6"/>
      <c r="B2963" s="7"/>
    </row>
    <row r="2964" s="2" customFormat="1" ht="15.75" spans="1:2">
      <c r="A2964" s="6"/>
      <c r="B2964" s="7"/>
    </row>
    <row r="2965" s="2" customFormat="1" ht="15.75" spans="1:2">
      <c r="A2965" s="6"/>
      <c r="B2965" s="7"/>
    </row>
    <row r="2966" s="2" customFormat="1" ht="15.75" spans="1:2">
      <c r="A2966" s="6"/>
      <c r="B2966" s="7"/>
    </row>
    <row r="2967" s="2" customFormat="1" ht="15.75" spans="1:2">
      <c r="A2967" s="6"/>
      <c r="B2967" s="7"/>
    </row>
    <row r="2968" s="2" customFormat="1" ht="15.75" spans="1:2">
      <c r="A2968" s="6"/>
      <c r="B2968" s="7"/>
    </row>
    <row r="2969" s="2" customFormat="1" ht="15.75" spans="1:2">
      <c r="A2969" s="6"/>
      <c r="B2969" s="7"/>
    </row>
    <row r="2970" s="2" customFormat="1" ht="15.75" spans="1:2">
      <c r="A2970" s="6"/>
      <c r="B2970" s="7"/>
    </row>
    <row r="2971" s="2" customFormat="1" ht="15.75" spans="1:2">
      <c r="A2971" s="6"/>
      <c r="B2971" s="7"/>
    </row>
    <row r="2972" s="2" customFormat="1" ht="15.75" spans="1:2">
      <c r="A2972" s="6"/>
      <c r="B2972" s="7"/>
    </row>
    <row r="2973" s="2" customFormat="1" ht="15.75" spans="1:2">
      <c r="A2973" s="6"/>
      <c r="B2973" s="7"/>
    </row>
    <row r="2974" s="2" customFormat="1" ht="15.75" spans="1:2">
      <c r="A2974" s="6"/>
      <c r="B2974" s="7"/>
    </row>
    <row r="2975" s="2" customFormat="1" ht="15.75" spans="1:2">
      <c r="A2975" s="6"/>
      <c r="B2975" s="7"/>
    </row>
    <row r="2976" s="2" customFormat="1" ht="15.75" spans="1:2">
      <c r="A2976" s="6"/>
      <c r="B2976" s="7"/>
    </row>
    <row r="2977" s="2" customFormat="1" ht="15.75" spans="1:2">
      <c r="A2977" s="6"/>
      <c r="B2977" s="7"/>
    </row>
    <row r="2978" s="2" customFormat="1" ht="15.75" spans="1:2">
      <c r="A2978" s="6"/>
      <c r="B2978" s="7"/>
    </row>
    <row r="2979" s="2" customFormat="1" ht="15.75" spans="1:2">
      <c r="A2979" s="6"/>
      <c r="B2979" s="7"/>
    </row>
    <row r="2980" s="2" customFormat="1" ht="15.75" spans="1:2">
      <c r="A2980" s="6"/>
      <c r="B2980" s="7"/>
    </row>
    <row r="2981" s="2" customFormat="1" ht="15.75" spans="1:2">
      <c r="A2981" s="6"/>
      <c r="B2981" s="7"/>
    </row>
    <row r="2982" s="2" customFormat="1" ht="15.75" spans="1:2">
      <c r="A2982" s="6"/>
      <c r="B2982" s="7"/>
    </row>
    <row r="2983" s="2" customFormat="1" ht="15.75" spans="1:2">
      <c r="A2983" s="6"/>
      <c r="B2983" s="7"/>
    </row>
    <row r="2984" s="2" customFormat="1" ht="15.75" spans="1:2">
      <c r="A2984" s="6"/>
      <c r="B2984" s="7"/>
    </row>
    <row r="2985" s="2" customFormat="1" ht="15.75" spans="1:2">
      <c r="A2985" s="6"/>
      <c r="B2985" s="7"/>
    </row>
    <row r="2986" s="2" customFormat="1" ht="15.75" spans="1:2">
      <c r="A2986" s="6"/>
      <c r="B2986" s="7"/>
    </row>
    <row r="2987" s="2" customFormat="1" ht="15.75" spans="1:2">
      <c r="A2987" s="6"/>
      <c r="B2987" s="7"/>
    </row>
    <row r="2988" s="2" customFormat="1" ht="15.75" spans="1:2">
      <c r="A2988" s="6"/>
      <c r="B2988" s="7"/>
    </row>
    <row r="2989" s="2" customFormat="1" ht="15.75" spans="1:2">
      <c r="A2989" s="6"/>
      <c r="B2989" s="7"/>
    </row>
    <row r="2990" s="2" customFormat="1" ht="15.75" spans="1:2">
      <c r="A2990" s="6"/>
      <c r="B2990" s="7"/>
    </row>
    <row r="2991" s="2" customFormat="1" ht="15.75" spans="1:2">
      <c r="A2991" s="6"/>
      <c r="B2991" s="7"/>
    </row>
    <row r="2992" s="2" customFormat="1" ht="15.75" spans="1:2">
      <c r="A2992" s="6"/>
      <c r="B2992" s="7"/>
    </row>
    <row r="2993" s="2" customFormat="1" ht="15.75" spans="1:2">
      <c r="A2993" s="6"/>
      <c r="B2993" s="7"/>
    </row>
    <row r="2994" s="2" customFormat="1" ht="15.75" spans="1:2">
      <c r="A2994" s="6"/>
      <c r="B2994" s="7"/>
    </row>
    <row r="2995" s="2" customFormat="1" ht="15.75" spans="1:2">
      <c r="A2995" s="6"/>
      <c r="B2995" s="7"/>
    </row>
    <row r="2996" s="2" customFormat="1" ht="15.75" spans="1:2">
      <c r="A2996" s="6"/>
      <c r="B2996" s="7"/>
    </row>
    <row r="2997" s="2" customFormat="1" ht="15.75" spans="1:2">
      <c r="A2997" s="6"/>
      <c r="B2997" s="7"/>
    </row>
    <row r="2998" s="2" customFormat="1" ht="15.75" spans="1:2">
      <c r="A2998" s="6"/>
      <c r="B2998" s="7"/>
    </row>
    <row r="2999" s="2" customFormat="1" ht="15.75" spans="1:2">
      <c r="A2999" s="6"/>
      <c r="B2999" s="7"/>
    </row>
    <row r="3000" s="2" customFormat="1" ht="15.75" spans="1:2">
      <c r="A3000" s="6"/>
      <c r="B3000" s="7"/>
    </row>
    <row r="3001" s="2" customFormat="1" ht="15.75" spans="1:2">
      <c r="A3001" s="6"/>
      <c r="B3001" s="7"/>
    </row>
    <row r="3002" s="2" customFormat="1" ht="15.75" spans="1:2">
      <c r="A3002" s="6"/>
      <c r="B3002" s="7"/>
    </row>
    <row r="3003" s="2" customFormat="1" ht="15.75" spans="1:2">
      <c r="A3003" s="6"/>
      <c r="B3003" s="7"/>
    </row>
    <row r="3004" s="2" customFormat="1" ht="15.75" spans="1:2">
      <c r="A3004" s="6"/>
      <c r="B3004" s="7"/>
    </row>
    <row r="3005" s="2" customFormat="1" ht="15.75" spans="1:2">
      <c r="A3005" s="6"/>
      <c r="B3005" s="7"/>
    </row>
    <row r="3006" s="2" customFormat="1" ht="15.75" spans="1:2">
      <c r="A3006" s="6"/>
      <c r="B3006" s="7"/>
    </row>
    <row r="3007" s="2" customFormat="1" ht="15.75" spans="1:2">
      <c r="A3007" s="6"/>
      <c r="B3007" s="7"/>
    </row>
    <row r="3008" s="2" customFormat="1" ht="15.75" spans="1:2">
      <c r="A3008" s="6"/>
      <c r="B3008" s="7"/>
    </row>
    <row r="3009" s="2" customFormat="1" ht="15.75" spans="1:2">
      <c r="A3009" s="6"/>
      <c r="B3009" s="7"/>
    </row>
    <row r="3010" s="2" customFormat="1" ht="15.75" spans="1:2">
      <c r="A3010" s="6"/>
      <c r="B3010" s="7"/>
    </row>
    <row r="3011" s="2" customFormat="1" ht="15.75" spans="1:2">
      <c r="A3011" s="6"/>
      <c r="B3011" s="7"/>
    </row>
    <row r="3012" s="2" customFormat="1" ht="15.75" spans="1:2">
      <c r="A3012" s="6"/>
      <c r="B3012" s="7"/>
    </row>
    <row r="3013" s="2" customFormat="1" ht="15.75" spans="1:2">
      <c r="A3013" s="6"/>
      <c r="B3013" s="7"/>
    </row>
    <row r="3014" s="2" customFormat="1" ht="15.75" spans="1:2">
      <c r="A3014" s="6"/>
      <c r="B3014" s="7"/>
    </row>
    <row r="3015" s="2" customFormat="1" ht="15.75" spans="1:2">
      <c r="A3015" s="6"/>
      <c r="B3015" s="7"/>
    </row>
    <row r="3016" s="2" customFormat="1" ht="15.75" spans="1:2">
      <c r="A3016" s="6"/>
      <c r="B3016" s="7"/>
    </row>
    <row r="3017" s="2" customFormat="1" ht="15.75" spans="1:2">
      <c r="A3017" s="6"/>
      <c r="B3017" s="7"/>
    </row>
    <row r="3018" s="2" customFormat="1" ht="15.75" spans="1:2">
      <c r="A3018" s="6"/>
      <c r="B3018" s="7"/>
    </row>
    <row r="3019" s="2" customFormat="1" ht="15.75" spans="1:2">
      <c r="A3019" s="6"/>
      <c r="B3019" s="7"/>
    </row>
    <row r="3020" s="2" customFormat="1" ht="15.75" spans="1:2">
      <c r="A3020" s="6"/>
      <c r="B3020" s="7"/>
    </row>
    <row r="3021" s="2" customFormat="1" ht="15.75" spans="1:2">
      <c r="A3021" s="6"/>
      <c r="B3021" s="7"/>
    </row>
    <row r="3022" s="2" customFormat="1" ht="15.75" spans="1:2">
      <c r="A3022" s="6"/>
      <c r="B3022" s="7"/>
    </row>
    <row r="3023" s="2" customFormat="1" ht="15.75" spans="1:2">
      <c r="A3023" s="6"/>
      <c r="B3023" s="7"/>
    </row>
    <row r="3024" s="2" customFormat="1" ht="15.75" spans="1:2">
      <c r="A3024" s="6"/>
      <c r="B3024" s="7"/>
    </row>
    <row r="3025" s="2" customFormat="1" ht="15.75" spans="1:2">
      <c r="A3025" s="6"/>
      <c r="B3025" s="7"/>
    </row>
    <row r="3026" s="2" customFormat="1" ht="15.75" spans="1:2">
      <c r="A3026" s="6"/>
      <c r="B3026" s="7"/>
    </row>
    <row r="3027" s="2" customFormat="1" ht="15.75" spans="1:2">
      <c r="A3027" s="6"/>
      <c r="B3027" s="7"/>
    </row>
    <row r="3028" s="2" customFormat="1" ht="15.75" spans="1:2">
      <c r="A3028" s="6"/>
      <c r="B3028" s="7"/>
    </row>
    <row r="3029" s="2" customFormat="1" ht="15.75" spans="1:2">
      <c r="A3029" s="6"/>
      <c r="B3029" s="7"/>
    </row>
    <row r="3030" s="2" customFormat="1" ht="15.75" spans="1:2">
      <c r="A3030" s="6"/>
      <c r="B3030" s="7"/>
    </row>
    <row r="3031" s="2" customFormat="1" ht="15.75" spans="1:2">
      <c r="A3031" s="6"/>
      <c r="B3031" s="7"/>
    </row>
    <row r="3032" s="2" customFormat="1" ht="15.75" spans="1:2">
      <c r="A3032" s="6"/>
      <c r="B3032" s="7"/>
    </row>
    <row r="3033" s="2" customFormat="1" ht="15.75" spans="1:2">
      <c r="A3033" s="6"/>
      <c r="B3033" s="7"/>
    </row>
    <row r="3034" s="2" customFormat="1" ht="15.75" spans="1:2">
      <c r="A3034" s="6"/>
      <c r="B3034" s="7"/>
    </row>
    <row r="3035" s="2" customFormat="1" ht="15.75" spans="1:2">
      <c r="A3035" s="6"/>
      <c r="B3035" s="7"/>
    </row>
    <row r="3036" s="2" customFormat="1" ht="15.75" spans="1:2">
      <c r="A3036" s="6"/>
      <c r="B3036" s="7"/>
    </row>
    <row r="3037" s="2" customFormat="1" ht="15.75" spans="1:2">
      <c r="A3037" s="6"/>
      <c r="B3037" s="7"/>
    </row>
    <row r="3038" s="2" customFormat="1" ht="15.75" spans="1:2">
      <c r="A3038" s="6"/>
      <c r="B3038" s="7"/>
    </row>
    <row r="3039" s="2" customFormat="1" ht="15.75" spans="1:2">
      <c r="A3039" s="6"/>
      <c r="B3039" s="7"/>
    </row>
    <row r="3040" s="2" customFormat="1" ht="15.75" spans="1:2">
      <c r="A3040" s="6"/>
      <c r="B3040" s="7"/>
    </row>
    <row r="3041" s="2" customFormat="1" ht="15.75" spans="1:2">
      <c r="A3041" s="6"/>
      <c r="B3041" s="7"/>
    </row>
    <row r="3042" s="2" customFormat="1" ht="15.75" spans="1:2">
      <c r="A3042" s="6"/>
      <c r="B3042" s="7"/>
    </row>
    <row r="3043" s="2" customFormat="1" ht="15.75" spans="1:2">
      <c r="A3043" s="6"/>
      <c r="B3043" s="7"/>
    </row>
    <row r="3044" s="2" customFormat="1" ht="15.75" spans="1:2">
      <c r="A3044" s="6"/>
      <c r="B3044" s="7"/>
    </row>
    <row r="3045" s="2" customFormat="1" ht="15.75" spans="1:2">
      <c r="A3045" s="6"/>
      <c r="B3045" s="7"/>
    </row>
    <row r="3046" s="2" customFormat="1" ht="15.75" spans="1:2">
      <c r="A3046" s="6"/>
      <c r="B3046" s="7"/>
    </row>
    <row r="3047" s="2" customFormat="1" ht="15.75" spans="1:2">
      <c r="A3047" s="6"/>
      <c r="B3047" s="7"/>
    </row>
    <row r="3048" s="2" customFormat="1" ht="15.75" spans="1:2">
      <c r="A3048" s="6"/>
      <c r="B3048" s="7"/>
    </row>
    <row r="3049" s="2" customFormat="1" ht="15.75" spans="1:2">
      <c r="A3049" s="6"/>
      <c r="B3049" s="7"/>
    </row>
    <row r="3050" s="2" customFormat="1" ht="15.75" spans="1:2">
      <c r="A3050" s="6"/>
      <c r="B3050" s="7"/>
    </row>
    <row r="3051" s="2" customFormat="1" ht="15.75" spans="1:2">
      <c r="A3051" s="6"/>
      <c r="B3051" s="7"/>
    </row>
    <row r="3052" s="2" customFormat="1" ht="15.75" spans="1:2">
      <c r="A3052" s="6"/>
      <c r="B3052" s="7"/>
    </row>
    <row r="3053" s="2" customFormat="1" ht="15.75" spans="1:2">
      <c r="A3053" s="6"/>
      <c r="B3053" s="7"/>
    </row>
    <row r="3054" s="2" customFormat="1" ht="15.75" spans="1:2">
      <c r="A3054" s="6"/>
      <c r="B3054" s="7"/>
    </row>
    <row r="3055" s="2" customFormat="1" ht="15.75" spans="1:2">
      <c r="A3055" s="6"/>
      <c r="B3055" s="7"/>
    </row>
    <row r="3056" s="2" customFormat="1" ht="15.75" spans="1:2">
      <c r="A3056" s="6"/>
      <c r="B3056" s="7"/>
    </row>
    <row r="3057" s="2" customFormat="1" ht="15.75" spans="1:2">
      <c r="A3057" s="6"/>
      <c r="B3057" s="7"/>
    </row>
    <row r="3058" s="2" customFormat="1" ht="15.75" spans="1:2">
      <c r="A3058" s="6"/>
      <c r="B3058" s="7"/>
    </row>
    <row r="3059" s="2" customFormat="1" ht="15.75" spans="1:2">
      <c r="A3059" s="6"/>
      <c r="B3059" s="7"/>
    </row>
    <row r="3060" s="2" customFormat="1" ht="15.75" spans="1:2">
      <c r="A3060" s="6"/>
      <c r="B3060" s="7"/>
    </row>
    <row r="3061" s="2" customFormat="1" ht="15.75" spans="1:2">
      <c r="A3061" s="6"/>
      <c r="B3061" s="7"/>
    </row>
    <row r="3062" s="2" customFormat="1" ht="15.75" spans="1:2">
      <c r="A3062" s="6"/>
      <c r="B3062" s="7"/>
    </row>
    <row r="3063" s="2" customFormat="1" ht="15.75" spans="1:2">
      <c r="A3063" s="6"/>
      <c r="B3063" s="7"/>
    </row>
    <row r="3064" s="2" customFormat="1" ht="15.75" spans="1:2">
      <c r="A3064" s="6"/>
      <c r="B3064" s="7"/>
    </row>
    <row r="3065" s="2" customFormat="1" ht="15.75" spans="1:2">
      <c r="A3065" s="6"/>
      <c r="B3065" s="7"/>
    </row>
    <row r="3066" s="2" customFormat="1" ht="15.75" spans="1:2">
      <c r="A3066" s="6"/>
      <c r="B3066" s="7"/>
    </row>
    <row r="3067" s="2" customFormat="1" ht="15.75" spans="1:2">
      <c r="A3067" s="6"/>
      <c r="B3067" s="7"/>
    </row>
    <row r="3068" s="2" customFormat="1" ht="15.75" spans="1:2">
      <c r="A3068" s="6"/>
      <c r="B3068" s="7"/>
    </row>
    <row r="3069" s="2" customFormat="1" ht="15.75" spans="1:2">
      <c r="A3069" s="6"/>
      <c r="B3069" s="7"/>
    </row>
    <row r="3070" s="2" customFormat="1" ht="15.75" spans="1:2">
      <c r="A3070" s="6"/>
      <c r="B3070" s="7"/>
    </row>
    <row r="3071" s="2" customFormat="1" ht="15.75" spans="1:2">
      <c r="A3071" s="6"/>
      <c r="B3071" s="7"/>
    </row>
    <row r="3072" s="2" customFormat="1" ht="15.75" spans="1:2">
      <c r="A3072" s="6"/>
      <c r="B3072" s="7"/>
    </row>
    <row r="3073" s="2" customFormat="1" ht="15.75" spans="1:2">
      <c r="A3073" s="6"/>
      <c r="B3073" s="7"/>
    </row>
    <row r="3074" s="2" customFormat="1" ht="15.75" spans="1:2">
      <c r="A3074" s="6"/>
      <c r="B3074" s="7"/>
    </row>
    <row r="3075" s="2" customFormat="1" ht="15.75" spans="1:2">
      <c r="A3075" s="6"/>
      <c r="B3075" s="7"/>
    </row>
    <row r="3076" s="2" customFormat="1" ht="15.75" spans="1:2">
      <c r="A3076" s="6"/>
      <c r="B3076" s="7"/>
    </row>
    <row r="3077" s="2" customFormat="1" ht="15.75" spans="1:2">
      <c r="A3077" s="6"/>
      <c r="B3077" s="7"/>
    </row>
    <row r="3078" s="2" customFormat="1" ht="15.75" spans="1:2">
      <c r="A3078" s="6"/>
      <c r="B3078" s="7"/>
    </row>
    <row r="3079" s="2" customFormat="1" ht="15.75" spans="1:2">
      <c r="A3079" s="6"/>
      <c r="B3079" s="7"/>
    </row>
    <row r="3080" s="2" customFormat="1" ht="15.75" spans="1:2">
      <c r="A3080" s="6"/>
      <c r="B3080" s="7"/>
    </row>
    <row r="3081" s="2" customFormat="1" ht="15.75" spans="1:2">
      <c r="A3081" s="6"/>
      <c r="B3081" s="7"/>
    </row>
    <row r="3082" s="2" customFormat="1" ht="15.75" spans="1:2">
      <c r="A3082" s="6"/>
      <c r="B3082" s="7"/>
    </row>
    <row r="3083" s="2" customFormat="1" ht="15.75" spans="1:2">
      <c r="A3083" s="6"/>
      <c r="B3083" s="7"/>
    </row>
    <row r="3084" s="2" customFormat="1" ht="15.75" spans="1:2">
      <c r="A3084" s="6"/>
      <c r="B3084" s="7"/>
    </row>
    <row r="3085" s="2" customFormat="1" ht="15.75" spans="1:2">
      <c r="A3085" s="6"/>
      <c r="B3085" s="7"/>
    </row>
    <row r="3086" s="2" customFormat="1" ht="15.75" spans="1:2">
      <c r="A3086" s="6"/>
      <c r="B3086" s="7"/>
    </row>
    <row r="3087" s="2" customFormat="1" ht="15.75" spans="1:2">
      <c r="A3087" s="6"/>
      <c r="B3087" s="7"/>
    </row>
    <row r="3088" s="2" customFormat="1" ht="15.75" spans="1:2">
      <c r="A3088" s="6"/>
      <c r="B3088" s="7"/>
    </row>
    <row r="3089" s="2" customFormat="1" ht="15.75" spans="1:2">
      <c r="A3089" s="6"/>
      <c r="B3089" s="7"/>
    </row>
    <row r="3090" s="2" customFormat="1" ht="15.75" spans="1:2">
      <c r="A3090" s="6"/>
      <c r="B3090" s="7"/>
    </row>
    <row r="3091" s="2" customFormat="1" ht="15.75" spans="1:2">
      <c r="A3091" s="6"/>
      <c r="B3091" s="7"/>
    </row>
    <row r="3092" s="2" customFormat="1" ht="15.75" spans="1:2">
      <c r="A3092" s="6"/>
      <c r="B3092" s="7"/>
    </row>
    <row r="3093" s="2" customFormat="1" ht="15.75" spans="1:2">
      <c r="A3093" s="6"/>
      <c r="B3093" s="7"/>
    </row>
    <row r="3094" s="2" customFormat="1" ht="15.75" spans="1:2">
      <c r="A3094" s="6"/>
      <c r="B3094" s="7"/>
    </row>
    <row r="3095" s="2" customFormat="1" ht="15.75" spans="1:2">
      <c r="A3095" s="6"/>
      <c r="B3095" s="7"/>
    </row>
    <row r="3096" s="2" customFormat="1" ht="15.75" spans="1:2">
      <c r="A3096" s="6"/>
      <c r="B3096" s="7"/>
    </row>
    <row r="3097" s="2" customFormat="1" ht="15.75" spans="1:2">
      <c r="A3097" s="6"/>
      <c r="B3097" s="7"/>
    </row>
    <row r="3098" s="2" customFormat="1" ht="15.75" spans="1:2">
      <c r="A3098" s="6"/>
      <c r="B3098" s="7"/>
    </row>
    <row r="3099" s="2" customFormat="1" ht="15.75" spans="1:2">
      <c r="A3099" s="6"/>
      <c r="B3099" s="7"/>
    </row>
    <row r="3100" s="2" customFormat="1" ht="15.75" spans="1:2">
      <c r="A3100" s="6"/>
      <c r="B3100" s="7"/>
    </row>
    <row r="3101" s="2" customFormat="1" ht="15.75" spans="1:2">
      <c r="A3101" s="6"/>
      <c r="B3101" s="7"/>
    </row>
    <row r="3102" s="2" customFormat="1" ht="15.75" spans="1:2">
      <c r="A3102" s="6"/>
      <c r="B3102" s="7"/>
    </row>
    <row r="3103" s="2" customFormat="1" ht="15.75" spans="1:2">
      <c r="A3103" s="6"/>
      <c r="B3103" s="7"/>
    </row>
    <row r="3104" s="2" customFormat="1" ht="15.75" spans="1:2">
      <c r="A3104" s="6"/>
      <c r="B3104" s="7"/>
    </row>
    <row r="3105" s="2" customFormat="1" ht="15.75" spans="1:2">
      <c r="A3105" s="6"/>
      <c r="B3105" s="7"/>
    </row>
    <row r="3106" s="2" customFormat="1" ht="15.75" spans="1:2">
      <c r="A3106" s="6"/>
      <c r="B3106" s="7"/>
    </row>
    <row r="3107" s="2" customFormat="1" ht="15.75" spans="1:2">
      <c r="A3107" s="6"/>
      <c r="B3107" s="7"/>
    </row>
    <row r="3108" s="2" customFormat="1" ht="15.75" spans="1:2">
      <c r="A3108" s="6"/>
      <c r="B3108" s="7"/>
    </row>
    <row r="3109" s="2" customFormat="1" ht="15.75" spans="1:2">
      <c r="A3109" s="6"/>
      <c r="B3109" s="7"/>
    </row>
    <row r="3110" s="2" customFormat="1" ht="15.75" spans="1:2">
      <c r="A3110" s="6"/>
      <c r="B3110" s="7"/>
    </row>
    <row r="3111" s="2" customFormat="1" ht="15.75" spans="1:2">
      <c r="A3111" s="6"/>
      <c r="B3111" s="7"/>
    </row>
    <row r="3112" s="2" customFormat="1" ht="15.75" spans="1:2">
      <c r="A3112" s="6"/>
      <c r="B3112" s="7"/>
    </row>
    <row r="3113" s="2" customFormat="1" ht="15.75" spans="1:2">
      <c r="A3113" s="6"/>
      <c r="B3113" s="7"/>
    </row>
    <row r="3114" s="2" customFormat="1" ht="15.75" spans="1:2">
      <c r="A3114" s="6"/>
      <c r="B3114" s="7"/>
    </row>
    <row r="3115" s="2" customFormat="1" ht="15.75" spans="1:2">
      <c r="A3115" s="6"/>
      <c r="B3115" s="7"/>
    </row>
    <row r="3116" s="2" customFormat="1" ht="15.75" spans="1:2">
      <c r="A3116" s="6"/>
      <c r="B3116" s="7"/>
    </row>
    <row r="3117" s="2" customFormat="1" ht="15.75" spans="1:2">
      <c r="A3117" s="6"/>
      <c r="B3117" s="7"/>
    </row>
    <row r="3118" s="2" customFormat="1" ht="15.75" spans="1:2">
      <c r="A3118" s="6"/>
      <c r="B3118" s="7"/>
    </row>
    <row r="3119" s="2" customFormat="1" ht="15.75" spans="1:2">
      <c r="A3119" s="6"/>
      <c r="B3119" s="7"/>
    </row>
    <row r="3120" s="2" customFormat="1" ht="15.75" spans="1:2">
      <c r="A3120" s="6"/>
      <c r="B3120" s="7"/>
    </row>
    <row r="3121" s="2" customFormat="1" ht="15.75" spans="1:2">
      <c r="A3121" s="6"/>
      <c r="B3121" s="7"/>
    </row>
    <row r="3122" s="2" customFormat="1" ht="15.75" spans="1:2">
      <c r="A3122" s="6"/>
      <c r="B3122" s="7"/>
    </row>
    <row r="3123" s="2" customFormat="1" ht="15.75" spans="1:2">
      <c r="A3123" s="6"/>
      <c r="B3123" s="7"/>
    </row>
    <row r="3124" s="2" customFormat="1" ht="15.75" spans="1:2">
      <c r="A3124" s="6"/>
      <c r="B3124" s="7"/>
    </row>
    <row r="3125" s="2" customFormat="1" ht="15.75" spans="1:2">
      <c r="A3125" s="6"/>
      <c r="B3125" s="7"/>
    </row>
    <row r="3126" s="2" customFormat="1" ht="15.75" spans="1:2">
      <c r="A3126" s="6"/>
      <c r="B3126" s="7"/>
    </row>
    <row r="3127" s="2" customFormat="1" ht="15.75" spans="1:2">
      <c r="A3127" s="6"/>
      <c r="B3127" s="7"/>
    </row>
    <row r="3128" s="2" customFormat="1" ht="15.75" spans="1:2">
      <c r="A3128" s="6"/>
      <c r="B3128" s="7"/>
    </row>
    <row r="3129" s="2" customFormat="1" ht="15.75" spans="1:2">
      <c r="A3129" s="6"/>
      <c r="B3129" s="7"/>
    </row>
    <row r="3130" s="2" customFormat="1" ht="15.75" spans="1:2">
      <c r="A3130" s="6"/>
      <c r="B3130" s="7"/>
    </row>
    <row r="3131" s="2" customFormat="1" ht="15.75" spans="1:2">
      <c r="A3131" s="6"/>
      <c r="B3131" s="7"/>
    </row>
    <row r="3132" s="2" customFormat="1" ht="15.75" spans="1:2">
      <c r="A3132" s="6"/>
      <c r="B3132" s="7"/>
    </row>
    <row r="3133" s="2" customFormat="1" ht="15.75" spans="1:2">
      <c r="A3133" s="6"/>
      <c r="B3133" s="7"/>
    </row>
    <row r="3134" s="2" customFormat="1" ht="15.75" spans="1:2">
      <c r="A3134" s="6"/>
      <c r="B3134" s="7"/>
    </row>
    <row r="3135" s="2" customFormat="1" ht="15.75" spans="1:2">
      <c r="A3135" s="6"/>
      <c r="B3135" s="7"/>
    </row>
    <row r="3136" s="2" customFormat="1" ht="15.75" spans="1:2">
      <c r="A3136" s="6"/>
      <c r="B3136" s="7"/>
    </row>
    <row r="3137" s="2" customFormat="1" ht="15.75" spans="1:2">
      <c r="A3137" s="6"/>
      <c r="B3137" s="7"/>
    </row>
    <row r="3138" s="2" customFormat="1" ht="15.75" spans="1:2">
      <c r="A3138" s="6"/>
      <c r="B3138" s="7"/>
    </row>
    <row r="3139" s="2" customFormat="1" ht="15.75" spans="1:2">
      <c r="A3139" s="6"/>
      <c r="B3139" s="7"/>
    </row>
    <row r="3140" s="2" customFormat="1" ht="15.75" spans="1:2">
      <c r="A3140" s="6"/>
      <c r="B3140" s="7"/>
    </row>
    <row r="3141" s="2" customFormat="1" ht="15.75" spans="1:2">
      <c r="A3141" s="6"/>
      <c r="B3141" s="7"/>
    </row>
    <row r="3142" s="2" customFormat="1" ht="15.75" spans="1:2">
      <c r="A3142" s="6"/>
      <c r="B3142" s="7"/>
    </row>
    <row r="3143" s="2" customFormat="1" ht="15.75" spans="1:2">
      <c r="A3143" s="6"/>
      <c r="B3143" s="7"/>
    </row>
    <row r="3144" s="2" customFormat="1" ht="15.75" spans="1:2">
      <c r="A3144" s="6"/>
      <c r="B3144" s="7"/>
    </row>
    <row r="3145" s="2" customFormat="1" ht="15.75" spans="1:2">
      <c r="A3145" s="6"/>
      <c r="B3145" s="7"/>
    </row>
    <row r="3146" s="2" customFormat="1" ht="15.75" spans="1:2">
      <c r="A3146" s="6"/>
      <c r="B3146" s="7"/>
    </row>
    <row r="3147" s="2" customFormat="1" ht="15.75" spans="1:2">
      <c r="A3147" s="6"/>
      <c r="B3147" s="7"/>
    </row>
    <row r="3148" s="2" customFormat="1" ht="15.75" spans="1:2">
      <c r="A3148" s="6"/>
      <c r="B3148" s="7"/>
    </row>
    <row r="3149" s="2" customFormat="1" ht="15.75" spans="1:2">
      <c r="A3149" s="6"/>
      <c r="B3149" s="7"/>
    </row>
    <row r="3150" s="2" customFormat="1" ht="15.75" spans="1:2">
      <c r="A3150" s="6"/>
      <c r="B3150" s="7"/>
    </row>
    <row r="3151" s="2" customFormat="1" ht="15.75" spans="1:2">
      <c r="A3151" s="6"/>
      <c r="B3151" s="7"/>
    </row>
    <row r="3152" s="2" customFormat="1" ht="15.75" spans="1:2">
      <c r="A3152" s="6"/>
      <c r="B3152" s="7"/>
    </row>
    <row r="3153" s="2" customFormat="1" ht="15.75" spans="1:2">
      <c r="A3153" s="6"/>
      <c r="B3153" s="7"/>
    </row>
    <row r="3154" s="2" customFormat="1" ht="15.75" spans="1:2">
      <c r="A3154" s="6"/>
      <c r="B3154" s="7"/>
    </row>
    <row r="3155" s="2" customFormat="1" ht="15.75" spans="1:2">
      <c r="A3155" s="6"/>
      <c r="B3155" s="7"/>
    </row>
    <row r="3156" s="2" customFormat="1" ht="15.75" spans="1:2">
      <c r="A3156" s="6"/>
      <c r="B3156" s="7"/>
    </row>
    <row r="3157" s="2" customFormat="1" ht="15.75" spans="1:2">
      <c r="A3157" s="6"/>
      <c r="B3157" s="7"/>
    </row>
    <row r="3158" s="2" customFormat="1" ht="15.75" spans="1:2">
      <c r="A3158" s="6"/>
      <c r="B3158" s="7"/>
    </row>
    <row r="3159" s="2" customFormat="1" ht="15.75" spans="1:2">
      <c r="A3159" s="6"/>
      <c r="B3159" s="7"/>
    </row>
    <row r="3160" s="2" customFormat="1" ht="15.75" spans="1:2">
      <c r="A3160" s="6"/>
      <c r="B3160" s="7"/>
    </row>
    <row r="3161" s="2" customFormat="1" ht="15.75" spans="1:2">
      <c r="A3161" s="6"/>
      <c r="B3161" s="7"/>
    </row>
    <row r="3162" s="2" customFormat="1" ht="15.75" spans="1:2">
      <c r="A3162" s="6"/>
      <c r="B3162" s="7"/>
    </row>
    <row r="3163" s="2" customFormat="1" ht="15.75" spans="1:2">
      <c r="A3163" s="6"/>
      <c r="B3163" s="7"/>
    </row>
    <row r="3164" s="2" customFormat="1" ht="15.75" spans="1:2">
      <c r="A3164" s="6"/>
      <c r="B3164" s="7"/>
    </row>
    <row r="3165" s="2" customFormat="1" ht="15.75" spans="1:2">
      <c r="A3165" s="6"/>
      <c r="B3165" s="7"/>
    </row>
    <row r="3166" s="2" customFormat="1" ht="15.75" spans="1:2">
      <c r="A3166" s="6"/>
      <c r="B3166" s="7"/>
    </row>
    <row r="3167" s="2" customFormat="1" ht="15.75" spans="1:2">
      <c r="A3167" s="6"/>
      <c r="B3167" s="7"/>
    </row>
    <row r="3168" s="2" customFormat="1" ht="15.75" spans="1:2">
      <c r="A3168" s="6"/>
      <c r="B3168" s="7"/>
    </row>
    <row r="3169" s="2" customFormat="1" ht="15.75" spans="1:2">
      <c r="A3169" s="6"/>
      <c r="B3169" s="7"/>
    </row>
    <row r="3170" s="2" customFormat="1" ht="15.75" spans="1:2">
      <c r="A3170" s="6"/>
      <c r="B3170" s="7"/>
    </row>
    <row r="3171" s="2" customFormat="1" ht="15.75" spans="1:2">
      <c r="A3171" s="6"/>
      <c r="B3171" s="7"/>
    </row>
    <row r="3172" s="2" customFormat="1" ht="15.75" spans="1:2">
      <c r="A3172" s="6"/>
      <c r="B3172" s="7"/>
    </row>
    <row r="3173" s="2" customFormat="1" ht="15.75" spans="1:2">
      <c r="A3173" s="6"/>
      <c r="B3173" s="7"/>
    </row>
    <row r="3174" s="2" customFormat="1" ht="15.75" spans="1:2">
      <c r="A3174" s="6"/>
      <c r="B3174" s="7"/>
    </row>
    <row r="3175" s="2" customFormat="1" ht="15.75" spans="1:2">
      <c r="A3175" s="6"/>
      <c r="B3175" s="7"/>
    </row>
    <row r="3176" s="2" customFormat="1" ht="15.75" spans="1:2">
      <c r="A3176" s="6"/>
      <c r="B3176" s="7"/>
    </row>
    <row r="3177" s="2" customFormat="1" ht="15.75" spans="1:2">
      <c r="A3177" s="6"/>
      <c r="B3177" s="7"/>
    </row>
    <row r="3178" s="2" customFormat="1" ht="15.75" spans="1:2">
      <c r="A3178" s="6"/>
      <c r="B3178" s="7"/>
    </row>
    <row r="3179" s="2" customFormat="1" ht="15.75" spans="1:2">
      <c r="A3179" s="6"/>
      <c r="B3179" s="7"/>
    </row>
    <row r="3180" s="2" customFormat="1" ht="15.75" spans="1:2">
      <c r="A3180" s="6"/>
      <c r="B3180" s="7"/>
    </row>
    <row r="3181" s="2" customFormat="1" ht="15.75" spans="1:2">
      <c r="A3181" s="6"/>
      <c r="B3181" s="7"/>
    </row>
    <row r="3182" s="2" customFormat="1" ht="15.75" spans="1:2">
      <c r="A3182" s="6"/>
      <c r="B3182" s="7"/>
    </row>
    <row r="3183" s="2" customFormat="1" ht="15.75" spans="1:2">
      <c r="A3183" s="6"/>
      <c r="B3183" s="7"/>
    </row>
    <row r="3184" s="2" customFormat="1" ht="15.75" spans="1:2">
      <c r="A3184" s="6"/>
      <c r="B3184" s="7"/>
    </row>
    <row r="3185" s="2" customFormat="1" ht="15.75" spans="1:2">
      <c r="A3185" s="6"/>
      <c r="B3185" s="7"/>
    </row>
    <row r="3186" s="2" customFormat="1" ht="15.75" spans="1:2">
      <c r="A3186" s="6"/>
      <c r="B3186" s="7"/>
    </row>
    <row r="3187" s="2" customFormat="1" ht="15.75" spans="1:2">
      <c r="A3187" s="6"/>
      <c r="B3187" s="7"/>
    </row>
    <row r="3188" s="2" customFormat="1" ht="15.75" spans="1:2">
      <c r="A3188" s="6"/>
      <c r="B3188" s="7"/>
    </row>
    <row r="3189" s="2" customFormat="1" ht="15.75" spans="1:2">
      <c r="A3189" s="6"/>
      <c r="B3189" s="7"/>
    </row>
    <row r="3190" s="2" customFormat="1" ht="15.75" spans="1:2">
      <c r="A3190" s="6"/>
      <c r="B3190" s="7"/>
    </row>
    <row r="3191" s="2" customFormat="1" ht="15.75" spans="1:2">
      <c r="A3191" s="6"/>
      <c r="B3191" s="7"/>
    </row>
    <row r="3192" s="2" customFormat="1" ht="15.75" spans="1:2">
      <c r="A3192" s="6"/>
      <c r="B3192" s="7"/>
    </row>
    <row r="3193" s="2" customFormat="1" ht="15.75" spans="1:2">
      <c r="A3193" s="6"/>
      <c r="B3193" s="7"/>
    </row>
    <row r="3194" s="2" customFormat="1" ht="15.75" spans="1:2">
      <c r="A3194" s="6"/>
      <c r="B3194" s="7"/>
    </row>
    <row r="3195" s="2" customFormat="1" ht="15.75" spans="1:2">
      <c r="A3195" s="6"/>
      <c r="B3195" s="7"/>
    </row>
    <row r="3196" s="2" customFormat="1" ht="15.75" spans="1:2">
      <c r="A3196" s="6"/>
      <c r="B3196" s="7"/>
    </row>
    <row r="3197" s="2" customFormat="1" ht="15.75" spans="1:2">
      <c r="A3197" s="6"/>
      <c r="B3197" s="7"/>
    </row>
    <row r="3198" s="2" customFormat="1" ht="15.75" spans="1:2">
      <c r="A3198" s="6"/>
      <c r="B3198" s="7"/>
    </row>
    <row r="3199" s="2" customFormat="1" ht="15.75" spans="1:2">
      <c r="A3199" s="6"/>
      <c r="B3199" s="7"/>
    </row>
    <row r="3200" s="2" customFormat="1" ht="15.75" spans="1:2">
      <c r="A3200" s="6"/>
      <c r="B3200" s="7"/>
    </row>
    <row r="3201" s="2" customFormat="1" ht="15.75" spans="1:2">
      <c r="A3201" s="6"/>
      <c r="B3201" s="7"/>
    </row>
    <row r="3202" s="2" customFormat="1" ht="15.75" spans="1:2">
      <c r="A3202" s="6"/>
      <c r="B3202" s="7"/>
    </row>
    <row r="3203" s="2" customFormat="1" ht="15.75" spans="1:2">
      <c r="A3203" s="6"/>
      <c r="B3203" s="7"/>
    </row>
    <row r="3204" s="2" customFormat="1" ht="15.75" spans="1:2">
      <c r="A3204" s="6"/>
      <c r="B3204" s="7"/>
    </row>
    <row r="3205" s="2" customFormat="1" ht="15.75" spans="1:2">
      <c r="A3205" s="6"/>
      <c r="B3205" s="7"/>
    </row>
    <row r="3206" s="2" customFormat="1" ht="15.75" spans="1:2">
      <c r="A3206" s="6"/>
      <c r="B3206" s="7"/>
    </row>
    <row r="3207" s="2" customFormat="1" ht="15.75" spans="1:2">
      <c r="A3207" s="6"/>
      <c r="B3207" s="7"/>
    </row>
    <row r="3208" s="2" customFormat="1" ht="15.75" spans="1:2">
      <c r="A3208" s="6"/>
      <c r="B3208" s="7"/>
    </row>
    <row r="3209" s="2" customFormat="1" ht="15.75" spans="1:2">
      <c r="A3209" s="6"/>
      <c r="B3209" s="7"/>
    </row>
    <row r="3210" s="2" customFormat="1" ht="15.75" spans="1:2">
      <c r="A3210" s="6"/>
      <c r="B3210" s="7"/>
    </row>
    <row r="3211" s="2" customFormat="1" ht="15.75" spans="1:2">
      <c r="A3211" s="6"/>
      <c r="B3211" s="7"/>
    </row>
    <row r="3212" s="2" customFormat="1" ht="15.75" spans="1:2">
      <c r="A3212" s="6"/>
      <c r="B3212" s="7"/>
    </row>
    <row r="3213" s="2" customFormat="1" ht="15.75" spans="1:2">
      <c r="A3213" s="6"/>
      <c r="B3213" s="7"/>
    </row>
    <row r="3214" s="2" customFormat="1" ht="15.75" spans="1:2">
      <c r="A3214" s="6"/>
      <c r="B3214" s="7"/>
    </row>
    <row r="3215" s="2" customFormat="1" ht="15.75" spans="1:2">
      <c r="A3215" s="6"/>
      <c r="B3215" s="7"/>
    </row>
    <row r="3216" s="2" customFormat="1" ht="15.75" spans="1:2">
      <c r="A3216" s="6"/>
      <c r="B3216" s="7"/>
    </row>
    <row r="3217" s="2" customFormat="1" ht="15.75" spans="1:2">
      <c r="A3217" s="6"/>
      <c r="B3217" s="7"/>
    </row>
    <row r="3218" s="2" customFormat="1" ht="15.75" spans="1:2">
      <c r="A3218" s="6"/>
      <c r="B3218" s="7"/>
    </row>
    <row r="3219" s="2" customFormat="1" ht="15.75" spans="1:2">
      <c r="A3219" s="6"/>
      <c r="B3219" s="7"/>
    </row>
    <row r="3220" s="2" customFormat="1" ht="15.75" spans="1:2">
      <c r="A3220" s="6"/>
      <c r="B3220" s="7"/>
    </row>
    <row r="3221" s="2" customFormat="1" ht="15.75" spans="1:2">
      <c r="A3221" s="6"/>
      <c r="B3221" s="7"/>
    </row>
    <row r="3222" s="2" customFormat="1" ht="15.75" spans="1:2">
      <c r="A3222" s="6"/>
      <c r="B3222" s="7"/>
    </row>
    <row r="3223" s="2" customFormat="1" ht="15.75" spans="1:2">
      <c r="A3223" s="6"/>
      <c r="B3223" s="7"/>
    </row>
    <row r="3224" s="2" customFormat="1" ht="15.75" spans="1:2">
      <c r="A3224" s="6"/>
      <c r="B3224" s="7"/>
    </row>
    <row r="3225" s="2" customFormat="1" ht="15.75" spans="1:2">
      <c r="A3225" s="6"/>
      <c r="B3225" s="7"/>
    </row>
    <row r="3226" s="2" customFormat="1" ht="15.75" spans="1:2">
      <c r="A3226" s="6"/>
      <c r="B3226" s="7"/>
    </row>
    <row r="3227" s="2" customFormat="1" ht="15.75" spans="1:2">
      <c r="A3227" s="6"/>
      <c r="B3227" s="7"/>
    </row>
    <row r="3228" s="2" customFormat="1" ht="15.75" spans="1:2">
      <c r="A3228" s="6"/>
      <c r="B3228" s="7"/>
    </row>
    <row r="3229" s="2" customFormat="1" ht="15.75" spans="1:2">
      <c r="A3229" s="6"/>
      <c r="B3229" s="7"/>
    </row>
    <row r="3230" s="2" customFormat="1" ht="15.75" spans="1:2">
      <c r="A3230" s="6"/>
      <c r="B3230" s="7"/>
    </row>
    <row r="3231" s="2" customFormat="1" ht="15.75" spans="1:2">
      <c r="A3231" s="6"/>
      <c r="B3231" s="7"/>
    </row>
    <row r="3232" s="2" customFormat="1" ht="15.75" spans="1:2">
      <c r="A3232" s="6"/>
      <c r="B3232" s="7"/>
    </row>
    <row r="3233" s="2" customFormat="1" ht="15.75" spans="1:2">
      <c r="A3233" s="6"/>
      <c r="B3233" s="7"/>
    </row>
    <row r="3234" s="2" customFormat="1" ht="15.75" spans="1:2">
      <c r="A3234" s="6"/>
      <c r="B3234" s="7"/>
    </row>
    <row r="3235" s="2" customFormat="1" ht="15.75" spans="1:2">
      <c r="A3235" s="6"/>
      <c r="B3235" s="7"/>
    </row>
    <row r="3236" s="2" customFormat="1" ht="15.75" spans="1:2">
      <c r="A3236" s="6"/>
      <c r="B3236" s="7"/>
    </row>
    <row r="3237" s="2" customFormat="1" ht="15.75" spans="1:2">
      <c r="A3237" s="6"/>
      <c r="B3237" s="7"/>
    </row>
    <row r="3238" s="2" customFormat="1" ht="15.75" spans="1:2">
      <c r="A3238" s="6"/>
      <c r="B3238" s="7"/>
    </row>
    <row r="3239" s="2" customFormat="1" ht="15.75" spans="1:2">
      <c r="A3239" s="6"/>
      <c r="B3239" s="7"/>
    </row>
    <row r="3240" s="2" customFormat="1" ht="15.75" spans="1:2">
      <c r="A3240" s="6"/>
      <c r="B3240" s="7"/>
    </row>
    <row r="3241" s="2" customFormat="1" ht="15.75" spans="1:2">
      <c r="A3241" s="6"/>
      <c r="B3241" s="7"/>
    </row>
    <row r="3242" s="2" customFormat="1" ht="15.75" spans="1:2">
      <c r="A3242" s="6"/>
      <c r="B3242" s="7"/>
    </row>
    <row r="3243" s="2" customFormat="1" ht="15.75" spans="1:2">
      <c r="A3243" s="6"/>
      <c r="B3243" s="7"/>
    </row>
    <row r="3244" s="2" customFormat="1" ht="15.75" spans="1:2">
      <c r="A3244" s="6"/>
      <c r="B3244" s="7"/>
    </row>
    <row r="3245" s="2" customFormat="1" ht="15.75" spans="1:2">
      <c r="A3245" s="6"/>
      <c r="B3245" s="7"/>
    </row>
    <row r="3246" s="2" customFormat="1" ht="15.75" spans="1:2">
      <c r="A3246" s="6"/>
      <c r="B3246" s="7"/>
    </row>
    <row r="3247" s="2" customFormat="1" ht="15.75" spans="1:2">
      <c r="A3247" s="6"/>
      <c r="B3247" s="7"/>
    </row>
    <row r="3248" s="2" customFormat="1" ht="15.75" spans="1:2">
      <c r="A3248" s="6"/>
      <c r="B3248" s="7"/>
    </row>
    <row r="3249" s="2" customFormat="1" ht="15.75" spans="1:2">
      <c r="A3249" s="6"/>
      <c r="B3249" s="7"/>
    </row>
    <row r="3250" s="2" customFormat="1" ht="15.75" spans="1:2">
      <c r="A3250" s="6"/>
      <c r="B3250" s="7"/>
    </row>
    <row r="3251" s="2" customFormat="1" ht="15.75" spans="1:2">
      <c r="A3251" s="6"/>
      <c r="B3251" s="7"/>
    </row>
    <row r="3252" s="2" customFormat="1" ht="15.75" spans="1:2">
      <c r="A3252" s="6"/>
      <c r="B3252" s="7"/>
    </row>
    <row r="3253" s="2" customFormat="1" ht="15.75" spans="1:2">
      <c r="A3253" s="6"/>
      <c r="B3253" s="7"/>
    </row>
    <row r="3254" s="2" customFormat="1" ht="15.75" spans="1:2">
      <c r="A3254" s="6"/>
      <c r="B3254" s="7"/>
    </row>
    <row r="3255" s="2" customFormat="1" ht="15.75" spans="1:2">
      <c r="A3255" s="6"/>
      <c r="B3255" s="7"/>
    </row>
    <row r="3256" s="2" customFormat="1" ht="15.75" spans="1:2">
      <c r="A3256" s="6"/>
      <c r="B3256" s="7"/>
    </row>
    <row r="3257" s="2" customFormat="1" ht="15.75" spans="1:2">
      <c r="A3257" s="6"/>
      <c r="B3257" s="7"/>
    </row>
    <row r="3258" s="2" customFormat="1" ht="15.75" spans="1:2">
      <c r="A3258" s="6"/>
      <c r="B3258" s="7"/>
    </row>
    <row r="3259" s="2" customFormat="1" ht="15.75" spans="1:2">
      <c r="A3259" s="6"/>
      <c r="B3259" s="7"/>
    </row>
    <row r="3260" s="2" customFormat="1" ht="15.75" spans="1:2">
      <c r="A3260" s="6"/>
      <c r="B3260" s="7"/>
    </row>
    <row r="3261" s="2" customFormat="1" ht="15.75" spans="1:2">
      <c r="A3261" s="6"/>
      <c r="B3261" s="7"/>
    </row>
    <row r="3262" s="2" customFormat="1" ht="15.75" spans="1:2">
      <c r="A3262" s="6"/>
      <c r="B3262" s="7"/>
    </row>
    <row r="3263" s="2" customFormat="1" ht="15.75" spans="1:2">
      <c r="A3263" s="6"/>
      <c r="B3263" s="7"/>
    </row>
    <row r="3264" s="2" customFormat="1" ht="15.75" spans="1:2">
      <c r="A3264" s="6"/>
      <c r="B3264" s="7"/>
    </row>
    <row r="3265" s="2" customFormat="1" ht="15.75" spans="1:2">
      <c r="A3265" s="6"/>
      <c r="B3265" s="7"/>
    </row>
    <row r="3266" s="2" customFormat="1" ht="15.75" spans="1:2">
      <c r="A3266" s="6"/>
      <c r="B3266" s="7"/>
    </row>
    <row r="3267" s="2" customFormat="1" ht="15.75" spans="1:2">
      <c r="A3267" s="6"/>
      <c r="B3267" s="7"/>
    </row>
    <row r="3268" s="2" customFormat="1" ht="15.75" spans="1:2">
      <c r="A3268" s="6"/>
      <c r="B3268" s="7"/>
    </row>
    <row r="3269" s="2" customFormat="1" ht="15.75" spans="1:2">
      <c r="A3269" s="6"/>
      <c r="B3269" s="7"/>
    </row>
    <row r="3270" s="2" customFormat="1" ht="15.75" spans="1:2">
      <c r="A3270" s="6"/>
      <c r="B3270" s="7"/>
    </row>
    <row r="3271" s="2" customFormat="1" ht="15.75" spans="1:2">
      <c r="A3271" s="6"/>
      <c r="B3271" s="7"/>
    </row>
    <row r="3272" s="2" customFormat="1" ht="15.75" spans="1:2">
      <c r="A3272" s="6"/>
      <c r="B3272" s="7"/>
    </row>
    <row r="3273" s="2" customFormat="1" ht="15.75" spans="1:2">
      <c r="A3273" s="6"/>
      <c r="B3273" s="7"/>
    </row>
    <row r="3274" s="2" customFormat="1" ht="15.75" spans="1:2">
      <c r="A3274" s="6"/>
      <c r="B3274" s="7"/>
    </row>
    <row r="3275" s="2" customFormat="1" ht="15.75" spans="1:2">
      <c r="A3275" s="6"/>
      <c r="B3275" s="7"/>
    </row>
    <row r="3276" s="2" customFormat="1" ht="15.75" spans="1:2">
      <c r="A3276" s="6"/>
      <c r="B3276" s="7"/>
    </row>
    <row r="3277" s="2" customFormat="1" ht="15.75" spans="1:2">
      <c r="A3277" s="6"/>
      <c r="B3277" s="7"/>
    </row>
    <row r="3278" s="2" customFormat="1" ht="15.75" spans="1:2">
      <c r="A3278" s="6"/>
      <c r="B3278" s="7"/>
    </row>
    <row r="3279" s="2" customFormat="1" ht="15.75" spans="1:2">
      <c r="A3279" s="6"/>
      <c r="B3279" s="7"/>
    </row>
    <row r="3280" s="2" customFormat="1" ht="15.75" spans="1:2">
      <c r="A3280" s="6"/>
      <c r="B3280" s="7"/>
    </row>
    <row r="3281" s="2" customFormat="1" ht="15.75" spans="1:2">
      <c r="A3281" s="6"/>
      <c r="B3281" s="7"/>
    </row>
    <row r="3282" s="2" customFormat="1" ht="15.75" spans="1:2">
      <c r="A3282" s="6"/>
      <c r="B3282" s="7"/>
    </row>
    <row r="3283" s="2" customFormat="1" ht="15.75" spans="1:2">
      <c r="A3283" s="6"/>
      <c r="B3283" s="7"/>
    </row>
    <row r="3284" s="2" customFormat="1" ht="15.75" spans="1:2">
      <c r="A3284" s="6"/>
      <c r="B3284" s="7"/>
    </row>
    <row r="3285" s="2" customFormat="1" ht="15.75" spans="1:2">
      <c r="A3285" s="6"/>
      <c r="B3285" s="7"/>
    </row>
    <row r="3286" s="2" customFormat="1" ht="15.75" spans="1:2">
      <c r="A3286" s="6"/>
      <c r="B3286" s="7"/>
    </row>
    <row r="3287" s="2" customFormat="1" ht="15.75" spans="1:2">
      <c r="A3287" s="6"/>
      <c r="B3287" s="7"/>
    </row>
    <row r="3288" s="2" customFormat="1" ht="15.75" spans="1:2">
      <c r="A3288" s="6"/>
      <c r="B3288" s="7"/>
    </row>
    <row r="3289" s="2" customFormat="1" ht="15.75" spans="1:2">
      <c r="A3289" s="6"/>
      <c r="B3289" s="7"/>
    </row>
    <row r="3290" s="2" customFormat="1" ht="15.75" spans="1:2">
      <c r="A3290" s="6"/>
      <c r="B3290" s="7"/>
    </row>
    <row r="3291" s="2" customFormat="1" ht="15.75" spans="1:2">
      <c r="A3291" s="6"/>
      <c r="B3291" s="7"/>
    </row>
    <row r="3292" s="2" customFormat="1" ht="15.75" spans="1:2">
      <c r="A3292" s="6"/>
      <c r="B3292" s="7"/>
    </row>
    <row r="3293" s="2" customFormat="1" ht="15.75" spans="1:2">
      <c r="A3293" s="6"/>
      <c r="B3293" s="7"/>
    </row>
    <row r="3294" s="2" customFormat="1" ht="15.75" spans="1:2">
      <c r="A3294" s="6"/>
      <c r="B3294" s="7"/>
    </row>
    <row r="3295" s="2" customFormat="1" ht="15.75" spans="1:2">
      <c r="A3295" s="6"/>
      <c r="B3295" s="7"/>
    </row>
    <row r="3296" s="2" customFormat="1" ht="15.75" spans="1:2">
      <c r="A3296" s="6"/>
      <c r="B3296" s="7"/>
    </row>
    <row r="3297" s="2" customFormat="1" ht="15.75" spans="1:2">
      <c r="A3297" s="6"/>
      <c r="B3297" s="7"/>
    </row>
    <row r="3298" s="2" customFormat="1" ht="15.75" spans="1:2">
      <c r="A3298" s="6"/>
      <c r="B3298" s="7"/>
    </row>
    <row r="3299" s="2" customFormat="1" ht="15.75" spans="1:2">
      <c r="A3299" s="6"/>
      <c r="B3299" s="7"/>
    </row>
    <row r="3300" s="2" customFormat="1" ht="15.75" spans="1:2">
      <c r="A3300" s="6"/>
      <c r="B3300" s="7"/>
    </row>
    <row r="3301" s="2" customFormat="1" ht="15.75" spans="1:2">
      <c r="A3301" s="6"/>
      <c r="B3301" s="7"/>
    </row>
    <row r="3302" s="2" customFormat="1" ht="15.75" spans="1:2">
      <c r="A3302" s="6"/>
      <c r="B3302" s="7"/>
    </row>
    <row r="3303" s="2" customFormat="1" ht="15.75" spans="1:2">
      <c r="A3303" s="6"/>
      <c r="B3303" s="7"/>
    </row>
    <row r="3304" s="2" customFormat="1" ht="15.75" spans="1:2">
      <c r="A3304" s="6"/>
      <c r="B3304" s="7"/>
    </row>
    <row r="3305" s="2" customFormat="1" ht="15.75" spans="1:2">
      <c r="A3305" s="6"/>
      <c r="B3305" s="7"/>
    </row>
    <row r="3306" s="2" customFormat="1" ht="15.75" spans="1:2">
      <c r="A3306" s="6"/>
      <c r="B3306" s="7"/>
    </row>
    <row r="3307" s="2" customFormat="1" ht="15.75" spans="1:2">
      <c r="A3307" s="6"/>
      <c r="B3307" s="7"/>
    </row>
    <row r="3308" s="2" customFormat="1" ht="15.75" spans="1:2">
      <c r="A3308" s="6"/>
      <c r="B3308" s="7"/>
    </row>
    <row r="3309" s="2" customFormat="1" ht="15.75" spans="1:2">
      <c r="A3309" s="6"/>
      <c r="B3309" s="7"/>
    </row>
    <row r="3310" s="2" customFormat="1" ht="15.75" spans="1:2">
      <c r="A3310" s="6"/>
      <c r="B3310" s="7"/>
    </row>
    <row r="3311" s="2" customFormat="1" ht="15.75" spans="1:2">
      <c r="A3311" s="6"/>
      <c r="B3311" s="7"/>
    </row>
    <row r="3312" s="2" customFormat="1" ht="15.75" spans="1:2">
      <c r="A3312" s="6"/>
      <c r="B3312" s="7"/>
    </row>
    <row r="3313" s="2" customFormat="1" ht="15.75" spans="1:2">
      <c r="A3313" s="6"/>
      <c r="B3313" s="7"/>
    </row>
    <row r="3314" s="2" customFormat="1" ht="15.75" spans="1:2">
      <c r="A3314" s="6"/>
      <c r="B3314" s="7"/>
    </row>
    <row r="3315" s="2" customFormat="1" ht="15.75" spans="1:2">
      <c r="A3315" s="6"/>
      <c r="B3315" s="7"/>
    </row>
    <row r="3316" s="2" customFormat="1" ht="15.75" spans="1:2">
      <c r="A3316" s="6"/>
      <c r="B3316" s="7"/>
    </row>
    <row r="3317" s="2" customFormat="1" ht="15.75" spans="1:2">
      <c r="A3317" s="6"/>
      <c r="B3317" s="7"/>
    </row>
    <row r="3318" s="2" customFormat="1" ht="15.75" spans="1:2">
      <c r="A3318" s="6"/>
      <c r="B3318" s="7"/>
    </row>
    <row r="3319" s="2" customFormat="1" ht="15.75" spans="1:2">
      <c r="A3319" s="6"/>
      <c r="B3319" s="7"/>
    </row>
    <row r="3320" s="2" customFormat="1" ht="15.75" spans="1:2">
      <c r="A3320" s="6"/>
      <c r="B3320" s="7"/>
    </row>
    <row r="3321" s="2" customFormat="1" ht="15.75" spans="1:2">
      <c r="A3321" s="6"/>
      <c r="B3321" s="7"/>
    </row>
    <row r="3322" s="2" customFormat="1" ht="15.75" spans="1:2">
      <c r="A3322" s="6"/>
      <c r="B3322" s="7"/>
    </row>
    <row r="3323" s="2" customFormat="1" ht="15.75" spans="1:2">
      <c r="A3323" s="6"/>
      <c r="B3323" s="7"/>
    </row>
    <row r="3324" s="2" customFormat="1" ht="15.75" spans="1:2">
      <c r="A3324" s="6"/>
      <c r="B3324" s="7"/>
    </row>
    <row r="3325" s="2" customFormat="1" ht="15.75" spans="1:2">
      <c r="A3325" s="6"/>
      <c r="B3325" s="7"/>
    </row>
    <row r="3326" s="2" customFormat="1" ht="15.75" spans="1:2">
      <c r="A3326" s="6"/>
      <c r="B3326" s="7"/>
    </row>
    <row r="3327" s="2" customFormat="1" ht="15.75" spans="1:2">
      <c r="A3327" s="6"/>
      <c r="B3327" s="7"/>
    </row>
    <row r="3328" s="2" customFormat="1" ht="15.75" spans="1:2">
      <c r="A3328" s="6"/>
      <c r="B3328" s="7"/>
    </row>
    <row r="3329" s="2" customFormat="1" ht="15.75" spans="1:2">
      <c r="A3329" s="6"/>
      <c r="B3329" s="7"/>
    </row>
    <row r="3330" s="2" customFormat="1" ht="15.75" spans="1:2">
      <c r="A3330" s="6"/>
      <c r="B3330" s="7"/>
    </row>
    <row r="3331" s="2" customFormat="1" ht="15.75" spans="1:2">
      <c r="A3331" s="6"/>
      <c r="B3331" s="7"/>
    </row>
    <row r="3332" s="2" customFormat="1" ht="15.75" spans="1:2">
      <c r="A3332" s="6"/>
      <c r="B3332" s="7"/>
    </row>
    <row r="3333" s="2" customFormat="1" ht="15.75" spans="1:2">
      <c r="A3333" s="6"/>
      <c r="B3333" s="7"/>
    </row>
    <row r="3334" s="2" customFormat="1" ht="15.75" spans="1:2">
      <c r="A3334" s="6"/>
      <c r="B3334" s="7"/>
    </row>
    <row r="3335" s="2" customFormat="1" ht="15.75" spans="1:2">
      <c r="A3335" s="6"/>
      <c r="B3335" s="7"/>
    </row>
    <row r="3336" s="2" customFormat="1" ht="15.75" spans="1:2">
      <c r="A3336" s="6"/>
      <c r="B3336" s="7"/>
    </row>
    <row r="3337" s="2" customFormat="1" ht="15.75" spans="1:2">
      <c r="A3337" s="6"/>
      <c r="B3337" s="7"/>
    </row>
    <row r="3338" s="2" customFormat="1" ht="15.75" spans="1:2">
      <c r="A3338" s="6"/>
      <c r="B3338" s="7"/>
    </row>
    <row r="3339" s="2" customFormat="1" ht="15.75" spans="1:2">
      <c r="A3339" s="6"/>
      <c r="B3339" s="7"/>
    </row>
    <row r="3340" s="2" customFormat="1" ht="15.75" spans="1:2">
      <c r="A3340" s="6"/>
      <c r="B3340" s="7"/>
    </row>
    <row r="3341" s="2" customFormat="1" ht="15.75" spans="1:2">
      <c r="A3341" s="6"/>
      <c r="B3341" s="7"/>
    </row>
    <row r="3342" s="2" customFormat="1" ht="15.75" spans="1:2">
      <c r="A3342" s="6"/>
      <c r="B3342" s="7"/>
    </row>
    <row r="3343" s="2" customFormat="1" ht="15.75" spans="1:2">
      <c r="A3343" s="6"/>
      <c r="B3343" s="7"/>
    </row>
    <row r="3344" s="2" customFormat="1" ht="15.75" spans="1:2">
      <c r="A3344" s="6"/>
      <c r="B3344" s="7"/>
    </row>
    <row r="3345" s="2" customFormat="1" ht="15.75" spans="1:2">
      <c r="A3345" s="6"/>
      <c r="B3345" s="7"/>
    </row>
    <row r="3346" s="2" customFormat="1" ht="15.75" spans="1:2">
      <c r="A3346" s="6"/>
      <c r="B3346" s="7"/>
    </row>
    <row r="3347" s="2" customFormat="1" ht="15.75" spans="1:2">
      <c r="A3347" s="6"/>
      <c r="B3347" s="7"/>
    </row>
    <row r="3348" s="2" customFormat="1" ht="15.75" spans="1:2">
      <c r="A3348" s="6"/>
      <c r="B3348" s="7"/>
    </row>
    <row r="3349" s="2" customFormat="1" ht="15.75" spans="1:2">
      <c r="A3349" s="6"/>
      <c r="B3349" s="7"/>
    </row>
    <row r="3350" s="2" customFormat="1" ht="15.75" spans="1:2">
      <c r="A3350" s="6"/>
      <c r="B3350" s="7"/>
    </row>
    <row r="3351" s="2" customFormat="1" ht="15.75" spans="1:2">
      <c r="A3351" s="6"/>
      <c r="B3351" s="7"/>
    </row>
    <row r="3352" s="2" customFormat="1" ht="15.75" spans="1:2">
      <c r="A3352" s="6"/>
      <c r="B3352" s="7"/>
    </row>
    <row r="3353" s="2" customFormat="1" ht="15.75" spans="1:2">
      <c r="A3353" s="6"/>
      <c r="B3353" s="7"/>
    </row>
    <row r="3354" s="2" customFormat="1" ht="15.75" spans="1:2">
      <c r="A3354" s="6"/>
      <c r="B3354" s="7"/>
    </row>
    <row r="3355" s="2" customFormat="1" ht="15.75" spans="1:2">
      <c r="A3355" s="6"/>
      <c r="B3355" s="7"/>
    </row>
    <row r="3356" s="2" customFormat="1" ht="15.75" spans="1:2">
      <c r="A3356" s="6"/>
      <c r="B3356" s="7"/>
    </row>
    <row r="3357" s="2" customFormat="1" ht="15.75" spans="1:2">
      <c r="A3357" s="6"/>
      <c r="B3357" s="7"/>
    </row>
    <row r="3358" s="2" customFormat="1" ht="15.75" spans="1:2">
      <c r="A3358" s="6"/>
      <c r="B3358" s="7"/>
    </row>
    <row r="3359" s="2" customFormat="1" ht="15.75" spans="1:2">
      <c r="A3359" s="6"/>
      <c r="B3359" s="7"/>
    </row>
    <row r="3360" s="2" customFormat="1" ht="15.75" spans="1:2">
      <c r="A3360" s="6"/>
      <c r="B3360" s="7"/>
    </row>
    <row r="3361" s="2" customFormat="1" ht="15.75" spans="1:2">
      <c r="A3361" s="6"/>
      <c r="B3361" s="7"/>
    </row>
    <row r="3362" s="2" customFormat="1" ht="15.75" spans="1:2">
      <c r="A3362" s="6"/>
      <c r="B3362" s="7"/>
    </row>
    <row r="3363" s="2" customFormat="1" ht="15.75" spans="1:2">
      <c r="A3363" s="6"/>
      <c r="B3363" s="7"/>
    </row>
    <row r="3364" s="2" customFormat="1" ht="15.75" spans="1:2">
      <c r="A3364" s="6"/>
      <c r="B3364" s="7"/>
    </row>
    <row r="3365" s="2" customFormat="1" ht="15.75" spans="1:2">
      <c r="A3365" s="6"/>
      <c r="B3365" s="7"/>
    </row>
    <row r="3366" s="2" customFormat="1" ht="15.75" spans="1:2">
      <c r="A3366" s="6"/>
      <c r="B3366" s="7"/>
    </row>
    <row r="3367" s="2" customFormat="1" ht="15.75" spans="1:2">
      <c r="A3367" s="6"/>
      <c r="B3367" s="7"/>
    </row>
    <row r="3368" s="2" customFormat="1" ht="15.75" spans="1:2">
      <c r="A3368" s="6"/>
      <c r="B3368" s="7"/>
    </row>
    <row r="3369" s="2" customFormat="1" ht="15.75" spans="1:2">
      <c r="A3369" s="6"/>
      <c r="B3369" s="7"/>
    </row>
    <row r="3370" s="2" customFormat="1" ht="15.75" spans="1:2">
      <c r="A3370" s="6"/>
      <c r="B3370" s="7"/>
    </row>
    <row r="3371" s="2" customFormat="1" ht="15.75" spans="1:2">
      <c r="A3371" s="6"/>
      <c r="B3371" s="7"/>
    </row>
    <row r="3372" s="2" customFormat="1" ht="15.75" spans="1:2">
      <c r="A3372" s="6"/>
      <c r="B3372" s="7"/>
    </row>
    <row r="3373" s="2" customFormat="1" ht="15.75" spans="1:2">
      <c r="A3373" s="6"/>
      <c r="B3373" s="7"/>
    </row>
    <row r="3374" s="2" customFormat="1" ht="15.75" spans="1:2">
      <c r="A3374" s="6"/>
      <c r="B3374" s="7"/>
    </row>
    <row r="3375" s="2" customFormat="1" ht="15.75" spans="1:2">
      <c r="A3375" s="6"/>
      <c r="B3375" s="7"/>
    </row>
    <row r="3376" s="2" customFormat="1" ht="15.75" spans="1:2">
      <c r="A3376" s="6"/>
      <c r="B3376" s="7"/>
    </row>
    <row r="3377" s="2" customFormat="1" ht="15.75" spans="1:2">
      <c r="A3377" s="6"/>
      <c r="B3377" s="7"/>
    </row>
    <row r="3378" s="2" customFormat="1" ht="15.75" spans="1:2">
      <c r="A3378" s="6"/>
      <c r="B3378" s="7"/>
    </row>
    <row r="3379" s="2" customFormat="1" ht="15.75" spans="1:2">
      <c r="A3379" s="6"/>
      <c r="B3379" s="7"/>
    </row>
    <row r="3380" s="2" customFormat="1" ht="15.75" spans="1:2">
      <c r="A3380" s="6"/>
      <c r="B3380" s="7"/>
    </row>
    <row r="3381" s="2" customFormat="1" ht="15.75" spans="1:2">
      <c r="A3381" s="6"/>
      <c r="B3381" s="7"/>
    </row>
    <row r="3382" s="2" customFormat="1" ht="15.75" spans="1:2">
      <c r="A3382" s="6"/>
      <c r="B3382" s="7"/>
    </row>
    <row r="3383" s="2" customFormat="1" ht="15.75" spans="1:2">
      <c r="A3383" s="6"/>
      <c r="B3383" s="7"/>
    </row>
    <row r="3384" s="2" customFormat="1" ht="15.75" spans="1:2">
      <c r="A3384" s="6"/>
      <c r="B3384" s="7"/>
    </row>
    <row r="3385" s="2" customFormat="1" ht="15.75" spans="1:2">
      <c r="A3385" s="6"/>
      <c r="B3385" s="7"/>
    </row>
    <row r="3386" s="2" customFormat="1" ht="15.75" spans="1:2">
      <c r="A3386" s="6"/>
      <c r="B3386" s="7"/>
    </row>
    <row r="3387" s="2" customFormat="1" ht="15.75" spans="1:2">
      <c r="A3387" s="6"/>
      <c r="B3387" s="7"/>
    </row>
    <row r="3388" s="2" customFormat="1" ht="15.75" spans="1:2">
      <c r="A3388" s="6"/>
      <c r="B3388" s="7"/>
    </row>
    <row r="3389" s="2" customFormat="1" ht="15.75" spans="1:2">
      <c r="A3389" s="6"/>
      <c r="B3389" s="7"/>
    </row>
    <row r="3390" s="2" customFormat="1" ht="15.75" spans="1:2">
      <c r="A3390" s="6"/>
      <c r="B3390" s="7"/>
    </row>
    <row r="3391" s="2" customFormat="1" ht="15.75" spans="1:2">
      <c r="A3391" s="6"/>
      <c r="B3391" s="7"/>
    </row>
    <row r="3392" s="2" customFormat="1" ht="15.75" spans="1:2">
      <c r="A3392" s="6"/>
      <c r="B3392" s="7"/>
    </row>
    <row r="3393" s="2" customFormat="1" ht="15.75" spans="1:2">
      <c r="A3393" s="6"/>
      <c r="B3393" s="7"/>
    </row>
    <row r="3394" s="2" customFormat="1" ht="15.75" spans="1:2">
      <c r="A3394" s="6"/>
      <c r="B3394" s="7"/>
    </row>
    <row r="3395" s="2" customFormat="1" ht="15.75" spans="1:2">
      <c r="A3395" s="6"/>
      <c r="B3395" s="7"/>
    </row>
    <row r="3396" s="2" customFormat="1" ht="15.75" spans="1:2">
      <c r="A3396" s="6"/>
      <c r="B3396" s="7"/>
    </row>
    <row r="3397" s="2" customFormat="1" ht="15.75" spans="1:2">
      <c r="A3397" s="6"/>
      <c r="B3397" s="7"/>
    </row>
    <row r="3398" s="2" customFormat="1" ht="15.75" spans="1:2">
      <c r="A3398" s="6"/>
      <c r="B3398" s="7"/>
    </row>
    <row r="3399" s="2" customFormat="1" ht="15.75" spans="1:2">
      <c r="A3399" s="6"/>
      <c r="B3399" s="7"/>
    </row>
    <row r="3400" s="2" customFormat="1" ht="15.75" spans="1:2">
      <c r="A3400" s="6"/>
      <c r="B3400" s="7"/>
    </row>
    <row r="3401" s="2" customFormat="1" ht="15.75" spans="1:2">
      <c r="A3401" s="6"/>
      <c r="B3401" s="7"/>
    </row>
    <row r="3402" s="2" customFormat="1" ht="15.75" spans="1:2">
      <c r="A3402" s="6"/>
      <c r="B3402" s="7"/>
    </row>
    <row r="3403" s="2" customFormat="1" ht="15.75" spans="1:2">
      <c r="A3403" s="6"/>
      <c r="B3403" s="7"/>
    </row>
    <row r="3404" s="2" customFormat="1" ht="15.75" spans="1:2">
      <c r="A3404" s="6"/>
      <c r="B3404" s="7"/>
    </row>
    <row r="3405" s="2" customFormat="1" ht="15.75" spans="1:2">
      <c r="A3405" s="6"/>
      <c r="B3405" s="7"/>
    </row>
    <row r="3406" s="2" customFormat="1" ht="15.75" spans="1:2">
      <c r="A3406" s="6"/>
      <c r="B3406" s="7"/>
    </row>
    <row r="3407" s="2" customFormat="1" ht="15.75" spans="1:2">
      <c r="A3407" s="6"/>
      <c r="B3407" s="7"/>
    </row>
    <row r="3408" s="2" customFormat="1" ht="15.75" spans="1:2">
      <c r="A3408" s="6"/>
      <c r="B3408" s="7"/>
    </row>
    <row r="3409" s="2" customFormat="1" ht="15.75" spans="1:2">
      <c r="A3409" s="6"/>
      <c r="B3409" s="7"/>
    </row>
    <row r="3410" s="2" customFormat="1" ht="15.75" spans="1:2">
      <c r="A3410" s="6"/>
      <c r="B3410" s="7"/>
    </row>
    <row r="3411" s="2" customFormat="1" ht="15.75" spans="1:2">
      <c r="A3411" s="6"/>
      <c r="B3411" s="7"/>
    </row>
    <row r="3412" s="2" customFormat="1" ht="15.75" spans="1:2">
      <c r="A3412" s="6"/>
      <c r="B3412" s="7"/>
    </row>
    <row r="3413" s="2" customFormat="1" ht="15.75" spans="1:2">
      <c r="A3413" s="6"/>
      <c r="B3413" s="7"/>
    </row>
    <row r="3414" s="2" customFormat="1" ht="15.75" spans="1:2">
      <c r="A3414" s="6"/>
      <c r="B3414" s="7"/>
    </row>
    <row r="3415" s="2" customFormat="1" ht="15.75" spans="1:2">
      <c r="A3415" s="6"/>
      <c r="B3415" s="7"/>
    </row>
    <row r="3416" s="2" customFormat="1" ht="15.75" spans="1:2">
      <c r="A3416" s="6"/>
      <c r="B3416" s="7"/>
    </row>
    <row r="3417" s="2" customFormat="1" ht="15.75" spans="1:2">
      <c r="A3417" s="6"/>
      <c r="B3417" s="7"/>
    </row>
    <row r="3418" s="2" customFormat="1" ht="15.75" spans="1:2">
      <c r="A3418" s="6"/>
      <c r="B3418" s="7"/>
    </row>
    <row r="3419" s="2" customFormat="1" ht="15.75" spans="1:2">
      <c r="A3419" s="6"/>
      <c r="B3419" s="7"/>
    </row>
    <row r="3420" s="2" customFormat="1" ht="15.75" spans="1:2">
      <c r="A3420" s="6"/>
      <c r="B3420" s="7"/>
    </row>
    <row r="3421" s="2" customFormat="1" ht="15.75" spans="1:2">
      <c r="A3421" s="6"/>
      <c r="B3421" s="7"/>
    </row>
    <row r="3422" s="2" customFormat="1" ht="15.75" spans="1:2">
      <c r="A3422" s="6"/>
      <c r="B3422" s="7"/>
    </row>
    <row r="3423" s="2" customFormat="1" ht="15.75" spans="1:2">
      <c r="A3423" s="6"/>
      <c r="B3423" s="7"/>
    </row>
    <row r="3424" s="2" customFormat="1" ht="15.75" spans="1:2">
      <c r="A3424" s="6"/>
      <c r="B3424" s="7"/>
    </row>
    <row r="3425" s="2" customFormat="1" ht="15.75" spans="1:2">
      <c r="A3425" s="6"/>
      <c r="B3425" s="7"/>
    </row>
    <row r="3426" s="2" customFormat="1" ht="15.75" spans="1:2">
      <c r="A3426" s="6"/>
      <c r="B3426" s="7"/>
    </row>
    <row r="3427" s="2" customFormat="1" ht="15.75" spans="1:2">
      <c r="A3427" s="6"/>
      <c r="B3427" s="7"/>
    </row>
    <row r="3428" s="2" customFormat="1" ht="15.75" spans="1:2">
      <c r="A3428" s="6"/>
      <c r="B3428" s="7"/>
    </row>
    <row r="3429" s="2" customFormat="1" ht="15.75" spans="1:2">
      <c r="A3429" s="6"/>
      <c r="B3429" s="7"/>
    </row>
    <row r="3430" s="2" customFormat="1" ht="15.75" spans="1:2">
      <c r="A3430" s="6"/>
      <c r="B3430" s="7"/>
    </row>
    <row r="3431" s="2" customFormat="1" ht="15.75" spans="1:2">
      <c r="A3431" s="6"/>
      <c r="B3431" s="7"/>
    </row>
    <row r="3432" s="2" customFormat="1" ht="15.75" spans="1:2">
      <c r="A3432" s="6"/>
      <c r="B3432" s="7"/>
    </row>
    <row r="3433" s="2" customFormat="1" ht="15.75" spans="1:2">
      <c r="A3433" s="6"/>
      <c r="B3433" s="7"/>
    </row>
    <row r="3434" s="2" customFormat="1" ht="15.75" spans="1:2">
      <c r="A3434" s="6"/>
      <c r="B3434" s="7"/>
    </row>
    <row r="3435" s="2" customFormat="1" ht="15.75" spans="1:2">
      <c r="A3435" s="6"/>
      <c r="B3435" s="7"/>
    </row>
    <row r="3436" s="2" customFormat="1" ht="15.75" spans="1:2">
      <c r="A3436" s="6"/>
      <c r="B3436" s="7"/>
    </row>
    <row r="3437" s="2" customFormat="1" ht="15.75" spans="1:2">
      <c r="A3437" s="6"/>
      <c r="B3437" s="7"/>
    </row>
    <row r="3438" s="2" customFormat="1" ht="15.75" spans="1:2">
      <c r="A3438" s="6"/>
      <c r="B3438" s="7"/>
    </row>
    <row r="3439" s="2" customFormat="1" ht="15.75" spans="1:2">
      <c r="A3439" s="6"/>
      <c r="B3439" s="7"/>
    </row>
    <row r="3440" s="2" customFormat="1" ht="15.75" spans="1:2">
      <c r="A3440" s="6"/>
      <c r="B3440" s="7"/>
    </row>
    <row r="3441" s="2" customFormat="1" ht="15.75" spans="1:2">
      <c r="A3441" s="6"/>
      <c r="B3441" s="7"/>
    </row>
    <row r="3442" s="2" customFormat="1" ht="15.75" spans="1:2">
      <c r="A3442" s="6"/>
      <c r="B3442" s="7"/>
    </row>
    <row r="3443" s="2" customFormat="1" ht="15.75" spans="1:2">
      <c r="A3443" s="6"/>
      <c r="B3443" s="7"/>
    </row>
    <row r="3444" s="2" customFormat="1" ht="15.75" spans="1:2">
      <c r="A3444" s="6"/>
      <c r="B3444" s="7"/>
    </row>
    <row r="3445" s="2" customFormat="1" ht="15.75" spans="1:2">
      <c r="A3445" s="6"/>
      <c r="B3445" s="7"/>
    </row>
    <row r="3446" s="2" customFormat="1" ht="15.75" spans="1:2">
      <c r="A3446" s="6"/>
      <c r="B3446" s="7"/>
    </row>
    <row r="3447" s="2" customFormat="1" ht="15.75" spans="1:2">
      <c r="A3447" s="6"/>
      <c r="B3447" s="7"/>
    </row>
    <row r="3448" s="2" customFormat="1" ht="15.75" spans="1:2">
      <c r="A3448" s="6"/>
      <c r="B3448" s="7"/>
    </row>
    <row r="3449" s="2" customFormat="1" ht="15.75" spans="1:2">
      <c r="A3449" s="6"/>
      <c r="B3449" s="7"/>
    </row>
    <row r="3450" s="2" customFormat="1" ht="15.75" spans="1:2">
      <c r="A3450" s="6"/>
      <c r="B3450" s="7"/>
    </row>
    <row r="3451" s="2" customFormat="1" ht="15.75" spans="1:2">
      <c r="A3451" s="6"/>
      <c r="B3451" s="7"/>
    </row>
    <row r="3452" s="2" customFormat="1" ht="15.75" spans="1:2">
      <c r="A3452" s="6"/>
      <c r="B3452" s="7"/>
    </row>
    <row r="3453" s="2" customFormat="1" ht="15.75" spans="1:2">
      <c r="A3453" s="6"/>
      <c r="B3453" s="7"/>
    </row>
    <row r="3454" s="2" customFormat="1" ht="15.75" spans="1:2">
      <c r="A3454" s="6"/>
      <c r="B3454" s="7"/>
    </row>
    <row r="3455" s="2" customFormat="1" ht="15.75" spans="1:2">
      <c r="A3455" s="6"/>
      <c r="B3455" s="7"/>
    </row>
    <row r="3456" s="2" customFormat="1"/>
    <row r="3457" s="2" customFormat="1"/>
    <row r="3458" s="2" customFormat="1"/>
    <row r="3459" s="2" customFormat="1"/>
    <row r="3460" s="2" customFormat="1"/>
    <row r="3461" s="2" customFormat="1"/>
    <row r="3462" s="2" customFormat="1"/>
    <row r="3463" s="2" customFormat="1"/>
    <row r="3464" s="2" customFormat="1"/>
    <row r="3465" s="2" customFormat="1"/>
    <row r="3466" s="2" customFormat="1"/>
    <row r="3467" s="2" customFormat="1"/>
    <row r="3468" s="2" customFormat="1"/>
    <row r="3469" s="2" customFormat="1"/>
    <row r="3470" s="2" customFormat="1"/>
    <row r="3471" s="2" customFormat="1"/>
    <row r="3472" s="2" customFormat="1"/>
    <row r="3473" s="2" customFormat="1"/>
    <row r="3474" s="2" customFormat="1"/>
    <row r="3475" s="2" customFormat="1"/>
    <row r="3476" s="2" customFormat="1"/>
    <row r="3477" s="2" customFormat="1"/>
    <row r="3478" s="2" customFormat="1"/>
    <row r="3479" s="2" customFormat="1"/>
    <row r="3480" s="2" customFormat="1"/>
    <row r="3481" s="2" customFormat="1"/>
    <row r="3482" s="2" customFormat="1"/>
    <row r="3483" s="2" customFormat="1"/>
    <row r="3484" s="2" customFormat="1"/>
    <row r="3485" s="2" customFormat="1"/>
    <row r="3486" s="2" customFormat="1"/>
    <row r="3487" s="2" customFormat="1"/>
    <row r="3488" s="2" customFormat="1"/>
    <row r="3489" s="2" customFormat="1"/>
    <row r="3490" s="2" customFormat="1"/>
    <row r="3491" s="2" customFormat="1"/>
    <row r="3492" s="2" customFormat="1"/>
    <row r="3493" s="2" customFormat="1"/>
    <row r="3494" s="2" customFormat="1"/>
    <row r="3495" s="2" customFormat="1"/>
    <row r="3496" s="2" customFormat="1"/>
    <row r="3497" s="2" customFormat="1"/>
    <row r="3498" s="2" customFormat="1"/>
    <row r="3499" s="2" customFormat="1"/>
    <row r="3500" s="2" customFormat="1"/>
    <row r="3501" s="2" customFormat="1"/>
    <row r="3502" s="2" customFormat="1"/>
    <row r="3503" s="2" customFormat="1"/>
    <row r="3504" s="2" customFormat="1"/>
    <row r="3505" s="2" customFormat="1"/>
    <row r="3506" s="2" customFormat="1"/>
    <row r="3507" s="2" customFormat="1"/>
    <row r="3508" s="2" customFormat="1"/>
    <row r="3509" s="2" customFormat="1"/>
    <row r="3510" s="2" customFormat="1"/>
    <row r="3511" s="2" customFormat="1"/>
    <row r="3512" s="2" customFormat="1"/>
    <row r="3513" s="2" customFormat="1"/>
    <row r="3514" s="2" customFormat="1"/>
    <row r="3515" s="2" customFormat="1"/>
    <row r="3516" s="2" customFormat="1"/>
    <row r="3517" s="2" customFormat="1"/>
    <row r="3518" s="2" customFormat="1"/>
    <row r="3519" s="2" customFormat="1"/>
    <row r="3520" s="2" customFormat="1"/>
    <row r="3521" s="2" customFormat="1"/>
    <row r="3522" s="2" customFormat="1"/>
    <row r="3523" s="2" customFormat="1"/>
    <row r="3524" s="2" customFormat="1"/>
    <row r="3525" s="2" customFormat="1"/>
    <row r="3526" s="2" customFormat="1"/>
    <row r="3527" s="2" customFormat="1"/>
    <row r="3528" s="2" customFormat="1"/>
    <row r="3529" s="2" customFormat="1"/>
    <row r="3530" s="2" customFormat="1"/>
    <row r="3531" s="2" customFormat="1"/>
    <row r="3532" s="2" customFormat="1"/>
    <row r="3533" s="2" customFormat="1"/>
    <row r="3534" s="2" customFormat="1"/>
    <row r="3535" s="2" customFormat="1"/>
    <row r="3536" s="2" customFormat="1"/>
    <row r="3537" s="2" customFormat="1"/>
    <row r="3538" s="2" customFormat="1"/>
    <row r="3539" s="2" customFormat="1"/>
    <row r="3540" s="2" customFormat="1"/>
    <row r="3541" s="2" customFormat="1"/>
    <row r="3542" s="2" customFormat="1"/>
    <row r="3543" s="2" customFormat="1"/>
    <row r="3544" s="2" customFormat="1"/>
    <row r="3545" s="2" customFormat="1"/>
    <row r="3546" s="2" customFormat="1"/>
    <row r="3547" s="2" customFormat="1"/>
    <row r="3548" s="2" customFormat="1"/>
    <row r="3549" s="2" customFormat="1"/>
    <row r="3550" s="2" customFormat="1"/>
    <row r="3551" s="2" customFormat="1"/>
    <row r="3552" s="2" customFormat="1"/>
    <row r="3553" s="2" customFormat="1"/>
    <row r="3554" s="2" customFormat="1"/>
    <row r="3555" s="2" customFormat="1"/>
    <row r="3556" s="2" customFormat="1"/>
    <row r="3557" s="2" customFormat="1"/>
    <row r="3558" s="2" customFormat="1"/>
    <row r="3559" s="2" customFormat="1"/>
    <row r="3560" s="2" customFormat="1"/>
    <row r="3561" s="2" customFormat="1"/>
    <row r="3562" s="2" customFormat="1"/>
    <row r="3563" s="2" customFormat="1"/>
    <row r="3564" s="2" customFormat="1"/>
    <row r="3565" s="2" customFormat="1"/>
    <row r="3566" s="2" customFormat="1"/>
    <row r="3567" s="2" customFormat="1"/>
    <row r="3568" s="2" customFormat="1"/>
    <row r="3569" s="2" customFormat="1"/>
    <row r="3570" s="2" customFormat="1"/>
    <row r="3571" s="2" customFormat="1"/>
    <row r="3572" s="2" customFormat="1"/>
    <row r="3573" s="2" customFormat="1"/>
    <row r="3574" s="2" customFormat="1"/>
    <row r="3575" s="2" customFormat="1"/>
    <row r="3576" s="2" customFormat="1"/>
    <row r="3577" s="2" customFormat="1"/>
    <row r="3578" s="2" customFormat="1"/>
    <row r="3579" s="2" customFormat="1"/>
    <row r="3580" s="2" customFormat="1"/>
    <row r="3581" s="2" customFormat="1"/>
    <row r="3582" s="2" customFormat="1"/>
    <row r="3583" s="2" customFormat="1"/>
    <row r="3584" s="2" customFormat="1"/>
    <row r="3585" s="2" customFormat="1"/>
    <row r="3586" s="2" customFormat="1"/>
    <row r="3587" s="2" customFormat="1"/>
    <row r="3588" s="2" customFormat="1"/>
    <row r="3589" s="2" customFormat="1"/>
    <row r="3590" s="2" customFormat="1"/>
    <row r="3591" s="2" customFormat="1"/>
    <row r="3592" s="2" customFormat="1"/>
    <row r="3593" s="2" customFormat="1"/>
    <row r="3594" s="2" customFormat="1"/>
    <row r="3595" s="2" customFormat="1"/>
    <row r="3596" s="2" customFormat="1"/>
    <row r="3597" s="2" customFormat="1"/>
    <row r="3598" s="2" customFormat="1"/>
    <row r="3599" s="2" customFormat="1"/>
    <row r="3600" s="2" customFormat="1"/>
    <row r="3601" s="2" customFormat="1"/>
    <row r="3602" s="2" customFormat="1"/>
    <row r="3603" s="2" customFormat="1"/>
    <row r="3604" s="2" customFormat="1"/>
    <row r="3605" s="2" customFormat="1"/>
    <row r="3606" s="2" customFormat="1"/>
    <row r="3607" s="2" customFormat="1"/>
    <row r="3608" s="2" customFormat="1"/>
    <row r="3609" s="2" customFormat="1"/>
    <row r="3610" s="2" customFormat="1"/>
    <row r="3611" s="2" customFormat="1"/>
    <row r="3612" s="2" customFormat="1"/>
    <row r="3613" s="2" customFormat="1"/>
    <row r="3614" s="2" customFormat="1"/>
    <row r="3615" s="2" customFormat="1"/>
    <row r="3616" s="2" customFormat="1"/>
    <row r="3617" s="2" customFormat="1"/>
    <row r="3618" s="2" customFormat="1"/>
    <row r="3619" s="2" customFormat="1"/>
    <row r="3620" s="2" customFormat="1"/>
    <row r="3621" s="2" customFormat="1"/>
    <row r="3622" s="2" customFormat="1"/>
    <row r="3623" s="2" customFormat="1"/>
    <row r="3624" s="2" customFormat="1"/>
    <row r="3625" s="2" customFormat="1"/>
    <row r="3626" s="2" customFormat="1"/>
    <row r="3627" s="2" customFormat="1"/>
    <row r="3628" s="2" customFormat="1"/>
    <row r="3629" s="2" customFormat="1"/>
    <row r="3630" s="2" customFormat="1"/>
    <row r="3631" s="2" customFormat="1"/>
    <row r="3632" s="2" customFormat="1"/>
    <row r="3633" s="2" customFormat="1"/>
    <row r="3634" s="2" customFormat="1"/>
    <row r="3635" s="2" customFormat="1"/>
    <row r="3636" s="2" customFormat="1"/>
    <row r="3637" s="2" customFormat="1"/>
    <row r="3638" s="2" customFormat="1"/>
    <row r="3639" s="2" customFormat="1"/>
    <row r="3640" s="2" customFormat="1"/>
    <row r="3641" s="2" customFormat="1"/>
    <row r="3642" s="2" customFormat="1"/>
    <row r="3643" s="2" customFormat="1"/>
    <row r="3644" s="2" customFormat="1"/>
    <row r="3645" s="2" customFormat="1"/>
    <row r="3646" s="2" customFormat="1"/>
    <row r="3647" s="2" customFormat="1"/>
    <row r="3648" s="2" customFormat="1"/>
    <row r="3649" s="2" customFormat="1"/>
    <row r="3650" s="2" customFormat="1"/>
    <row r="3651" s="2" customFormat="1"/>
    <row r="3652" s="2" customFormat="1"/>
    <row r="3653" s="2" customFormat="1"/>
    <row r="3654" s="2" customFormat="1"/>
    <row r="3655" s="2" customFormat="1"/>
    <row r="3656" s="2" customFormat="1"/>
    <row r="3657" s="2" customFormat="1"/>
    <row r="3658" s="2" customFormat="1"/>
    <row r="3659" s="2" customFormat="1"/>
    <row r="3660" s="2" customFormat="1"/>
    <row r="3661" s="2" customFormat="1"/>
    <row r="3662" s="2" customFormat="1"/>
    <row r="3663" s="2" customFormat="1"/>
    <row r="3664" s="2" customFormat="1"/>
    <row r="3665" s="2" customFormat="1"/>
    <row r="3666" s="2" customFormat="1"/>
    <row r="3667" s="2" customFormat="1"/>
    <row r="3668" s="2" customFormat="1"/>
    <row r="3669" s="2" customFormat="1"/>
    <row r="3670" s="2" customFormat="1"/>
    <row r="3671" s="2" customFormat="1"/>
    <row r="3672" s="2" customFormat="1"/>
    <row r="3673" s="2" customFormat="1"/>
    <row r="3674" s="2" customFormat="1"/>
    <row r="3675" s="2" customFormat="1"/>
    <row r="3676" s="2" customFormat="1"/>
    <row r="3677" s="2" customFormat="1"/>
    <row r="3678" s="2" customFormat="1"/>
    <row r="3679" s="2" customFormat="1"/>
    <row r="3680" s="2" customFormat="1"/>
    <row r="3681" s="2" customFormat="1"/>
    <row r="3682" s="2" customFormat="1"/>
    <row r="3683" s="2" customFormat="1"/>
    <row r="3684" s="2" customFormat="1"/>
    <row r="3685" s="2" customFormat="1"/>
    <row r="3686" s="2" customFormat="1"/>
    <row r="3687" s="2" customFormat="1"/>
    <row r="3688" s="2" customFormat="1"/>
    <row r="3689" s="2" customFormat="1"/>
    <row r="3690" s="2" customFormat="1"/>
    <row r="3691" s="2" customFormat="1"/>
    <row r="3692" s="2" customFormat="1"/>
    <row r="3693" s="2" customFormat="1"/>
    <row r="3694" s="2" customFormat="1"/>
    <row r="3695" s="2" customFormat="1"/>
    <row r="3696" s="2" customFormat="1"/>
    <row r="3697" s="2" customFormat="1"/>
    <row r="3698" s="2" customFormat="1"/>
    <row r="3699" s="2" customFormat="1"/>
    <row r="3700" s="2" customFormat="1"/>
    <row r="3701" s="2" customFormat="1"/>
    <row r="3702" s="2" customFormat="1"/>
    <row r="3703" s="2" customFormat="1"/>
    <row r="3704" s="2" customFormat="1"/>
    <row r="3705" s="2" customFormat="1"/>
    <row r="3706" s="2" customFormat="1"/>
    <row r="3707" s="2" customFormat="1"/>
    <row r="3708" s="2" customFormat="1"/>
    <row r="3709" s="2" customFormat="1"/>
    <row r="3710" s="2" customFormat="1"/>
    <row r="3711" s="2" customFormat="1"/>
    <row r="3712" s="2" customFormat="1"/>
    <row r="3713" s="2" customFormat="1"/>
    <row r="3714" s="2" customFormat="1"/>
    <row r="3715" s="2" customFormat="1"/>
    <row r="3716" s="2" customFormat="1"/>
    <row r="3717" s="2" customFormat="1"/>
    <row r="3718" s="2" customFormat="1"/>
    <row r="3719" s="2" customFormat="1"/>
    <row r="3720" s="2" customFormat="1"/>
    <row r="3721" s="2" customFormat="1"/>
    <row r="3722" s="2" customFormat="1"/>
    <row r="3723" s="2" customFormat="1"/>
    <row r="3724" s="2" customFormat="1"/>
    <row r="3725" s="2" customFormat="1"/>
    <row r="3726" s="2" customFormat="1"/>
    <row r="3727" s="2" customFormat="1"/>
    <row r="3728" s="2" customFormat="1"/>
    <row r="3729" s="2" customFormat="1"/>
    <row r="3730" s="2" customFormat="1"/>
    <row r="3731" s="2" customFormat="1"/>
    <row r="3732" s="2" customFormat="1"/>
    <row r="3733" s="2" customFormat="1"/>
    <row r="3734" s="2" customFormat="1"/>
    <row r="3735" s="2" customFormat="1"/>
    <row r="3736" s="2" customFormat="1"/>
    <row r="3737" s="2" customFormat="1"/>
    <row r="3738" s="2" customFormat="1"/>
    <row r="3739" s="2" customFormat="1"/>
    <row r="3740" s="2" customFormat="1"/>
    <row r="3741" s="2" customFormat="1"/>
    <row r="3742" s="2" customFormat="1"/>
    <row r="3743" s="2" customFormat="1"/>
    <row r="3744" s="2" customFormat="1"/>
    <row r="3745" s="2" customFormat="1"/>
    <row r="3746" s="2" customFormat="1"/>
    <row r="3747" s="2" customFormat="1"/>
    <row r="3748" s="2" customFormat="1"/>
    <row r="3749" s="2" customFormat="1"/>
    <row r="3750" s="2" customFormat="1"/>
    <row r="3751" s="2" customFormat="1"/>
    <row r="3752" s="2" customFormat="1"/>
    <row r="3753" s="2" customFormat="1"/>
    <row r="3754" s="2" customFormat="1"/>
    <row r="3755" s="2" customFormat="1"/>
    <row r="3756" s="2" customFormat="1"/>
    <row r="3757" s="2" customFormat="1"/>
    <row r="3758" s="2" customFormat="1"/>
    <row r="3759" s="2" customFormat="1"/>
    <row r="3760" s="2" customFormat="1"/>
    <row r="3761" s="2" customFormat="1"/>
    <row r="3762" s="2" customFormat="1"/>
    <row r="3763" s="2" customFormat="1"/>
    <row r="3764" s="2" customFormat="1"/>
    <row r="3765" s="2" customFormat="1"/>
    <row r="3766" s="2" customFormat="1"/>
    <row r="3767" s="2" customFormat="1"/>
    <row r="3768" s="2" customFormat="1"/>
    <row r="3769" s="2" customFormat="1"/>
    <row r="3770" s="2" customFormat="1"/>
    <row r="3771" s="2" customFormat="1"/>
    <row r="3772" s="2" customFormat="1"/>
    <row r="3773" s="2" customFormat="1"/>
    <row r="3774" s="2" customFormat="1"/>
    <row r="3775" s="2" customFormat="1"/>
    <row r="3776" s="2" customFormat="1"/>
    <row r="3777" s="2" customFormat="1"/>
    <row r="3778" s="2" customFormat="1"/>
    <row r="3779" s="2" customFormat="1"/>
    <row r="3780" s="2" customFormat="1"/>
    <row r="3781" s="2" customFormat="1"/>
    <row r="3782" s="2" customFormat="1"/>
    <row r="3783" s="2" customFormat="1"/>
    <row r="3784" s="2" customFormat="1"/>
    <row r="3785" s="2" customFormat="1"/>
    <row r="3786" s="2" customFormat="1"/>
    <row r="3787" s="2" customFormat="1"/>
    <row r="3788" s="2" customFormat="1"/>
    <row r="3789" s="2" customFormat="1"/>
    <row r="3790" s="2" customFormat="1"/>
    <row r="3791" s="2" customFormat="1"/>
    <row r="3792" s="2" customFormat="1"/>
    <row r="3793" s="2" customFormat="1"/>
    <row r="3794" s="2" customFormat="1"/>
    <row r="3795" s="2" customFormat="1"/>
    <row r="3796" s="2" customFormat="1"/>
    <row r="3797" s="2" customFormat="1"/>
    <row r="3798" s="2" customFormat="1"/>
    <row r="3799" s="2" customFormat="1"/>
    <row r="3800" s="2" customFormat="1"/>
    <row r="3801" s="2" customFormat="1"/>
    <row r="3802" s="2" customFormat="1"/>
    <row r="3803" s="2" customFormat="1"/>
    <row r="3804" s="2" customFormat="1"/>
    <row r="3805" s="2" customFormat="1"/>
    <row r="3806" s="2" customFormat="1"/>
    <row r="3807" s="2" customFormat="1"/>
    <row r="3808" s="2" customFormat="1"/>
    <row r="3809" s="2" customFormat="1"/>
    <row r="3810" s="2" customFormat="1"/>
    <row r="3811" s="2" customFormat="1"/>
    <row r="3812" s="2" customFormat="1"/>
    <row r="3813" s="2" customFormat="1"/>
    <row r="3814" s="2" customFormat="1"/>
    <row r="3815" s="2" customFormat="1"/>
    <row r="3816" s="2" customFormat="1"/>
    <row r="3817" s="2" customFormat="1"/>
    <row r="3818" s="2" customFormat="1"/>
    <row r="3819" s="2" customFormat="1"/>
    <row r="3820" s="2" customFormat="1"/>
    <row r="3821" s="2" customFormat="1"/>
    <row r="3822" s="2" customFormat="1"/>
    <row r="3823" s="2" customFormat="1"/>
    <row r="3824" s="2" customFormat="1"/>
    <row r="3825" s="2" customFormat="1"/>
    <row r="3826" s="2" customFormat="1"/>
    <row r="3827" s="2" customFormat="1"/>
    <row r="3828" s="2" customFormat="1"/>
    <row r="3829" s="2" customFormat="1"/>
    <row r="3830" s="2" customFormat="1"/>
    <row r="3831" s="2" customFormat="1"/>
    <row r="3832" s="2" customFormat="1"/>
    <row r="3833" s="2" customFormat="1"/>
    <row r="3834" s="2" customFormat="1"/>
    <row r="3835" s="2" customFormat="1"/>
    <row r="3836" s="2" customFormat="1"/>
    <row r="3837" s="2" customFormat="1"/>
    <row r="3838" s="2" customFormat="1"/>
    <row r="3839" s="2" customFormat="1"/>
    <row r="3840" s="2" customFormat="1"/>
    <row r="3841" s="2" customFormat="1"/>
    <row r="3842" s="2" customFormat="1"/>
    <row r="3843" s="2" customFormat="1"/>
    <row r="3844" s="2" customFormat="1"/>
    <row r="3845" s="2" customFormat="1"/>
    <row r="3846" s="2" customFormat="1"/>
    <row r="3847" s="2" customFormat="1"/>
    <row r="3848" s="2" customFormat="1"/>
    <row r="3849" s="2" customFormat="1"/>
    <row r="3850" s="2" customFormat="1"/>
    <row r="3851" s="2" customFormat="1"/>
    <row r="3852" s="2" customFormat="1"/>
    <row r="3853" s="2" customFormat="1"/>
    <row r="3854" s="2" customFormat="1"/>
    <row r="3855" s="2" customFormat="1"/>
    <row r="3856" s="2" customFormat="1"/>
    <row r="3857" s="2" customFormat="1"/>
    <row r="3858" s="2" customFormat="1"/>
    <row r="3859" s="2" customFormat="1"/>
    <row r="3860" s="2" customFormat="1"/>
    <row r="3861" s="2" customFormat="1"/>
    <row r="3862" s="2" customFormat="1"/>
    <row r="3863" s="2" customFormat="1"/>
    <row r="3864" s="2" customFormat="1"/>
    <row r="3865" s="2" customFormat="1"/>
    <row r="3866" s="2" customFormat="1"/>
    <row r="3867" s="2" customFormat="1"/>
    <row r="3868" s="2" customFormat="1"/>
    <row r="3869" s="2" customFormat="1"/>
    <row r="3870" s="2" customFormat="1"/>
    <row r="3871" s="2" customFormat="1"/>
    <row r="3872" s="2" customFormat="1"/>
    <row r="3873" s="2" customFormat="1"/>
    <row r="3874" s="2" customFormat="1"/>
    <row r="3875" s="2" customFormat="1"/>
    <row r="3876" s="2" customFormat="1"/>
    <row r="3877" s="2" customFormat="1"/>
    <row r="3878" s="2" customFormat="1"/>
    <row r="3879" s="2" customFormat="1"/>
    <row r="3880" s="2" customFormat="1"/>
    <row r="3881" s="2" customFormat="1"/>
    <row r="3882" s="2" customFormat="1"/>
    <row r="3883" s="2" customFormat="1"/>
    <row r="3884" s="2" customFormat="1"/>
    <row r="3885" s="2" customFormat="1"/>
    <row r="3886" s="2" customFormat="1"/>
    <row r="3887" s="2" customFormat="1"/>
    <row r="3888" s="2" customFormat="1"/>
    <row r="3889" s="2" customFormat="1"/>
    <row r="3890" s="2" customFormat="1"/>
    <row r="3891" s="2" customFormat="1"/>
    <row r="3892" s="2" customFormat="1"/>
    <row r="3893" s="2" customFormat="1"/>
    <row r="3894" s="2" customFormat="1"/>
    <row r="3895" s="2" customFormat="1"/>
    <row r="3896" s="2" customFormat="1"/>
    <row r="3897" s="2" customFormat="1"/>
    <row r="3898" s="2" customFormat="1"/>
    <row r="3899" s="2" customFormat="1"/>
    <row r="3900" s="2" customFormat="1"/>
    <row r="3901" s="2" customFormat="1"/>
    <row r="3902" s="2" customFormat="1"/>
    <row r="3903" s="2" customFormat="1"/>
    <row r="3904" s="2" customFormat="1"/>
    <row r="3905" s="2" customFormat="1"/>
    <row r="3906" s="2" customFormat="1"/>
    <row r="3907" s="2" customFormat="1"/>
    <row r="3908" s="2" customFormat="1"/>
    <row r="3909" s="2" customFormat="1"/>
    <row r="3910" s="2" customFormat="1"/>
    <row r="3911" s="2" customFormat="1"/>
    <row r="3912" s="2" customFormat="1"/>
    <row r="3913" s="2" customFormat="1"/>
    <row r="3914" s="2" customFormat="1"/>
    <row r="3915" s="2" customFormat="1"/>
    <row r="3916" s="2" customFormat="1"/>
    <row r="3917" s="2" customFormat="1"/>
    <row r="3918" s="2" customFormat="1"/>
    <row r="3919" s="2" customFormat="1"/>
    <row r="3920" s="2" customFormat="1"/>
    <row r="3921" s="2" customFormat="1"/>
    <row r="3922" s="2" customFormat="1"/>
    <row r="3923" s="2" customFormat="1"/>
    <row r="3924" s="2" customFormat="1"/>
    <row r="3925" s="2" customFormat="1"/>
    <row r="3926" s="2" customFormat="1"/>
    <row r="3927" s="2" customFormat="1"/>
    <row r="3928" s="2" customFormat="1"/>
    <row r="3929" s="2" customFormat="1"/>
    <row r="3930" s="2" customFormat="1"/>
    <row r="3931" s="2" customFormat="1"/>
    <row r="3932" s="2" customFormat="1"/>
    <row r="3933" s="2" customFormat="1"/>
    <row r="3934" s="2" customFormat="1"/>
    <row r="3935" s="2" customFormat="1"/>
    <row r="3936" s="2" customFormat="1"/>
    <row r="3937" s="2" customFormat="1"/>
    <row r="3938" s="2" customFormat="1"/>
    <row r="3939" s="2" customFormat="1"/>
    <row r="3940" s="2" customFormat="1"/>
    <row r="3941" s="2" customFormat="1"/>
    <row r="3942" s="2" customFormat="1"/>
    <row r="3943" s="2" customFormat="1"/>
    <row r="3944" s="2" customFormat="1"/>
    <row r="3945" s="2" customFormat="1"/>
    <row r="3946" s="2" customFormat="1"/>
    <row r="3947" s="2" customFormat="1"/>
    <row r="3948" s="2" customFormat="1"/>
    <row r="3949" s="2" customFormat="1"/>
    <row r="3950" s="2" customFormat="1"/>
    <row r="3951" s="2" customFormat="1"/>
    <row r="3952" s="2" customFormat="1"/>
    <row r="3953" s="2" customFormat="1"/>
    <row r="3954" s="2" customFormat="1"/>
    <row r="3955" s="2" customFormat="1"/>
    <row r="3956" s="2" customFormat="1"/>
    <row r="3957" s="2" customFormat="1"/>
    <row r="3958" s="2" customFormat="1"/>
    <row r="3959" s="2" customFormat="1"/>
    <row r="3960" s="2" customFormat="1"/>
    <row r="3961" s="2" customFormat="1"/>
    <row r="3962" s="2" customFormat="1"/>
    <row r="3963" s="2" customFormat="1"/>
    <row r="3964" s="2" customFormat="1"/>
    <row r="3965" s="2" customFormat="1"/>
    <row r="3966" s="2" customFormat="1"/>
    <row r="3967" s="2" customFormat="1"/>
    <row r="3968" s="2" customFormat="1"/>
    <row r="3969" s="2" customFormat="1"/>
    <row r="3970" s="2" customFormat="1"/>
    <row r="3971" s="2" customFormat="1"/>
    <row r="3972" s="2" customFormat="1"/>
    <row r="3973" s="2" customFormat="1"/>
    <row r="3974" s="2" customFormat="1"/>
    <row r="3975" s="2" customFormat="1"/>
    <row r="3976" s="2" customFormat="1"/>
    <row r="3977" s="2" customFormat="1"/>
    <row r="3978" s="2" customFormat="1"/>
    <row r="3979" s="2" customFormat="1"/>
    <row r="3980" s="2" customFormat="1"/>
    <row r="3981" s="2" customFormat="1"/>
    <row r="3982" s="2" customFormat="1"/>
    <row r="3983" s="2" customFormat="1"/>
    <row r="3984" s="2" customFormat="1"/>
    <row r="3985" s="2" customFormat="1"/>
    <row r="3986" s="2" customFormat="1"/>
    <row r="3987" s="2" customFormat="1"/>
    <row r="3988" s="2" customFormat="1"/>
    <row r="3989" s="2" customFormat="1"/>
    <row r="3990" s="2" customFormat="1"/>
    <row r="3991" s="2" customFormat="1"/>
    <row r="3992" s="2" customFormat="1"/>
    <row r="3993" s="2" customFormat="1"/>
    <row r="3994" s="2" customFormat="1"/>
    <row r="3995" s="2" customFormat="1"/>
    <row r="3996" s="2" customFormat="1"/>
    <row r="3997" s="2" customFormat="1"/>
    <row r="3998" s="2" customFormat="1"/>
    <row r="3999" s="2" customFormat="1"/>
    <row r="4000" s="2" customFormat="1"/>
    <row r="4001" s="2" customFormat="1"/>
    <row r="4002" s="2" customFormat="1"/>
    <row r="4003" s="2" customFormat="1"/>
    <row r="4004" s="2" customFormat="1"/>
    <row r="4005" s="2" customFormat="1"/>
    <row r="4006" s="2" customFormat="1"/>
    <row r="4007" s="2" customFormat="1"/>
    <row r="4008" s="2" customFormat="1"/>
    <row r="4009" s="2" customFormat="1"/>
    <row r="4010" s="2" customFormat="1"/>
    <row r="4011" s="2" customFormat="1"/>
    <row r="4012" s="2" customFormat="1"/>
    <row r="4013" s="2" customFormat="1"/>
    <row r="4014" s="2" customFormat="1"/>
    <row r="4015" s="2" customFormat="1"/>
    <row r="4016" s="2" customFormat="1"/>
    <row r="4017" s="2" customFormat="1"/>
    <row r="4018" s="2" customFormat="1"/>
    <row r="4019" s="2" customFormat="1"/>
    <row r="4020" s="2" customFormat="1"/>
    <row r="4021" s="2" customFormat="1"/>
    <row r="4022" s="2" customFormat="1"/>
    <row r="4023" s="2" customFormat="1"/>
    <row r="4024" s="2" customFormat="1"/>
    <row r="4025" s="2" customFormat="1"/>
    <row r="4026" s="2" customFormat="1"/>
    <row r="4027" s="2" customFormat="1"/>
    <row r="4028" s="2" customFormat="1"/>
    <row r="4029" s="2" customFormat="1"/>
    <row r="4030" s="2" customFormat="1"/>
    <row r="4031" s="2" customFormat="1"/>
    <row r="4032" s="2" customFormat="1"/>
    <row r="4033" s="2" customFormat="1"/>
    <row r="4034" s="2" customFormat="1"/>
    <row r="4035" s="2" customFormat="1"/>
    <row r="4036" s="2" customFormat="1"/>
    <row r="4037" s="2" customFormat="1"/>
    <row r="4038" s="2" customFormat="1"/>
    <row r="4039" s="2" customFormat="1"/>
    <row r="4040" s="2" customFormat="1"/>
    <row r="4041" s="2" customFormat="1"/>
    <row r="4042" s="2" customFormat="1"/>
    <row r="4043" s="2" customFormat="1"/>
    <row r="4044" s="2" customFormat="1"/>
    <row r="4045" s="2" customFormat="1"/>
    <row r="4046" s="2" customFormat="1"/>
    <row r="4047" s="2" customFormat="1"/>
    <row r="4048" s="2" customFormat="1"/>
    <row r="4049" s="2" customFormat="1"/>
    <row r="4050" s="2" customFormat="1"/>
    <row r="4051" s="2" customFormat="1"/>
    <row r="4052" s="2" customFormat="1"/>
    <row r="4053" s="2" customFormat="1"/>
    <row r="4054" s="2" customFormat="1"/>
    <row r="4055" s="2" customFormat="1"/>
    <row r="4056" s="2" customFormat="1"/>
    <row r="4057" s="2" customFormat="1"/>
    <row r="4058" s="2" customFormat="1"/>
    <row r="4059" s="2" customFormat="1"/>
    <row r="4060" s="2" customFormat="1"/>
    <row r="4061" s="2" customFormat="1"/>
    <row r="4062" s="2" customFormat="1"/>
    <row r="4063" s="2" customFormat="1"/>
    <row r="4064" s="2" customFormat="1"/>
    <row r="4065" s="2" customFormat="1"/>
    <row r="4066" s="2" customFormat="1"/>
    <row r="4067" s="2" customFormat="1"/>
    <row r="4068" s="2" customFormat="1"/>
    <row r="4069" s="2" customFormat="1"/>
    <row r="4070" s="2" customFormat="1"/>
    <row r="4071" s="2" customFormat="1"/>
    <row r="4072" s="2" customFormat="1"/>
    <row r="4073" s="2" customFormat="1"/>
    <row r="4074" s="2" customFormat="1"/>
    <row r="4075" s="2" customFormat="1"/>
    <row r="4076" s="2" customFormat="1"/>
    <row r="4077" s="2" customFormat="1"/>
    <row r="4078" s="2" customFormat="1"/>
    <row r="4079" s="2" customFormat="1"/>
    <row r="4080" s="2" customFormat="1"/>
    <row r="4081" s="2" customFormat="1"/>
    <row r="4082" s="2" customFormat="1"/>
    <row r="4083" s="2" customFormat="1"/>
    <row r="4084" s="2" customFormat="1"/>
    <row r="4085" s="2" customFormat="1"/>
    <row r="4086" s="2" customFormat="1"/>
    <row r="4087" s="2" customFormat="1"/>
    <row r="4088" s="2" customFormat="1"/>
    <row r="4089" s="2" customFormat="1"/>
    <row r="4090" s="2" customFormat="1"/>
    <row r="4091" s="2" customFormat="1"/>
    <row r="4092" s="2" customFormat="1"/>
    <row r="4093" s="2" customFormat="1"/>
    <row r="4094" s="2" customFormat="1"/>
    <row r="4095" s="2" customFormat="1"/>
    <row r="4096" s="2" customFormat="1"/>
    <row r="4097" s="2" customFormat="1"/>
    <row r="4098" s="2" customFormat="1"/>
    <row r="4099" s="2" customFormat="1"/>
    <row r="4100" s="2" customFormat="1"/>
    <row r="4101" s="2" customFormat="1"/>
    <row r="4102" s="2" customFormat="1"/>
    <row r="4103" s="2" customFormat="1"/>
    <row r="4104" s="2" customFormat="1"/>
    <row r="4105" s="2" customFormat="1"/>
    <row r="4106" s="2" customFormat="1"/>
    <row r="4107" s="2" customFormat="1"/>
    <row r="4108" s="2" customFormat="1"/>
    <row r="4109" s="2" customFormat="1"/>
    <row r="4110" s="2" customFormat="1"/>
    <row r="4111" s="2" customFormat="1"/>
    <row r="4112" s="2" customFormat="1"/>
    <row r="4113" s="2" customFormat="1"/>
    <row r="4114" s="2" customFormat="1"/>
    <row r="4115" s="2" customFormat="1"/>
    <row r="4116" s="2" customFormat="1"/>
    <row r="4117" s="2" customFormat="1"/>
    <row r="4118" s="2" customFormat="1"/>
    <row r="4119" s="2" customFormat="1"/>
    <row r="4120" s="2" customFormat="1"/>
    <row r="4121" s="2" customFormat="1"/>
    <row r="4122" s="2" customFormat="1"/>
    <row r="4123" s="2" customFormat="1"/>
    <row r="4124" s="2" customFormat="1"/>
    <row r="4125" s="2" customFormat="1"/>
    <row r="4126" s="2" customFormat="1"/>
    <row r="4127" s="2" customFormat="1"/>
    <row r="4128" s="2" customFormat="1"/>
    <row r="4129" s="2" customFormat="1"/>
    <row r="4130" s="2" customFormat="1"/>
    <row r="4131" s="2" customFormat="1"/>
    <row r="4132" s="2" customFormat="1"/>
    <row r="4133" s="2" customFormat="1"/>
    <row r="4134" s="2" customFormat="1"/>
    <row r="4135" s="2" customFormat="1"/>
    <row r="4136" s="2" customFormat="1"/>
    <row r="4137" s="2" customFormat="1"/>
    <row r="4138" s="2" customFormat="1"/>
    <row r="4139" s="2" customFormat="1"/>
    <row r="4140" s="2" customFormat="1"/>
    <row r="4141" s="2" customFormat="1"/>
    <row r="4142" s="2" customFormat="1"/>
    <row r="4143" s="2" customFormat="1"/>
    <row r="4144" s="2" customFormat="1"/>
    <row r="4145" s="2" customFormat="1"/>
    <row r="4146" s="2" customFormat="1"/>
    <row r="4147" s="2" customFormat="1"/>
    <row r="4148" s="2" customFormat="1"/>
    <row r="4149" s="2" customFormat="1"/>
    <row r="4150" s="2" customFormat="1"/>
    <row r="4151" s="2" customFormat="1"/>
    <row r="4152" s="2" customFormat="1"/>
    <row r="4153" s="2" customFormat="1"/>
    <row r="4154" s="2" customFormat="1"/>
    <row r="4155" s="2" customFormat="1"/>
    <row r="4156" s="2" customFormat="1"/>
    <row r="4157" s="2" customFormat="1"/>
    <row r="4158" s="2" customFormat="1"/>
    <row r="4159" s="2" customFormat="1"/>
    <row r="4160" s="2" customFormat="1"/>
    <row r="4161" s="2" customFormat="1"/>
    <row r="4162" s="2" customFormat="1"/>
    <row r="4163" s="2" customFormat="1"/>
    <row r="4164" s="2" customFormat="1"/>
    <row r="4165" s="2" customFormat="1"/>
  </sheetData>
  <pageMargins left="0.75" right="0.75" top="1" bottom="1" header="0.5" footer="0.5"/>
  <pageSetup paperSize="9" orientation="portrait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Maintenance Kendaraan</vt:lpstr>
      <vt:lpstr>Dropdown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Ayu Dewi</cp:lastModifiedBy>
  <dcterms:created xsi:type="dcterms:W3CDTF">2025-07-29T03:38:00Z</dcterms:created>
  <dcterms:modified xsi:type="dcterms:W3CDTF">2026-08-31T09:30:08Z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509530128F484AC3A9E7FDAFE8B391BC_13</vt:lpwstr>
  </property>
  <property fmtid="{D5CDD505-2E9C-101B-9397-08002B2CF9AE}" pid="3" name="KSOProductBuildVer">
    <vt:lpwstr>1033-12.1.0.28032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