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college\semester 5\ML\Dimensionality Reduction\"/>
    </mc:Choice>
  </mc:AlternateContent>
  <xr:revisionPtr revIDLastSave="0" documentId="13_ncr:1_{29B64988-7A69-4570-9187-EF16C6047F3B}" xr6:coauthVersionLast="47" xr6:coauthVersionMax="47" xr10:uidLastSave="{00000000-0000-0000-0000-000000000000}"/>
  <bookViews>
    <workbookView xWindow="-108" yWindow="-108" windowWidth="23256" windowHeight="12816" xr2:uid="{107DC91E-1A12-8344-A8D8-5482CD43BFDF}"/>
  </bookViews>
  <sheets>
    <sheet name="Mai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1" l="1"/>
  <c r="AJ7" i="1"/>
  <c r="AK7" i="1"/>
  <c r="AI8" i="1"/>
  <c r="AJ8" i="1"/>
  <c r="AK8" i="1"/>
  <c r="AI9" i="1"/>
  <c r="AJ9" i="1"/>
  <c r="AK9" i="1"/>
  <c r="AI10" i="1"/>
  <c r="AJ10" i="1"/>
  <c r="AK10" i="1"/>
  <c r="AH8" i="1"/>
  <c r="AH9" i="1"/>
  <c r="AH10" i="1"/>
  <c r="AH7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B8" i="1"/>
  <c r="AB9" i="1"/>
  <c r="AB10" i="1"/>
  <c r="AB11" i="1"/>
  <c r="AB12" i="1"/>
  <c r="AB7" i="1"/>
  <c r="M24" i="1"/>
  <c r="N21" i="1"/>
  <c r="M21" i="1"/>
  <c r="O18" i="1"/>
  <c r="N18" i="1"/>
  <c r="M18" i="1"/>
  <c r="P15" i="1"/>
  <c r="O15" i="1"/>
  <c r="N15" i="1"/>
  <c r="M15" i="1"/>
  <c r="P30" i="1"/>
  <c r="O30" i="1"/>
  <c r="Q29" i="1"/>
  <c r="O29" i="1"/>
  <c r="Q28" i="1"/>
  <c r="P28" i="1"/>
  <c r="Q27" i="1"/>
  <c r="P27" i="1"/>
  <c r="Q30" i="1"/>
  <c r="P29" i="1"/>
  <c r="O28" i="1"/>
  <c r="O27" i="1"/>
  <c r="N30" i="1"/>
  <c r="N29" i="1"/>
  <c r="N28" i="1"/>
  <c r="N27" i="1"/>
  <c r="M14" i="1"/>
  <c r="M23" i="1"/>
  <c r="P14" i="1"/>
  <c r="N20" i="1"/>
  <c r="M20" i="1"/>
  <c r="O14" i="1"/>
  <c r="O17" i="1"/>
  <c r="N17" i="1"/>
  <c r="M17" i="1"/>
  <c r="N14" i="1"/>
  <c r="H16" i="1"/>
  <c r="H15" i="1"/>
  <c r="H11" i="1"/>
  <c r="H10" i="1"/>
  <c r="H9" i="1"/>
  <c r="H8" i="1"/>
  <c r="H7" i="1"/>
  <c r="H6" i="1"/>
  <c r="K16" i="1"/>
  <c r="K15" i="1"/>
  <c r="J15" i="1"/>
  <c r="J16" i="1"/>
  <c r="I16" i="1"/>
  <c r="I15" i="1"/>
  <c r="B17" i="2"/>
  <c r="B18" i="2"/>
  <c r="B19" i="2"/>
  <c r="B20" i="2"/>
  <c r="B21" i="2"/>
  <c r="B16" i="2"/>
  <c r="E12" i="2"/>
  <c r="E11" i="2"/>
  <c r="D12" i="2"/>
  <c r="D11" i="2"/>
  <c r="C12" i="2"/>
  <c r="C11" i="2"/>
  <c r="B12" i="2"/>
  <c r="B11" i="2"/>
  <c r="I11" i="1"/>
  <c r="K7" i="1"/>
  <c r="K8" i="1"/>
  <c r="K9" i="1"/>
  <c r="K10" i="1"/>
  <c r="K11" i="1"/>
  <c r="K6" i="1"/>
  <c r="J7" i="1"/>
  <c r="J8" i="1"/>
  <c r="J9" i="1"/>
  <c r="J10" i="1"/>
  <c r="J11" i="1"/>
  <c r="J6" i="1"/>
  <c r="I7" i="1"/>
  <c r="I8" i="1"/>
  <c r="I9" i="1"/>
  <c r="I10" i="1"/>
  <c r="I6" i="1"/>
  <c r="D15" i="1"/>
  <c r="E15" i="1"/>
  <c r="C16" i="1"/>
  <c r="D16" i="1"/>
  <c r="E16" i="1"/>
  <c r="C15" i="1"/>
  <c r="B16" i="1"/>
  <c r="B15" i="1"/>
</calcChain>
</file>

<file path=xl/sharedStrings.xml><?xml version="1.0" encoding="utf-8"?>
<sst xmlns="http://schemas.openxmlformats.org/spreadsheetml/2006/main" count="124" uniqueCount="44">
  <si>
    <t>Sampel Data</t>
  </si>
  <si>
    <t>1. Data Asli</t>
  </si>
  <si>
    <t>2. Standarisasi Data</t>
  </si>
  <si>
    <t>3. Hitung Co-Variance</t>
  </si>
  <si>
    <t>4. Tentukan Eigenvluae dan Eigenvctor (boleh pakai kalkulator onlne)</t>
  </si>
  <si>
    <t>5. Lakukan Perkalian Antara Data Terstandar dengan Eigenvector</t>
  </si>
  <si>
    <t>tinggi badan</t>
  </si>
  <si>
    <t>berat badan</t>
  </si>
  <si>
    <t>detak jantung</t>
  </si>
  <si>
    <t>tekanan darah</t>
  </si>
  <si>
    <t>pemetaan fitur</t>
  </si>
  <si>
    <t>eigenvalue diurutkan secara descending</t>
  </si>
  <si>
    <t>Pasien 1</t>
  </si>
  <si>
    <t>λ</t>
  </si>
  <si>
    <t>v</t>
  </si>
  <si>
    <t>PC1</t>
  </si>
  <si>
    <t>PC2</t>
  </si>
  <si>
    <t>PC3</t>
  </si>
  <si>
    <t>PC4</t>
  </si>
  <si>
    <t>Pasien 2</t>
  </si>
  <si>
    <t>TBTB</t>
  </si>
  <si>
    <t>TBBB</t>
  </si>
  <si>
    <t>TBDJ</t>
  </si>
  <si>
    <t>TBTD</t>
  </si>
  <si>
    <t>Pasien 3</t>
  </si>
  <si>
    <t>BBTB</t>
  </si>
  <si>
    <t>BBBB</t>
  </si>
  <si>
    <t>BBDJ</t>
  </si>
  <si>
    <t>BBTD</t>
  </si>
  <si>
    <t>Pasien 4</t>
  </si>
  <si>
    <t>DJTB</t>
  </si>
  <si>
    <t>DJBB</t>
  </si>
  <si>
    <t>DJDJ</t>
  </si>
  <si>
    <t>DJTD</t>
  </si>
  <si>
    <t>Pasien 5</t>
  </si>
  <si>
    <t>TDTB</t>
  </si>
  <si>
    <t>TDBB</t>
  </si>
  <si>
    <t>TDDJ</t>
  </si>
  <si>
    <t>TDTD</t>
  </si>
  <si>
    <t>eigenvector mengikuti urutan eigenvalue</t>
  </si>
  <si>
    <t>Pasien 6</t>
  </si>
  <si>
    <t>mean</t>
  </si>
  <si>
    <t>std dev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</si>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</sst>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theme="1"/>
      <name val="FangSong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2" fontId="0" fillId="0" borderId="0" xfId="0" applyNumberFormat="1"/>
    <xf numFmtId="2" fontId="0" fillId="9" borderId="0" xfId="0" applyNumberFormat="1" applyFill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</a:t>
            </a:r>
            <a:r>
              <a:rPr lang="en-US" baseline="0"/>
              <a:t> VS 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berat badan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Main!$B$6:$B$9</c:f>
              <c:numCache>
                <c:formatCode>0.00</c:formatCode>
                <c:ptCount val="4"/>
                <c:pt idx="0">
                  <c:v>162</c:v>
                </c:pt>
                <c:pt idx="1">
                  <c:v>179</c:v>
                </c:pt>
                <c:pt idx="2">
                  <c:v>166</c:v>
                </c:pt>
                <c:pt idx="3">
                  <c:v>195</c:v>
                </c:pt>
              </c:numCache>
            </c:numRef>
          </c:xVal>
          <c:yVal>
            <c:numRef>
              <c:f>Main!$C$6:$C$9</c:f>
              <c:numCache>
                <c:formatCode>0.00</c:formatCode>
                <c:ptCount val="4"/>
                <c:pt idx="0">
                  <c:v>71</c:v>
                </c:pt>
                <c:pt idx="1">
                  <c:v>67</c:v>
                </c:pt>
                <c:pt idx="2">
                  <c:v>55</c:v>
                </c:pt>
                <c:pt idx="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7-2643-9370-0F9123E5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19360"/>
        <c:axId val="1602421008"/>
      </c:scatterChart>
      <c:valAx>
        <c:axId val="16024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1008"/>
        <c:crosses val="autoZero"/>
        <c:crossBetween val="midCat"/>
      </c:valAx>
      <c:valAx>
        <c:axId val="1602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</a:t>
            </a:r>
            <a:r>
              <a:rPr lang="en-US" baseline="0"/>
              <a:t> VS DJ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detak jantung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Main!$C$6:$C$9</c:f>
              <c:numCache>
                <c:formatCode>0.00</c:formatCode>
                <c:ptCount val="4"/>
                <c:pt idx="0">
                  <c:v>71</c:v>
                </c:pt>
                <c:pt idx="1">
                  <c:v>67</c:v>
                </c:pt>
                <c:pt idx="2">
                  <c:v>55</c:v>
                </c:pt>
                <c:pt idx="3">
                  <c:v>69</c:v>
                </c:pt>
              </c:numCache>
            </c:numRef>
          </c:xVal>
          <c:yVal>
            <c:numRef>
              <c:f>Main!$D$6:$D$9</c:f>
              <c:numCache>
                <c:formatCode>0.00</c:formatCode>
                <c:ptCount val="4"/>
                <c:pt idx="0">
                  <c:v>89</c:v>
                </c:pt>
                <c:pt idx="1">
                  <c:v>66</c:v>
                </c:pt>
                <c:pt idx="2">
                  <c:v>62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5E41-9FFB-4D646292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30192"/>
        <c:axId val="1585386336"/>
      </c:scatterChart>
      <c:valAx>
        <c:axId val="1602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6336"/>
        <c:crosses val="autoZero"/>
        <c:crossBetween val="midCat"/>
      </c:valAx>
      <c:valAx>
        <c:axId val="1585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 VS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tekanan darah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Main!$D$6:$D$9</c:f>
              <c:numCache>
                <c:formatCode>0.00</c:formatCode>
                <c:ptCount val="4"/>
                <c:pt idx="0">
                  <c:v>89</c:v>
                </c:pt>
                <c:pt idx="1">
                  <c:v>66</c:v>
                </c:pt>
                <c:pt idx="2">
                  <c:v>62</c:v>
                </c:pt>
                <c:pt idx="3">
                  <c:v>80</c:v>
                </c:pt>
              </c:numCache>
            </c:numRef>
          </c:xVal>
          <c:yVal>
            <c:numRef>
              <c:f>Main!$E$6:$E$9</c:f>
              <c:numCache>
                <c:formatCode>0.00</c:formatCode>
                <c:ptCount val="4"/>
                <c:pt idx="0">
                  <c:v>90</c:v>
                </c:pt>
                <c:pt idx="1">
                  <c:v>102</c:v>
                </c:pt>
                <c:pt idx="2">
                  <c:v>85</c:v>
                </c:pt>
                <c:pt idx="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3-6F48-ACDD-E822C309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830016"/>
        <c:axId val="1581152432"/>
      </c:scatterChart>
      <c:valAx>
        <c:axId val="1546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2432"/>
        <c:crosses val="autoZero"/>
        <c:crossBetween val="midCat"/>
      </c:valAx>
      <c:valAx>
        <c:axId val="1581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31</xdr:row>
      <xdr:rowOff>19050</xdr:rowOff>
    </xdr:from>
    <xdr:to>
      <xdr:col>17</xdr:col>
      <xdr:colOff>31750</xdr:colOff>
      <xdr:row>44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54706-9753-C74C-BD13-ED0A7E35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45</xdr:row>
      <xdr:rowOff>196850</xdr:rowOff>
    </xdr:from>
    <xdr:to>
      <xdr:col>16</xdr:col>
      <xdr:colOff>819150</xdr:colOff>
      <xdr:row>59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D829A-6919-5948-84B9-9A72CB98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61</xdr:row>
      <xdr:rowOff>6350</xdr:rowOff>
    </xdr:from>
    <xdr:to>
      <xdr:col>17</xdr:col>
      <xdr:colOff>19050</xdr:colOff>
      <xdr:row>74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4B4D7-C560-1F4A-BFD2-E011B352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E0AD-5756-CA44-AF0A-AEAF0B8B0403}">
  <dimension ref="A1:AQ30"/>
  <sheetViews>
    <sheetView tabSelected="1" topLeftCell="AD1" zoomScale="115" zoomScaleNormal="115" workbookViewId="0">
      <selection activeCell="AO14" sqref="AO14"/>
    </sheetView>
  </sheetViews>
  <sheetFormatPr defaultColWidth="11" defaultRowHeight="15.6" x14ac:dyDescent="0.3"/>
  <cols>
    <col min="1" max="1" width="12.8984375" bestFit="1" customWidth="1"/>
    <col min="8" max="8" width="14.8984375" customWidth="1"/>
    <col min="9" max="9" width="12.69921875" bestFit="1" customWidth="1"/>
    <col min="10" max="10" width="12.19921875" customWidth="1"/>
    <col min="13" max="13" width="15" customWidth="1"/>
    <col min="16" max="16" width="12.3984375" bestFit="1" customWidth="1"/>
  </cols>
  <sheetData>
    <row r="1" spans="1:43" x14ac:dyDescent="0.3">
      <c r="A1" t="s">
        <v>0</v>
      </c>
      <c r="I1" t="s">
        <v>43</v>
      </c>
    </row>
    <row r="3" spans="1:43" x14ac:dyDescent="0.3">
      <c r="A3" s="1" t="s">
        <v>1</v>
      </c>
      <c r="G3" s="1" t="s">
        <v>2</v>
      </c>
      <c r="M3" s="1" t="s">
        <v>3</v>
      </c>
      <c r="T3" t="s">
        <v>4</v>
      </c>
      <c r="AA3" t="s">
        <v>5</v>
      </c>
    </row>
    <row r="5" spans="1:43" x14ac:dyDescent="0.3">
      <c r="B5" t="s">
        <v>6</v>
      </c>
      <c r="C5" t="s">
        <v>7</v>
      </c>
      <c r="D5" t="s">
        <v>8</v>
      </c>
      <c r="E5" t="s">
        <v>9</v>
      </c>
      <c r="H5" t="s">
        <v>6</v>
      </c>
      <c r="I5" t="s">
        <v>7</v>
      </c>
      <c r="J5" t="s">
        <v>8</v>
      </c>
      <c r="K5" t="s">
        <v>9</v>
      </c>
      <c r="M5" t="s">
        <v>10</v>
      </c>
      <c r="T5" t="s">
        <v>11</v>
      </c>
    </row>
    <row r="6" spans="1:43" ht="16.8" x14ac:dyDescent="0.4">
      <c r="A6" t="s">
        <v>12</v>
      </c>
      <c r="B6" s="18">
        <v>162</v>
      </c>
      <c r="C6" s="18">
        <v>71</v>
      </c>
      <c r="D6" s="18">
        <v>89</v>
      </c>
      <c r="E6" s="18">
        <v>90</v>
      </c>
      <c r="G6" t="s">
        <v>12</v>
      </c>
      <c r="H6" s="18">
        <f>STANDARDIZE(B6,$B$15,$B$16)</f>
        <v>-0.9204154453168788</v>
      </c>
      <c r="I6" s="18">
        <f>(C6-$C$15)/$C$16</f>
        <v>1.0989825099052446</v>
      </c>
      <c r="J6" s="18">
        <f>(D6-$D$15)/$D$16</f>
        <v>1.1396649695092489</v>
      </c>
      <c r="K6" s="18">
        <f>(E6-$E$15)/$E$16</f>
        <v>-0.96689119718635597</v>
      </c>
      <c r="N6" t="s">
        <v>6</v>
      </c>
      <c r="O6" t="s">
        <v>7</v>
      </c>
      <c r="P6" t="s">
        <v>8</v>
      </c>
      <c r="Q6" t="s">
        <v>9</v>
      </c>
      <c r="T6" s="15" t="s">
        <v>13</v>
      </c>
      <c r="U6" s="15" t="s">
        <v>13</v>
      </c>
      <c r="V6" s="15" t="s">
        <v>13</v>
      </c>
      <c r="W6" s="15" t="s">
        <v>13</v>
      </c>
      <c r="AB6" t="s">
        <v>6</v>
      </c>
      <c r="AC6" t="s">
        <v>7</v>
      </c>
      <c r="AD6" t="s">
        <v>8</v>
      </c>
      <c r="AE6" t="s">
        <v>9</v>
      </c>
      <c r="AH6" s="16" t="s">
        <v>14</v>
      </c>
      <c r="AI6" s="16" t="s">
        <v>14</v>
      </c>
      <c r="AJ6" s="16" t="s">
        <v>14</v>
      </c>
      <c r="AK6" s="16" t="s">
        <v>14</v>
      </c>
      <c r="AN6" s="17" t="s">
        <v>15</v>
      </c>
      <c r="AO6" s="17" t="s">
        <v>16</v>
      </c>
      <c r="AP6" s="17" t="s">
        <v>17</v>
      </c>
      <c r="AQ6" s="17" t="s">
        <v>18</v>
      </c>
    </row>
    <row r="7" spans="1:43" x14ac:dyDescent="0.3">
      <c r="A7" t="s">
        <v>19</v>
      </c>
      <c r="B7" s="18">
        <v>179</v>
      </c>
      <c r="C7" s="18">
        <v>67</v>
      </c>
      <c r="D7" s="18">
        <v>66</v>
      </c>
      <c r="E7" s="18">
        <v>102</v>
      </c>
      <c r="G7" t="s">
        <v>19</v>
      </c>
      <c r="H7" s="18">
        <f>STANDARDIZE(B7,$B$15,$B$16)</f>
        <v>0.42076134643057428</v>
      </c>
      <c r="I7" s="18">
        <f t="shared" ref="I7:I11" si="0">(C7-$C$15)/$C$16</f>
        <v>0.52560033082424717</v>
      </c>
      <c r="J7" s="18">
        <f t="shared" ref="J7:J11" si="1">(D7-$D$15)/$D$16</f>
        <v>-0.95731857438776902</v>
      </c>
      <c r="K7" s="18">
        <f t="shared" ref="K7:K11" si="2">(E7-$E$15)/$E$16</f>
        <v>-6.2785142674438368E-2</v>
      </c>
      <c r="M7" t="s">
        <v>6</v>
      </c>
      <c r="N7" s="8" t="s">
        <v>20</v>
      </c>
      <c r="O7" s="9" t="s">
        <v>21</v>
      </c>
      <c r="P7" s="10" t="s">
        <v>22</v>
      </c>
      <c r="Q7" s="11" t="s">
        <v>23</v>
      </c>
      <c r="T7" s="18">
        <v>1.7809999999999999</v>
      </c>
      <c r="U7" s="18">
        <v>0.93500000000000005</v>
      </c>
      <c r="V7" s="18">
        <v>0.53800000000000003</v>
      </c>
      <c r="W7" s="18">
        <v>6.6000000000000003E-2</v>
      </c>
      <c r="AA7" t="s">
        <v>12</v>
      </c>
      <c r="AB7" s="18">
        <f>H6</f>
        <v>-0.9204154453168788</v>
      </c>
      <c r="AC7" s="18">
        <f t="shared" ref="AC7:AE12" si="3">I6</f>
        <v>1.0989825099052446</v>
      </c>
      <c r="AD7" s="18">
        <f t="shared" si="3"/>
        <v>1.1396649695092489</v>
      </c>
      <c r="AE7" s="18">
        <f t="shared" si="3"/>
        <v>-0.96689119718635597</v>
      </c>
      <c r="AH7" s="18">
        <f>T12</f>
        <v>1.024</v>
      </c>
      <c r="AI7" s="18">
        <f t="shared" ref="AI7:AK10" si="4">U12</f>
        <v>1.165</v>
      </c>
      <c r="AJ7" s="18">
        <f t="shared" si="4"/>
        <v>-0.63700000000000001</v>
      </c>
      <c r="AK7" s="18">
        <f t="shared" si="4"/>
        <v>-1.1479999999999999</v>
      </c>
      <c r="AN7" s="18">
        <v>-0.01</v>
      </c>
      <c r="AO7" s="18">
        <v>-5.01</v>
      </c>
      <c r="AP7" s="18">
        <v>-0.56999999999999995</v>
      </c>
      <c r="AQ7" s="18">
        <v>0.11</v>
      </c>
    </row>
    <row r="8" spans="1:43" x14ac:dyDescent="0.3">
      <c r="A8" t="s">
        <v>24</v>
      </c>
      <c r="B8" s="18">
        <v>166</v>
      </c>
      <c r="C8" s="18">
        <v>55</v>
      </c>
      <c r="D8" s="18">
        <v>62</v>
      </c>
      <c r="E8" s="18">
        <v>85</v>
      </c>
      <c r="G8" t="s">
        <v>24</v>
      </c>
      <c r="H8" s="18">
        <f>STANDARDIZE(B8,$B$15,$B$16)</f>
        <v>-0.60484443549394873</v>
      </c>
      <c r="I8" s="18">
        <f t="shared" si="0"/>
        <v>-1.1945462064187449</v>
      </c>
      <c r="J8" s="18">
        <f t="shared" si="1"/>
        <v>-1.3220113646307285</v>
      </c>
      <c r="K8" s="18">
        <f t="shared" si="2"/>
        <v>-1.3436020532329884</v>
      </c>
      <c r="M8" t="s">
        <v>7</v>
      </c>
      <c r="N8" s="2" t="s">
        <v>25</v>
      </c>
      <c r="O8" s="8" t="s">
        <v>26</v>
      </c>
      <c r="P8" s="12" t="s">
        <v>27</v>
      </c>
      <c r="Q8" s="13" t="s">
        <v>28</v>
      </c>
      <c r="AA8" t="s">
        <v>19</v>
      </c>
      <c r="AB8" s="18">
        <f t="shared" ref="AB8:AB12" si="5">H7</f>
        <v>0.42076134643057428</v>
      </c>
      <c r="AC8" s="18">
        <f t="shared" si="3"/>
        <v>0.52560033082424717</v>
      </c>
      <c r="AD8" s="18">
        <f t="shared" si="3"/>
        <v>-0.95731857438776902</v>
      </c>
      <c r="AE8" s="18">
        <f t="shared" si="3"/>
        <v>-6.2785142674438368E-2</v>
      </c>
      <c r="AH8" s="18">
        <f t="shared" ref="AH8:AH11" si="6">T13</f>
        <v>0.93</v>
      </c>
      <c r="AI8" s="18">
        <f t="shared" si="4"/>
        <v>-1.0669999999999999</v>
      </c>
      <c r="AJ8" s="18">
        <f t="shared" si="4"/>
        <v>-1.165</v>
      </c>
      <c r="AK8" s="18">
        <f t="shared" si="4"/>
        <v>0.83799999999999997</v>
      </c>
      <c r="AN8" s="18">
        <v>0.12</v>
      </c>
      <c r="AO8" s="18">
        <v>1.37</v>
      </c>
      <c r="AP8" s="18">
        <v>-1.87</v>
      </c>
      <c r="AQ8" s="18">
        <v>0.66</v>
      </c>
    </row>
    <row r="9" spans="1:43" x14ac:dyDescent="0.3">
      <c r="A9" t="s">
        <v>29</v>
      </c>
      <c r="B9" s="18">
        <v>195</v>
      </c>
      <c r="C9" s="18">
        <v>69</v>
      </c>
      <c r="D9" s="18">
        <v>80</v>
      </c>
      <c r="E9" s="18">
        <v>120</v>
      </c>
      <c r="G9" t="s">
        <v>29</v>
      </c>
      <c r="H9" s="18">
        <f>STANDARDIZE(B9,$B$15,$B$16)</f>
        <v>1.6830453857222949</v>
      </c>
      <c r="I9" s="18">
        <f t="shared" si="0"/>
        <v>0.81229142036474589</v>
      </c>
      <c r="J9" s="18">
        <f t="shared" si="1"/>
        <v>0.31910619146258967</v>
      </c>
      <c r="K9" s="18">
        <f t="shared" si="2"/>
        <v>1.293373939093438</v>
      </c>
      <c r="M9" t="s">
        <v>8</v>
      </c>
      <c r="N9" s="3" t="s">
        <v>30</v>
      </c>
      <c r="O9" s="5" t="s">
        <v>31</v>
      </c>
      <c r="P9" s="8" t="s">
        <v>32</v>
      </c>
      <c r="Q9" s="14" t="s">
        <v>33</v>
      </c>
      <c r="AA9" t="s">
        <v>24</v>
      </c>
      <c r="AB9" s="18">
        <f t="shared" si="5"/>
        <v>-0.60484443549394873</v>
      </c>
      <c r="AC9" s="18">
        <f t="shared" si="3"/>
        <v>-1.1945462064187449</v>
      </c>
      <c r="AD9" s="18">
        <f t="shared" si="3"/>
        <v>-1.3220113646307285</v>
      </c>
      <c r="AE9" s="18">
        <f t="shared" si="3"/>
        <v>-1.3436020532329884</v>
      </c>
      <c r="AH9" s="18">
        <f t="shared" si="6"/>
        <v>0.76700000000000002</v>
      </c>
      <c r="AI9" s="18">
        <f t="shared" si="4"/>
        <v>-1.5649999999999999</v>
      </c>
      <c r="AJ9" s="18">
        <f t="shared" si="4"/>
        <v>0.95899999999999996</v>
      </c>
      <c r="AK9" s="18">
        <f t="shared" si="4"/>
        <v>-0.78700000000000003</v>
      </c>
      <c r="AN9" s="18">
        <v>-4.08</v>
      </c>
      <c r="AO9" s="18">
        <v>1.3</v>
      </c>
      <c r="AP9" s="18">
        <v>-0.83</v>
      </c>
      <c r="AQ9" s="18">
        <v>-0.61</v>
      </c>
    </row>
    <row r="10" spans="1:43" x14ac:dyDescent="0.3">
      <c r="A10" t="s">
        <v>34</v>
      </c>
      <c r="B10" s="18">
        <v>177</v>
      </c>
      <c r="C10" s="18">
        <v>63</v>
      </c>
      <c r="D10" s="18">
        <v>87</v>
      </c>
      <c r="E10" s="18">
        <v>110</v>
      </c>
      <c r="G10" t="s">
        <v>34</v>
      </c>
      <c r="H10" s="18">
        <f>STANDARDIZE(B10,$B$15,$B$16)</f>
        <v>0.26297584151910919</v>
      </c>
      <c r="I10" s="18">
        <f t="shared" si="0"/>
        <v>-4.7781848256750116E-2</v>
      </c>
      <c r="J10" s="18">
        <f t="shared" si="1"/>
        <v>0.95731857438776902</v>
      </c>
      <c r="K10" s="18">
        <f t="shared" si="2"/>
        <v>0.53995222700017342</v>
      </c>
      <c r="M10" t="s">
        <v>9</v>
      </c>
      <c r="N10" s="4" t="s">
        <v>35</v>
      </c>
      <c r="O10" s="6" t="s">
        <v>36</v>
      </c>
      <c r="P10" s="7" t="s">
        <v>37</v>
      </c>
      <c r="Q10" s="8" t="s">
        <v>38</v>
      </c>
      <c r="T10" t="s">
        <v>39</v>
      </c>
      <c r="AA10" t="s">
        <v>29</v>
      </c>
      <c r="AB10" s="18">
        <f t="shared" si="5"/>
        <v>1.6830453857222949</v>
      </c>
      <c r="AC10" s="18">
        <f t="shared" si="3"/>
        <v>0.81229142036474589</v>
      </c>
      <c r="AD10" s="18">
        <f t="shared" si="3"/>
        <v>0.31910619146258967</v>
      </c>
      <c r="AE10" s="18">
        <f t="shared" si="3"/>
        <v>1.293373939093438</v>
      </c>
      <c r="AH10" s="18">
        <f t="shared" si="6"/>
        <v>1</v>
      </c>
      <c r="AI10" s="18">
        <f t="shared" si="4"/>
        <v>1</v>
      </c>
      <c r="AJ10" s="18">
        <f t="shared" si="4"/>
        <v>1</v>
      </c>
      <c r="AK10" s="18">
        <f t="shared" si="4"/>
        <v>1</v>
      </c>
      <c r="AN10" s="18">
        <v>4</v>
      </c>
      <c r="AO10" s="18">
        <v>1.89</v>
      </c>
      <c r="AP10" s="18">
        <v>-0.43</v>
      </c>
      <c r="AQ10" s="18">
        <v>-0.21</v>
      </c>
    </row>
    <row r="11" spans="1:43" x14ac:dyDescent="0.3">
      <c r="A11" t="s">
        <v>40</v>
      </c>
      <c r="B11" s="18">
        <v>163</v>
      </c>
      <c r="C11" s="18">
        <v>55</v>
      </c>
      <c r="D11" s="18">
        <v>75</v>
      </c>
      <c r="E11" s="18">
        <v>110</v>
      </c>
      <c r="G11" t="s">
        <v>40</v>
      </c>
      <c r="H11" s="18">
        <f>STANDARDIZE(B11,$B$15,$B$16)</f>
        <v>-0.84152269286114634</v>
      </c>
      <c r="I11" s="18">
        <f>(C11-$C$15)/$C$16</f>
        <v>-1.1945462064187449</v>
      </c>
      <c r="J11" s="18">
        <f t="shared" si="1"/>
        <v>-0.13675979634110985</v>
      </c>
      <c r="K11" s="18">
        <f t="shared" si="2"/>
        <v>0.53995222700017342</v>
      </c>
      <c r="T11" s="16" t="s">
        <v>14</v>
      </c>
      <c r="U11" s="16" t="s">
        <v>14</v>
      </c>
      <c r="V11" s="16" t="s">
        <v>14</v>
      </c>
      <c r="W11" s="16" t="s">
        <v>14</v>
      </c>
      <c r="AA11" t="s">
        <v>34</v>
      </c>
      <c r="AB11" s="18">
        <f t="shared" si="5"/>
        <v>0.26297584151910919</v>
      </c>
      <c r="AC11" s="18">
        <f t="shared" si="3"/>
        <v>-4.7781848256750116E-2</v>
      </c>
      <c r="AD11" s="18">
        <f t="shared" si="3"/>
        <v>0.95731857438776902</v>
      </c>
      <c r="AE11" s="18">
        <f t="shared" si="3"/>
        <v>0.53995222700017342</v>
      </c>
      <c r="AH11" s="18"/>
      <c r="AN11" s="18">
        <v>1.5</v>
      </c>
      <c r="AO11" s="18">
        <v>-0.61</v>
      </c>
      <c r="AP11" s="18">
        <v>1.35</v>
      </c>
      <c r="AQ11" s="18">
        <v>-0.56000000000000005</v>
      </c>
    </row>
    <row r="12" spans="1:43" x14ac:dyDescent="0.3">
      <c r="T12" s="18">
        <v>1.024</v>
      </c>
      <c r="U12" s="18">
        <v>1.165</v>
      </c>
      <c r="V12" s="18">
        <v>-0.63700000000000001</v>
      </c>
      <c r="W12" s="18">
        <v>-1.1479999999999999</v>
      </c>
      <c r="AA12" t="s">
        <v>40</v>
      </c>
      <c r="AB12" s="18">
        <f t="shared" si="5"/>
        <v>-0.84152269286114634</v>
      </c>
      <c r="AC12" s="18">
        <f t="shared" si="3"/>
        <v>-1.1945462064187449</v>
      </c>
      <c r="AD12" s="18">
        <f t="shared" si="3"/>
        <v>-0.13675979634110985</v>
      </c>
      <c r="AE12" s="18">
        <f t="shared" si="3"/>
        <v>0.53995222700017342</v>
      </c>
      <c r="AN12" s="18">
        <v>-1.53</v>
      </c>
      <c r="AO12" s="18">
        <v>1.05</v>
      </c>
      <c r="AP12" s="18">
        <v>2.34</v>
      </c>
      <c r="AQ12" s="18">
        <v>0.62</v>
      </c>
    </row>
    <row r="13" spans="1:43" x14ac:dyDescent="0.3">
      <c r="M13" t="s">
        <v>20</v>
      </c>
      <c r="N13" t="s">
        <v>21</v>
      </c>
      <c r="O13" t="s">
        <v>22</v>
      </c>
      <c r="P13" t="s">
        <v>23</v>
      </c>
      <c r="T13" s="18">
        <v>0.93</v>
      </c>
      <c r="U13" s="18">
        <v>-1.0669999999999999</v>
      </c>
      <c r="V13" s="18">
        <v>-1.165</v>
      </c>
      <c r="W13" s="18">
        <v>0.83799999999999997</v>
      </c>
    </row>
    <row r="14" spans="1:43" x14ac:dyDescent="0.3">
      <c r="M14" s="19">
        <f>(((H6-H15)*(H6-H15))+((H7-H15)*(H7-H15))+((H8-H15)*(H8-H15))+((H9-H15)*(H9-H15)) + ((H10-H15)*(H10-H15)) + ((H11-H15)*(H11-H15)))/6</f>
        <v>0.83333333333333315</v>
      </c>
      <c r="N14" s="19">
        <f>(((H6-H15)*(I6-I15)) + ((H7-H15)*(I7-I15))+((H8-H15)*(I8-I15))+((H9-H15)*(I9-I15))+((H10-H15)*(I10-I15))+((H11-H15)*(I11-I15)))/6</f>
        <v>0.38199034134157639</v>
      </c>
      <c r="O14" s="19">
        <f>(((H6-H15)*(J6-J15)) + ((H7-H15)*(J7-J15))+((H8-H15)*(J8-J15))+((H9-H15)*(J9-J15))+((H10-H15)*(J10-J15))+((H11-H15)*(J11-J15)))/6</f>
        <v>4.1958609616916137E-2</v>
      </c>
      <c r="P14" s="19">
        <f>(((H6-H15)*(K6-K15)) + ((H7-H15)*(K7-K15))+((H8-H15)*(K8-K15))+((H9-H15)*(K9-K15))+((H10-H15)*(K10-K15))+((H11-H15)*(K11-K15)))/6</f>
        <v>0.59010227257975711</v>
      </c>
      <c r="T14" s="18">
        <v>0.76700000000000002</v>
      </c>
      <c r="U14" s="18">
        <v>-1.5649999999999999</v>
      </c>
      <c r="V14" s="18">
        <v>0.95899999999999996</v>
      </c>
      <c r="W14" s="18">
        <v>-0.78700000000000003</v>
      </c>
    </row>
    <row r="15" spans="1:43" x14ac:dyDescent="0.3">
      <c r="A15" t="s">
        <v>41</v>
      </c>
      <c r="B15" s="18">
        <f>AVERAGE(B6:B11)</f>
        <v>173.66666666666666</v>
      </c>
      <c r="C15" s="18">
        <f t="shared" ref="C15:E15" si="7">AVERAGE(C6:C11)</f>
        <v>63.333333333333336</v>
      </c>
      <c r="D15" s="18">
        <f>AVERAGE(D6:D11)</f>
        <v>76.5</v>
      </c>
      <c r="E15" s="18">
        <f>AVERAGE(E6:E11)</f>
        <v>102.83333333333333</v>
      </c>
      <c r="G15" t="s">
        <v>41</v>
      </c>
      <c r="H15" s="18">
        <f>AVERAGE(H6:H11)</f>
        <v>7.4014868308343773E-16</v>
      </c>
      <c r="I15" s="18">
        <f>AVERAGE(I6:I11)</f>
        <v>-3.7007434154171886E-16</v>
      </c>
      <c r="J15" s="18">
        <f>AVERAGE(J6:J11)</f>
        <v>0</v>
      </c>
      <c r="K15" s="18">
        <f>AVERAGE(K6:K11)</f>
        <v>3.3306690738754696E-16</v>
      </c>
      <c r="M15" s="18">
        <f>COVAR(H6:H11,H6:H11)</f>
        <v>0.83333333333333315</v>
      </c>
      <c r="N15" s="18">
        <f>COVAR(H6:H11,I6:I11)</f>
        <v>0.38199034134157639</v>
      </c>
      <c r="O15" s="18">
        <f>COVAR(H6:H11,J6:J11)</f>
        <v>4.1958609616916144E-2</v>
      </c>
      <c r="P15" s="18">
        <f>COVAR(H6:H11,K6:K11)</f>
        <v>0.59010227257975711</v>
      </c>
      <c r="T15" s="18">
        <v>1</v>
      </c>
      <c r="U15" s="18">
        <v>1</v>
      </c>
      <c r="V15" s="20">
        <v>1</v>
      </c>
      <c r="W15" s="20">
        <v>1</v>
      </c>
    </row>
    <row r="16" spans="1:43" x14ac:dyDescent="0.3">
      <c r="A16" t="s">
        <v>42</v>
      </c>
      <c r="B16" s="18">
        <f>STDEV(B6:B11)</f>
        <v>12.675435561221031</v>
      </c>
      <c r="C16" s="18">
        <f t="shared" ref="C16:E16" si="8">STDEV(C6:C11)</f>
        <v>6.9761498454854323</v>
      </c>
      <c r="D16" s="18">
        <f t="shared" si="8"/>
        <v>10.968135666557011</v>
      </c>
      <c r="E16" s="18">
        <f t="shared" si="8"/>
        <v>13.272779161376382</v>
      </c>
      <c r="G16" t="s">
        <v>42</v>
      </c>
      <c r="H16">
        <f>STDEV(H6:H11)</f>
        <v>0.99999999999999989</v>
      </c>
      <c r="I16">
        <f>STDEV(I6:I11)</f>
        <v>1.0000000000000027</v>
      </c>
      <c r="J16">
        <f>STDEV(J6:J11)</f>
        <v>0.99999999999999989</v>
      </c>
      <c r="K16">
        <f>STDEV(K6:K11)</f>
        <v>0.99999999999999856</v>
      </c>
      <c r="M16" t="s">
        <v>26</v>
      </c>
      <c r="N16" t="s">
        <v>27</v>
      </c>
      <c r="O16" t="s">
        <v>28</v>
      </c>
    </row>
    <row r="17" spans="13:17" x14ac:dyDescent="0.3">
      <c r="M17" s="19">
        <f>(((I6-I15)*(I6-I15)) + ((I7-I15)*(I7-I15))+((I8-I15)*(I8-I15))+((I9-I15)*(I9-I15))+((I10-I15)*(I10-I15))+((I11-I15)*(I11-I15)))/6</f>
        <v>0.83333333333333748</v>
      </c>
      <c r="N17" s="19">
        <f>(((I6-I15)*(J6-J15)) + ((I7-I15)*(J7-J15))+((I8-I15)*(J8-J15))+((I9-I15)*(J9-J15))+((I10-I15)*(J10-J15))+((I11-I15)*(J11-J15)))/6</f>
        <v>0.45088987271124914</v>
      </c>
      <c r="O17" s="19">
        <f>(((I6-I15)*(K6-K15)) + ((I7-I15)*(K7-K15))+((I8-I15)*(K8-K15))+((I9-I15)*(K9-K15))+((I10-I15)*(K10-K15))+((I11-I15)*(K11-K15)))/6</f>
        <v>0.14819951390639177</v>
      </c>
    </row>
    <row r="18" spans="13:17" x14ac:dyDescent="0.3">
      <c r="M18" s="18">
        <f>COVAR(I6:I11,I6:I11)</f>
        <v>0.83333333333333748</v>
      </c>
      <c r="N18" s="18">
        <f>COVAR(I6:I11,J6:J11)</f>
        <v>0.45088987271124914</v>
      </c>
      <c r="O18" s="18">
        <f>COVAR(I6:I11,K6:K11)</f>
        <v>0.14819951390639177</v>
      </c>
    </row>
    <row r="19" spans="13:17" x14ac:dyDescent="0.3">
      <c r="M19" t="s">
        <v>32</v>
      </c>
      <c r="N19" t="s">
        <v>33</v>
      </c>
    </row>
    <row r="20" spans="13:17" x14ac:dyDescent="0.3">
      <c r="M20" s="19">
        <f>(((J6-J15)*(J6-J15)) + ((J7-J15)*(J7-J15))+((J8-J15)*(J8-J15))+((J9-J15)*(J9-J15))+((J10-J15)*(J10-J15))+((J11-J15)*(J11-J15)))/6</f>
        <v>0.83333333333333315</v>
      </c>
      <c r="N20" s="19">
        <f>(((J6-J15)*(K6-K15)) + ((J7-J15)*(K7-K15))+((J8-J15)*(K8-K15))+((J9-J15)*(K9-K15))+((J10-J15)*(K10-K15))+((J11-J15)*(K11-K15)))/6</f>
        <v>0.26503611864412957</v>
      </c>
    </row>
    <row r="21" spans="13:17" x14ac:dyDescent="0.3">
      <c r="M21" s="18">
        <f>COVAR(J6:J11,J6:J11)</f>
        <v>0.83333333333333315</v>
      </c>
      <c r="N21" s="18">
        <f>COVAR(J6:J11,K6:K11)</f>
        <v>0.26503611864412957</v>
      </c>
    </row>
    <row r="22" spans="13:17" x14ac:dyDescent="0.3">
      <c r="M22" t="s">
        <v>38</v>
      </c>
    </row>
    <row r="23" spans="13:17" x14ac:dyDescent="0.3">
      <c r="M23" s="19">
        <f>(((K6-K15)*(K6-K15)) + ((K7-K15)*(K7-K15))+((K8-K15)*(K8-K15))+((K9-K15)*(K9-K15))+((K10-K15)*(K10-K15))+((K11-K15)*(K11-K15)))/6</f>
        <v>0.83333333333333115</v>
      </c>
    </row>
    <row r="24" spans="13:17" x14ac:dyDescent="0.3">
      <c r="M24" s="18">
        <f>COVAR(K6:K11,K6:K11)</f>
        <v>0.83333333333333115</v>
      </c>
    </row>
    <row r="26" spans="13:17" x14ac:dyDescent="0.3">
      <c r="N26" t="s">
        <v>6</v>
      </c>
      <c r="O26" t="s">
        <v>7</v>
      </c>
      <c r="P26" t="s">
        <v>8</v>
      </c>
      <c r="Q26" t="s">
        <v>9</v>
      </c>
    </row>
    <row r="27" spans="13:17" x14ac:dyDescent="0.3">
      <c r="M27" t="s">
        <v>6</v>
      </c>
      <c r="N27" s="18">
        <f>M14</f>
        <v>0.83333333333333315</v>
      </c>
      <c r="O27" s="18">
        <f>N14</f>
        <v>0.38199034134157639</v>
      </c>
      <c r="P27" s="18">
        <f>O14</f>
        <v>4.1958609616916137E-2</v>
      </c>
      <c r="Q27" s="18">
        <f>P14</f>
        <v>0.59010227257975711</v>
      </c>
    </row>
    <row r="28" spans="13:17" x14ac:dyDescent="0.3">
      <c r="M28" t="s">
        <v>7</v>
      </c>
      <c r="N28" s="18">
        <f>N14</f>
        <v>0.38199034134157639</v>
      </c>
      <c r="O28" s="18">
        <f>M17</f>
        <v>0.83333333333333748</v>
      </c>
      <c r="P28" s="18">
        <f>N17</f>
        <v>0.45088987271124914</v>
      </c>
      <c r="Q28" s="18">
        <f>O17</f>
        <v>0.14819951390639177</v>
      </c>
    </row>
    <row r="29" spans="13:17" x14ac:dyDescent="0.3">
      <c r="M29" t="s">
        <v>8</v>
      </c>
      <c r="N29" s="18">
        <f>O14</f>
        <v>4.1958609616916137E-2</v>
      </c>
      <c r="O29" s="18">
        <f>N17</f>
        <v>0.45088987271124914</v>
      </c>
      <c r="P29" s="18">
        <f>M20</f>
        <v>0.83333333333333315</v>
      </c>
      <c r="Q29" s="18">
        <f>N20</f>
        <v>0.26503611864412957</v>
      </c>
    </row>
    <row r="30" spans="13:17" x14ac:dyDescent="0.3">
      <c r="M30" t="s">
        <v>9</v>
      </c>
      <c r="N30" s="18">
        <f>P14</f>
        <v>0.59010227257975711</v>
      </c>
      <c r="O30" s="18">
        <f>O17</f>
        <v>0.14819951390639177</v>
      </c>
      <c r="P30" s="18">
        <f>N20</f>
        <v>0.26503611864412957</v>
      </c>
      <c r="Q30" s="18">
        <f>M23</f>
        <v>0.83333333333333115</v>
      </c>
    </row>
  </sheetData>
  <sortState xmlns:xlrd2="http://schemas.microsoft.com/office/spreadsheetml/2017/richdata2" ref="S18:S21">
    <sortCondition descending="1" ref="S18:S21"/>
  </sortState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8D31-0983-4957-8F49-25407F26396B}">
  <dimension ref="A1:E21"/>
  <sheetViews>
    <sheetView workbookViewId="0">
      <selection activeCell="B16" sqref="B16"/>
    </sheetView>
  </sheetViews>
  <sheetFormatPr defaultRowHeight="15.6" x14ac:dyDescent="0.3"/>
  <cols>
    <col min="1" max="1" width="12.3984375" customWidth="1"/>
    <col min="2" max="2" width="12.5" customWidth="1"/>
    <col min="3" max="3" width="11.796875" customWidth="1"/>
    <col min="4" max="4" width="12.19921875" customWidth="1"/>
    <col min="5" max="5" width="14.19921875" customWidth="1"/>
  </cols>
  <sheetData>
    <row r="1" spans="1:5" x14ac:dyDescent="0.3"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12</v>
      </c>
      <c r="B2">
        <v>162</v>
      </c>
      <c r="C2">
        <v>71</v>
      </c>
      <c r="D2">
        <v>89</v>
      </c>
      <c r="E2">
        <v>90</v>
      </c>
    </row>
    <row r="3" spans="1:5" x14ac:dyDescent="0.3">
      <c r="A3" t="s">
        <v>19</v>
      </c>
      <c r="B3">
        <v>179</v>
      </c>
      <c r="C3">
        <v>67</v>
      </c>
      <c r="D3">
        <v>66</v>
      </c>
      <c r="E3">
        <v>102</v>
      </c>
    </row>
    <row r="4" spans="1:5" x14ac:dyDescent="0.3">
      <c r="A4" t="s">
        <v>24</v>
      </c>
      <c r="B4">
        <v>166</v>
      </c>
      <c r="C4">
        <v>55</v>
      </c>
      <c r="D4">
        <v>62</v>
      </c>
      <c r="E4">
        <v>85</v>
      </c>
    </row>
    <row r="5" spans="1:5" x14ac:dyDescent="0.3">
      <c r="A5" t="s">
        <v>29</v>
      </c>
      <c r="B5">
        <v>195</v>
      </c>
      <c r="C5">
        <v>69</v>
      </c>
      <c r="D5">
        <v>80</v>
      </c>
      <c r="E5">
        <v>120</v>
      </c>
    </row>
    <row r="6" spans="1:5" x14ac:dyDescent="0.3">
      <c r="A6" t="s">
        <v>34</v>
      </c>
      <c r="B6">
        <v>177</v>
      </c>
      <c r="C6">
        <v>63</v>
      </c>
      <c r="D6">
        <v>87</v>
      </c>
      <c r="E6">
        <v>110</v>
      </c>
    </row>
    <row r="7" spans="1:5" x14ac:dyDescent="0.3">
      <c r="A7" t="s">
        <v>40</v>
      </c>
      <c r="B7">
        <v>163</v>
      </c>
      <c r="C7">
        <v>55</v>
      </c>
      <c r="D7">
        <v>75</v>
      </c>
      <c r="E7">
        <v>110</v>
      </c>
    </row>
    <row r="11" spans="1:5" x14ac:dyDescent="0.3">
      <c r="A11" t="s">
        <v>41</v>
      </c>
      <c r="B11">
        <f>AVERAGE(B2:B7)</f>
        <v>173.66666666666666</v>
      </c>
      <c r="C11">
        <f>AVERAGE(C2:C7)</f>
        <v>63.333333333333336</v>
      </c>
      <c r="D11">
        <f>AVERAGE(D2:D7)</f>
        <v>76.5</v>
      </c>
      <c r="E11">
        <f>AVERAGE(E2:E7)</f>
        <v>102.83333333333333</v>
      </c>
    </row>
    <row r="12" spans="1:5" x14ac:dyDescent="0.3">
      <c r="A12" t="s">
        <v>42</v>
      </c>
      <c r="B12">
        <f>STDEV(B2:B7)</f>
        <v>12.675435561221031</v>
      </c>
      <c r="C12">
        <f>STDEV(C2:C7)</f>
        <v>6.9761498454854323</v>
      </c>
      <c r="D12">
        <f>STDEV(D2:D7)</f>
        <v>10.968135666557011</v>
      </c>
      <c r="E12">
        <f>STDEV(E2:E7)</f>
        <v>13.272779161376382</v>
      </c>
    </row>
    <row r="15" spans="1:5" x14ac:dyDescent="0.3">
      <c r="B15" t="s">
        <v>6</v>
      </c>
      <c r="C15" t="s">
        <v>7</v>
      </c>
      <c r="D15" t="s">
        <v>8</v>
      </c>
      <c r="E15" t="s">
        <v>9</v>
      </c>
    </row>
    <row r="16" spans="1:5" x14ac:dyDescent="0.3">
      <c r="A16" t="s">
        <v>12</v>
      </c>
      <c r="B16">
        <f>(B2 - MIN($B$2:$B$7)) / (MAX($B$2:$B$7) - MIN($B$2:$B$7))</f>
        <v>0</v>
      </c>
    </row>
    <row r="17" spans="1:2" x14ac:dyDescent="0.3">
      <c r="A17" t="s">
        <v>19</v>
      </c>
      <c r="B17">
        <f t="shared" ref="B17:B21" si="0">(B3 - MIN($B$2:$B$7)) / (MAX($B$2:$B$7) - MIN($B$2:$B$7))</f>
        <v>0.51515151515151514</v>
      </c>
    </row>
    <row r="18" spans="1:2" x14ac:dyDescent="0.3">
      <c r="A18" t="s">
        <v>24</v>
      </c>
      <c r="B18">
        <f t="shared" si="0"/>
        <v>0.12121212121212122</v>
      </c>
    </row>
    <row r="19" spans="1:2" x14ac:dyDescent="0.3">
      <c r="A19" t="s">
        <v>29</v>
      </c>
      <c r="B19">
        <f t="shared" si="0"/>
        <v>1</v>
      </c>
    </row>
    <row r="20" spans="1:2" x14ac:dyDescent="0.3">
      <c r="A20" t="s">
        <v>34</v>
      </c>
      <c r="B20">
        <f t="shared" si="0"/>
        <v>0.45454545454545453</v>
      </c>
    </row>
    <row r="21" spans="1:2" x14ac:dyDescent="0.3">
      <c r="A21" t="s">
        <v>40</v>
      </c>
      <c r="B21">
        <f t="shared" si="0"/>
        <v>3.0303030303030304E-2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LEGION</cp:lastModifiedBy>
  <cp:revision/>
  <dcterms:created xsi:type="dcterms:W3CDTF">2022-12-05T04:21:03Z</dcterms:created>
  <dcterms:modified xsi:type="dcterms:W3CDTF">2022-12-09T00:52:05Z</dcterms:modified>
  <cp:category/>
  <cp:contentStatus/>
</cp:coreProperties>
</file>