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posmex_fs02\PRODUCTO_FAVC\Revenue Management FAVC\Tarifas y Suplementos\"/>
    </mc:Choice>
  </mc:AlternateContent>
  <xr:revisionPtr revIDLastSave="0" documentId="8_{6B19DBC3-63F1-4B13-A584-68499092FBF8}" xr6:coauthVersionLast="47" xr6:coauthVersionMax="47" xr10:uidLastSave="{00000000-0000-0000-0000-000000000000}"/>
  <bookViews>
    <workbookView xWindow="-120" yWindow="-120" windowWidth="20730" windowHeight="11160" firstSheet="4" activeTab="6" xr2:uid="{00000000-000D-0000-FFFF-FFFF00000000}"/>
  </bookViews>
  <sheets>
    <sheet name="2017" sheetId="1" r:id="rId1"/>
    <sheet name="2018" sheetId="2" r:id="rId2"/>
    <sheet name="2019" sheetId="3" r:id="rId3"/>
    <sheet name="2020" sheetId="5" r:id="rId4"/>
    <sheet name="2021" sheetId="6" r:id="rId5"/>
    <sheet name="2022" sheetId="7" r:id="rId6"/>
    <sheet name="2023" sheetId="8" r:id="rId7"/>
    <sheet name="Day Pass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" i="8" l="1"/>
  <c r="J16" i="8"/>
  <c r="J5" i="8"/>
  <c r="J4" i="8"/>
  <c r="G15" i="8"/>
  <c r="G14" i="8"/>
  <c r="G5" i="8"/>
  <c r="G7" i="8" s="1"/>
  <c r="C17" i="8"/>
  <c r="C16" i="8"/>
  <c r="C5" i="8"/>
  <c r="C15" i="8" s="1"/>
  <c r="C14" i="8"/>
  <c r="C11" i="7"/>
  <c r="D15" i="8" l="1"/>
  <c r="E15" i="8"/>
  <c r="F15" i="8"/>
  <c r="D14" i="8"/>
  <c r="E14" i="8"/>
  <c r="F14" i="8"/>
  <c r="C11" i="8"/>
  <c r="D11" i="8"/>
  <c r="E11" i="8"/>
  <c r="F11" i="8"/>
  <c r="J11" i="8"/>
  <c r="D10" i="8"/>
  <c r="E10" i="8"/>
  <c r="F10" i="8"/>
  <c r="G10" i="8"/>
  <c r="J10" i="8"/>
  <c r="C10" i="8"/>
  <c r="J6" i="8"/>
  <c r="C7" i="8"/>
  <c r="G11" i="8"/>
  <c r="J7" i="8"/>
  <c r="C6" i="8"/>
  <c r="F7" i="8"/>
  <c r="E7" i="8"/>
  <c r="G6" i="8"/>
  <c r="F6" i="8"/>
  <c r="E6" i="8"/>
  <c r="D6" i="8"/>
  <c r="M7" i="7"/>
  <c r="M6" i="7"/>
  <c r="D6" i="7"/>
  <c r="E6" i="7"/>
  <c r="F6" i="7"/>
  <c r="G6" i="7"/>
  <c r="D7" i="7"/>
  <c r="E7" i="7"/>
  <c r="F7" i="7"/>
  <c r="G7" i="7"/>
  <c r="C7" i="7"/>
  <c r="C6" i="7"/>
  <c r="D7" i="8" l="1"/>
  <c r="G8" i="7"/>
  <c r="C8" i="7"/>
  <c r="E8" i="7"/>
  <c r="F8" i="7"/>
  <c r="D8" i="7"/>
  <c r="C14" i="7" l="1"/>
  <c r="M8" i="7"/>
  <c r="M12" i="7" s="1"/>
  <c r="D9" i="7"/>
  <c r="D13" i="7" s="1"/>
  <c r="E9" i="7"/>
  <c r="E13" i="7" s="1"/>
  <c r="F9" i="7"/>
  <c r="F13" i="7" s="1"/>
  <c r="J13" i="7"/>
  <c r="M9" i="7"/>
  <c r="M13" i="7" s="1"/>
  <c r="D12" i="7"/>
  <c r="E12" i="7"/>
  <c r="F12" i="7"/>
  <c r="G12" i="7"/>
  <c r="C12" i="7"/>
  <c r="D15" i="7"/>
  <c r="E15" i="7"/>
  <c r="F15" i="7"/>
  <c r="C15" i="7"/>
  <c r="D14" i="7"/>
  <c r="E14" i="7"/>
  <c r="F14" i="7"/>
  <c r="D11" i="7" l="1"/>
  <c r="E11" i="7"/>
  <c r="F11" i="7"/>
  <c r="G11" i="7"/>
  <c r="J11" i="7"/>
  <c r="M11" i="7"/>
  <c r="D10" i="7"/>
  <c r="E10" i="7"/>
  <c r="F10" i="7"/>
  <c r="L13" i="6"/>
  <c r="L12" i="6"/>
  <c r="L7" i="6"/>
  <c r="L6" i="6"/>
  <c r="G13" i="6"/>
  <c r="F13" i="6"/>
  <c r="E13" i="6"/>
  <c r="D13" i="6"/>
  <c r="C13" i="6"/>
  <c r="G12" i="6"/>
  <c r="F12" i="6"/>
  <c r="E12" i="6"/>
  <c r="D12" i="6"/>
  <c r="C12" i="6"/>
  <c r="D6" i="6"/>
  <c r="E6" i="6"/>
  <c r="F6" i="6"/>
  <c r="G6" i="6"/>
  <c r="D7" i="6"/>
  <c r="E7" i="6"/>
  <c r="F7" i="6"/>
  <c r="G7" i="6"/>
  <c r="C7" i="6"/>
  <c r="C6" i="6"/>
  <c r="O9" i="5" l="1"/>
  <c r="O12" i="5" s="1"/>
  <c r="O10" i="5"/>
  <c r="O11" i="5"/>
  <c r="O8" i="5"/>
  <c r="F13" i="4" l="1"/>
  <c r="E13" i="4"/>
  <c r="D13" i="4"/>
  <c r="F12" i="4"/>
  <c r="E12" i="4"/>
  <c r="D12" i="4"/>
  <c r="F11" i="4"/>
  <c r="E11" i="4"/>
  <c r="D11" i="4"/>
  <c r="H9" i="3" l="1"/>
  <c r="I9" i="3"/>
  <c r="G9" i="3"/>
  <c r="C30" i="1" l="1"/>
  <c r="F5" i="1"/>
  <c r="F16" i="1" s="1"/>
  <c r="E5" i="1"/>
  <c r="E16" i="1" s="1"/>
  <c r="D5" i="1"/>
  <c r="D16" i="1"/>
  <c r="C5" i="1"/>
  <c r="C16" i="1" s="1"/>
  <c r="F4" i="1"/>
  <c r="F15" i="1" s="1"/>
  <c r="E4" i="1"/>
  <c r="E15" i="1" s="1"/>
  <c r="D4" i="1"/>
  <c r="D15" i="1" s="1"/>
  <c r="C4" i="1"/>
  <c r="C15" i="1" s="1"/>
  <c r="G10" i="1"/>
</calcChain>
</file>

<file path=xl/sharedStrings.xml><?xml version="1.0" encoding="utf-8"?>
<sst xmlns="http://schemas.openxmlformats.org/spreadsheetml/2006/main" count="369" uniqueCount="71">
  <si>
    <t>Tipo de Socio</t>
  </si>
  <si>
    <t>HILTON</t>
  </si>
  <si>
    <t>FAVC MEX PTOS</t>
  </si>
  <si>
    <t>FAVC MEX DLLS</t>
  </si>
  <si>
    <t>FAVC USA PTS</t>
  </si>
  <si>
    <t>FAVC USA DLLS</t>
  </si>
  <si>
    <t>FACZ</t>
  </si>
  <si>
    <t>EXCZ</t>
  </si>
  <si>
    <t>EXKO</t>
  </si>
  <si>
    <t>FAVL</t>
  </si>
  <si>
    <t>RCI</t>
  </si>
  <si>
    <t>KIDS</t>
  </si>
  <si>
    <t>niños de 5 a 12 años</t>
  </si>
  <si>
    <t>mayores de 12 años</t>
  </si>
  <si>
    <t>DAY PASS (DLLS)</t>
  </si>
  <si>
    <t>$$</t>
  </si>
  <si>
    <t>ptos</t>
  </si>
  <si>
    <t xml:space="preserve"> </t>
  </si>
  <si>
    <t>SOR</t>
  </si>
  <si>
    <t xml:space="preserve">FAVC </t>
  </si>
  <si>
    <t>FAVC  PUNTOS</t>
  </si>
  <si>
    <t>RCI (Prepago)</t>
  </si>
  <si>
    <t>RCI (directo en Hotel)</t>
  </si>
  <si>
    <t>FALC</t>
  </si>
  <si>
    <t>CCPC</t>
  </si>
  <si>
    <t>FGPV</t>
  </si>
  <si>
    <t>EXCE</t>
  </si>
  <si>
    <t>N/A</t>
  </si>
  <si>
    <t>FACR</t>
  </si>
  <si>
    <t>FACC Alta</t>
  </si>
  <si>
    <t>FACC Baja</t>
  </si>
  <si>
    <t>LARC  PUNTOS</t>
  </si>
  <si>
    <t>FAVC usd</t>
  </si>
  <si>
    <t>LARC usd</t>
  </si>
  <si>
    <t>LRLC</t>
  </si>
  <si>
    <t>Regular</t>
  </si>
  <si>
    <t>Horario</t>
  </si>
  <si>
    <t>Precio Adulto</t>
  </si>
  <si>
    <t>Precio Menor</t>
  </si>
  <si>
    <t>Precio incluyendo Sonne</t>
  </si>
  <si>
    <t>Day Pass</t>
  </si>
  <si>
    <t>9:00 am a 5:00 pm</t>
  </si>
  <si>
    <t>Night Pass</t>
  </si>
  <si>
    <t>5:00 pm a 1:00 am</t>
  </si>
  <si>
    <t>Full Day Pass</t>
  </si>
  <si>
    <t>9:00 am a 1:00 am</t>
  </si>
  <si>
    <t>20% descuento socios LARC</t>
  </si>
  <si>
    <t>FGPV y FAPV</t>
  </si>
  <si>
    <t>FAPV</t>
  </si>
  <si>
    <t>* Supplements per person per night</t>
  </si>
  <si>
    <t>* Kids 5 to 12 years</t>
  </si>
  <si>
    <t>* Max occupancy: 3 Adults 1 Kid</t>
  </si>
  <si>
    <t>* Min occupancy: 2 Adults</t>
  </si>
  <si>
    <t>FACC High</t>
  </si>
  <si>
    <t>FACC Low</t>
  </si>
  <si>
    <t>* Low: 16-Aug-2020 to 19-Dec-2020</t>
  </si>
  <si>
    <t xml:space="preserve">   </t>
  </si>
  <si>
    <t>* High: 6-Jan-2020 to 15-Aug-2020</t>
  </si>
  <si>
    <t>Especial</t>
  </si>
  <si>
    <t>* High: 5-Jan-2021 to 22-Aug-2021</t>
  </si>
  <si>
    <t>* Low: 23-Aug-2021 to 23-Dec-2021</t>
  </si>
  <si>
    <t>FAVC usd 35% off</t>
  </si>
  <si>
    <t>LARC usd 35% off</t>
  </si>
  <si>
    <t>* High: 5-Jan-2022 to 22-Aug-2022</t>
  </si>
  <si>
    <t>* Low: 23-Aug-2022 to 23-Dec-2022</t>
  </si>
  <si>
    <t>DAQPC High</t>
  </si>
  <si>
    <t>DAQPC Low</t>
  </si>
  <si>
    <t>FAVC usd 30% off</t>
  </si>
  <si>
    <t>KIDS 30% off</t>
  </si>
  <si>
    <t>* Low: 23-Aug-2023 to 23-Dec-2023</t>
  </si>
  <si>
    <t>* High: 3-Jan-2023 to 22-Aug-2023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</si>
</sst>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&quot;$&quot;* #,##0_-;\-&quot;$&quot;* #,##0_-;_-&quot;$&quot;* &quot;-&quot;??_-;_-@_-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165" fontId="0" fillId="3" borderId="0" xfId="1" applyNumberFormat="1" applyFont="1" applyFill="1"/>
    <xf numFmtId="9" fontId="0" fillId="4" borderId="0" xfId="2" applyFont="1" applyFill="1"/>
    <xf numFmtId="0" fontId="0" fillId="5" borderId="0" xfId="0" applyFill="1"/>
    <xf numFmtId="44" fontId="0" fillId="0" borderId="0" xfId="0" applyNumberFormat="1"/>
    <xf numFmtId="166" fontId="0" fillId="0" borderId="0" xfId="4" applyNumberFormat="1" applyFont="1"/>
    <xf numFmtId="0" fontId="0" fillId="6" borderId="0" xfId="0" applyFill="1"/>
    <xf numFmtId="0" fontId="3" fillId="6" borderId="0" xfId="0" applyFont="1" applyFill="1"/>
    <xf numFmtId="165" fontId="3" fillId="6" borderId="0" xfId="1" applyNumberFormat="1" applyFont="1" applyFill="1"/>
    <xf numFmtId="0" fontId="3" fillId="6" borderId="0" xfId="0" applyFont="1" applyFill="1" applyAlignment="1">
      <alignment horizontal="right"/>
    </xf>
    <xf numFmtId="165" fontId="3" fillId="6" borderId="0" xfId="3" applyNumberFormat="1" applyFont="1" applyFill="1"/>
    <xf numFmtId="0" fontId="5" fillId="7" borderId="0" xfId="0" applyFont="1" applyFill="1"/>
    <xf numFmtId="0" fontId="3" fillId="8" borderId="0" xfId="0" applyFont="1" applyFill="1" applyAlignment="1">
      <alignment horizontal="right"/>
    </xf>
    <xf numFmtId="165" fontId="3" fillId="9" borderId="1" xfId="1" applyNumberFormat="1" applyFont="1" applyFill="1" applyBorder="1"/>
    <xf numFmtId="165" fontId="3" fillId="0" borderId="1" xfId="1" applyNumberFormat="1" applyFont="1" applyFill="1" applyBorder="1"/>
    <xf numFmtId="0" fontId="5" fillId="10" borderId="0" xfId="0" applyFont="1" applyFill="1"/>
    <xf numFmtId="0" fontId="5" fillId="10" borderId="0" xfId="0" applyFont="1" applyFill="1" applyAlignment="1">
      <alignment horizontal="center"/>
    </xf>
    <xf numFmtId="165" fontId="3" fillId="0" borderId="1" xfId="1" applyNumberFormat="1" applyFont="1" applyFill="1" applyBorder="1" applyAlignment="1">
      <alignment horizontal="center"/>
    </xf>
    <xf numFmtId="165" fontId="3" fillId="9" borderId="2" xfId="1" applyNumberFormat="1" applyFont="1" applyFill="1" applyBorder="1"/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/>
    </xf>
    <xf numFmtId="165" fontId="3" fillId="9" borderId="2" xfId="1" applyNumberFormat="1" applyFont="1" applyFill="1" applyBorder="1" applyAlignment="1">
      <alignment horizontal="center"/>
    </xf>
    <xf numFmtId="1" fontId="3" fillId="0" borderId="1" xfId="1" applyNumberFormat="1" applyFont="1" applyFill="1" applyBorder="1"/>
    <xf numFmtId="1" fontId="3" fillId="9" borderId="1" xfId="1" applyNumberFormat="1" applyFont="1" applyFill="1" applyBorder="1"/>
    <xf numFmtId="1" fontId="3" fillId="9" borderId="2" xfId="1" applyNumberFormat="1" applyFont="1" applyFill="1" applyBorder="1" applyAlignment="1">
      <alignment horizontal="center"/>
    </xf>
    <xf numFmtId="1" fontId="3" fillId="0" borderId="1" xfId="1" applyNumberFormat="1" applyFont="1" applyFill="1" applyBorder="1" applyAlignment="1">
      <alignment horizontal="center"/>
    </xf>
    <xf numFmtId="1" fontId="3" fillId="9" borderId="2" xfId="1" applyNumberFormat="1" applyFont="1" applyFill="1" applyBorder="1" applyAlignment="1">
      <alignment horizontal="right"/>
    </xf>
    <xf numFmtId="1" fontId="3" fillId="0" borderId="1" xfId="1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5" fillId="7" borderId="5" xfId="0" applyFont="1" applyFill="1" applyBorder="1"/>
    <xf numFmtId="0" fontId="3" fillId="8" borderId="6" xfId="0" applyFont="1" applyFill="1" applyBorder="1" applyAlignment="1">
      <alignment horizontal="right"/>
    </xf>
    <xf numFmtId="0" fontId="5" fillId="7" borderId="6" xfId="0" applyFont="1" applyFill="1" applyBorder="1"/>
    <xf numFmtId="0" fontId="3" fillId="8" borderId="2" xfId="0" applyFont="1" applyFill="1" applyBorder="1" applyAlignment="1">
      <alignment horizontal="right"/>
    </xf>
    <xf numFmtId="0" fontId="5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1" xfId="1" applyNumberFormat="1" applyFont="1" applyFill="1" applyBorder="1" applyAlignment="1">
      <alignment horizontal="right"/>
    </xf>
    <xf numFmtId="165" fontId="3" fillId="9" borderId="2" xfId="1" applyNumberFormat="1" applyFont="1" applyFill="1" applyBorder="1" applyAlignment="1">
      <alignment horizontal="right"/>
    </xf>
    <xf numFmtId="165" fontId="3" fillId="9" borderId="1" xfId="1" applyNumberFormat="1" applyFont="1" applyFill="1" applyBorder="1" applyAlignment="1">
      <alignment horizontal="right"/>
    </xf>
    <xf numFmtId="44" fontId="0" fillId="0" borderId="0" xfId="0" applyNumberFormat="1" applyAlignment="1">
      <alignment horizontal="right"/>
    </xf>
    <xf numFmtId="165" fontId="3" fillId="9" borderId="1" xfId="1" applyNumberFormat="1" applyFont="1" applyFill="1" applyBorder="1" applyAlignment="1">
      <alignment horizontal="center"/>
    </xf>
    <xf numFmtId="9" fontId="0" fillId="0" borderId="0" xfId="2" applyFont="1"/>
    <xf numFmtId="9" fontId="0" fillId="13" borderId="0" xfId="0" applyNumberFormat="1" applyFill="1"/>
    <xf numFmtId="165" fontId="3" fillId="13" borderId="1" xfId="1" applyNumberFormat="1" applyFont="1" applyFill="1" applyBorder="1"/>
    <xf numFmtId="0" fontId="5" fillId="7" borderId="1" xfId="0" applyFont="1" applyFill="1" applyBorder="1"/>
    <xf numFmtId="0" fontId="3" fillId="8" borderId="1" xfId="0" applyFont="1" applyFill="1" applyBorder="1" applyAlignment="1">
      <alignment horizontal="right"/>
    </xf>
    <xf numFmtId="1" fontId="0" fillId="0" borderId="0" xfId="0" applyNumberFormat="1"/>
    <xf numFmtId="165" fontId="3" fillId="0" borderId="0" xfId="1" applyNumberFormat="1" applyFont="1" applyFill="1" applyBorder="1"/>
    <xf numFmtId="165" fontId="3" fillId="0" borderId="0" xfId="1" applyNumberFormat="1" applyFont="1" applyFill="1" applyBorder="1" applyAlignment="1">
      <alignment horizontal="center"/>
    </xf>
    <xf numFmtId="1" fontId="3" fillId="0" borderId="7" xfId="1" applyNumberFormat="1" applyFont="1" applyFill="1" applyBorder="1" applyAlignment="1">
      <alignment horizontal="right"/>
    </xf>
    <xf numFmtId="165" fontId="3" fillId="0" borderId="2" xfId="1" applyNumberFormat="1" applyFont="1" applyFill="1" applyBorder="1"/>
    <xf numFmtId="165" fontId="3" fillId="0" borderId="2" xfId="1" applyNumberFormat="1" applyFont="1" applyFill="1" applyBorder="1" applyAlignment="1">
      <alignment horizontal="center"/>
    </xf>
    <xf numFmtId="1" fontId="3" fillId="14" borderId="1" xfId="1" applyNumberFormat="1" applyFont="1" applyFill="1" applyBorder="1"/>
    <xf numFmtId="1" fontId="3" fillId="16" borderId="1" xfId="1" applyNumberFormat="1" applyFont="1" applyFill="1" applyBorder="1"/>
    <xf numFmtId="165" fontId="3" fillId="17" borderId="1" xfId="1" applyNumberFormat="1" applyFont="1" applyFill="1" applyBorder="1"/>
    <xf numFmtId="0" fontId="0" fillId="18" borderId="8" xfId="0" applyFill="1" applyBorder="1" applyAlignment="1">
      <alignment horizontal="right"/>
    </xf>
    <xf numFmtId="0" fontId="0" fillId="18" borderId="9" xfId="0" applyFill="1" applyBorder="1"/>
    <xf numFmtId="0" fontId="0" fillId="18" borderId="12" xfId="0" applyFill="1" applyBorder="1"/>
    <xf numFmtId="44" fontId="0" fillId="18" borderId="3" xfId="0" applyNumberFormat="1" applyFill="1" applyBorder="1" applyAlignment="1">
      <alignment horizontal="right"/>
    </xf>
    <xf numFmtId="0" fontId="0" fillId="18" borderId="4" xfId="0" applyFill="1" applyBorder="1"/>
    <xf numFmtId="0" fontId="0" fillId="18" borderId="11" xfId="0" applyFill="1" applyBorder="1"/>
    <xf numFmtId="0" fontId="0" fillId="18" borderId="5" xfId="0" applyFill="1" applyBorder="1"/>
    <xf numFmtId="0" fontId="0" fillId="18" borderId="2" xfId="0" applyFill="1" applyBorder="1"/>
    <xf numFmtId="1" fontId="3" fillId="13" borderId="1" xfId="1" applyNumberFormat="1" applyFont="1" applyFill="1" applyBorder="1"/>
    <xf numFmtId="1" fontId="3" fillId="13" borderId="1" xfId="1" applyNumberFormat="1" applyFont="1" applyFill="1" applyBorder="1" applyAlignment="1">
      <alignment horizontal="right"/>
    </xf>
    <xf numFmtId="165" fontId="3" fillId="13" borderId="1" xfId="1" applyNumberFormat="1" applyFont="1" applyFill="1" applyBorder="1" applyAlignment="1">
      <alignment horizontal="right"/>
    </xf>
    <xf numFmtId="165" fontId="3" fillId="13" borderId="2" xfId="1" applyNumberFormat="1" applyFont="1" applyFill="1" applyBorder="1" applyAlignment="1">
      <alignment horizontal="right"/>
    </xf>
    <xf numFmtId="165" fontId="3" fillId="13" borderId="1" xfId="1" applyNumberFormat="1" applyFont="1" applyFill="1" applyBorder="1" applyAlignment="1">
      <alignment horizontal="center"/>
    </xf>
    <xf numFmtId="165" fontId="3" fillId="13" borderId="2" xfId="1" applyNumberFormat="1" applyFont="1" applyFill="1" applyBorder="1" applyAlignment="1">
      <alignment horizontal="center"/>
    </xf>
    <xf numFmtId="165" fontId="3" fillId="13" borderId="11" xfId="1" applyNumberFormat="1" applyFont="1" applyFill="1" applyBorder="1"/>
    <xf numFmtId="165" fontId="3" fillId="13" borderId="7" xfId="1" applyNumberFormat="1" applyFont="1" applyFill="1" applyBorder="1"/>
    <xf numFmtId="1" fontId="3" fillId="5" borderId="1" xfId="1" applyNumberFormat="1" applyFont="1" applyFill="1" applyBorder="1"/>
    <xf numFmtId="0" fontId="4" fillId="11" borderId="0" xfId="0" applyFont="1" applyFill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1" fontId="3" fillId="15" borderId="8" xfId="1" applyNumberFormat="1" applyFont="1" applyFill="1" applyBorder="1" applyAlignment="1">
      <alignment horizontal="center"/>
    </xf>
    <xf numFmtId="1" fontId="3" fillId="15" borderId="9" xfId="1" applyNumberFormat="1" applyFont="1" applyFill="1" applyBorder="1" applyAlignment="1">
      <alignment horizontal="center"/>
    </xf>
    <xf numFmtId="1" fontId="3" fillId="15" borderId="10" xfId="1" applyNumberFormat="1" applyFont="1" applyFill="1" applyBorder="1" applyAlignment="1">
      <alignment horizontal="center"/>
    </xf>
    <xf numFmtId="1" fontId="3" fillId="15" borderId="0" xfId="1" applyNumberFormat="1" applyFont="1" applyFill="1" applyBorder="1" applyAlignment="1">
      <alignment horizontal="center"/>
    </xf>
    <xf numFmtId="1" fontId="3" fillId="15" borderId="3" xfId="1" applyNumberFormat="1" applyFont="1" applyFill="1" applyBorder="1" applyAlignment="1">
      <alignment horizontal="center"/>
    </xf>
    <xf numFmtId="1" fontId="3" fillId="15" borderId="4" xfId="1" applyNumberFormat="1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</cellXfs>
  <cellStyles count="5">
    <cellStyle name="Bad" xfId="3" builtinId="27"/>
    <cellStyle name="Comma" xfId="4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opLeftCell="A13" workbookViewId="0">
      <selection activeCell="C20" sqref="C20"/>
    </sheetView>
  </sheetViews>
  <sheetFormatPr defaultRowHeight="15" x14ac:dyDescent="0.25"/>
  <cols>
    <col min="2" max="2" width="16" customWidth="1"/>
    <col min="3" max="6" width="11.42578125" customWidth="1"/>
    <col min="7" max="7" width="23.28515625" customWidth="1"/>
  </cols>
  <sheetData>
    <row r="1" spans="1:8" x14ac:dyDescent="0.25">
      <c r="A1" s="2"/>
      <c r="B1" s="2" t="s">
        <v>0</v>
      </c>
      <c r="C1" s="2" t="s">
        <v>9</v>
      </c>
      <c r="D1" s="2" t="s">
        <v>6</v>
      </c>
      <c r="E1" s="2" t="s">
        <v>7</v>
      </c>
      <c r="F1" s="2" t="s">
        <v>8</v>
      </c>
      <c r="G1" s="2">
        <v>0.33</v>
      </c>
      <c r="H1" s="5">
        <v>0.8</v>
      </c>
    </row>
    <row r="2" spans="1:8" x14ac:dyDescent="0.25">
      <c r="A2" s="2" t="s">
        <v>16</v>
      </c>
      <c r="B2" s="2" t="s">
        <v>2</v>
      </c>
      <c r="C2" s="2">
        <v>240</v>
      </c>
      <c r="D2" s="2">
        <v>225</v>
      </c>
      <c r="E2" s="2">
        <v>225</v>
      </c>
      <c r="F2" s="2">
        <v>225</v>
      </c>
      <c r="G2" s="2" t="s">
        <v>13</v>
      </c>
    </row>
    <row r="3" spans="1:8" x14ac:dyDescent="0.25">
      <c r="A3" s="2"/>
      <c r="B3" s="3" t="s">
        <v>11</v>
      </c>
      <c r="C3" s="2">
        <v>135</v>
      </c>
      <c r="D3" s="2">
        <v>135</v>
      </c>
      <c r="E3" s="2">
        <v>225</v>
      </c>
      <c r="F3" s="2">
        <v>225</v>
      </c>
      <c r="G3" s="2" t="s">
        <v>12</v>
      </c>
    </row>
    <row r="4" spans="1:8" x14ac:dyDescent="0.25">
      <c r="A4" s="2" t="s">
        <v>15</v>
      </c>
      <c r="B4" s="2" t="s">
        <v>2</v>
      </c>
      <c r="C4" s="4">
        <f>SUM(C2)*$G$1</f>
        <v>79.2</v>
      </c>
      <c r="D4" s="4">
        <f t="shared" ref="D4:F4" si="0">SUM(D2)*$G$1</f>
        <v>74.25</v>
      </c>
      <c r="E4" s="4">
        <f t="shared" si="0"/>
        <v>74.25</v>
      </c>
      <c r="F4" s="4">
        <f t="shared" si="0"/>
        <v>74.25</v>
      </c>
      <c r="G4" s="2"/>
    </row>
    <row r="5" spans="1:8" x14ac:dyDescent="0.25">
      <c r="A5" s="2"/>
      <c r="B5" s="3" t="s">
        <v>11</v>
      </c>
      <c r="C5" s="4">
        <f t="shared" ref="C5:F5" si="1">SUM(C3)*$G$1</f>
        <v>44.550000000000004</v>
      </c>
      <c r="D5" s="4">
        <f t="shared" si="1"/>
        <v>44.550000000000004</v>
      </c>
      <c r="E5" s="4">
        <f t="shared" si="1"/>
        <v>74.25</v>
      </c>
      <c r="F5" s="4">
        <f t="shared" si="1"/>
        <v>74.25</v>
      </c>
      <c r="G5" s="2"/>
    </row>
    <row r="6" spans="1:8" x14ac:dyDescent="0.25">
      <c r="A6" s="2"/>
      <c r="B6" s="2" t="s">
        <v>3</v>
      </c>
      <c r="C6" s="4">
        <v>80</v>
      </c>
      <c r="D6" s="4">
        <v>75</v>
      </c>
      <c r="E6" s="4">
        <v>75</v>
      </c>
      <c r="F6" s="4">
        <v>75</v>
      </c>
      <c r="G6" s="2"/>
    </row>
    <row r="7" spans="1:8" x14ac:dyDescent="0.25">
      <c r="A7" s="2"/>
      <c r="B7" s="3" t="s">
        <v>11</v>
      </c>
      <c r="C7" s="4">
        <v>45</v>
      </c>
      <c r="D7" s="4">
        <v>45</v>
      </c>
      <c r="E7" s="4">
        <v>75</v>
      </c>
      <c r="F7" s="4">
        <v>75</v>
      </c>
      <c r="G7" s="2"/>
    </row>
    <row r="8" spans="1:8" x14ac:dyDescent="0.25">
      <c r="C8" s="7" t="s">
        <v>17</v>
      </c>
      <c r="D8" s="7" t="s">
        <v>17</v>
      </c>
    </row>
    <row r="10" spans="1:8" x14ac:dyDescent="0.25">
      <c r="B10" t="s">
        <v>0</v>
      </c>
      <c r="C10" t="s">
        <v>9</v>
      </c>
      <c r="D10" t="s">
        <v>6</v>
      </c>
      <c r="E10" t="s">
        <v>7</v>
      </c>
      <c r="F10" t="s">
        <v>8</v>
      </c>
      <c r="G10" s="6">
        <f>SUM(G1*H1)</f>
        <v>0.26400000000000001</v>
      </c>
    </row>
    <row r="11" spans="1:8" x14ac:dyDescent="0.25">
      <c r="A11" t="s">
        <v>16</v>
      </c>
      <c r="B11" t="s">
        <v>2</v>
      </c>
      <c r="C11">
        <v>240</v>
      </c>
      <c r="D11">
        <v>225</v>
      </c>
      <c r="E11">
        <v>225</v>
      </c>
      <c r="F11">
        <v>225</v>
      </c>
      <c r="G11" t="s">
        <v>13</v>
      </c>
    </row>
    <row r="12" spans="1:8" x14ac:dyDescent="0.25">
      <c r="B12" s="1" t="s">
        <v>11</v>
      </c>
      <c r="C12">
        <v>80</v>
      </c>
      <c r="D12">
        <v>80</v>
      </c>
      <c r="E12">
        <v>80</v>
      </c>
      <c r="F12">
        <v>80</v>
      </c>
      <c r="G12" t="s">
        <v>12</v>
      </c>
    </row>
    <row r="15" spans="1:8" x14ac:dyDescent="0.25">
      <c r="B15" t="s">
        <v>2</v>
      </c>
      <c r="C15" s="8">
        <f t="shared" ref="C15:F16" si="2">(C2*C18)/C4</f>
        <v>196.96969696969697</v>
      </c>
      <c r="D15" s="8">
        <f t="shared" si="2"/>
        <v>181.81818181818181</v>
      </c>
      <c r="E15" s="8">
        <f t="shared" si="2"/>
        <v>181.81818181818181</v>
      </c>
      <c r="F15" s="8">
        <f t="shared" si="2"/>
        <v>181.81818181818181</v>
      </c>
    </row>
    <row r="16" spans="1:8" x14ac:dyDescent="0.25">
      <c r="B16" s="1" t="s">
        <v>11</v>
      </c>
      <c r="C16" s="8">
        <f t="shared" si="2"/>
        <v>60.606060606060602</v>
      </c>
      <c r="D16" s="8">
        <f t="shared" si="2"/>
        <v>60.606060606060602</v>
      </c>
      <c r="E16" s="8">
        <f t="shared" si="2"/>
        <v>60.606060606060609</v>
      </c>
      <c r="F16" s="8">
        <f t="shared" si="2"/>
        <v>60.606060606060609</v>
      </c>
    </row>
    <row r="17" spans="1:7" x14ac:dyDescent="0.25">
      <c r="B17" s="9" t="s">
        <v>0</v>
      </c>
      <c r="C17" s="9" t="s">
        <v>9</v>
      </c>
      <c r="D17" s="9" t="s">
        <v>6</v>
      </c>
      <c r="E17" s="9" t="s">
        <v>7</v>
      </c>
      <c r="F17" s="9" t="s">
        <v>8</v>
      </c>
    </row>
    <row r="18" spans="1:7" x14ac:dyDescent="0.25">
      <c r="A18" t="s">
        <v>17</v>
      </c>
      <c r="B18" s="10" t="s">
        <v>2</v>
      </c>
      <c r="C18" s="11">
        <v>65</v>
      </c>
      <c r="D18" s="11">
        <v>60</v>
      </c>
      <c r="E18" s="11">
        <v>60</v>
      </c>
      <c r="F18" s="11">
        <v>60</v>
      </c>
    </row>
    <row r="19" spans="1:7" x14ac:dyDescent="0.25">
      <c r="B19" s="12" t="s">
        <v>11</v>
      </c>
      <c r="C19" s="11">
        <v>20</v>
      </c>
      <c r="D19" s="11">
        <v>20</v>
      </c>
      <c r="E19" s="11">
        <v>20</v>
      </c>
      <c r="F19" s="11">
        <v>20</v>
      </c>
    </row>
    <row r="20" spans="1:7" x14ac:dyDescent="0.25">
      <c r="B20" s="10" t="s">
        <v>3</v>
      </c>
      <c r="C20" s="11">
        <v>80</v>
      </c>
      <c r="D20" s="11">
        <v>75</v>
      </c>
      <c r="E20" s="11">
        <v>75</v>
      </c>
      <c r="F20" s="11">
        <v>75</v>
      </c>
    </row>
    <row r="21" spans="1:7" x14ac:dyDescent="0.25">
      <c r="B21" s="12" t="s">
        <v>11</v>
      </c>
      <c r="C21" s="11">
        <v>25</v>
      </c>
      <c r="D21" s="11">
        <v>25</v>
      </c>
      <c r="E21" s="11">
        <v>25</v>
      </c>
      <c r="F21" s="11">
        <v>25</v>
      </c>
    </row>
    <row r="22" spans="1:7" x14ac:dyDescent="0.25">
      <c r="B22" s="10" t="s">
        <v>4</v>
      </c>
      <c r="C22" s="11">
        <v>65</v>
      </c>
      <c r="D22" s="11">
        <v>60</v>
      </c>
      <c r="E22" s="11">
        <v>60</v>
      </c>
      <c r="F22" s="11">
        <v>60</v>
      </c>
    </row>
    <row r="23" spans="1:7" x14ac:dyDescent="0.25">
      <c r="B23" s="12" t="s">
        <v>11</v>
      </c>
      <c r="C23" s="11">
        <v>30</v>
      </c>
      <c r="D23" s="11">
        <v>30</v>
      </c>
      <c r="E23" s="11">
        <v>30</v>
      </c>
      <c r="F23" s="11">
        <v>30</v>
      </c>
    </row>
    <row r="24" spans="1:7" x14ac:dyDescent="0.25">
      <c r="B24" s="10" t="s">
        <v>5</v>
      </c>
      <c r="C24" s="11">
        <v>80</v>
      </c>
      <c r="D24" s="11">
        <v>75</v>
      </c>
      <c r="E24" s="11">
        <v>75</v>
      </c>
      <c r="F24" s="11">
        <v>75</v>
      </c>
    </row>
    <row r="25" spans="1:7" x14ac:dyDescent="0.25">
      <c r="B25" s="12" t="s">
        <v>11</v>
      </c>
      <c r="C25" s="11">
        <v>35</v>
      </c>
      <c r="D25" s="11">
        <v>35</v>
      </c>
      <c r="E25" s="11">
        <v>35</v>
      </c>
      <c r="F25" s="11">
        <v>35</v>
      </c>
    </row>
    <row r="26" spans="1:7" x14ac:dyDescent="0.25">
      <c r="B26" s="10" t="s">
        <v>1</v>
      </c>
      <c r="C26" s="13">
        <v>80</v>
      </c>
      <c r="D26" s="13">
        <v>75</v>
      </c>
      <c r="E26" s="13">
        <v>75</v>
      </c>
      <c r="F26" s="13">
        <v>75</v>
      </c>
    </row>
    <row r="27" spans="1:7" x14ac:dyDescent="0.25">
      <c r="B27" s="12" t="s">
        <v>11</v>
      </c>
      <c r="C27" s="13">
        <v>35</v>
      </c>
      <c r="D27" s="13">
        <v>35</v>
      </c>
      <c r="E27" s="13">
        <v>35</v>
      </c>
      <c r="F27" s="13">
        <v>35</v>
      </c>
    </row>
    <row r="28" spans="1:7" x14ac:dyDescent="0.25">
      <c r="B28" s="10" t="s">
        <v>18</v>
      </c>
      <c r="C28" s="13">
        <v>100</v>
      </c>
      <c r="D28" s="13">
        <v>90</v>
      </c>
      <c r="E28" s="13">
        <v>90</v>
      </c>
      <c r="F28" s="13">
        <v>90</v>
      </c>
    </row>
    <row r="29" spans="1:7" x14ac:dyDescent="0.25">
      <c r="B29" s="12" t="s">
        <v>11</v>
      </c>
      <c r="C29" s="13">
        <v>35</v>
      </c>
      <c r="D29" s="13">
        <v>35</v>
      </c>
      <c r="E29" s="13">
        <v>35</v>
      </c>
      <c r="F29" s="13">
        <v>35</v>
      </c>
    </row>
    <row r="30" spans="1:7" x14ac:dyDescent="0.25">
      <c r="B30" s="10" t="s">
        <v>10</v>
      </c>
      <c r="C30" s="11">
        <f>SUM(C32)*$G$30</f>
        <v>120</v>
      </c>
      <c r="D30" s="11">
        <v>95</v>
      </c>
      <c r="E30" s="11">
        <v>95</v>
      </c>
      <c r="F30" s="11">
        <v>95</v>
      </c>
      <c r="G30">
        <v>0.8</v>
      </c>
    </row>
    <row r="31" spans="1:7" x14ac:dyDescent="0.25">
      <c r="B31" s="12" t="s">
        <v>11</v>
      </c>
      <c r="C31" s="13">
        <v>45</v>
      </c>
      <c r="D31" s="13">
        <v>45</v>
      </c>
      <c r="E31" s="13">
        <v>75</v>
      </c>
      <c r="F31" s="13">
        <v>75</v>
      </c>
    </row>
    <row r="32" spans="1:7" x14ac:dyDescent="0.25">
      <c r="B32" s="10" t="s">
        <v>14</v>
      </c>
      <c r="C32" s="11">
        <v>150</v>
      </c>
      <c r="D32" s="11">
        <v>110</v>
      </c>
      <c r="E32" s="11">
        <v>110</v>
      </c>
      <c r="F32" s="11">
        <v>110</v>
      </c>
      <c r="G32" t="s">
        <v>17</v>
      </c>
    </row>
    <row r="33" spans="2:7" x14ac:dyDescent="0.25">
      <c r="B33" s="12" t="s">
        <v>11</v>
      </c>
      <c r="C33" s="11">
        <v>120</v>
      </c>
      <c r="D33" s="11">
        <v>65</v>
      </c>
      <c r="E33" s="11">
        <v>65</v>
      </c>
      <c r="F33" s="11">
        <v>65</v>
      </c>
      <c r="G3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4160-0D50-44C6-8633-CE412E5078F0}">
  <dimension ref="B2:J20"/>
  <sheetViews>
    <sheetView workbookViewId="0">
      <selection activeCell="G34" sqref="G34"/>
    </sheetView>
  </sheetViews>
  <sheetFormatPr defaultRowHeight="15" x14ac:dyDescent="0.25"/>
  <cols>
    <col min="2" max="2" width="18.140625" customWidth="1"/>
  </cols>
  <sheetData>
    <row r="2" spans="2:10" x14ac:dyDescent="0.25">
      <c r="B2" s="80">
        <v>2018</v>
      </c>
      <c r="C2" s="80"/>
      <c r="D2" s="80"/>
      <c r="E2" s="80"/>
      <c r="F2" s="80"/>
      <c r="G2" s="80"/>
      <c r="H2" s="80"/>
      <c r="I2" s="80"/>
      <c r="J2" s="80"/>
    </row>
    <row r="3" spans="2:10" x14ac:dyDescent="0.25">
      <c r="B3" s="18" t="s">
        <v>0</v>
      </c>
      <c r="C3" s="19" t="s">
        <v>9</v>
      </c>
      <c r="D3" s="19" t="s">
        <v>6</v>
      </c>
      <c r="E3" s="19" t="s">
        <v>7</v>
      </c>
      <c r="F3" s="19" t="s">
        <v>8</v>
      </c>
      <c r="G3" s="19" t="s">
        <v>23</v>
      </c>
      <c r="H3" s="19" t="s">
        <v>24</v>
      </c>
      <c r="I3" s="19" t="s">
        <v>25</v>
      </c>
      <c r="J3" s="19" t="s">
        <v>26</v>
      </c>
    </row>
    <row r="4" spans="2:10" x14ac:dyDescent="0.25">
      <c r="B4" s="14" t="s">
        <v>19</v>
      </c>
      <c r="C4" s="16">
        <v>80</v>
      </c>
      <c r="D4" s="16">
        <v>75</v>
      </c>
      <c r="E4" s="16">
        <v>75</v>
      </c>
      <c r="F4" s="16">
        <v>75</v>
      </c>
    </row>
    <row r="5" spans="2:10" x14ac:dyDescent="0.25">
      <c r="B5" s="15" t="s">
        <v>11</v>
      </c>
      <c r="C5" s="17">
        <v>25</v>
      </c>
      <c r="D5" s="17">
        <v>25</v>
      </c>
      <c r="E5" s="17">
        <v>25</v>
      </c>
      <c r="F5" s="17">
        <v>25</v>
      </c>
    </row>
    <row r="6" spans="2:10" x14ac:dyDescent="0.25">
      <c r="B6" s="14" t="s">
        <v>20</v>
      </c>
      <c r="C6" s="16">
        <v>197</v>
      </c>
      <c r="D6" s="16">
        <v>182</v>
      </c>
      <c r="E6" s="16">
        <v>182</v>
      </c>
      <c r="F6" s="16">
        <v>182</v>
      </c>
    </row>
    <row r="7" spans="2:10" x14ac:dyDescent="0.25">
      <c r="B7" s="15" t="s">
        <v>11</v>
      </c>
      <c r="C7" s="17">
        <v>61</v>
      </c>
      <c r="D7" s="17">
        <v>61</v>
      </c>
      <c r="E7" s="17">
        <v>61</v>
      </c>
      <c r="F7" s="17">
        <v>61</v>
      </c>
    </row>
    <row r="8" spans="2:10" x14ac:dyDescent="0.25">
      <c r="B8" s="14" t="s">
        <v>1</v>
      </c>
      <c r="C8" s="16">
        <v>80</v>
      </c>
      <c r="D8" s="16">
        <v>75</v>
      </c>
      <c r="E8" s="16">
        <v>75</v>
      </c>
      <c r="F8" s="16">
        <v>75</v>
      </c>
      <c r="G8" s="16">
        <v>80</v>
      </c>
      <c r="H8" s="16">
        <v>80</v>
      </c>
      <c r="I8" s="16">
        <v>90</v>
      </c>
      <c r="J8" s="16">
        <v>80</v>
      </c>
    </row>
    <row r="9" spans="2:10" x14ac:dyDescent="0.25">
      <c r="B9" s="15" t="s">
        <v>11</v>
      </c>
      <c r="C9" s="17">
        <v>35</v>
      </c>
      <c r="D9" s="17">
        <v>35</v>
      </c>
      <c r="E9" s="17">
        <v>35</v>
      </c>
      <c r="F9" s="17">
        <v>35</v>
      </c>
      <c r="G9" s="17">
        <v>35</v>
      </c>
      <c r="H9" s="20" t="s">
        <v>27</v>
      </c>
      <c r="I9" s="20" t="s">
        <v>27</v>
      </c>
      <c r="J9" s="20" t="s">
        <v>27</v>
      </c>
    </row>
    <row r="10" spans="2:10" x14ac:dyDescent="0.25">
      <c r="B10" s="14" t="s">
        <v>18</v>
      </c>
      <c r="C10" s="16">
        <v>100</v>
      </c>
      <c r="D10" s="16">
        <v>90</v>
      </c>
      <c r="E10" s="16">
        <v>90</v>
      </c>
      <c r="F10" s="16">
        <v>90</v>
      </c>
    </row>
    <row r="11" spans="2:10" x14ac:dyDescent="0.25">
      <c r="B11" s="15" t="s">
        <v>11</v>
      </c>
      <c r="C11" s="17">
        <v>35</v>
      </c>
      <c r="D11" s="17">
        <v>35</v>
      </c>
      <c r="E11" s="17">
        <v>35</v>
      </c>
      <c r="F11" s="17">
        <v>35</v>
      </c>
    </row>
    <row r="12" spans="2:10" x14ac:dyDescent="0.25">
      <c r="B12" s="14" t="s">
        <v>21</v>
      </c>
      <c r="C12" s="16">
        <v>100</v>
      </c>
      <c r="D12" s="16">
        <v>90</v>
      </c>
      <c r="E12" s="16">
        <v>90</v>
      </c>
      <c r="F12" s="16">
        <v>90</v>
      </c>
    </row>
    <row r="13" spans="2:10" x14ac:dyDescent="0.25">
      <c r="B13" s="15" t="s">
        <v>11</v>
      </c>
      <c r="C13" s="17">
        <v>35</v>
      </c>
      <c r="D13" s="17">
        <v>35</v>
      </c>
      <c r="E13" s="17">
        <v>35</v>
      </c>
      <c r="F13" s="17">
        <v>35</v>
      </c>
    </row>
    <row r="14" spans="2:10" x14ac:dyDescent="0.25">
      <c r="B14" s="14" t="s">
        <v>22</v>
      </c>
      <c r="C14" s="16">
        <v>120</v>
      </c>
      <c r="D14" s="16">
        <v>95</v>
      </c>
      <c r="E14" s="16">
        <v>95</v>
      </c>
      <c r="F14" s="16">
        <v>95</v>
      </c>
    </row>
    <row r="15" spans="2:10" x14ac:dyDescent="0.25">
      <c r="B15" s="15" t="s">
        <v>11</v>
      </c>
      <c r="C15" s="17">
        <v>45</v>
      </c>
      <c r="D15" s="17">
        <v>45</v>
      </c>
      <c r="E15" s="17">
        <v>75</v>
      </c>
      <c r="F15" s="17">
        <v>75</v>
      </c>
    </row>
    <row r="16" spans="2:10" x14ac:dyDescent="0.25">
      <c r="B16" s="14" t="s">
        <v>14</v>
      </c>
      <c r="C16" s="16">
        <v>150</v>
      </c>
      <c r="D16" s="16">
        <v>110</v>
      </c>
      <c r="E16" s="16">
        <v>110</v>
      </c>
      <c r="F16" s="16">
        <v>110</v>
      </c>
    </row>
    <row r="17" spans="2:10" x14ac:dyDescent="0.25">
      <c r="B17" s="15" t="s">
        <v>11</v>
      </c>
      <c r="C17" s="17">
        <v>120</v>
      </c>
      <c r="D17" s="17">
        <v>65</v>
      </c>
      <c r="E17" s="17">
        <v>65</v>
      </c>
      <c r="F17" s="17">
        <v>65</v>
      </c>
      <c r="H17" s="7"/>
      <c r="I17" s="7"/>
      <c r="J17" s="7"/>
    </row>
    <row r="18" spans="2:10" x14ac:dyDescent="0.25">
      <c r="H18" s="7"/>
      <c r="I18" s="7"/>
      <c r="J18" s="7"/>
    </row>
    <row r="19" spans="2:10" x14ac:dyDescent="0.25">
      <c r="H19" s="7"/>
      <c r="I19" s="7"/>
      <c r="J19" s="7"/>
    </row>
    <row r="20" spans="2:10" x14ac:dyDescent="0.25">
      <c r="H20" s="7"/>
      <c r="I20" s="7"/>
      <c r="J20" s="7"/>
    </row>
  </sheetData>
  <mergeCells count="1">
    <mergeCell ref="B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6BB7-FE20-473B-ACD6-6ECFAAEF53E7}">
  <dimension ref="B2:N21"/>
  <sheetViews>
    <sheetView zoomScaleNormal="100" workbookViewId="0">
      <selection activeCell="C4" activeCellId="1" sqref="C12 C4"/>
    </sheetView>
  </sheetViews>
  <sheetFormatPr defaultRowHeight="15" x14ac:dyDescent="0.25"/>
  <cols>
    <col min="2" max="2" width="18.7109375" bestFit="1" customWidth="1"/>
    <col min="3" max="12" width="8.42578125" customWidth="1"/>
  </cols>
  <sheetData>
    <row r="2" spans="2:14" x14ac:dyDescent="0.25">
      <c r="B2" s="81">
        <v>2019</v>
      </c>
      <c r="C2" s="82"/>
      <c r="D2" s="82"/>
      <c r="E2" s="82"/>
      <c r="F2" s="82"/>
      <c r="G2" s="82"/>
      <c r="H2" s="82"/>
      <c r="I2" s="82"/>
      <c r="J2" s="82"/>
      <c r="K2" s="82"/>
      <c r="L2" s="82"/>
    </row>
    <row r="3" spans="2:14" x14ac:dyDescent="0.25">
      <c r="B3" s="22" t="s">
        <v>0</v>
      </c>
      <c r="C3" s="23" t="s">
        <v>9</v>
      </c>
      <c r="D3" s="23" t="s">
        <v>28</v>
      </c>
      <c r="E3" s="23" t="s">
        <v>7</v>
      </c>
      <c r="F3" s="23" t="s">
        <v>8</v>
      </c>
      <c r="G3" s="23" t="s">
        <v>23</v>
      </c>
      <c r="H3" s="23" t="s">
        <v>29</v>
      </c>
      <c r="I3" s="23" t="s">
        <v>30</v>
      </c>
      <c r="J3" s="23" t="s">
        <v>24</v>
      </c>
      <c r="K3" s="23" t="s">
        <v>25</v>
      </c>
      <c r="L3" s="23" t="s">
        <v>34</v>
      </c>
    </row>
    <row r="4" spans="2:14" x14ac:dyDescent="0.25">
      <c r="B4" s="14" t="s">
        <v>32</v>
      </c>
      <c r="C4" s="21">
        <v>90</v>
      </c>
      <c r="D4" s="21">
        <v>80</v>
      </c>
      <c r="E4" s="21">
        <v>80</v>
      </c>
      <c r="F4" s="21">
        <v>80</v>
      </c>
      <c r="G4" s="24">
        <v>90</v>
      </c>
      <c r="H4" s="27" t="s">
        <v>27</v>
      </c>
      <c r="I4" s="27" t="s">
        <v>27</v>
      </c>
      <c r="J4" s="27" t="s">
        <v>27</v>
      </c>
      <c r="K4" s="24" t="s">
        <v>27</v>
      </c>
      <c r="L4" s="24">
        <v>115</v>
      </c>
      <c r="N4" s="7"/>
    </row>
    <row r="5" spans="2:14" x14ac:dyDescent="0.25">
      <c r="B5" s="15" t="s">
        <v>11</v>
      </c>
      <c r="C5" s="17">
        <v>30</v>
      </c>
      <c r="D5" s="17">
        <v>30</v>
      </c>
      <c r="E5" s="17">
        <v>30</v>
      </c>
      <c r="F5" s="17">
        <v>30</v>
      </c>
      <c r="G5" s="17">
        <v>62</v>
      </c>
      <c r="H5" s="17">
        <v>62</v>
      </c>
      <c r="I5" s="17">
        <v>62</v>
      </c>
      <c r="J5" s="20" t="s">
        <v>27</v>
      </c>
      <c r="K5" s="20" t="s">
        <v>27</v>
      </c>
      <c r="L5" s="20">
        <v>62</v>
      </c>
    </row>
    <row r="6" spans="2:14" x14ac:dyDescent="0.25">
      <c r="B6" s="14" t="s">
        <v>20</v>
      </c>
      <c r="C6" s="26">
        <v>230</v>
      </c>
      <c r="D6" s="26">
        <v>215</v>
      </c>
      <c r="E6" s="26">
        <v>215</v>
      </c>
      <c r="F6" s="26">
        <v>215</v>
      </c>
      <c r="G6" s="29">
        <v>230</v>
      </c>
      <c r="H6" s="27" t="s">
        <v>27</v>
      </c>
      <c r="I6" s="27" t="s">
        <v>27</v>
      </c>
      <c r="J6" s="27" t="s">
        <v>27</v>
      </c>
      <c r="K6" s="27" t="s">
        <v>27</v>
      </c>
      <c r="L6" s="29">
        <v>320</v>
      </c>
      <c r="N6" s="7"/>
    </row>
    <row r="7" spans="2:14" x14ac:dyDescent="0.25">
      <c r="B7" s="15" t="s">
        <v>11</v>
      </c>
      <c r="C7" s="25">
        <v>75</v>
      </c>
      <c r="D7" s="25">
        <v>75</v>
      </c>
      <c r="E7" s="25">
        <v>75</v>
      </c>
      <c r="F7" s="25">
        <v>75</v>
      </c>
      <c r="G7" s="25">
        <v>175</v>
      </c>
      <c r="H7" s="25">
        <v>175</v>
      </c>
      <c r="I7" s="25">
        <v>175</v>
      </c>
      <c r="J7" s="28" t="s">
        <v>27</v>
      </c>
      <c r="K7" s="28" t="s">
        <v>27</v>
      </c>
      <c r="L7" s="30">
        <v>175</v>
      </c>
    </row>
    <row r="8" spans="2:14" x14ac:dyDescent="0.25">
      <c r="B8" s="14" t="s">
        <v>33</v>
      </c>
      <c r="C8" s="21">
        <v>80</v>
      </c>
      <c r="D8" s="21">
        <v>70</v>
      </c>
      <c r="E8" s="21">
        <v>70</v>
      </c>
      <c r="F8" s="21">
        <v>70</v>
      </c>
      <c r="G8" s="24">
        <v>80</v>
      </c>
      <c r="H8" s="24" t="s">
        <v>27</v>
      </c>
      <c r="I8" s="24" t="s">
        <v>27</v>
      </c>
      <c r="J8" s="24" t="s">
        <v>27</v>
      </c>
      <c r="K8" s="24" t="s">
        <v>27</v>
      </c>
      <c r="L8" s="24">
        <v>110</v>
      </c>
    </row>
    <row r="9" spans="2:14" x14ac:dyDescent="0.25">
      <c r="B9" s="15" t="s">
        <v>11</v>
      </c>
      <c r="C9" s="17">
        <v>25</v>
      </c>
      <c r="D9" s="17">
        <v>25</v>
      </c>
      <c r="E9" s="17">
        <v>25</v>
      </c>
      <c r="F9" s="17">
        <v>25</v>
      </c>
      <c r="G9" s="17">
        <f>G5*0.9</f>
        <v>55.800000000000004</v>
      </c>
      <c r="H9" s="17">
        <f t="shared" ref="H9:I9" si="0">H5*0.9</f>
        <v>55.800000000000004</v>
      </c>
      <c r="I9" s="17">
        <f t="shared" si="0"/>
        <v>55.800000000000004</v>
      </c>
      <c r="J9" s="20" t="s">
        <v>27</v>
      </c>
      <c r="K9" s="20" t="s">
        <v>27</v>
      </c>
      <c r="L9" s="20">
        <v>56</v>
      </c>
    </row>
    <row r="10" spans="2:14" x14ac:dyDescent="0.25">
      <c r="B10" s="14" t="s">
        <v>31</v>
      </c>
      <c r="C10" s="26">
        <v>210</v>
      </c>
      <c r="D10" s="26">
        <v>195</v>
      </c>
      <c r="E10" s="26">
        <v>195</v>
      </c>
      <c r="F10" s="26">
        <v>195</v>
      </c>
      <c r="G10" s="29">
        <v>210</v>
      </c>
      <c r="H10" s="27" t="s">
        <v>27</v>
      </c>
      <c r="I10" s="27" t="s">
        <v>27</v>
      </c>
      <c r="J10" s="27" t="s">
        <v>27</v>
      </c>
      <c r="K10" s="27" t="s">
        <v>27</v>
      </c>
      <c r="L10" s="29">
        <v>290</v>
      </c>
    </row>
    <row r="11" spans="2:14" x14ac:dyDescent="0.25">
      <c r="B11" s="15" t="s">
        <v>11</v>
      </c>
      <c r="C11" s="25">
        <v>65</v>
      </c>
      <c r="D11" s="25">
        <v>65</v>
      </c>
      <c r="E11" s="25">
        <v>65</v>
      </c>
      <c r="F11" s="25">
        <v>65</v>
      </c>
      <c r="G11" s="25">
        <v>150</v>
      </c>
      <c r="H11" s="25">
        <v>150</v>
      </c>
      <c r="I11" s="25">
        <v>150</v>
      </c>
      <c r="J11" s="28" t="s">
        <v>27</v>
      </c>
      <c r="K11" s="28" t="s">
        <v>27</v>
      </c>
      <c r="L11" s="30">
        <v>150</v>
      </c>
    </row>
    <row r="12" spans="2:14" x14ac:dyDescent="0.25">
      <c r="B12" s="14" t="s">
        <v>1</v>
      </c>
      <c r="C12" s="16">
        <v>95</v>
      </c>
      <c r="D12" s="16">
        <v>80</v>
      </c>
      <c r="E12" s="16">
        <v>80</v>
      </c>
      <c r="F12" s="16">
        <v>80</v>
      </c>
      <c r="G12" s="16">
        <v>95</v>
      </c>
      <c r="H12" s="16">
        <v>143</v>
      </c>
      <c r="I12" s="16">
        <v>105</v>
      </c>
      <c r="J12" s="16">
        <v>95</v>
      </c>
      <c r="K12" s="16">
        <v>100</v>
      </c>
    </row>
    <row r="13" spans="2:14" x14ac:dyDescent="0.25">
      <c r="B13" s="15" t="s">
        <v>11</v>
      </c>
      <c r="C13" s="17">
        <v>35</v>
      </c>
      <c r="D13" s="17">
        <v>35</v>
      </c>
      <c r="E13" s="17">
        <v>35</v>
      </c>
      <c r="F13" s="17">
        <v>35</v>
      </c>
      <c r="G13" s="17">
        <v>35</v>
      </c>
      <c r="H13" s="17">
        <v>60</v>
      </c>
      <c r="I13" s="17">
        <v>60</v>
      </c>
      <c r="J13" s="20" t="s">
        <v>27</v>
      </c>
      <c r="K13" s="20" t="s">
        <v>27</v>
      </c>
    </row>
    <row r="14" spans="2:14" x14ac:dyDescent="0.25">
      <c r="B14" s="14" t="s">
        <v>18</v>
      </c>
      <c r="C14" s="16">
        <v>105</v>
      </c>
      <c r="D14" s="16">
        <v>95</v>
      </c>
      <c r="E14" s="16">
        <v>95</v>
      </c>
      <c r="F14" s="16">
        <v>95</v>
      </c>
    </row>
    <row r="15" spans="2:14" x14ac:dyDescent="0.25">
      <c r="B15" s="15" t="s">
        <v>11</v>
      </c>
      <c r="C15" s="17">
        <v>35</v>
      </c>
      <c r="D15" s="17">
        <v>35</v>
      </c>
      <c r="E15" s="17">
        <v>35</v>
      </c>
      <c r="F15" s="17">
        <v>35</v>
      </c>
    </row>
    <row r="16" spans="2:14" x14ac:dyDescent="0.25">
      <c r="B16" s="14" t="s">
        <v>21</v>
      </c>
      <c r="C16" s="16">
        <v>105</v>
      </c>
      <c r="D16" s="16">
        <v>95</v>
      </c>
      <c r="E16" s="16">
        <v>95</v>
      </c>
      <c r="F16" s="16">
        <v>95</v>
      </c>
    </row>
    <row r="17" spans="2:12" x14ac:dyDescent="0.25">
      <c r="B17" s="15" t="s">
        <v>11</v>
      </c>
      <c r="C17" s="17">
        <v>35</v>
      </c>
      <c r="D17" s="17">
        <v>35</v>
      </c>
      <c r="E17" s="17">
        <v>35</v>
      </c>
      <c r="F17" s="17">
        <v>35</v>
      </c>
      <c r="J17" s="7"/>
      <c r="K17" s="7"/>
      <c r="L17" s="7"/>
    </row>
    <row r="18" spans="2:12" x14ac:dyDescent="0.25">
      <c r="B18" s="14" t="s">
        <v>22</v>
      </c>
      <c r="C18" s="16">
        <v>125</v>
      </c>
      <c r="D18" s="16">
        <v>100</v>
      </c>
      <c r="E18" s="16">
        <v>100</v>
      </c>
      <c r="F18" s="16">
        <v>100</v>
      </c>
      <c r="J18" s="7"/>
      <c r="K18" s="7"/>
      <c r="L18" s="7"/>
    </row>
    <row r="19" spans="2:12" x14ac:dyDescent="0.25">
      <c r="B19" s="15" t="s">
        <v>11</v>
      </c>
      <c r="C19" s="17">
        <v>50</v>
      </c>
      <c r="D19" s="17">
        <v>50</v>
      </c>
      <c r="E19" s="17">
        <v>50</v>
      </c>
      <c r="F19" s="17">
        <v>50</v>
      </c>
      <c r="J19" s="7"/>
      <c r="K19" s="7"/>
      <c r="L19" s="7"/>
    </row>
    <row r="20" spans="2:12" x14ac:dyDescent="0.25">
      <c r="B20" s="14" t="s">
        <v>14</v>
      </c>
      <c r="C20" s="16">
        <v>160</v>
      </c>
      <c r="D20" s="16">
        <v>120</v>
      </c>
      <c r="E20" s="16">
        <v>120</v>
      </c>
      <c r="F20" s="16">
        <v>120</v>
      </c>
      <c r="J20" s="7"/>
      <c r="K20" s="7"/>
      <c r="L20" s="7"/>
    </row>
    <row r="21" spans="2:12" x14ac:dyDescent="0.25">
      <c r="B21" s="15" t="s">
        <v>11</v>
      </c>
      <c r="C21" s="17">
        <v>120</v>
      </c>
      <c r="D21" s="17">
        <v>70</v>
      </c>
      <c r="E21" s="17">
        <v>70</v>
      </c>
      <c r="F21" s="17">
        <v>70</v>
      </c>
    </row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D6BA-E2D1-4972-A948-2F5A976228D9}">
  <dimension ref="B2:O27"/>
  <sheetViews>
    <sheetView showGridLines="0" zoomScaleNormal="100" workbookViewId="0">
      <selection activeCell="A6" sqref="A6:XFD6"/>
    </sheetView>
  </sheetViews>
  <sheetFormatPr defaultRowHeight="15" x14ac:dyDescent="0.25"/>
  <cols>
    <col min="2" max="2" width="18.7109375" customWidth="1"/>
    <col min="3" max="6" width="8.140625" customWidth="1"/>
    <col min="7" max="7" width="8.140625" style="1" customWidth="1"/>
    <col min="8" max="13" width="8.140625" customWidth="1"/>
    <col min="14" max="14" width="8.7109375" customWidth="1"/>
  </cols>
  <sheetData>
    <row r="2" spans="2:15" x14ac:dyDescent="0.25">
      <c r="B2" s="81">
        <v>2020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</row>
    <row r="3" spans="2:15" s="43" customFormat="1" ht="30" x14ac:dyDescent="0.25">
      <c r="B3" s="42" t="s">
        <v>0</v>
      </c>
      <c r="C3" s="42" t="s">
        <v>9</v>
      </c>
      <c r="D3" s="42" t="s">
        <v>28</v>
      </c>
      <c r="E3" s="42" t="s">
        <v>7</v>
      </c>
      <c r="F3" s="42" t="s">
        <v>8</v>
      </c>
      <c r="G3" s="42" t="s">
        <v>23</v>
      </c>
      <c r="H3" s="41" t="s">
        <v>53</v>
      </c>
      <c r="I3" s="41" t="s">
        <v>54</v>
      </c>
      <c r="J3" s="42" t="s">
        <v>24</v>
      </c>
      <c r="K3" s="42" t="s">
        <v>25</v>
      </c>
      <c r="L3" s="42" t="s">
        <v>48</v>
      </c>
      <c r="M3" s="42" t="s">
        <v>34</v>
      </c>
      <c r="N3" s="42" t="s">
        <v>58</v>
      </c>
    </row>
    <row r="4" spans="2:15" x14ac:dyDescent="0.25">
      <c r="B4" s="37" t="s">
        <v>32</v>
      </c>
      <c r="C4" s="21">
        <v>95</v>
      </c>
      <c r="D4" s="21">
        <v>85</v>
      </c>
      <c r="E4" s="21">
        <v>85</v>
      </c>
      <c r="F4" s="21">
        <v>85</v>
      </c>
      <c r="G4" s="21">
        <v>95</v>
      </c>
      <c r="H4" s="27" t="s">
        <v>27</v>
      </c>
      <c r="I4" s="27" t="s">
        <v>27</v>
      </c>
      <c r="J4" s="27" t="s">
        <v>27</v>
      </c>
      <c r="K4" s="24" t="s">
        <v>27</v>
      </c>
      <c r="L4" s="24" t="s">
        <v>27</v>
      </c>
      <c r="M4" s="24">
        <v>120</v>
      </c>
      <c r="N4" s="7"/>
      <c r="O4" s="7"/>
    </row>
    <row r="5" spans="2:15" x14ac:dyDescent="0.25">
      <c r="B5" s="38" t="s">
        <v>11</v>
      </c>
      <c r="C5" s="17">
        <v>35</v>
      </c>
      <c r="D5" s="17">
        <v>35</v>
      </c>
      <c r="E5" s="17">
        <v>35</v>
      </c>
      <c r="F5" s="17">
        <v>35</v>
      </c>
      <c r="G5" s="17">
        <v>65</v>
      </c>
      <c r="H5" s="17">
        <v>65</v>
      </c>
      <c r="I5" s="17">
        <v>65</v>
      </c>
      <c r="J5" s="20" t="s">
        <v>27</v>
      </c>
      <c r="K5" s="20" t="s">
        <v>27</v>
      </c>
      <c r="L5" s="20">
        <v>65</v>
      </c>
      <c r="M5" s="20">
        <v>70</v>
      </c>
      <c r="N5" s="7"/>
    </row>
    <row r="6" spans="2:15" x14ac:dyDescent="0.25">
      <c r="B6" s="39" t="s">
        <v>20</v>
      </c>
      <c r="C6" s="26">
        <v>240</v>
      </c>
      <c r="D6" s="26">
        <v>230</v>
      </c>
      <c r="E6" s="26">
        <v>230</v>
      </c>
      <c r="F6" s="26">
        <v>230</v>
      </c>
      <c r="G6" s="29">
        <v>240</v>
      </c>
      <c r="H6" s="27" t="s">
        <v>27</v>
      </c>
      <c r="I6" s="27" t="s">
        <v>27</v>
      </c>
      <c r="J6" s="27" t="s">
        <v>27</v>
      </c>
      <c r="K6" s="27" t="s">
        <v>27</v>
      </c>
      <c r="L6" s="24" t="s">
        <v>27</v>
      </c>
      <c r="M6" s="29">
        <v>330</v>
      </c>
      <c r="O6" s="7"/>
    </row>
    <row r="7" spans="2:15" x14ac:dyDescent="0.25">
      <c r="B7" s="38" t="s">
        <v>11</v>
      </c>
      <c r="C7" s="25">
        <v>80</v>
      </c>
      <c r="D7" s="25">
        <v>80</v>
      </c>
      <c r="E7" s="25">
        <v>80</v>
      </c>
      <c r="F7" s="25">
        <v>80</v>
      </c>
      <c r="G7" s="30">
        <v>180</v>
      </c>
      <c r="H7" s="25">
        <v>180</v>
      </c>
      <c r="I7" s="25">
        <v>180</v>
      </c>
      <c r="J7" s="28" t="s">
        <v>27</v>
      </c>
      <c r="K7" s="28" t="s">
        <v>27</v>
      </c>
      <c r="L7" s="30">
        <v>180</v>
      </c>
      <c r="M7" s="30">
        <v>180</v>
      </c>
    </row>
    <row r="8" spans="2:15" x14ac:dyDescent="0.25">
      <c r="B8" s="39" t="s">
        <v>33</v>
      </c>
      <c r="C8" s="21">
        <v>85</v>
      </c>
      <c r="D8" s="21">
        <v>75</v>
      </c>
      <c r="E8" s="21">
        <v>75</v>
      </c>
      <c r="F8" s="21">
        <v>75</v>
      </c>
      <c r="G8" s="45">
        <v>85</v>
      </c>
      <c r="H8" s="24" t="s">
        <v>27</v>
      </c>
      <c r="I8" s="24" t="s">
        <v>27</v>
      </c>
      <c r="J8" s="24" t="s">
        <v>27</v>
      </c>
      <c r="K8" s="24" t="s">
        <v>27</v>
      </c>
      <c r="L8" s="24" t="s">
        <v>27</v>
      </c>
      <c r="M8" s="24">
        <v>115</v>
      </c>
      <c r="N8" s="48">
        <v>80</v>
      </c>
      <c r="O8" s="49">
        <f>N8/M8-1</f>
        <v>-0.30434782608695654</v>
      </c>
    </row>
    <row r="9" spans="2:15" x14ac:dyDescent="0.25">
      <c r="B9" s="38" t="s">
        <v>11</v>
      </c>
      <c r="C9" s="17">
        <v>30</v>
      </c>
      <c r="D9" s="17">
        <v>30</v>
      </c>
      <c r="E9" s="17">
        <v>30</v>
      </c>
      <c r="F9" s="17">
        <v>30</v>
      </c>
      <c r="G9" s="44">
        <v>59</v>
      </c>
      <c r="H9" s="17">
        <v>59</v>
      </c>
      <c r="I9" s="17">
        <v>59</v>
      </c>
      <c r="J9" s="20" t="s">
        <v>27</v>
      </c>
      <c r="K9" s="20" t="s">
        <v>27</v>
      </c>
      <c r="L9" s="20">
        <v>59</v>
      </c>
      <c r="M9" s="20">
        <v>60</v>
      </c>
      <c r="N9" s="20">
        <v>42</v>
      </c>
      <c r="O9" s="49">
        <f t="shared" ref="O9:O11" si="0">N9/M9-1</f>
        <v>-0.30000000000000004</v>
      </c>
    </row>
    <row r="10" spans="2:15" x14ac:dyDescent="0.25">
      <c r="B10" s="39" t="s">
        <v>31</v>
      </c>
      <c r="C10" s="26">
        <v>230</v>
      </c>
      <c r="D10" s="26">
        <v>210</v>
      </c>
      <c r="E10" s="26">
        <v>210</v>
      </c>
      <c r="F10" s="26">
        <v>210</v>
      </c>
      <c r="G10" s="29">
        <v>230</v>
      </c>
      <c r="H10" s="27" t="s">
        <v>27</v>
      </c>
      <c r="I10" s="27" t="s">
        <v>27</v>
      </c>
      <c r="J10" s="27" t="s">
        <v>27</v>
      </c>
      <c r="K10" s="27" t="s">
        <v>27</v>
      </c>
      <c r="L10" s="24" t="s">
        <v>27</v>
      </c>
      <c r="M10" s="29">
        <v>300</v>
      </c>
      <c r="N10" s="29">
        <v>210</v>
      </c>
      <c r="O10" s="49">
        <f t="shared" si="0"/>
        <v>-0.30000000000000004</v>
      </c>
    </row>
    <row r="11" spans="2:15" x14ac:dyDescent="0.25">
      <c r="B11" s="38" t="s">
        <v>11</v>
      </c>
      <c r="C11" s="25">
        <v>70</v>
      </c>
      <c r="D11" s="25">
        <v>70</v>
      </c>
      <c r="E11" s="25">
        <v>70</v>
      </c>
      <c r="F11" s="25">
        <v>70</v>
      </c>
      <c r="G11" s="30">
        <v>160</v>
      </c>
      <c r="H11" s="25">
        <v>160</v>
      </c>
      <c r="I11" s="25">
        <v>160</v>
      </c>
      <c r="J11" s="28" t="s">
        <v>27</v>
      </c>
      <c r="K11" s="28" t="s">
        <v>27</v>
      </c>
      <c r="L11" s="30">
        <v>160</v>
      </c>
      <c r="M11" s="30">
        <v>160</v>
      </c>
      <c r="N11" s="30">
        <v>112</v>
      </c>
      <c r="O11" s="49">
        <f t="shared" si="0"/>
        <v>-0.30000000000000004</v>
      </c>
    </row>
    <row r="12" spans="2:15" x14ac:dyDescent="0.25">
      <c r="B12" s="39" t="s">
        <v>1</v>
      </c>
      <c r="C12" s="16">
        <v>100</v>
      </c>
      <c r="D12" s="16">
        <v>84.800000000000011</v>
      </c>
      <c r="E12" s="16">
        <v>84.800000000000011</v>
      </c>
      <c r="F12" s="16">
        <v>84.800000000000011</v>
      </c>
      <c r="G12" s="46">
        <v>100</v>
      </c>
      <c r="H12" s="16">
        <v>152</v>
      </c>
      <c r="I12" s="16">
        <v>111</v>
      </c>
      <c r="J12" s="16">
        <v>101</v>
      </c>
      <c r="K12" s="16">
        <v>106</v>
      </c>
      <c r="L12" s="16">
        <v>95</v>
      </c>
      <c r="O12" s="50">
        <f>AVERAGE(O8:O11)</f>
        <v>-0.30108695652173917</v>
      </c>
    </row>
    <row r="13" spans="2:15" x14ac:dyDescent="0.25">
      <c r="B13" s="38" t="s">
        <v>11</v>
      </c>
      <c r="C13" s="17">
        <v>37.1</v>
      </c>
      <c r="D13" s="17">
        <v>37.1</v>
      </c>
      <c r="E13" s="17">
        <v>37.1</v>
      </c>
      <c r="F13" s="17">
        <v>37.1</v>
      </c>
      <c r="G13" s="44">
        <v>37.1</v>
      </c>
      <c r="H13" s="17">
        <v>64</v>
      </c>
      <c r="I13" s="17">
        <v>64</v>
      </c>
      <c r="J13" s="20" t="s">
        <v>27</v>
      </c>
      <c r="K13" s="20" t="s">
        <v>27</v>
      </c>
      <c r="L13" s="20">
        <v>64</v>
      </c>
    </row>
    <row r="14" spans="2:15" x14ac:dyDescent="0.25">
      <c r="B14" s="39" t="s">
        <v>21</v>
      </c>
      <c r="C14" s="16">
        <v>110</v>
      </c>
      <c r="D14" s="16">
        <v>100</v>
      </c>
      <c r="E14" s="16">
        <v>100</v>
      </c>
      <c r="F14" s="16">
        <v>100</v>
      </c>
    </row>
    <row r="15" spans="2:15" x14ac:dyDescent="0.25">
      <c r="B15" s="38" t="s">
        <v>11</v>
      </c>
      <c r="C15" s="17">
        <v>37.1</v>
      </c>
      <c r="D15" s="17">
        <v>37.1</v>
      </c>
      <c r="E15" s="17">
        <v>37.1</v>
      </c>
      <c r="F15" s="17">
        <v>37.1</v>
      </c>
      <c r="G15" s="47"/>
    </row>
    <row r="16" spans="2:15" x14ac:dyDescent="0.25">
      <c r="B16" s="39" t="s">
        <v>22</v>
      </c>
      <c r="C16" s="16">
        <v>130</v>
      </c>
      <c r="D16" s="16">
        <v>105</v>
      </c>
      <c r="E16" s="16">
        <v>105</v>
      </c>
      <c r="F16" s="16">
        <v>105</v>
      </c>
    </row>
    <row r="17" spans="2:12" x14ac:dyDescent="0.25">
      <c r="B17" s="38" t="s">
        <v>11</v>
      </c>
      <c r="C17" s="17">
        <v>53</v>
      </c>
      <c r="D17" s="17">
        <v>53</v>
      </c>
      <c r="E17" s="17">
        <v>53</v>
      </c>
      <c r="F17" s="17">
        <v>53</v>
      </c>
      <c r="G17" s="47"/>
      <c r="J17" s="7"/>
      <c r="K17" s="7"/>
      <c r="L17" s="7"/>
    </row>
    <row r="18" spans="2:12" x14ac:dyDescent="0.25">
      <c r="B18" s="39" t="s">
        <v>14</v>
      </c>
      <c r="C18" s="16">
        <v>169.60000000000002</v>
      </c>
      <c r="D18" s="16">
        <v>125</v>
      </c>
      <c r="E18" s="16">
        <v>125</v>
      </c>
      <c r="F18" s="16">
        <v>125</v>
      </c>
      <c r="J18" s="7"/>
      <c r="K18" s="7"/>
      <c r="L18" s="7"/>
    </row>
    <row r="19" spans="2:12" x14ac:dyDescent="0.25">
      <c r="B19" s="40" t="s">
        <v>11</v>
      </c>
      <c r="C19" s="17">
        <v>127.2</v>
      </c>
      <c r="D19" s="17">
        <v>74.2</v>
      </c>
      <c r="E19" s="17">
        <v>74.2</v>
      </c>
      <c r="F19" s="17">
        <v>74.2</v>
      </c>
      <c r="J19" s="7"/>
      <c r="K19" s="7"/>
      <c r="L19" s="7"/>
    </row>
    <row r="21" spans="2:12" x14ac:dyDescent="0.25">
      <c r="B21" t="s">
        <v>49</v>
      </c>
    </row>
    <row r="22" spans="2:12" x14ac:dyDescent="0.25">
      <c r="B22" t="s">
        <v>52</v>
      </c>
    </row>
    <row r="23" spans="2:12" x14ac:dyDescent="0.25">
      <c r="B23" t="s">
        <v>51</v>
      </c>
    </row>
    <row r="24" spans="2:12" x14ac:dyDescent="0.25">
      <c r="B24" t="s">
        <v>50</v>
      </c>
    </row>
    <row r="25" spans="2:12" x14ac:dyDescent="0.25">
      <c r="B25" t="s">
        <v>57</v>
      </c>
    </row>
    <row r="26" spans="2:12" x14ac:dyDescent="0.25">
      <c r="B26" t="s">
        <v>55</v>
      </c>
    </row>
    <row r="27" spans="2:12" x14ac:dyDescent="0.25">
      <c r="B27" t="s">
        <v>56</v>
      </c>
    </row>
  </sheetData>
  <mergeCells count="1">
    <mergeCell ref="B2:N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4A3F-67BF-4E82-9AEC-55A17D7B8169}">
  <dimension ref="B2:N27"/>
  <sheetViews>
    <sheetView showGridLines="0" zoomScaleNormal="100" workbookViewId="0">
      <selection activeCell="G9" sqref="G9:I9"/>
    </sheetView>
  </sheetViews>
  <sheetFormatPr defaultRowHeight="15" x14ac:dyDescent="0.25"/>
  <cols>
    <col min="2" max="2" width="18.7109375" bestFit="1" customWidth="1"/>
    <col min="3" max="6" width="8.140625" customWidth="1"/>
    <col min="7" max="7" width="8.140625" style="1" customWidth="1"/>
    <col min="8" max="12" width="8.140625" customWidth="1"/>
  </cols>
  <sheetData>
    <row r="2" spans="2:14" x14ac:dyDescent="0.25">
      <c r="B2" s="81">
        <v>2021</v>
      </c>
      <c r="C2" s="82"/>
      <c r="D2" s="82"/>
      <c r="E2" s="82"/>
      <c r="F2" s="82"/>
      <c r="G2" s="82"/>
      <c r="H2" s="82"/>
      <c r="I2" s="82"/>
      <c r="J2" s="82"/>
      <c r="K2" s="82"/>
      <c r="L2" s="82"/>
    </row>
    <row r="3" spans="2:14" s="43" customFormat="1" ht="30" x14ac:dyDescent="0.25">
      <c r="B3" s="42" t="s">
        <v>0</v>
      </c>
      <c r="C3" s="42" t="s">
        <v>9</v>
      </c>
      <c r="D3" s="42" t="s">
        <v>28</v>
      </c>
      <c r="E3" s="42" t="s">
        <v>7</v>
      </c>
      <c r="F3" s="42" t="s">
        <v>8</v>
      </c>
      <c r="G3" s="42" t="s">
        <v>23</v>
      </c>
      <c r="H3" s="41" t="s">
        <v>53</v>
      </c>
      <c r="I3" s="41" t="s">
        <v>54</v>
      </c>
      <c r="J3" s="42" t="s">
        <v>25</v>
      </c>
      <c r="K3" s="42" t="s">
        <v>48</v>
      </c>
      <c r="L3" s="42" t="s">
        <v>34</v>
      </c>
    </row>
    <row r="4" spans="2:14" x14ac:dyDescent="0.25">
      <c r="B4" s="37" t="s">
        <v>32</v>
      </c>
      <c r="C4" s="21">
        <v>100</v>
      </c>
      <c r="D4" s="21">
        <v>90</v>
      </c>
      <c r="E4" s="21">
        <v>90</v>
      </c>
      <c r="F4" s="21">
        <v>90</v>
      </c>
      <c r="G4" s="21">
        <v>100</v>
      </c>
      <c r="H4" s="27" t="s">
        <v>27</v>
      </c>
      <c r="I4" s="27" t="s">
        <v>27</v>
      </c>
      <c r="J4" s="24" t="s">
        <v>27</v>
      </c>
      <c r="K4" s="24" t="s">
        <v>27</v>
      </c>
      <c r="L4" s="24">
        <v>125</v>
      </c>
      <c r="M4" s="7"/>
      <c r="N4" s="7"/>
    </row>
    <row r="5" spans="2:14" x14ac:dyDescent="0.25">
      <c r="B5" s="38" t="s">
        <v>11</v>
      </c>
      <c r="C5" s="17">
        <v>35</v>
      </c>
      <c r="D5" s="17">
        <v>35</v>
      </c>
      <c r="E5" s="17">
        <v>35</v>
      </c>
      <c r="F5" s="17">
        <v>35</v>
      </c>
      <c r="G5" s="17">
        <v>65</v>
      </c>
      <c r="H5" s="17">
        <v>70</v>
      </c>
      <c r="I5" s="17">
        <v>70</v>
      </c>
      <c r="J5" s="20" t="s">
        <v>27</v>
      </c>
      <c r="K5" s="20">
        <v>70</v>
      </c>
      <c r="L5" s="20">
        <v>75</v>
      </c>
      <c r="M5" s="7"/>
    </row>
    <row r="6" spans="2:14" x14ac:dyDescent="0.25">
      <c r="B6" s="37" t="s">
        <v>61</v>
      </c>
      <c r="C6" s="51">
        <f>C4*0.65</f>
        <v>65</v>
      </c>
      <c r="D6" s="51">
        <f t="shared" ref="D6:G6" si="0">D4*0.65</f>
        <v>58.5</v>
      </c>
      <c r="E6" s="51">
        <f t="shared" si="0"/>
        <v>58.5</v>
      </c>
      <c r="F6" s="51">
        <f t="shared" si="0"/>
        <v>58.5</v>
      </c>
      <c r="G6" s="51">
        <f t="shared" si="0"/>
        <v>65</v>
      </c>
      <c r="H6" s="27"/>
      <c r="I6" s="27"/>
      <c r="J6" s="24"/>
      <c r="K6" s="24"/>
      <c r="L6" s="51">
        <f t="shared" ref="L6" si="1">L4*0.65</f>
        <v>81.25</v>
      </c>
      <c r="M6" s="7"/>
    </row>
    <row r="7" spans="2:14" x14ac:dyDescent="0.25">
      <c r="B7" s="38" t="s">
        <v>11</v>
      </c>
      <c r="C7" s="51">
        <f>C5*0.65</f>
        <v>22.75</v>
      </c>
      <c r="D7" s="51">
        <f t="shared" ref="D7:G7" si="2">D5*0.65</f>
        <v>22.75</v>
      </c>
      <c r="E7" s="51">
        <f t="shared" si="2"/>
        <v>22.75</v>
      </c>
      <c r="F7" s="51">
        <f t="shared" si="2"/>
        <v>22.75</v>
      </c>
      <c r="G7" s="51">
        <f t="shared" si="2"/>
        <v>42.25</v>
      </c>
      <c r="H7" s="17"/>
      <c r="I7" s="17"/>
      <c r="J7" s="20"/>
      <c r="K7" s="20"/>
      <c r="L7" s="51">
        <f t="shared" ref="L7" si="3">L5*0.65</f>
        <v>48.75</v>
      </c>
      <c r="M7" s="7"/>
    </row>
    <row r="8" spans="2:14" x14ac:dyDescent="0.25">
      <c r="B8" s="39" t="s">
        <v>20</v>
      </c>
      <c r="C8" s="26">
        <v>250</v>
      </c>
      <c r="D8" s="26">
        <v>240</v>
      </c>
      <c r="E8" s="26">
        <v>240</v>
      </c>
      <c r="F8" s="26">
        <v>240</v>
      </c>
      <c r="G8" s="29">
        <v>250</v>
      </c>
      <c r="H8" s="27" t="s">
        <v>27</v>
      </c>
      <c r="I8" s="27" t="s">
        <v>27</v>
      </c>
      <c r="J8" s="24" t="s">
        <v>27</v>
      </c>
      <c r="K8" s="24" t="s">
        <v>27</v>
      </c>
      <c r="L8" s="24">
        <v>349.8</v>
      </c>
      <c r="N8" s="7"/>
    </row>
    <row r="9" spans="2:14" x14ac:dyDescent="0.25">
      <c r="B9" s="38" t="s">
        <v>11</v>
      </c>
      <c r="C9" s="25">
        <v>84.800000000000011</v>
      </c>
      <c r="D9" s="25">
        <v>84.800000000000011</v>
      </c>
      <c r="E9" s="25">
        <v>84.800000000000011</v>
      </c>
      <c r="F9" s="25">
        <v>84.800000000000011</v>
      </c>
      <c r="G9" s="30">
        <v>190</v>
      </c>
      <c r="H9" s="25">
        <v>190</v>
      </c>
      <c r="I9" s="25">
        <v>190</v>
      </c>
      <c r="J9" s="20" t="s">
        <v>27</v>
      </c>
      <c r="K9" s="20">
        <v>190</v>
      </c>
      <c r="L9" s="30">
        <v>190</v>
      </c>
    </row>
    <row r="10" spans="2:14" x14ac:dyDescent="0.25">
      <c r="B10" s="39" t="s">
        <v>33</v>
      </c>
      <c r="C10" s="21">
        <v>90.100000000000009</v>
      </c>
      <c r="D10" s="21">
        <v>79.5</v>
      </c>
      <c r="E10" s="21">
        <v>79.5</v>
      </c>
      <c r="F10" s="21">
        <v>79.5</v>
      </c>
      <c r="G10" s="45">
        <v>90.100000000000009</v>
      </c>
      <c r="H10" s="27" t="s">
        <v>27</v>
      </c>
      <c r="I10" s="27" t="s">
        <v>27</v>
      </c>
      <c r="J10" s="24" t="s">
        <v>27</v>
      </c>
      <c r="K10" s="24" t="s">
        <v>27</v>
      </c>
      <c r="L10" s="24">
        <v>120</v>
      </c>
      <c r="M10" s="7"/>
    </row>
    <row r="11" spans="2:14" x14ac:dyDescent="0.25">
      <c r="B11" s="38" t="s">
        <v>11</v>
      </c>
      <c r="C11" s="17">
        <v>31.8</v>
      </c>
      <c r="D11" s="17">
        <v>31.8</v>
      </c>
      <c r="E11" s="17">
        <v>31.8</v>
      </c>
      <c r="F11" s="17">
        <v>31.8</v>
      </c>
      <c r="G11" s="44">
        <v>62</v>
      </c>
      <c r="H11" s="17">
        <v>62.540000000000006</v>
      </c>
      <c r="I11" s="17">
        <v>62.540000000000006</v>
      </c>
      <c r="J11" s="20" t="s">
        <v>27</v>
      </c>
      <c r="K11" s="20">
        <v>62.540000000000006</v>
      </c>
      <c r="L11" s="20">
        <v>65</v>
      </c>
      <c r="M11" s="7"/>
    </row>
    <row r="12" spans="2:14" x14ac:dyDescent="0.25">
      <c r="B12" s="39" t="s">
        <v>62</v>
      </c>
      <c r="C12" s="51">
        <f>C10*0.65</f>
        <v>58.565000000000005</v>
      </c>
      <c r="D12" s="51">
        <f t="shared" ref="D12:G12" si="4">D10*0.65</f>
        <v>51.675000000000004</v>
      </c>
      <c r="E12" s="51">
        <f t="shared" si="4"/>
        <v>51.675000000000004</v>
      </c>
      <c r="F12" s="51">
        <f t="shared" si="4"/>
        <v>51.675000000000004</v>
      </c>
      <c r="G12" s="51">
        <f t="shared" si="4"/>
        <v>58.565000000000005</v>
      </c>
      <c r="H12" s="27"/>
      <c r="I12" s="27"/>
      <c r="J12" s="24"/>
      <c r="K12" s="24"/>
      <c r="L12" s="51">
        <f t="shared" ref="L12" si="5">L10*0.65</f>
        <v>78</v>
      </c>
      <c r="M12" s="7"/>
    </row>
    <row r="13" spans="2:14" x14ac:dyDescent="0.25">
      <c r="B13" s="38" t="s">
        <v>11</v>
      </c>
      <c r="C13" s="51">
        <f>C11*0.65</f>
        <v>20.67</v>
      </c>
      <c r="D13" s="51">
        <f t="shared" ref="D13:G13" si="6">D11*0.65</f>
        <v>20.67</v>
      </c>
      <c r="E13" s="51">
        <f t="shared" si="6"/>
        <v>20.67</v>
      </c>
      <c r="F13" s="51">
        <f t="shared" si="6"/>
        <v>20.67</v>
      </c>
      <c r="G13" s="51">
        <f t="shared" si="6"/>
        <v>40.300000000000004</v>
      </c>
      <c r="H13" s="17"/>
      <c r="I13" s="17"/>
      <c r="J13" s="20"/>
      <c r="K13" s="20"/>
      <c r="L13" s="51">
        <f t="shared" ref="L13" si="7">L11*0.65</f>
        <v>42.25</v>
      </c>
      <c r="M13" s="7"/>
    </row>
    <row r="14" spans="2:14" x14ac:dyDescent="0.25">
      <c r="B14" s="39" t="s">
        <v>31</v>
      </c>
      <c r="C14" s="26">
        <v>240</v>
      </c>
      <c r="D14" s="26">
        <v>220</v>
      </c>
      <c r="E14" s="26">
        <v>220</v>
      </c>
      <c r="F14" s="26">
        <v>220</v>
      </c>
      <c r="G14" s="29">
        <v>240</v>
      </c>
      <c r="H14" s="27" t="s">
        <v>27</v>
      </c>
      <c r="I14" s="27" t="s">
        <v>27</v>
      </c>
      <c r="J14" s="24" t="s">
        <v>27</v>
      </c>
      <c r="K14" s="24" t="s">
        <v>27</v>
      </c>
      <c r="L14" s="24">
        <v>315</v>
      </c>
    </row>
    <row r="15" spans="2:14" x14ac:dyDescent="0.25">
      <c r="B15" s="38" t="s">
        <v>11</v>
      </c>
      <c r="C15" s="25">
        <v>74.2</v>
      </c>
      <c r="D15" s="25">
        <v>74.2</v>
      </c>
      <c r="E15" s="25">
        <v>74.2</v>
      </c>
      <c r="F15" s="25">
        <v>74.2</v>
      </c>
      <c r="G15" s="30">
        <v>169.60000000000002</v>
      </c>
      <c r="H15" s="25">
        <v>169.60000000000002</v>
      </c>
      <c r="I15" s="25">
        <v>169.60000000000002</v>
      </c>
      <c r="J15" s="20" t="s">
        <v>27</v>
      </c>
      <c r="K15" s="20">
        <v>169.60000000000002</v>
      </c>
      <c r="L15" s="30">
        <v>169.60000000000002</v>
      </c>
    </row>
    <row r="16" spans="2:14" x14ac:dyDescent="0.25">
      <c r="B16" s="39" t="s">
        <v>1</v>
      </c>
      <c r="C16" s="16">
        <v>105</v>
      </c>
      <c r="D16" s="16">
        <v>90</v>
      </c>
      <c r="E16" s="16">
        <v>90</v>
      </c>
      <c r="F16" s="16">
        <v>90</v>
      </c>
      <c r="G16" s="46">
        <v>105</v>
      </c>
      <c r="H16" s="16">
        <v>160</v>
      </c>
      <c r="I16" s="16">
        <v>120</v>
      </c>
      <c r="J16" s="16">
        <v>112</v>
      </c>
      <c r="K16" s="16">
        <v>100</v>
      </c>
    </row>
    <row r="17" spans="2:11" x14ac:dyDescent="0.25">
      <c r="B17" s="38" t="s">
        <v>11</v>
      </c>
      <c r="C17" s="17">
        <v>40</v>
      </c>
      <c r="D17" s="17">
        <v>40</v>
      </c>
      <c r="E17" s="17">
        <v>40</v>
      </c>
      <c r="F17" s="17">
        <v>40</v>
      </c>
      <c r="G17" s="17">
        <v>40</v>
      </c>
      <c r="H17" s="17">
        <v>68</v>
      </c>
      <c r="I17" s="17">
        <v>68</v>
      </c>
      <c r="J17" s="20" t="s">
        <v>27</v>
      </c>
      <c r="K17" s="20">
        <v>68</v>
      </c>
    </row>
    <row r="18" spans="2:11" x14ac:dyDescent="0.25">
      <c r="B18" s="39" t="s">
        <v>22</v>
      </c>
      <c r="C18" s="16">
        <v>135</v>
      </c>
      <c r="D18" s="16">
        <v>110</v>
      </c>
      <c r="E18" s="16">
        <v>110</v>
      </c>
      <c r="F18" s="16">
        <v>110</v>
      </c>
    </row>
    <row r="19" spans="2:11" x14ac:dyDescent="0.25">
      <c r="B19" s="38" t="s">
        <v>11</v>
      </c>
      <c r="C19" s="17">
        <v>60</v>
      </c>
      <c r="D19" s="17">
        <v>55</v>
      </c>
      <c r="E19" s="17">
        <v>55</v>
      </c>
      <c r="F19" s="17">
        <v>55</v>
      </c>
      <c r="G19" s="47"/>
      <c r="J19" s="7"/>
      <c r="K19" s="7"/>
    </row>
    <row r="21" spans="2:11" x14ac:dyDescent="0.25">
      <c r="B21" t="s">
        <v>49</v>
      </c>
    </row>
    <row r="22" spans="2:11" x14ac:dyDescent="0.25">
      <c r="B22" t="s">
        <v>52</v>
      </c>
    </row>
    <row r="23" spans="2:11" x14ac:dyDescent="0.25">
      <c r="B23" t="s">
        <v>51</v>
      </c>
    </row>
    <row r="24" spans="2:11" x14ac:dyDescent="0.25">
      <c r="B24" t="s">
        <v>50</v>
      </c>
    </row>
    <row r="25" spans="2:11" x14ac:dyDescent="0.25">
      <c r="B25" t="s">
        <v>59</v>
      </c>
    </row>
    <row r="26" spans="2:11" x14ac:dyDescent="0.25">
      <c r="B26" t="s">
        <v>60</v>
      </c>
      <c r="H26" s="7"/>
    </row>
    <row r="27" spans="2:11" x14ac:dyDescent="0.25">
      <c r="B27" t="s">
        <v>56</v>
      </c>
    </row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B98B-8F4A-4D0E-B965-3D30E0AA97CC}">
  <dimension ref="B2:O25"/>
  <sheetViews>
    <sheetView showGridLines="0" zoomScaleNormal="100" workbookViewId="0">
      <selection activeCell="C11" sqref="C11"/>
    </sheetView>
  </sheetViews>
  <sheetFormatPr defaultRowHeight="15" x14ac:dyDescent="0.25"/>
  <cols>
    <col min="2" max="2" width="18.7109375" bestFit="1" customWidth="1"/>
    <col min="3" max="6" width="8.140625" customWidth="1"/>
    <col min="7" max="7" width="8.140625" style="1" customWidth="1"/>
    <col min="8" max="13" width="8.140625" customWidth="1"/>
  </cols>
  <sheetData>
    <row r="2" spans="2:15" x14ac:dyDescent="0.25">
      <c r="B2" s="81">
        <v>2022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</row>
    <row r="3" spans="2:15" s="43" customFormat="1" ht="30" x14ac:dyDescent="0.25">
      <c r="B3" s="42" t="s">
        <v>0</v>
      </c>
      <c r="C3" s="42" t="s">
        <v>9</v>
      </c>
      <c r="D3" s="42" t="s">
        <v>28</v>
      </c>
      <c r="E3" s="42" t="s">
        <v>7</v>
      </c>
      <c r="F3" s="42" t="s">
        <v>8</v>
      </c>
      <c r="G3" s="42" t="s">
        <v>23</v>
      </c>
      <c r="H3" s="41" t="s">
        <v>53</v>
      </c>
      <c r="I3" s="41" t="s">
        <v>54</v>
      </c>
      <c r="J3" s="42" t="s">
        <v>48</v>
      </c>
      <c r="K3" s="41" t="s">
        <v>65</v>
      </c>
      <c r="L3" s="41" t="s">
        <v>66</v>
      </c>
      <c r="M3" s="42" t="s">
        <v>34</v>
      </c>
    </row>
    <row r="4" spans="2:15" x14ac:dyDescent="0.25">
      <c r="B4" s="52" t="s">
        <v>32</v>
      </c>
      <c r="C4" s="16">
        <v>110</v>
      </c>
      <c r="D4" s="16">
        <v>95</v>
      </c>
      <c r="E4" s="16">
        <v>95</v>
      </c>
      <c r="F4" s="16">
        <v>95</v>
      </c>
      <c r="G4" s="16">
        <v>110</v>
      </c>
      <c r="H4" s="27" t="s">
        <v>27</v>
      </c>
      <c r="I4" s="27" t="s">
        <v>27</v>
      </c>
      <c r="J4" s="24" t="s">
        <v>27</v>
      </c>
      <c r="K4" s="24" t="s">
        <v>27</v>
      </c>
      <c r="L4" s="24" t="s">
        <v>27</v>
      </c>
      <c r="M4" s="16">
        <v>135</v>
      </c>
      <c r="N4" s="7"/>
      <c r="O4" s="7"/>
    </row>
    <row r="5" spans="2:15" x14ac:dyDescent="0.25">
      <c r="B5" s="53" t="s">
        <v>11</v>
      </c>
      <c r="C5" s="51">
        <v>60</v>
      </c>
      <c r="D5" s="17">
        <v>45</v>
      </c>
      <c r="E5" s="17">
        <v>45</v>
      </c>
      <c r="F5" s="17">
        <v>45</v>
      </c>
      <c r="G5" s="51">
        <v>60</v>
      </c>
      <c r="H5" s="17">
        <v>75</v>
      </c>
      <c r="I5" s="17">
        <v>75</v>
      </c>
      <c r="J5" s="20">
        <v>75</v>
      </c>
      <c r="K5" s="20" t="s">
        <v>27</v>
      </c>
      <c r="L5" s="20" t="s">
        <v>27</v>
      </c>
      <c r="M5" s="20">
        <v>80</v>
      </c>
      <c r="N5" s="7"/>
    </row>
    <row r="6" spans="2:15" x14ac:dyDescent="0.25">
      <c r="B6" s="52" t="s">
        <v>67</v>
      </c>
      <c r="C6" s="17">
        <f>C4*0.7</f>
        <v>77</v>
      </c>
      <c r="D6" s="17">
        <f t="shared" ref="D6:G6" si="0">D4*0.7</f>
        <v>66.5</v>
      </c>
      <c r="E6" s="17">
        <f t="shared" si="0"/>
        <v>66.5</v>
      </c>
      <c r="F6" s="17">
        <f t="shared" si="0"/>
        <v>66.5</v>
      </c>
      <c r="G6" s="17">
        <f t="shared" si="0"/>
        <v>77</v>
      </c>
      <c r="H6" s="58"/>
      <c r="I6" s="58"/>
      <c r="J6" s="59"/>
      <c r="K6" s="59"/>
      <c r="L6" s="59"/>
      <c r="M6" s="17">
        <f t="shared" ref="M6" si="1">M4*0.7</f>
        <v>94.5</v>
      </c>
      <c r="N6" s="7"/>
    </row>
    <row r="7" spans="2:15" x14ac:dyDescent="0.25">
      <c r="B7" s="53" t="s">
        <v>68</v>
      </c>
      <c r="C7" s="51">
        <f>C5*0.7</f>
        <v>42</v>
      </c>
      <c r="D7" s="17">
        <f t="shared" ref="D7:G7" si="2">D5*0.7</f>
        <v>31.499999999999996</v>
      </c>
      <c r="E7" s="17">
        <f t="shared" si="2"/>
        <v>31.499999999999996</v>
      </c>
      <c r="F7" s="17">
        <f t="shared" si="2"/>
        <v>31.499999999999996</v>
      </c>
      <c r="G7" s="51">
        <f t="shared" si="2"/>
        <v>42</v>
      </c>
      <c r="H7" s="58"/>
      <c r="I7" s="58"/>
      <c r="J7" s="59"/>
      <c r="K7" s="59"/>
      <c r="L7" s="59"/>
      <c r="M7" s="17">
        <f t="shared" ref="M7" si="3">M5*0.7</f>
        <v>56</v>
      </c>
      <c r="N7" s="7"/>
    </row>
    <row r="8" spans="2:15" x14ac:dyDescent="0.25">
      <c r="B8" s="52" t="s">
        <v>20</v>
      </c>
      <c r="C8" s="26">
        <f>'2021'!C8*1.1</f>
        <v>275</v>
      </c>
      <c r="D8" s="26">
        <f>'2021'!D8*1.05</f>
        <v>252</v>
      </c>
      <c r="E8" s="26">
        <f>'2021'!E8*1.05</f>
        <v>252</v>
      </c>
      <c r="F8" s="26">
        <f>'2021'!F8*1.05</f>
        <v>252</v>
      </c>
      <c r="G8" s="26">
        <f>'2021'!G8*1.1</f>
        <v>275</v>
      </c>
      <c r="H8" s="26" t="s">
        <v>27</v>
      </c>
      <c r="I8" s="27" t="s">
        <v>27</v>
      </c>
      <c r="J8" s="24" t="s">
        <v>27</v>
      </c>
      <c r="K8" s="24" t="s">
        <v>27</v>
      </c>
      <c r="L8" s="24" t="s">
        <v>27</v>
      </c>
      <c r="M8" s="26">
        <f>M4*2.7</f>
        <v>364.5</v>
      </c>
      <c r="O8" s="7"/>
    </row>
    <row r="9" spans="2:15" x14ac:dyDescent="0.25">
      <c r="B9" s="53" t="s">
        <v>11</v>
      </c>
      <c r="C9" s="71">
        <v>160</v>
      </c>
      <c r="D9" s="25">
        <f t="shared" ref="D9:M9" si="4">D5*2.5</f>
        <v>112.5</v>
      </c>
      <c r="E9" s="25">
        <f t="shared" si="4"/>
        <v>112.5</v>
      </c>
      <c r="F9" s="25">
        <f t="shared" si="4"/>
        <v>112.5</v>
      </c>
      <c r="G9" s="72">
        <v>160</v>
      </c>
      <c r="H9" s="25">
        <v>190</v>
      </c>
      <c r="I9" s="25">
        <v>190</v>
      </c>
      <c r="J9" s="25">
        <v>190</v>
      </c>
      <c r="K9" s="25" t="s">
        <v>27</v>
      </c>
      <c r="L9" s="20" t="s">
        <v>27</v>
      </c>
      <c r="M9" s="30">
        <f t="shared" si="4"/>
        <v>200</v>
      </c>
    </row>
    <row r="10" spans="2:15" x14ac:dyDescent="0.25">
      <c r="B10" s="52" t="s">
        <v>33</v>
      </c>
      <c r="C10" s="16">
        <v>100</v>
      </c>
      <c r="D10" s="16">
        <f t="shared" ref="D10:F10" si="5">D4*0.9</f>
        <v>85.5</v>
      </c>
      <c r="E10" s="16">
        <f t="shared" si="5"/>
        <v>85.5</v>
      </c>
      <c r="F10" s="16">
        <f t="shared" si="5"/>
        <v>85.5</v>
      </c>
      <c r="G10" s="45">
        <v>100</v>
      </c>
      <c r="H10" s="27" t="s">
        <v>27</v>
      </c>
      <c r="I10" s="27" t="s">
        <v>27</v>
      </c>
      <c r="J10" s="24" t="s">
        <v>27</v>
      </c>
      <c r="K10" s="24" t="s">
        <v>27</v>
      </c>
      <c r="L10" s="24" t="s">
        <v>27</v>
      </c>
      <c r="M10" s="24">
        <v>130</v>
      </c>
      <c r="N10" s="7"/>
    </row>
    <row r="11" spans="2:15" x14ac:dyDescent="0.25">
      <c r="B11" s="53" t="s">
        <v>11</v>
      </c>
      <c r="C11" s="51">
        <f>C5*0.9</f>
        <v>54</v>
      </c>
      <c r="D11" s="17">
        <f t="shared" ref="D11:M11" si="6">D5*0.9</f>
        <v>40.5</v>
      </c>
      <c r="E11" s="17">
        <f t="shared" si="6"/>
        <v>40.5</v>
      </c>
      <c r="F11" s="17">
        <f t="shared" si="6"/>
        <v>40.5</v>
      </c>
      <c r="G11" s="73">
        <f t="shared" si="6"/>
        <v>54</v>
      </c>
      <c r="H11" s="17">
        <v>75</v>
      </c>
      <c r="I11" s="17">
        <v>75</v>
      </c>
      <c r="J11" s="20">
        <f t="shared" si="6"/>
        <v>67.5</v>
      </c>
      <c r="K11" s="20" t="s">
        <v>27</v>
      </c>
      <c r="L11" s="20" t="s">
        <v>27</v>
      </c>
      <c r="M11" s="20">
        <f t="shared" si="6"/>
        <v>72</v>
      </c>
      <c r="N11" s="7"/>
    </row>
    <row r="12" spans="2:15" x14ac:dyDescent="0.25">
      <c r="B12" s="52" t="s">
        <v>31</v>
      </c>
      <c r="C12" s="26">
        <f>C8*0.9</f>
        <v>247.5</v>
      </c>
      <c r="D12" s="26">
        <f t="shared" ref="D12:G12" si="7">D8*0.9</f>
        <v>226.8</v>
      </c>
      <c r="E12" s="26">
        <f t="shared" si="7"/>
        <v>226.8</v>
      </c>
      <c r="F12" s="26">
        <f t="shared" si="7"/>
        <v>226.8</v>
      </c>
      <c r="G12" s="26">
        <f t="shared" si="7"/>
        <v>247.5</v>
      </c>
      <c r="H12" s="27" t="s">
        <v>27</v>
      </c>
      <c r="I12" s="27" t="s">
        <v>27</v>
      </c>
      <c r="J12" s="24" t="s">
        <v>27</v>
      </c>
      <c r="K12" s="24" t="s">
        <v>27</v>
      </c>
      <c r="L12" s="24" t="s">
        <v>27</v>
      </c>
      <c r="M12" s="26">
        <f>M8*0.9</f>
        <v>328.05</v>
      </c>
    </row>
    <row r="13" spans="2:15" x14ac:dyDescent="0.25">
      <c r="B13" s="53" t="s">
        <v>11</v>
      </c>
      <c r="C13" s="71">
        <v>145</v>
      </c>
      <c r="D13" s="25">
        <f t="shared" ref="D13:M13" si="8">D9*0.9</f>
        <v>101.25</v>
      </c>
      <c r="E13" s="25">
        <f t="shared" si="8"/>
        <v>101.25</v>
      </c>
      <c r="F13" s="25">
        <f t="shared" si="8"/>
        <v>101.25</v>
      </c>
      <c r="G13" s="72">
        <v>145</v>
      </c>
      <c r="H13" s="25">
        <v>170</v>
      </c>
      <c r="I13" s="25">
        <v>170</v>
      </c>
      <c r="J13" s="20">
        <f t="shared" si="8"/>
        <v>171</v>
      </c>
      <c r="K13" s="20" t="s">
        <v>27</v>
      </c>
      <c r="L13" s="20" t="s">
        <v>27</v>
      </c>
      <c r="M13" s="57">
        <f t="shared" si="8"/>
        <v>180</v>
      </c>
    </row>
    <row r="14" spans="2:15" x14ac:dyDescent="0.25">
      <c r="B14" s="52" t="s">
        <v>1</v>
      </c>
      <c r="C14" s="16">
        <f>C4+5</f>
        <v>115</v>
      </c>
      <c r="D14" s="16">
        <f t="shared" ref="D14:F14" si="9">D4</f>
        <v>95</v>
      </c>
      <c r="E14" s="16">
        <f t="shared" si="9"/>
        <v>95</v>
      </c>
      <c r="F14" s="16">
        <f t="shared" si="9"/>
        <v>95</v>
      </c>
      <c r="G14" s="16">
        <v>115</v>
      </c>
      <c r="H14" s="16">
        <v>170</v>
      </c>
      <c r="I14" s="16">
        <v>130</v>
      </c>
      <c r="J14" s="55"/>
      <c r="K14" s="55"/>
      <c r="L14" s="55"/>
    </row>
    <row r="15" spans="2:15" x14ac:dyDescent="0.25">
      <c r="B15" s="53" t="s">
        <v>11</v>
      </c>
      <c r="C15" s="17">
        <f>C5</f>
        <v>60</v>
      </c>
      <c r="D15" s="17">
        <f t="shared" ref="D15:F15" si="10">D5</f>
        <v>45</v>
      </c>
      <c r="E15" s="17">
        <f t="shared" si="10"/>
        <v>45</v>
      </c>
      <c r="F15" s="17">
        <f t="shared" si="10"/>
        <v>45</v>
      </c>
      <c r="G15" s="17">
        <v>45</v>
      </c>
      <c r="H15" s="17">
        <v>65</v>
      </c>
      <c r="I15" s="17">
        <v>65</v>
      </c>
      <c r="J15" s="56"/>
      <c r="K15" s="56"/>
      <c r="L15" s="56"/>
    </row>
    <row r="16" spans="2:15" x14ac:dyDescent="0.25">
      <c r="B16" s="52" t="s">
        <v>22</v>
      </c>
      <c r="C16" s="16">
        <v>140</v>
      </c>
      <c r="D16" s="16">
        <v>115</v>
      </c>
      <c r="E16" s="16">
        <v>115</v>
      </c>
      <c r="F16" s="16">
        <v>115</v>
      </c>
    </row>
    <row r="17" spans="2:12" x14ac:dyDescent="0.25">
      <c r="B17" s="53" t="s">
        <v>11</v>
      </c>
      <c r="C17" s="17">
        <v>65</v>
      </c>
      <c r="D17" s="17">
        <v>60</v>
      </c>
      <c r="E17" s="17">
        <v>60</v>
      </c>
      <c r="F17" s="17">
        <v>60</v>
      </c>
      <c r="G17" s="47"/>
      <c r="J17" s="7"/>
      <c r="K17" s="7"/>
      <c r="L17" s="7"/>
    </row>
    <row r="19" spans="2:12" x14ac:dyDescent="0.25">
      <c r="B19" t="s">
        <v>49</v>
      </c>
    </row>
    <row r="20" spans="2:12" x14ac:dyDescent="0.25">
      <c r="B20" t="s">
        <v>52</v>
      </c>
    </row>
    <row r="21" spans="2:12" x14ac:dyDescent="0.25">
      <c r="B21" t="s">
        <v>51</v>
      </c>
    </row>
    <row r="22" spans="2:12" x14ac:dyDescent="0.25">
      <c r="B22" t="s">
        <v>50</v>
      </c>
      <c r="H22" s="54"/>
    </row>
    <row r="23" spans="2:12" x14ac:dyDescent="0.25">
      <c r="B23" t="s">
        <v>63</v>
      </c>
    </row>
    <row r="24" spans="2:12" x14ac:dyDescent="0.25">
      <c r="B24" t="s">
        <v>64</v>
      </c>
    </row>
    <row r="25" spans="2:12" x14ac:dyDescent="0.25">
      <c r="B25" t="s">
        <v>56</v>
      </c>
    </row>
  </sheetData>
  <mergeCells count="1">
    <mergeCell ref="B2:M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95B0-0DCB-4572-99A8-964922BCCFBC}">
  <dimension ref="B2:L25"/>
  <sheetViews>
    <sheetView showGridLines="0" tabSelected="1" zoomScaleNormal="100" workbookViewId="0">
      <selection activeCell="J11" sqref="J11"/>
    </sheetView>
  </sheetViews>
  <sheetFormatPr defaultRowHeight="15" x14ac:dyDescent="0.25"/>
  <cols>
    <col min="2" max="2" width="20.5703125" customWidth="1"/>
    <col min="3" max="3" width="9" bestFit="1" customWidth="1"/>
    <col min="4" max="6" width="8.140625" customWidth="1"/>
    <col min="7" max="7" width="8.140625" style="1" customWidth="1"/>
    <col min="8" max="10" width="8.140625" customWidth="1"/>
  </cols>
  <sheetData>
    <row r="2" spans="2:12" x14ac:dyDescent="0.25">
      <c r="B2" s="81">
        <v>2023</v>
      </c>
      <c r="C2" s="82"/>
      <c r="D2" s="82"/>
      <c r="E2" s="82"/>
      <c r="F2" s="82"/>
      <c r="G2" s="82"/>
      <c r="H2" s="82"/>
      <c r="I2" s="82"/>
      <c r="J2" s="82"/>
    </row>
    <row r="3" spans="2:12" s="43" customFormat="1" ht="30" x14ac:dyDescent="0.25">
      <c r="B3" s="42" t="s">
        <v>0</v>
      </c>
      <c r="C3" s="42" t="s">
        <v>9</v>
      </c>
      <c r="D3" s="42" t="s">
        <v>28</v>
      </c>
      <c r="E3" s="42" t="s">
        <v>7</v>
      </c>
      <c r="F3" s="42" t="s">
        <v>8</v>
      </c>
      <c r="G3" s="42" t="s">
        <v>23</v>
      </c>
      <c r="H3" s="41" t="s">
        <v>53</v>
      </c>
      <c r="I3" s="41" t="s">
        <v>54</v>
      </c>
      <c r="J3" s="42" t="s">
        <v>34</v>
      </c>
    </row>
    <row r="4" spans="2:12" x14ac:dyDescent="0.25">
      <c r="B4" s="52" t="s">
        <v>32</v>
      </c>
      <c r="C4" s="51">
        <v>127</v>
      </c>
      <c r="D4" s="62">
        <v>100</v>
      </c>
      <c r="E4" s="62">
        <v>100</v>
      </c>
      <c r="F4" s="62">
        <v>100</v>
      </c>
      <c r="G4" s="51">
        <v>127</v>
      </c>
      <c r="H4" s="83"/>
      <c r="I4" s="84"/>
      <c r="J4" s="51">
        <f>145+7</f>
        <v>152</v>
      </c>
      <c r="K4" s="7"/>
      <c r="L4" s="7"/>
    </row>
    <row r="5" spans="2:12" x14ac:dyDescent="0.25">
      <c r="B5" s="53" t="s">
        <v>11</v>
      </c>
      <c r="C5" s="51">
        <f>75+7</f>
        <v>82</v>
      </c>
      <c r="D5" s="17">
        <v>50</v>
      </c>
      <c r="E5" s="17">
        <v>50</v>
      </c>
      <c r="F5" s="17">
        <v>50</v>
      </c>
      <c r="G5" s="51">
        <f>75+7</f>
        <v>82</v>
      </c>
      <c r="H5" s="85"/>
      <c r="I5" s="86"/>
      <c r="J5" s="75">
        <f>85+7</f>
        <v>92</v>
      </c>
      <c r="K5" s="7"/>
    </row>
    <row r="6" spans="2:12" x14ac:dyDescent="0.25">
      <c r="B6" s="52" t="s">
        <v>67</v>
      </c>
      <c r="C6" s="51">
        <f>C4*0.7</f>
        <v>88.899999999999991</v>
      </c>
      <c r="D6" s="62">
        <f t="shared" ref="D6:G7" si="0">D4*0.7</f>
        <v>70</v>
      </c>
      <c r="E6" s="62">
        <f t="shared" si="0"/>
        <v>70</v>
      </c>
      <c r="F6" s="62">
        <f t="shared" si="0"/>
        <v>70</v>
      </c>
      <c r="G6" s="51">
        <f t="shared" si="0"/>
        <v>88.899999999999991</v>
      </c>
      <c r="H6" s="85"/>
      <c r="I6" s="86"/>
      <c r="J6" s="51">
        <f>J4*0.7</f>
        <v>106.39999999999999</v>
      </c>
      <c r="K6" s="7"/>
    </row>
    <row r="7" spans="2:12" x14ac:dyDescent="0.25">
      <c r="B7" s="53" t="s">
        <v>68</v>
      </c>
      <c r="C7" s="51">
        <f>C5*0.7</f>
        <v>57.4</v>
      </c>
      <c r="D7" s="17">
        <f t="shared" si="0"/>
        <v>35</v>
      </c>
      <c r="E7" s="17">
        <f t="shared" si="0"/>
        <v>35</v>
      </c>
      <c r="F7" s="17">
        <f t="shared" si="0"/>
        <v>35</v>
      </c>
      <c r="G7" s="51">
        <f>G5*0.7</f>
        <v>57.4</v>
      </c>
      <c r="H7" s="85"/>
      <c r="I7" s="86"/>
      <c r="J7" s="51">
        <f t="shared" ref="J7" si="1">J5*0.7</f>
        <v>64.399999999999991</v>
      </c>
      <c r="K7" s="7"/>
    </row>
    <row r="8" spans="2:12" x14ac:dyDescent="0.25">
      <c r="B8" s="52" t="s">
        <v>20</v>
      </c>
      <c r="C8" s="79">
        <v>335</v>
      </c>
      <c r="D8" s="60">
        <v>265</v>
      </c>
      <c r="E8" s="60">
        <v>265</v>
      </c>
      <c r="F8" s="60">
        <v>265</v>
      </c>
      <c r="G8" s="79">
        <v>335</v>
      </c>
      <c r="H8" s="85"/>
      <c r="I8" s="86"/>
      <c r="J8" s="79">
        <v>405</v>
      </c>
      <c r="L8" s="7"/>
    </row>
    <row r="9" spans="2:12" x14ac:dyDescent="0.25">
      <c r="B9" s="53" t="s">
        <v>11</v>
      </c>
      <c r="C9" s="79">
        <v>215</v>
      </c>
      <c r="D9" s="25">
        <v>130</v>
      </c>
      <c r="E9" s="25">
        <v>130</v>
      </c>
      <c r="F9" s="25">
        <v>130</v>
      </c>
      <c r="G9" s="79">
        <v>215</v>
      </c>
      <c r="H9" s="85"/>
      <c r="I9" s="86"/>
      <c r="J9" s="79">
        <v>244.51827242524919</v>
      </c>
    </row>
    <row r="10" spans="2:12" x14ac:dyDescent="0.25">
      <c r="B10" s="52" t="s">
        <v>33</v>
      </c>
      <c r="C10" s="51">
        <f>C4*0.9</f>
        <v>114.3</v>
      </c>
      <c r="D10" s="62">
        <f t="shared" ref="D10:J11" si="2">D4*0.9</f>
        <v>90</v>
      </c>
      <c r="E10" s="62">
        <f t="shared" si="2"/>
        <v>90</v>
      </c>
      <c r="F10" s="62">
        <f t="shared" si="2"/>
        <v>90</v>
      </c>
      <c r="G10" s="74">
        <f t="shared" si="2"/>
        <v>114.3</v>
      </c>
      <c r="H10" s="85"/>
      <c r="I10" s="86"/>
      <c r="J10" s="76">
        <f t="shared" si="2"/>
        <v>136.80000000000001</v>
      </c>
      <c r="K10" s="7"/>
    </row>
    <row r="11" spans="2:12" x14ac:dyDescent="0.25">
      <c r="B11" s="53" t="s">
        <v>11</v>
      </c>
      <c r="C11" s="51">
        <f>C5*0.9</f>
        <v>73.8</v>
      </c>
      <c r="D11" s="17">
        <f t="shared" si="2"/>
        <v>45</v>
      </c>
      <c r="E11" s="17">
        <f t="shared" si="2"/>
        <v>45</v>
      </c>
      <c r="F11" s="17">
        <f t="shared" si="2"/>
        <v>45</v>
      </c>
      <c r="G11" s="73">
        <f t="shared" si="2"/>
        <v>73.8</v>
      </c>
      <c r="H11" s="85"/>
      <c r="I11" s="86"/>
      <c r="J11" s="75">
        <f t="shared" si="2"/>
        <v>82.8</v>
      </c>
      <c r="K11" s="7"/>
    </row>
    <row r="12" spans="2:12" x14ac:dyDescent="0.25">
      <c r="B12" s="52" t="s">
        <v>31</v>
      </c>
      <c r="C12" s="79">
        <v>300</v>
      </c>
      <c r="D12" s="61">
        <v>235</v>
      </c>
      <c r="E12" s="61">
        <v>235</v>
      </c>
      <c r="F12" s="61">
        <v>235</v>
      </c>
      <c r="G12" s="79">
        <v>300</v>
      </c>
      <c r="H12" s="85"/>
      <c r="I12" s="86"/>
      <c r="J12" s="79">
        <v>365</v>
      </c>
    </row>
    <row r="13" spans="2:12" x14ac:dyDescent="0.25">
      <c r="B13" s="53" t="s">
        <v>11</v>
      </c>
      <c r="C13" s="79">
        <v>195</v>
      </c>
      <c r="D13" s="25">
        <v>120</v>
      </c>
      <c r="E13" s="25">
        <v>120</v>
      </c>
      <c r="F13" s="25">
        <v>120</v>
      </c>
      <c r="G13" s="79">
        <v>195</v>
      </c>
      <c r="H13" s="87"/>
      <c r="I13" s="88"/>
      <c r="J13" s="79">
        <v>220</v>
      </c>
    </row>
    <row r="14" spans="2:12" x14ac:dyDescent="0.25">
      <c r="B14" s="52" t="s">
        <v>1</v>
      </c>
      <c r="C14" s="51">
        <f>C4+5+7</f>
        <v>139</v>
      </c>
      <c r="D14" s="62">
        <f t="shared" ref="D14:F15" si="3">D4+5</f>
        <v>105</v>
      </c>
      <c r="E14" s="62">
        <f t="shared" si="3"/>
        <v>105</v>
      </c>
      <c r="F14" s="62">
        <f t="shared" si="3"/>
        <v>105</v>
      </c>
      <c r="G14" s="51">
        <f>G4+5+7</f>
        <v>139</v>
      </c>
      <c r="H14" s="62">
        <v>185</v>
      </c>
      <c r="I14" s="62">
        <v>150</v>
      </c>
      <c r="J14" s="69"/>
    </row>
    <row r="15" spans="2:12" x14ac:dyDescent="0.25">
      <c r="B15" s="53" t="s">
        <v>11</v>
      </c>
      <c r="C15" s="51">
        <f>C5+5+7</f>
        <v>94</v>
      </c>
      <c r="D15" s="17">
        <f t="shared" si="3"/>
        <v>55</v>
      </c>
      <c r="E15" s="17">
        <f t="shared" si="3"/>
        <v>55</v>
      </c>
      <c r="F15" s="17">
        <f t="shared" si="3"/>
        <v>55</v>
      </c>
      <c r="G15" s="51">
        <f>G5+5+7</f>
        <v>94</v>
      </c>
      <c r="H15" s="17">
        <v>85</v>
      </c>
      <c r="I15" s="17">
        <v>85</v>
      </c>
      <c r="J15" s="70"/>
    </row>
    <row r="16" spans="2:12" x14ac:dyDescent="0.25">
      <c r="B16" s="52" t="s">
        <v>22</v>
      </c>
      <c r="C16" s="51">
        <f>145+7</f>
        <v>152</v>
      </c>
      <c r="D16" s="62">
        <v>120</v>
      </c>
      <c r="E16" s="62">
        <v>120</v>
      </c>
      <c r="F16" s="62">
        <v>120</v>
      </c>
      <c r="G16" s="63"/>
      <c r="H16" s="64"/>
      <c r="I16" s="65"/>
      <c r="J16" s="77">
        <f>165+7</f>
        <v>172</v>
      </c>
    </row>
    <row r="17" spans="2:10" x14ac:dyDescent="0.25">
      <c r="B17" s="53" t="s">
        <v>11</v>
      </c>
      <c r="C17" s="51">
        <f>85+7</f>
        <v>92</v>
      </c>
      <c r="D17" s="17">
        <v>65</v>
      </c>
      <c r="E17" s="17">
        <v>65</v>
      </c>
      <c r="F17" s="17">
        <v>65</v>
      </c>
      <c r="G17" s="66"/>
      <c r="H17" s="67"/>
      <c r="I17" s="68"/>
      <c r="J17" s="78">
        <f>95+7</f>
        <v>102</v>
      </c>
    </row>
    <row r="19" spans="2:10" x14ac:dyDescent="0.25">
      <c r="B19" t="s">
        <v>49</v>
      </c>
    </row>
    <row r="20" spans="2:10" x14ac:dyDescent="0.25">
      <c r="B20" t="s">
        <v>52</v>
      </c>
    </row>
    <row r="21" spans="2:10" x14ac:dyDescent="0.25">
      <c r="B21" t="s">
        <v>51</v>
      </c>
    </row>
    <row r="22" spans="2:10" x14ac:dyDescent="0.25">
      <c r="B22" t="s">
        <v>50</v>
      </c>
      <c r="H22" s="54"/>
    </row>
    <row r="23" spans="2:10" x14ac:dyDescent="0.25">
      <c r="B23" t="s">
        <v>70</v>
      </c>
    </row>
    <row r="24" spans="2:10" x14ac:dyDescent="0.25">
      <c r="B24" t="s">
        <v>69</v>
      </c>
    </row>
    <row r="25" spans="2:10" x14ac:dyDescent="0.25">
      <c r="B25" t="s">
        <v>56</v>
      </c>
    </row>
  </sheetData>
  <mergeCells count="2">
    <mergeCell ref="B2:J2"/>
    <mergeCell ref="H4:I1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356A-EA69-4BF2-9E12-8F330835FEFF}">
  <dimension ref="B2:F13"/>
  <sheetViews>
    <sheetView workbookViewId="0">
      <selection activeCell="E34" sqref="E34"/>
    </sheetView>
  </sheetViews>
  <sheetFormatPr defaultRowHeight="15" x14ac:dyDescent="0.25"/>
  <cols>
    <col min="1" max="1" width="3.42578125" customWidth="1"/>
    <col min="2" max="2" width="11.7109375" bestFit="1" customWidth="1"/>
    <col min="3" max="3" width="16.140625" bestFit="1" customWidth="1"/>
    <col min="4" max="4" width="12.5703125" bestFit="1" customWidth="1"/>
    <col min="5" max="5" width="12.28515625" bestFit="1" customWidth="1"/>
    <col min="6" max="6" width="22.140625" bestFit="1" customWidth="1"/>
  </cols>
  <sheetData>
    <row r="2" spans="2:6" x14ac:dyDescent="0.25">
      <c r="B2" s="82" t="s">
        <v>47</v>
      </c>
      <c r="C2" s="82"/>
      <c r="D2" s="82"/>
      <c r="E2" s="82"/>
      <c r="F2" s="82"/>
    </row>
    <row r="3" spans="2:6" x14ac:dyDescent="0.25">
      <c r="B3" s="89" t="s">
        <v>35</v>
      </c>
      <c r="C3" s="89"/>
      <c r="D3" s="89"/>
      <c r="E3" s="89"/>
      <c r="F3" s="89"/>
    </row>
    <row r="4" spans="2:6" x14ac:dyDescent="0.25">
      <c r="B4" s="36"/>
      <c r="C4" s="33" t="s">
        <v>36</v>
      </c>
      <c r="D4" s="33" t="s">
        <v>37</v>
      </c>
      <c r="E4" s="33" t="s">
        <v>38</v>
      </c>
      <c r="F4" s="33" t="s">
        <v>39</v>
      </c>
    </row>
    <row r="5" spans="2:6" x14ac:dyDescent="0.25">
      <c r="B5" s="34" t="s">
        <v>40</v>
      </c>
      <c r="C5" s="35" t="s">
        <v>41</v>
      </c>
      <c r="D5" s="32">
        <v>75</v>
      </c>
      <c r="E5" s="32">
        <v>40</v>
      </c>
      <c r="F5" s="32">
        <v>95</v>
      </c>
    </row>
    <row r="6" spans="2:6" x14ac:dyDescent="0.25">
      <c r="B6" s="34" t="s">
        <v>42</v>
      </c>
      <c r="C6" s="35" t="s">
        <v>43</v>
      </c>
      <c r="D6" s="32">
        <v>55</v>
      </c>
      <c r="E6" s="32">
        <v>30</v>
      </c>
      <c r="F6" s="32">
        <v>75</v>
      </c>
    </row>
    <row r="7" spans="2:6" x14ac:dyDescent="0.25">
      <c r="B7" s="34" t="s">
        <v>44</v>
      </c>
      <c r="C7" s="35" t="s">
        <v>45</v>
      </c>
      <c r="D7" s="32">
        <v>110</v>
      </c>
      <c r="E7" s="32">
        <v>55</v>
      </c>
      <c r="F7" s="32">
        <v>130</v>
      </c>
    </row>
    <row r="8" spans="2:6" x14ac:dyDescent="0.25">
      <c r="B8" s="31"/>
      <c r="C8" s="31"/>
      <c r="D8" s="31"/>
      <c r="E8" s="31"/>
      <c r="F8" s="31"/>
    </row>
    <row r="9" spans="2:6" x14ac:dyDescent="0.25">
      <c r="B9" s="89" t="s">
        <v>46</v>
      </c>
      <c r="C9" s="89"/>
      <c r="D9" s="89"/>
      <c r="E9" s="89"/>
      <c r="F9" s="89"/>
    </row>
    <row r="10" spans="2:6" x14ac:dyDescent="0.25">
      <c r="B10" s="36"/>
      <c r="C10" s="33" t="s">
        <v>36</v>
      </c>
      <c r="D10" s="33" t="s">
        <v>37</v>
      </c>
      <c r="E10" s="33" t="s">
        <v>38</v>
      </c>
      <c r="F10" s="33" t="s">
        <v>39</v>
      </c>
    </row>
    <row r="11" spans="2:6" x14ac:dyDescent="0.25">
      <c r="B11" s="34" t="s">
        <v>40</v>
      </c>
      <c r="C11" s="35" t="s">
        <v>41</v>
      </c>
      <c r="D11" s="32">
        <f>D5*0.8</f>
        <v>60</v>
      </c>
      <c r="E11" s="32">
        <f t="shared" ref="E11:F11" si="0">E5*0.8</f>
        <v>32</v>
      </c>
      <c r="F11" s="32">
        <f t="shared" si="0"/>
        <v>76</v>
      </c>
    </row>
    <row r="12" spans="2:6" x14ac:dyDescent="0.25">
      <c r="B12" s="34" t="s">
        <v>42</v>
      </c>
      <c r="C12" s="35" t="s">
        <v>43</v>
      </c>
      <c r="D12" s="32">
        <f t="shared" ref="D12:F13" si="1">D6*0.8</f>
        <v>44</v>
      </c>
      <c r="E12" s="32">
        <f t="shared" si="1"/>
        <v>24</v>
      </c>
      <c r="F12" s="32">
        <f t="shared" si="1"/>
        <v>60</v>
      </c>
    </row>
    <row r="13" spans="2:6" x14ac:dyDescent="0.25">
      <c r="B13" s="34" t="s">
        <v>44</v>
      </c>
      <c r="C13" s="35" t="s">
        <v>45</v>
      </c>
      <c r="D13" s="32">
        <f t="shared" si="1"/>
        <v>88</v>
      </c>
      <c r="E13" s="32">
        <f t="shared" si="1"/>
        <v>44</v>
      </c>
      <c r="F13" s="32">
        <f t="shared" si="1"/>
        <v>104</v>
      </c>
    </row>
  </sheetData>
  <mergeCells count="3">
    <mergeCell ref="B3:F3"/>
    <mergeCell ref="B9:F9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2017</vt:lpstr>
      <vt:lpstr>2018</vt:lpstr>
      <vt:lpstr>2019</vt:lpstr>
      <vt:lpstr>2020</vt:lpstr>
      <vt:lpstr>2021</vt:lpstr>
      <vt:lpstr>2022</vt:lpstr>
      <vt:lpstr>2023</vt:lpstr>
      <vt:lpstr>Day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Ricardo</dc:creator>
  <cp:lastModifiedBy>Dominguez  Alejandra</cp:lastModifiedBy>
  <dcterms:created xsi:type="dcterms:W3CDTF">2016-12-01T21:38:59Z</dcterms:created>
  <dcterms:modified xsi:type="dcterms:W3CDTF">2022-09-05T21:57:32Z</dcterms:modified>
</cp:coreProperties>
</file>