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waz\Documents\GitHub\ITSM_value-driven-prioritizer\templates\"/>
    </mc:Choice>
  </mc:AlternateContent>
  <bookViews>
    <workbookView xWindow="0" yWindow="0" windowWidth="19200" windowHeight="6930"/>
  </bookViews>
  <sheets>
    <sheet name="Sheet1" sheetId="1" r:id="rId1"/>
  </sheets>
  <definedNames>
    <definedName name="solver_adj" localSheetId="0" hidden="1">Sheet1!$K$2:$K$7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Sheet1!$K$2:$K$7</definedName>
    <definedName name="solver_lhs2" localSheetId="0" hidden="1">Sheet1!$O$2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Sheet1!$N$2</definedName>
    <definedName name="solver_pre" localSheetId="0" hidden="1">0.000001</definedName>
    <definedName name="solver_rbv" localSheetId="0" hidden="1">1</definedName>
    <definedName name="solver_rel1" localSheetId="0" hidden="1">5</definedName>
    <definedName name="solver_rel2" localSheetId="0" hidden="1">1</definedName>
    <definedName name="solver_rhs1" localSheetId="0" hidden="1">binary</definedName>
    <definedName name="solver_rhs2" localSheetId="0" hidden="1">Sheet1!$P$2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1" l="1"/>
  <c r="C16" i="1" s="1"/>
  <c r="C17" i="1"/>
  <c r="C15" i="1"/>
  <c r="O3" i="1"/>
  <c r="N3" i="1"/>
  <c r="J9" i="1"/>
  <c r="J7" i="1"/>
  <c r="J3" i="1"/>
  <c r="J4" i="1"/>
  <c r="J5" i="1"/>
  <c r="J6" i="1"/>
  <c r="J2" i="1"/>
  <c r="I3" i="1"/>
  <c r="I4" i="1"/>
  <c r="I5" i="1"/>
  <c r="I6" i="1"/>
  <c r="I7" i="1"/>
  <c r="I2" i="1"/>
  <c r="G3" i="1"/>
  <c r="G4" i="1"/>
  <c r="G5" i="1"/>
  <c r="G6" i="1"/>
  <c r="G7" i="1"/>
  <c r="G2" i="1"/>
  <c r="H2" i="1"/>
  <c r="H3" i="1"/>
  <c r="H4" i="1"/>
  <c r="H5" i="1"/>
  <c r="H6" i="1"/>
  <c r="H7" i="1"/>
  <c r="O2" i="1"/>
  <c r="N2" i="1"/>
</calcChain>
</file>

<file path=xl/comments1.xml><?xml version="1.0" encoding="utf-8"?>
<comments xmlns="http://schemas.openxmlformats.org/spreadsheetml/2006/main">
  <authors>
    <author>Fawaz</author>
  </authors>
  <commentList>
    <comment ref="N3" authorId="0" shapeId="0">
      <text>
        <r>
          <rPr>
            <b/>
            <sz val="9"/>
            <color indexed="81"/>
            <rFont val="Tahoma"/>
            <family val="2"/>
          </rPr>
          <t>Fawaz: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<sst xmlns="http://schemas.openxmlformats.org/spreadsheetml/2006/main" count="34" uniqueCount="34">
  <si>
    <t>ProblemID</t>
  </si>
  <si>
    <t>Description</t>
  </si>
  <si>
    <t>BusinessHoursLost</t>
  </si>
  <si>
    <t>FinancialImpactUSD</t>
  </si>
  <si>
    <t>UserFrustrationScore</t>
  </si>
  <si>
    <t>EstimatedFixEffortHours</t>
  </si>
  <si>
    <t>PRB001</t>
  </si>
  <si>
    <t>CRM platform latency during peak sales hours</t>
  </si>
  <si>
    <t>PRB002</t>
  </si>
  <si>
    <t>VPN connection drops for remote marketing team</t>
  </si>
  <si>
    <t>PRB003</t>
  </si>
  <si>
    <t>Finance department reports batch processing failure</t>
  </si>
  <si>
    <t>PRB004</t>
  </si>
  <si>
    <t>Customer-facing portal login page times out intermittently</t>
  </si>
  <si>
    <t>PRB005</t>
  </si>
  <si>
    <t>Email delivery delays for outbound communications</t>
  </si>
  <si>
    <t>PRB006</t>
  </si>
  <si>
    <t>Intranet knowledge base search returns irrelevant results</t>
  </si>
  <si>
    <t>ImpactScore</t>
  </si>
  <si>
    <t>Fix This?</t>
  </si>
  <si>
    <t>Max Hrs Budget</t>
  </si>
  <si>
    <t>winsorized Min–Max normalization</t>
  </si>
  <si>
    <t>FI norm</t>
  </si>
  <si>
    <t>BH norm</t>
  </si>
  <si>
    <t>XLA norm</t>
  </si>
  <si>
    <t>Efforts</t>
  </si>
  <si>
    <t>ImpactScoreAddressed</t>
  </si>
  <si>
    <t>Total budget hrs</t>
  </si>
  <si>
    <t xml:space="preserve"> % budget available</t>
  </si>
  <si>
    <t>Total hrs estimated</t>
  </si>
  <si>
    <t>Impact Score addressed</t>
  </si>
  <si>
    <t>methodology: Can be replaced with subject matter expert advised custom weight normalization</t>
  </si>
  <si>
    <t>Best utilization of available budget for max impactful results</t>
  </si>
  <si>
    <t>Actual budget % against estimation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</si>
</sst>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"/>
  </numFmts>
  <fonts count="4" x14ac:knownFonts="1">
    <font>
      <sz val="11"/>
      <color theme="1"/>
      <name val="Calibri"/>
      <family val="2"/>
      <charset val="1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/>
    </xf>
    <xf numFmtId="168" fontId="0" fillId="0" borderId="0" xfId="0" applyNumberFormat="1" applyAlignment="1">
      <alignment horizontal="center"/>
    </xf>
    <xf numFmtId="168" fontId="0" fillId="2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168" fontId="0" fillId="3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9" fontId="0" fillId="0" borderId="0" xfId="0" applyNumberFormat="1" applyAlignment="1">
      <alignment horizontal="center"/>
    </xf>
    <xf numFmtId="9" fontId="3" fillId="3" borderId="0" xfId="0" applyNumberFormat="1" applyFont="1" applyFill="1" applyAlignment="1">
      <alignment horizontal="center"/>
    </xf>
    <xf numFmtId="9" fontId="0" fillId="0" borderId="0" xfId="0" applyNumberForma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activeCell="D7" sqref="D7"/>
    </sheetView>
  </sheetViews>
  <sheetFormatPr defaultRowHeight="14.5" x14ac:dyDescent="0.35"/>
  <cols>
    <col min="1" max="1" width="9.6328125" bestFit="1" customWidth="1"/>
    <col min="2" max="2" width="21.6328125" customWidth="1"/>
    <col min="3" max="3" width="9.453125" customWidth="1"/>
    <col min="4" max="4" width="9.54296875" customWidth="1"/>
    <col min="5" max="5" width="10" customWidth="1"/>
    <col min="6" max="6" width="13.08984375" customWidth="1"/>
    <col min="7" max="7" width="8.1796875" bestFit="1" customWidth="1"/>
    <col min="8" max="8" width="7.26953125" bestFit="1" customWidth="1"/>
    <col min="9" max="9" width="8.81640625" bestFit="1" customWidth="1"/>
    <col min="10" max="10" width="7.08984375" customWidth="1"/>
    <col min="11" max="11" width="5.453125" customWidth="1"/>
    <col min="14" max="14" width="11.81640625" bestFit="1" customWidth="1"/>
    <col min="15" max="15" width="6.81640625" bestFit="1" customWidth="1"/>
    <col min="16" max="16" width="7.7265625" bestFit="1" customWidth="1"/>
  </cols>
  <sheetData>
    <row r="1" spans="1:17" ht="29" x14ac:dyDescent="0.3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23</v>
      </c>
      <c r="H1" s="12" t="s">
        <v>22</v>
      </c>
      <c r="I1" s="12" t="s">
        <v>24</v>
      </c>
      <c r="J1" s="12" t="s">
        <v>18</v>
      </c>
      <c r="K1" s="12" t="s">
        <v>19</v>
      </c>
      <c r="L1" s="12"/>
      <c r="M1" s="12"/>
      <c r="N1" s="12" t="s">
        <v>26</v>
      </c>
      <c r="O1" s="12" t="s">
        <v>25</v>
      </c>
      <c r="P1" s="12" t="s">
        <v>20</v>
      </c>
      <c r="Q1" s="1"/>
    </row>
    <row r="2" spans="1:17" x14ac:dyDescent="0.35">
      <c r="A2" t="s">
        <v>6</v>
      </c>
      <c r="B2" t="s">
        <v>7</v>
      </c>
      <c r="C2" s="3">
        <v>120</v>
      </c>
      <c r="D2" s="3">
        <v>75000</v>
      </c>
      <c r="E2" s="3">
        <v>8.5</v>
      </c>
      <c r="F2" s="3">
        <v>80</v>
      </c>
      <c r="G2" s="4">
        <f>(MIN(MAX(C2, (_xlfn.PERCENTILE.INC(C$2:C$7, 0.05))), (_xlfn.PERCENTILE.INC(C$2:C$7, 0.95))) - (_xlfn.PERCENTILE.INC(C$2:C$7, 0.05))) / ((_xlfn.PERCENTILE.INC(C$2:C$7, 0.95)) - (_xlfn.PERCENTILE.INC(C$2:C$7, 0.05)))</f>
        <v>0.62790697674418605</v>
      </c>
      <c r="H2" s="4">
        <f>(MIN(MAX(D2, (_xlfn.PERCENTILE.INC(D$2:D$7, 0.05))), (_xlfn.PERCENTILE.INC(D$2:D$7, 0.95))) - (_xlfn.PERCENTILE.INC(D$2:D$7, 0.05))) / ((_xlfn.PERCENTILE.INC(D$2:D$7, 0.95)) - (_xlfn.PERCENTILE.INC(D$2:D$7, 0.05)))</f>
        <v>0.34040047114252059</v>
      </c>
      <c r="I2" s="4">
        <f>(MIN(MAX(E2, (_xlfn.PERCENTILE.INC(E$2:E$7, 0.05))), (_xlfn.PERCENTILE.INC(E$2:E$7, 0.95))) - (_xlfn.PERCENTILE.INC(E$2:E$7, 0.05))) / ((_xlfn.PERCENTILE.INC(E$2:E$7, 0.95)) - (_xlfn.PERCENTILE.INC(E$2:E$7, 0.05)))</f>
        <v>0.73913043478260865</v>
      </c>
      <c r="J2" s="5">
        <f>SUM(G2:I2)</f>
        <v>1.7074378826693153</v>
      </c>
      <c r="K2" s="6">
        <v>1</v>
      </c>
      <c r="L2" s="3"/>
      <c r="M2" s="3"/>
      <c r="N2" s="7">
        <f>SUMPRODUCT(J2:J7, K2:K7)</f>
        <v>4.1754076942956742</v>
      </c>
      <c r="O2" s="6">
        <f>SUMPRODUCT(F2:F7, K2:K7)</f>
        <v>180</v>
      </c>
      <c r="P2" s="8">
        <v>200</v>
      </c>
      <c r="Q2" s="3"/>
    </row>
    <row r="3" spans="1:17" x14ac:dyDescent="0.35">
      <c r="A3" t="s">
        <v>8</v>
      </c>
      <c r="B3" t="s">
        <v>9</v>
      </c>
      <c r="C3" s="3">
        <v>45</v>
      </c>
      <c r="D3" s="3">
        <v>15000</v>
      </c>
      <c r="E3" s="3">
        <v>7.2</v>
      </c>
      <c r="F3" s="3">
        <v>40</v>
      </c>
      <c r="G3" s="4">
        <f t="shared" ref="G3:G7" si="0">(MIN(MAX(C3, (_xlfn.PERCENTILE.INC(C$2:C$7, 0.05))), (_xlfn.PERCENTILE.INC(C$2:C$7, 0.95))) - (_xlfn.PERCENTILE.INC(C$2:C$7, 0.05))) / ((_xlfn.PERCENTILE.INC(C$2:C$7, 0.95)) - (_xlfn.PERCENTILE.INC(C$2:C$7, 0.05)))</f>
        <v>0.16279069767441862</v>
      </c>
      <c r="H3" s="4">
        <f t="shared" ref="H3:H7" si="1">(MIN(MAX(D3, (_xlfn.PERCENTILE.INC(D$2:D$7, 0.05))), (_xlfn.PERCENTILE.INC(D$2:D$7, 0.95))) - (_xlfn.PERCENTILE.INC(D$2:D$7, 0.05))) / ((_xlfn.PERCENTILE.INC(D$2:D$7, 0.95)) - (_xlfn.PERCENTILE.INC(D$2:D$7, 0.05)))</f>
        <v>5.7714958775029447E-2</v>
      </c>
      <c r="I3" s="4">
        <f t="shared" ref="I3:I7" si="2">(MIN(MAX(E3, (_xlfn.PERCENTILE.INC(E$2:E$7, 0.05))), (_xlfn.PERCENTILE.INC(E$2:E$7, 0.95))) - (_xlfn.PERCENTILE.INC(E$2:E$7, 0.05))) / ((_xlfn.PERCENTILE.INC(E$2:E$7, 0.95)) - (_xlfn.PERCENTILE.INC(E$2:E$7, 0.05)))</f>
        <v>0.36231884057971014</v>
      </c>
      <c r="J3" s="5">
        <f t="shared" ref="J3:J7" si="3">SUM(G3:I3)</f>
        <v>0.58282449702915817</v>
      </c>
      <c r="K3" s="6">
        <v>1</v>
      </c>
      <c r="L3" s="3"/>
      <c r="M3" s="3"/>
      <c r="N3" s="10">
        <f>N2/J9</f>
        <v>0.57203210560330664</v>
      </c>
      <c r="O3" s="9">
        <f>O2/P2</f>
        <v>0.9</v>
      </c>
      <c r="P3" s="3"/>
      <c r="Q3" s="3"/>
    </row>
    <row r="4" spans="1:17" x14ac:dyDescent="0.35">
      <c r="A4" t="s">
        <v>10</v>
      </c>
      <c r="B4" t="s">
        <v>11</v>
      </c>
      <c r="C4" s="3">
        <v>200</v>
      </c>
      <c r="D4" s="3">
        <v>250000</v>
      </c>
      <c r="E4" s="3">
        <v>9.1</v>
      </c>
      <c r="F4" s="3">
        <v>150</v>
      </c>
      <c r="G4" s="4">
        <f t="shared" si="0"/>
        <v>1</v>
      </c>
      <c r="H4" s="4">
        <f t="shared" si="1"/>
        <v>1</v>
      </c>
      <c r="I4" s="4">
        <f t="shared" si="2"/>
        <v>0.9130434782608694</v>
      </c>
      <c r="J4" s="5">
        <f t="shared" si="3"/>
        <v>2.9130434782608692</v>
      </c>
      <c r="K4" s="6">
        <v>0</v>
      </c>
      <c r="L4" s="3"/>
      <c r="M4" s="3"/>
      <c r="N4" s="3"/>
      <c r="O4" s="3"/>
      <c r="P4" s="3"/>
      <c r="Q4" s="3"/>
    </row>
    <row r="5" spans="1:17" x14ac:dyDescent="0.35">
      <c r="A5" t="s">
        <v>12</v>
      </c>
      <c r="B5" t="s">
        <v>13</v>
      </c>
      <c r="C5" s="3">
        <v>80</v>
      </c>
      <c r="D5" s="3">
        <v>110000</v>
      </c>
      <c r="E5" s="3">
        <v>9.5</v>
      </c>
      <c r="F5" s="3">
        <v>60</v>
      </c>
      <c r="G5" s="4">
        <f t="shared" si="0"/>
        <v>0.37984496124031009</v>
      </c>
      <c r="H5" s="4">
        <f t="shared" si="1"/>
        <v>0.5053003533568905</v>
      </c>
      <c r="I5" s="4">
        <f t="shared" si="2"/>
        <v>1</v>
      </c>
      <c r="J5" s="5">
        <f t="shared" si="3"/>
        <v>1.8851453145972006</v>
      </c>
      <c r="K5" s="6">
        <v>1</v>
      </c>
      <c r="L5" s="3"/>
      <c r="M5" s="3"/>
      <c r="N5" s="3"/>
      <c r="O5" s="3"/>
      <c r="P5" s="3"/>
      <c r="Q5" s="3"/>
    </row>
    <row r="6" spans="1:17" x14ac:dyDescent="0.35">
      <c r="A6" t="s">
        <v>14</v>
      </c>
      <c r="B6" t="s">
        <v>15</v>
      </c>
      <c r="C6" s="3">
        <v>30</v>
      </c>
      <c r="D6" s="3">
        <v>5000</v>
      </c>
      <c r="E6" s="3">
        <v>6.4</v>
      </c>
      <c r="F6" s="3">
        <v>25</v>
      </c>
      <c r="G6" s="4">
        <f t="shared" si="0"/>
        <v>6.9767441860465115E-2</v>
      </c>
      <c r="H6" s="4">
        <f t="shared" si="1"/>
        <v>1.0600706713780919E-2</v>
      </c>
      <c r="I6" s="4">
        <f t="shared" si="2"/>
        <v>0.1304347826086957</v>
      </c>
      <c r="J6" s="5">
        <f t="shared" si="3"/>
        <v>0.21080293118294174</v>
      </c>
      <c r="K6" s="6">
        <v>0</v>
      </c>
      <c r="L6" s="3"/>
      <c r="M6" s="3"/>
      <c r="N6" s="3"/>
      <c r="O6" s="3"/>
      <c r="P6" s="3"/>
      <c r="Q6" s="3"/>
    </row>
    <row r="7" spans="1:17" x14ac:dyDescent="0.35">
      <c r="A7" t="s">
        <v>16</v>
      </c>
      <c r="B7" t="s">
        <v>17</v>
      </c>
      <c r="C7" s="3">
        <v>15</v>
      </c>
      <c r="D7" s="3">
        <v>2000</v>
      </c>
      <c r="E7" s="3">
        <v>5.8</v>
      </c>
      <c r="F7" s="3">
        <v>35</v>
      </c>
      <c r="G7" s="4">
        <f t="shared" si="0"/>
        <v>0</v>
      </c>
      <c r="H7" s="4">
        <f t="shared" si="1"/>
        <v>0</v>
      </c>
      <c r="I7" s="4">
        <f t="shared" si="2"/>
        <v>0</v>
      </c>
      <c r="J7" s="5">
        <f t="shared" si="3"/>
        <v>0</v>
      </c>
      <c r="K7" s="6">
        <v>0</v>
      </c>
      <c r="L7" s="3"/>
      <c r="M7" s="3"/>
      <c r="N7" s="3"/>
      <c r="O7" s="3"/>
      <c r="P7" s="3"/>
      <c r="Q7" s="3"/>
    </row>
    <row r="8" spans="1:17" x14ac:dyDescent="0.35">
      <c r="C8" s="3"/>
      <c r="D8" s="3"/>
      <c r="E8" s="3"/>
      <c r="F8" s="3"/>
      <c r="G8" s="4"/>
      <c r="H8" s="4"/>
      <c r="I8" s="4"/>
      <c r="J8" s="4"/>
      <c r="K8" s="3"/>
      <c r="L8" s="3"/>
      <c r="M8" s="3"/>
      <c r="N8" s="3"/>
      <c r="O8" s="3"/>
      <c r="P8" s="3"/>
      <c r="Q8" s="3"/>
    </row>
    <row r="9" spans="1:17" x14ac:dyDescent="0.35">
      <c r="C9" s="3"/>
      <c r="D9" s="3"/>
      <c r="E9" s="3"/>
      <c r="F9" s="3"/>
      <c r="G9" s="4"/>
      <c r="H9" s="4"/>
      <c r="I9" s="4"/>
      <c r="J9" s="5">
        <f>SUM(J2:J7)</f>
        <v>7.2992541037394849</v>
      </c>
      <c r="K9" s="3"/>
      <c r="L9" s="3"/>
      <c r="M9" s="3"/>
      <c r="N9" s="3"/>
      <c r="O9" s="3"/>
      <c r="P9" s="3"/>
      <c r="Q9" s="3"/>
    </row>
    <row r="11" spans="1:17" x14ac:dyDescent="0.35">
      <c r="A11" t="s">
        <v>31</v>
      </c>
    </row>
    <row r="12" spans="1:17" x14ac:dyDescent="0.35">
      <c r="A12" s="2" t="s">
        <v>21</v>
      </c>
    </row>
    <row r="14" spans="1:17" x14ac:dyDescent="0.35">
      <c r="B14" t="s">
        <v>27</v>
      </c>
      <c r="C14">
        <f>P2</f>
        <v>200</v>
      </c>
    </row>
    <row r="15" spans="1:17" x14ac:dyDescent="0.35">
      <c r="B15" t="s">
        <v>29</v>
      </c>
      <c r="C15">
        <f>SUM(F2:F7)</f>
        <v>390</v>
      </c>
    </row>
    <row r="16" spans="1:17" x14ac:dyDescent="0.35">
      <c r="B16" t="s">
        <v>28</v>
      </c>
      <c r="C16" s="11">
        <f>C14/C15</f>
        <v>0.51282051282051277</v>
      </c>
      <c r="D16" t="s">
        <v>33</v>
      </c>
    </row>
    <row r="17" spans="2:4" x14ac:dyDescent="0.35">
      <c r="B17" t="s">
        <v>30</v>
      </c>
      <c r="C17" s="11">
        <f>N3</f>
        <v>0.57203210560330664</v>
      </c>
      <c r="D17" t="s">
        <v>32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Fawaz</dc:creator>
  <cp:lastModifiedBy>Fawaz</cp:lastModifiedBy>
  <dcterms:created xsi:type="dcterms:W3CDTF">2025-10-15T06:55:27Z</dcterms:created>
  <dcterms:modified xsi:type="dcterms:W3CDTF">2025-10-15T09:40:48Z</dcterms:modified>
</cp:coreProperties>
</file>