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T:\tox\OceanAcidification\Data\Ingestion rate\"/>
    </mc:Choice>
  </mc:AlternateContent>
  <xr:revisionPtr revIDLastSave="0" documentId="13_ncr:1_{DCEE6787-92D0-46F0-8ADF-A35E70D0869E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week zero" sheetId="1" r:id="rId1"/>
    <sheet name="week 2" sheetId="2" r:id="rId2"/>
    <sheet name="week 4" sheetId="5" r:id="rId3"/>
    <sheet name="week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G33" i="5"/>
  <c r="G34" i="5"/>
  <c r="G35" i="5"/>
  <c r="F33" i="5"/>
  <c r="F34" i="5"/>
  <c r="F35" i="5"/>
  <c r="F32" i="5"/>
  <c r="G25" i="5"/>
  <c r="G26" i="5"/>
  <c r="G27" i="5"/>
  <c r="F25" i="5"/>
  <c r="F26" i="5"/>
  <c r="F27" i="5"/>
  <c r="F24" i="5"/>
  <c r="G21" i="5"/>
  <c r="G22" i="5"/>
  <c r="G23" i="5"/>
  <c r="F21" i="5"/>
  <c r="F22" i="5"/>
  <c r="F23" i="5"/>
  <c r="F20" i="5"/>
  <c r="G16" i="5"/>
  <c r="G17" i="5"/>
  <c r="G18" i="5"/>
  <c r="F16" i="5"/>
  <c r="F17" i="5"/>
  <c r="F18" i="5"/>
  <c r="F15" i="5"/>
  <c r="G8" i="5"/>
  <c r="G9" i="5"/>
  <c r="G10" i="5"/>
  <c r="F8" i="5"/>
  <c r="F9" i="5"/>
  <c r="F10" i="5"/>
  <c r="F7" i="5"/>
  <c r="G5" i="5"/>
  <c r="G6" i="5"/>
  <c r="F5" i="5"/>
  <c r="F6" i="5"/>
  <c r="F4" i="5"/>
  <c r="E4" i="5"/>
  <c r="G35" i="2"/>
  <c r="G33" i="2"/>
  <c r="G34" i="2"/>
  <c r="F33" i="2"/>
  <c r="F34" i="2"/>
  <c r="F35" i="2"/>
  <c r="F32" i="2"/>
  <c r="G29" i="2"/>
  <c r="G30" i="2"/>
  <c r="G31" i="2"/>
  <c r="F29" i="2"/>
  <c r="F30" i="2"/>
  <c r="F31" i="2"/>
  <c r="F28" i="2"/>
  <c r="G27" i="2"/>
  <c r="G25" i="2"/>
  <c r="G26" i="2"/>
  <c r="F25" i="2"/>
  <c r="F26" i="2"/>
  <c r="F27" i="2"/>
  <c r="F24" i="2"/>
  <c r="G21" i="2"/>
  <c r="G22" i="2"/>
  <c r="G23" i="2"/>
  <c r="F21" i="2"/>
  <c r="F22" i="2"/>
  <c r="F23" i="2"/>
  <c r="F20" i="2"/>
  <c r="F16" i="2"/>
  <c r="G16" i="2" s="1"/>
  <c r="F17" i="2"/>
  <c r="G17" i="2" s="1"/>
  <c r="F18" i="2"/>
  <c r="G18" i="2" s="1"/>
  <c r="F12" i="2"/>
  <c r="G12" i="2" s="1"/>
  <c r="F13" i="2"/>
  <c r="G13" i="2" s="1"/>
  <c r="F14" i="2"/>
  <c r="G14" i="2" s="1"/>
  <c r="F8" i="2"/>
  <c r="G8" i="2" s="1"/>
  <c r="F9" i="2"/>
  <c r="G9" i="2" s="1"/>
  <c r="F10" i="2"/>
  <c r="G10" i="2" s="1"/>
  <c r="G15" i="2"/>
  <c r="G4" i="2"/>
  <c r="G5" i="2"/>
  <c r="G6" i="2"/>
  <c r="F15" i="2"/>
  <c r="F11" i="2"/>
  <c r="F7" i="2"/>
  <c r="F4" i="2"/>
  <c r="F5" i="2"/>
  <c r="F6" i="2"/>
  <c r="F3" i="2"/>
  <c r="E3" i="2"/>
  <c r="G26" i="1"/>
  <c r="G27" i="1"/>
  <c r="G23" i="1"/>
  <c r="G24" i="1"/>
  <c r="G20" i="1"/>
  <c r="G21" i="1"/>
  <c r="G17" i="1"/>
  <c r="G18" i="1"/>
  <c r="F26" i="1"/>
  <c r="F27" i="1"/>
  <c r="F23" i="1"/>
  <c r="F24" i="1"/>
  <c r="F20" i="1"/>
  <c r="F21" i="1"/>
  <c r="F17" i="1"/>
  <c r="F18" i="1"/>
  <c r="F25" i="1"/>
  <c r="F22" i="1"/>
  <c r="F19" i="1"/>
  <c r="F16" i="1"/>
  <c r="G13" i="1"/>
  <c r="G14" i="1"/>
  <c r="G10" i="1"/>
  <c r="G11" i="1"/>
  <c r="G7" i="1"/>
  <c r="G8" i="1"/>
  <c r="G4" i="1"/>
  <c r="G5" i="1"/>
  <c r="F13" i="1"/>
  <c r="F14" i="1"/>
  <c r="F10" i="1"/>
  <c r="F11" i="1"/>
  <c r="F7" i="1"/>
  <c r="F8" i="1"/>
  <c r="F12" i="1"/>
  <c r="F9" i="1"/>
  <c r="F6" i="1"/>
  <c r="F4" i="1"/>
  <c r="F5" i="1"/>
  <c r="F3" i="1"/>
  <c r="G33" i="4"/>
  <c r="G34" i="4"/>
  <c r="G35" i="4"/>
  <c r="F33" i="4"/>
  <c r="F34" i="4"/>
  <c r="F35" i="4"/>
  <c r="F32" i="4"/>
  <c r="G29" i="4"/>
  <c r="G30" i="4"/>
  <c r="G31" i="4"/>
  <c r="F29" i="4"/>
  <c r="F30" i="4"/>
  <c r="F31" i="4"/>
  <c r="F28" i="4"/>
  <c r="G25" i="4"/>
  <c r="G26" i="4"/>
  <c r="G27" i="4"/>
  <c r="F25" i="4"/>
  <c r="F26" i="4"/>
  <c r="F27" i="4"/>
  <c r="F24" i="4"/>
  <c r="G21" i="4"/>
  <c r="G22" i="4"/>
  <c r="G23" i="4"/>
  <c r="F21" i="4"/>
  <c r="F22" i="4"/>
  <c r="F23" i="4"/>
  <c r="F20" i="4"/>
  <c r="F16" i="4"/>
  <c r="G16" i="4" s="1"/>
  <c r="F17" i="4"/>
  <c r="G17" i="4" s="1"/>
  <c r="F18" i="4"/>
  <c r="G18" i="4" s="1"/>
  <c r="F15" i="4"/>
  <c r="F12" i="4"/>
  <c r="F13" i="4"/>
  <c r="G13" i="4" s="1"/>
  <c r="F14" i="4"/>
  <c r="G14" i="4" s="1"/>
  <c r="F11" i="4"/>
  <c r="F8" i="4"/>
  <c r="F9" i="4"/>
  <c r="F10" i="4"/>
  <c r="F7" i="4"/>
  <c r="G8" i="4"/>
  <c r="G12" i="4"/>
  <c r="G9" i="4"/>
  <c r="G10" i="4"/>
  <c r="G4" i="4"/>
  <c r="G5" i="4"/>
  <c r="G6" i="4"/>
  <c r="F4" i="4"/>
  <c r="F5" i="4"/>
  <c r="F6" i="4"/>
  <c r="F3" i="4"/>
  <c r="D3" i="5" l="1"/>
  <c r="D27" i="5"/>
  <c r="D26" i="5"/>
  <c r="D25" i="5"/>
  <c r="D24" i="5"/>
  <c r="D29" i="4"/>
  <c r="D30" i="4"/>
  <c r="D31" i="4"/>
  <c r="D24" i="4"/>
  <c r="D25" i="4"/>
  <c r="D26" i="4"/>
  <c r="D27" i="4"/>
  <c r="D32" i="4"/>
  <c r="D33" i="4"/>
  <c r="D34" i="4"/>
  <c r="D35" i="4"/>
  <c r="D20" i="4"/>
  <c r="E20" i="4" s="1"/>
  <c r="D21" i="4"/>
  <c r="D22" i="4"/>
  <c r="D23" i="4"/>
  <c r="D28" i="4"/>
  <c r="D11" i="4"/>
  <c r="D12" i="4"/>
  <c r="D13" i="4"/>
  <c r="D14" i="4"/>
  <c r="D7" i="4"/>
  <c r="D8" i="4"/>
  <c r="D9" i="4"/>
  <c r="D10" i="4"/>
  <c r="D15" i="4"/>
  <c r="D16" i="4"/>
  <c r="D17" i="4"/>
  <c r="D18" i="4"/>
  <c r="D3" i="4"/>
  <c r="D4" i="4"/>
  <c r="D5" i="4"/>
  <c r="D6" i="4"/>
  <c r="D2" i="4"/>
  <c r="D23" i="5"/>
  <c r="D22" i="5"/>
  <c r="D21" i="5"/>
  <c r="D20" i="5"/>
  <c r="D35" i="5"/>
  <c r="D34" i="5"/>
  <c r="D33" i="5"/>
  <c r="D32" i="5"/>
  <c r="D6" i="5"/>
  <c r="D5" i="5"/>
  <c r="D4" i="5"/>
  <c r="D18" i="5"/>
  <c r="D17" i="5"/>
  <c r="D16" i="5"/>
  <c r="D15" i="5"/>
  <c r="D10" i="5"/>
  <c r="D9" i="5"/>
  <c r="D8" i="5"/>
  <c r="D7" i="5"/>
  <c r="D2" i="5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7" i="2" l="1"/>
  <c r="G7" i="2" s="1"/>
  <c r="G3" i="2"/>
  <c r="E24" i="2"/>
  <c r="G24" i="2" s="1"/>
  <c r="E11" i="2"/>
  <c r="G11" i="2" s="1"/>
  <c r="E15" i="2"/>
  <c r="E20" i="2"/>
  <c r="G20" i="2" s="1"/>
  <c r="E28" i="2"/>
  <c r="G28" i="2" s="1"/>
  <c r="E32" i="2"/>
  <c r="G4" i="5"/>
  <c r="E7" i="5"/>
  <c r="G7" i="5" s="1"/>
  <c r="E24" i="5"/>
  <c r="E15" i="5"/>
  <c r="G15" i="5" s="1"/>
  <c r="E32" i="5"/>
  <c r="G32" i="5" s="1"/>
  <c r="E20" i="5"/>
  <c r="G20" i="5" s="1"/>
  <c r="E24" i="4"/>
  <c r="G24" i="4" s="1"/>
  <c r="E3" i="4"/>
  <c r="G3" i="4" s="1"/>
  <c r="E32" i="4"/>
  <c r="E28" i="4"/>
  <c r="G28" i="4" s="1"/>
  <c r="E15" i="4"/>
  <c r="G15" i="4" s="1"/>
  <c r="E7" i="4"/>
  <c r="G7" i="4" s="1"/>
  <c r="E11" i="4"/>
  <c r="G11" i="4" s="1"/>
  <c r="G20" i="4"/>
  <c r="G32" i="2"/>
  <c r="G24" i="5" l="1"/>
  <c r="G32" i="4"/>
  <c r="D2" i="1" l="1"/>
  <c r="D16" i="1" l="1"/>
  <c r="D17" i="1"/>
  <c r="D18" i="1"/>
  <c r="D19" i="1"/>
  <c r="D20" i="1"/>
  <c r="D21" i="1"/>
  <c r="D22" i="1"/>
  <c r="D23" i="1"/>
  <c r="D24" i="1"/>
  <c r="D25" i="1"/>
  <c r="D26" i="1"/>
  <c r="D27" i="1"/>
  <c r="D4" i="1"/>
  <c r="D5" i="1"/>
  <c r="D6" i="1"/>
  <c r="D7" i="1"/>
  <c r="D8" i="1"/>
  <c r="D9" i="1"/>
  <c r="D10" i="1"/>
  <c r="D11" i="1"/>
  <c r="D12" i="1"/>
  <c r="D13" i="1"/>
  <c r="D14" i="1"/>
  <c r="D3" i="1"/>
  <c r="E6" i="1" l="1"/>
  <c r="G6" i="1" s="1"/>
  <c r="E22" i="1"/>
  <c r="G22" i="1" s="1"/>
  <c r="E25" i="1"/>
  <c r="G25" i="1" s="1"/>
  <c r="E19" i="1"/>
  <c r="G19" i="1" s="1"/>
  <c r="E16" i="1"/>
  <c r="G16" i="1" s="1"/>
  <c r="E12" i="1"/>
  <c r="G12" i="1" s="1"/>
  <c r="E3" i="1"/>
  <c r="G3" i="1" s="1"/>
  <c r="E9" i="1"/>
  <c r="G9" i="1" s="1"/>
</calcChain>
</file>

<file path=xl/sharedStrings.xml><?xml version="1.0" encoding="utf-8"?>
<sst xmlns="http://schemas.openxmlformats.org/spreadsheetml/2006/main" count="265" uniqueCount="63">
  <si>
    <t>Treatment/species Olympia</t>
  </si>
  <si>
    <t>T.1 (7.7) R.1</t>
  </si>
  <si>
    <t>T.1 (7.7) R.2</t>
  </si>
  <si>
    <t>T.1 (7.7) R.3</t>
  </si>
  <si>
    <t>T.2 (7.9) R.1</t>
  </si>
  <si>
    <t>T.2 (7.9) R.2</t>
  </si>
  <si>
    <t>T.2 (7.9) R.3</t>
  </si>
  <si>
    <t>T.3 (7.2) R.1</t>
  </si>
  <si>
    <t>T.3 (7.2) R.2</t>
  </si>
  <si>
    <t>T.3 (7.2) R.3</t>
  </si>
  <si>
    <t>T.4 (8 control) R.1</t>
  </si>
  <si>
    <t>T.4 (8 control) R.2</t>
  </si>
  <si>
    <t>T.4 (8 control) R.3</t>
  </si>
  <si>
    <t>A 750</t>
  </si>
  <si>
    <t>A 665</t>
  </si>
  <si>
    <t>Treatment/species Pacific</t>
  </si>
  <si>
    <t>Ingestion rate</t>
  </si>
  <si>
    <t>chl a. average</t>
  </si>
  <si>
    <t>Ingestion energy ( J/mg algal dry weight)</t>
  </si>
  <si>
    <t>Chlorophyll a conc. (µ)</t>
  </si>
  <si>
    <t>Equations</t>
  </si>
  <si>
    <t>Chl a. = 11.99*( A650 -A750)/filtered volume* path length of cuvet cell</t>
  </si>
  <si>
    <t>IR= ( v/ nt)*(C0-Ct)</t>
  </si>
  <si>
    <t>V= water volume</t>
  </si>
  <si>
    <t>N = individual number</t>
  </si>
  <si>
    <t>T= is the time interval</t>
  </si>
  <si>
    <t>C0= final concentarion on control T4</t>
  </si>
  <si>
    <t>Ct= is the final concentration in T1, T2 &amp; T3</t>
  </si>
  <si>
    <t>Given Information</t>
  </si>
  <si>
    <t>filtered volume = 100 ml =0.1 L</t>
  </si>
  <si>
    <t>path length of cuvet cell = 1</t>
  </si>
  <si>
    <t>100 ml = 0.1 L</t>
  </si>
  <si>
    <t>3 Individual per species</t>
  </si>
  <si>
    <t>4 hours ( started 10:38 am -02: 38 pm)</t>
  </si>
  <si>
    <t>control</t>
  </si>
  <si>
    <t>T.1 (7.7)  Olympia</t>
  </si>
  <si>
    <t>T.2 (7.9) Olympia</t>
  </si>
  <si>
    <t>T.3 (7.2) Olympia</t>
  </si>
  <si>
    <t>T.4 (8 control) Olympia</t>
  </si>
  <si>
    <t>T.1 (7.7)  pacific</t>
  </si>
  <si>
    <t>T.2 (7.9) pacific</t>
  </si>
  <si>
    <t>T.3 (7.2) pacific</t>
  </si>
  <si>
    <t>T.4 (8 control) pacific</t>
  </si>
  <si>
    <t>T.1 (7.7) R.4</t>
  </si>
  <si>
    <t>T.2 (7.9) R.4</t>
  </si>
  <si>
    <t>5 hours ( started 11 am -4 pm)</t>
  </si>
  <si>
    <t>T.3 (7.2) R.4</t>
  </si>
  <si>
    <t>T.4 (8 control) R.4</t>
  </si>
  <si>
    <t>T.1 (7.7) O</t>
  </si>
  <si>
    <t>T.2 (7.9) O</t>
  </si>
  <si>
    <t>T.3 (7.2) O</t>
  </si>
  <si>
    <t>T.4 (8 control) O</t>
  </si>
  <si>
    <t>T.1 (7.7) P</t>
  </si>
  <si>
    <t>T.2 (7.9) P</t>
  </si>
  <si>
    <t>T.3 (7.2) P</t>
  </si>
  <si>
    <t>T.4 (8 control) P</t>
  </si>
  <si>
    <t>Not available because Milos consumed all the oysters</t>
  </si>
  <si>
    <t>1 Individual per species</t>
  </si>
  <si>
    <t>4 hours ( started 9:40 am -1:40 pm)</t>
  </si>
  <si>
    <t>Chl a. = 11.99*( A650 -A750)*S/filtered volume* path length of cuvet cell</t>
  </si>
  <si>
    <t>S= solvent extract volume=5</t>
  </si>
  <si>
    <t>3 Individuals per species</t>
  </si>
  <si>
    <t>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</si>
</sst>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4" fillId="5" borderId="1" xfId="4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5" fillId="0" borderId="0" xfId="5"/>
    <xf numFmtId="0" fontId="4" fillId="5" borderId="2" xfId="4" applyBorder="1"/>
    <xf numFmtId="0" fontId="4" fillId="5" borderId="0" xfId="4" applyBorder="1"/>
    <xf numFmtId="0" fontId="1" fillId="0" borderId="1" xfId="1" applyFill="1" applyBorder="1"/>
    <xf numFmtId="0" fontId="6" fillId="0" borderId="1" xfId="1" applyFont="1" applyFill="1" applyBorder="1"/>
    <xf numFmtId="0" fontId="4" fillId="5" borderId="1" xfId="4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zero'!$D$29:$D$36</c:f>
              <c:strCache>
                <c:ptCount val="8"/>
                <c:pt idx="0">
                  <c:v>T.4 (8 control) Olympia</c:v>
                </c:pt>
                <c:pt idx="1">
                  <c:v>T.2 (7.9) Olympia</c:v>
                </c:pt>
                <c:pt idx="2">
                  <c:v>T.1 (7.7)  Olympia</c:v>
                </c:pt>
                <c:pt idx="3">
                  <c:v>T.3 (7.2) Olympia</c:v>
                </c:pt>
                <c:pt idx="4">
                  <c:v>T.4 (8 control) pacific</c:v>
                </c:pt>
                <c:pt idx="5">
                  <c:v>T.2 (7.9) pacific</c:v>
                </c:pt>
                <c:pt idx="6">
                  <c:v>T.1 (7.7)  pacific</c:v>
                </c:pt>
                <c:pt idx="7">
                  <c:v>T.3 (7.2) pacific</c:v>
                </c:pt>
              </c:strCache>
            </c:strRef>
          </c:cat>
          <c:val>
            <c:numRef>
              <c:f>'week zero'!$E$29:$E$36</c:f>
              <c:numCache>
                <c:formatCode>General</c:formatCode>
                <c:ptCount val="8"/>
                <c:pt idx="0">
                  <c:v>289.60645999999991</c:v>
                </c:pt>
                <c:pt idx="1">
                  <c:v>302.88658399999991</c:v>
                </c:pt>
                <c:pt idx="2">
                  <c:v>399.71302800000001</c:v>
                </c:pt>
                <c:pt idx="3">
                  <c:v>430.88702799999987</c:v>
                </c:pt>
                <c:pt idx="4">
                  <c:v>269.21866399999982</c:v>
                </c:pt>
                <c:pt idx="5">
                  <c:v>346.28079199999996</c:v>
                </c:pt>
                <c:pt idx="6">
                  <c:v>370.97059999999993</c:v>
                </c:pt>
                <c:pt idx="7">
                  <c:v>347.71479599999998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4-476C-BC59-B861FBC4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76392"/>
        <c:axId val="385775736"/>
      </c:lineChart>
      <c:catAx>
        <c:axId val="3857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5736"/>
        <c:crosses val="autoZero"/>
        <c:auto val="1"/>
        <c:lblAlgn val="ctr"/>
        <c:lblOffset val="100"/>
        <c:noMultiLvlLbl val="0"/>
      </c:catAx>
      <c:valAx>
        <c:axId val="3857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2'!$A$37:$A$44</c:f>
              <c:strCache>
                <c:ptCount val="8"/>
                <c:pt idx="0">
                  <c:v>T.4 (8 control) O</c:v>
                </c:pt>
                <c:pt idx="1">
                  <c:v>T.2 (7.9) O</c:v>
                </c:pt>
                <c:pt idx="2">
                  <c:v>T.1 (7.7) O</c:v>
                </c:pt>
                <c:pt idx="3">
                  <c:v>T.3 (7.2) O</c:v>
                </c:pt>
                <c:pt idx="4">
                  <c:v>T.4 (8 control) P</c:v>
                </c:pt>
                <c:pt idx="5">
                  <c:v>T.2 (7.9) P</c:v>
                </c:pt>
                <c:pt idx="6">
                  <c:v>T.1 (7.7) P</c:v>
                </c:pt>
                <c:pt idx="7">
                  <c:v>T.3 (7.2) P</c:v>
                </c:pt>
              </c:strCache>
            </c:strRef>
          </c:cat>
          <c:val>
            <c:numRef>
              <c:f>'week 2'!$B$37:$B$44</c:f>
              <c:numCache>
                <c:formatCode>General</c:formatCode>
                <c:ptCount val="8"/>
                <c:pt idx="0">
                  <c:v>31.739028750000031</c:v>
                </c:pt>
                <c:pt idx="1">
                  <c:v>130.63854374999997</c:v>
                </c:pt>
                <c:pt idx="2">
                  <c:v>199.02650625000004</c:v>
                </c:pt>
                <c:pt idx="3">
                  <c:v>271.85676374999997</c:v>
                </c:pt>
                <c:pt idx="4">
                  <c:v>312.59728499999989</c:v>
                </c:pt>
                <c:pt idx="5">
                  <c:v>215.56820999999997</c:v>
                </c:pt>
                <c:pt idx="6">
                  <c:v>439.61185124999986</c:v>
                </c:pt>
                <c:pt idx="7">
                  <c:v>114.21374249999997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3-4360-8DFD-787C55F8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47216"/>
        <c:axId val="685748200"/>
      </c:lineChart>
      <c:catAx>
        <c:axId val="6857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48200"/>
        <c:crosses val="autoZero"/>
        <c:auto val="1"/>
        <c:lblAlgn val="ctr"/>
        <c:lblOffset val="100"/>
        <c:noMultiLvlLbl val="0"/>
      </c:catAx>
      <c:valAx>
        <c:axId val="6857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4'!$A$37:$A$42</c:f>
              <c:strCache>
                <c:ptCount val="6"/>
                <c:pt idx="0">
                  <c:v>T.4 (8 control) O</c:v>
                </c:pt>
                <c:pt idx="1">
                  <c:v>T.2 (7.9) O</c:v>
                </c:pt>
                <c:pt idx="2">
                  <c:v>T.3 (7.2) O</c:v>
                </c:pt>
                <c:pt idx="3">
                  <c:v>T.4 (8 control) P</c:v>
                </c:pt>
                <c:pt idx="4">
                  <c:v>T.2 (7.9) P</c:v>
                </c:pt>
                <c:pt idx="5">
                  <c:v>T.3 (7.2) P</c:v>
                </c:pt>
              </c:strCache>
            </c:strRef>
          </c:cat>
          <c:val>
            <c:numRef>
              <c:f>'week 4'!$B$37:$B$42</c:f>
              <c:numCache>
                <c:formatCode>General</c:formatCode>
                <c:ptCount val="6"/>
                <c:pt idx="0">
                  <c:v>1199.1390840000001</c:v>
                </c:pt>
                <c:pt idx="1">
                  <c:v>938.49327000000028</c:v>
                </c:pt>
                <c:pt idx="2">
                  <c:v>1017.7531650000002</c:v>
                </c:pt>
                <c:pt idx="3">
                  <c:v>1042.7235390000003</c:v>
                </c:pt>
                <c:pt idx="4">
                  <c:v>554.39841600000011</c:v>
                </c:pt>
                <c:pt idx="5">
                  <c:v>1179.9203130000003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D-4297-BAE1-8151B002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15344"/>
        <c:axId val="677512720"/>
      </c:lineChart>
      <c:catAx>
        <c:axId val="6775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2720"/>
        <c:crosses val="autoZero"/>
        <c:auto val="1"/>
        <c:lblAlgn val="ctr"/>
        <c:lblOffset val="100"/>
        <c:noMultiLvlLbl val="0"/>
      </c:catAx>
      <c:valAx>
        <c:axId val="6775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6'!$A$37:$A$44</c:f>
              <c:strCache>
                <c:ptCount val="8"/>
                <c:pt idx="0">
                  <c:v>T.4 (8 control) O</c:v>
                </c:pt>
                <c:pt idx="1">
                  <c:v>T.2 (7.9) O</c:v>
                </c:pt>
                <c:pt idx="2">
                  <c:v>T.1 (7.7) O</c:v>
                </c:pt>
                <c:pt idx="3">
                  <c:v>T.3 (7.2) O</c:v>
                </c:pt>
                <c:pt idx="4">
                  <c:v>T.4 (8 control) P</c:v>
                </c:pt>
                <c:pt idx="5">
                  <c:v>T.2 (7.9) P</c:v>
                </c:pt>
                <c:pt idx="6">
                  <c:v>T.1 (7.7) P</c:v>
                </c:pt>
                <c:pt idx="7">
                  <c:v>T.3 (7.2) P</c:v>
                </c:pt>
              </c:strCache>
            </c:strRef>
          </c:cat>
          <c:val>
            <c:numRef>
              <c:f>'week 6'!$B$37:$B$44</c:f>
              <c:numCache>
                <c:formatCode>General</c:formatCode>
                <c:ptCount val="8"/>
                <c:pt idx="0">
                  <c:v>447.97037999999981</c:v>
                </c:pt>
                <c:pt idx="1">
                  <c:v>263.43978374999978</c:v>
                </c:pt>
                <c:pt idx="2">
                  <c:v>482.10590999999977</c:v>
                </c:pt>
                <c:pt idx="3">
                  <c:v>360.58576124999985</c:v>
                </c:pt>
                <c:pt idx="4">
                  <c:v>433.00685999999979</c:v>
                </c:pt>
                <c:pt idx="5">
                  <c:v>254.32138874999976</c:v>
                </c:pt>
                <c:pt idx="6">
                  <c:v>512.96816999999976</c:v>
                </c:pt>
                <c:pt idx="7">
                  <c:v>510.89315062499986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4732-B250-2AE44F38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20728"/>
        <c:axId val="677821384"/>
      </c:lineChart>
      <c:catAx>
        <c:axId val="67782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1384"/>
        <c:crosses val="autoZero"/>
        <c:auto val="1"/>
        <c:lblAlgn val="ctr"/>
        <c:lblOffset val="100"/>
        <c:noMultiLvlLbl val="0"/>
      </c:catAx>
      <c:valAx>
        <c:axId val="6778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1115785</xdr:colOff>
      <xdr:row>14</xdr:row>
      <xdr:rowOff>2722</xdr:rowOff>
    </xdr:from>
    <xdr:to>
      <xdr:col>8</xdr:col>
      <xdr:colOff>2204357</xdr:colOff>
      <xdr:row>28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20</xdr:row>
      <xdr:rowOff>125913</xdr:rowOff>
    </xdr:from>
    <xdr:to>
      <xdr:col>8</xdr:col>
      <xdr:colOff>1259133</xdr:colOff>
      <xdr:row>35</xdr:row>
      <xdr:rowOff>11613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703933</xdr:colOff>
      <xdr:row>21</xdr:row>
      <xdr:rowOff>56641</xdr:rowOff>
    </xdr:from>
    <xdr:to>
      <xdr:col>8</xdr:col>
      <xdr:colOff>2284982</xdr:colOff>
      <xdr:row>35</xdr:row>
      <xdr:rowOff>132841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163140</xdr:colOff>
      <xdr:row>18</xdr:row>
      <xdr:rowOff>83635</xdr:rowOff>
    </xdr:from>
    <xdr:to>
      <xdr:col>11</xdr:col>
      <xdr:colOff>35001</xdr:colOff>
      <xdr:row>34</xdr:row>
      <xdr:rowOff>176164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118" zoomScaleNormal="118" workbookViewId="0">
      <selection activeCell="F16" sqref="F16:G27"/>
    </sheetView>
  </sheetViews>
  <sheetFormatPr defaultRowHeight="15" x14ac:dyDescent="0.25"/>
  <cols>
    <col min="1" max="1" width="26.140625" bestFit="1" customWidth="1"/>
    <col min="4" max="4" width="21" bestFit="1" customWidth="1"/>
    <col min="5" max="5" width="13.140625" bestFit="1" customWidth="1"/>
    <col min="6" max="6" width="13.42578125" bestFit="1" customWidth="1"/>
    <col min="7" max="7" width="37.7109375" bestFit="1" customWidth="1"/>
    <col min="8" max="8" width="52.140625" customWidth="1"/>
    <col min="9" max="9" width="34.42578125" bestFit="1" customWidth="1"/>
  </cols>
  <sheetData>
    <row r="1" spans="1:9" x14ac:dyDescent="0.25">
      <c r="A1" s="1" t="s">
        <v>0</v>
      </c>
      <c r="B1" s="1" t="s">
        <v>13</v>
      </c>
      <c r="C1" s="1" t="s">
        <v>14</v>
      </c>
      <c r="D1" s="1" t="s">
        <v>19</v>
      </c>
      <c r="E1" s="1" t="s">
        <v>17</v>
      </c>
      <c r="F1" s="1" t="s">
        <v>16</v>
      </c>
      <c r="G1" s="1" t="s">
        <v>18</v>
      </c>
      <c r="H1" s="1" t="s">
        <v>20</v>
      </c>
      <c r="I1" s="6" t="s">
        <v>28</v>
      </c>
    </row>
    <row r="2" spans="1:9" x14ac:dyDescent="0.25">
      <c r="A2" s="1" t="s">
        <v>34</v>
      </c>
      <c r="B2" s="1">
        <v>0.2203</v>
      </c>
      <c r="C2" s="1">
        <v>0.60289999999999999</v>
      </c>
      <c r="D2" s="1">
        <f>11.99*(C2-B2)*5/0.1</f>
        <v>229.36869999999999</v>
      </c>
      <c r="E2" s="1">
        <v>229.36869999999999</v>
      </c>
      <c r="F2" s="1"/>
      <c r="G2" s="1"/>
      <c r="H2" s="1"/>
      <c r="I2" s="7"/>
    </row>
    <row r="3" spans="1:9" x14ac:dyDescent="0.25">
      <c r="A3" s="4" t="s">
        <v>1</v>
      </c>
      <c r="B3" s="1">
        <v>0.1651</v>
      </c>
      <c r="C3" s="1">
        <v>0.39140000000000003</v>
      </c>
      <c r="D3" s="1">
        <f>11.99*(C3-B3)*5/0.1</f>
        <v>135.66685000000001</v>
      </c>
      <c r="E3" s="4">
        <f>AVERAGE(D3:D5)</f>
        <v>101.25554999999999</v>
      </c>
      <c r="F3" s="4">
        <f>(0.1/3*4)*(E$2-D3)</f>
        <v>12.493579999999998</v>
      </c>
      <c r="G3" s="4">
        <f>F3*23.4</f>
        <v>292.34977199999992</v>
      </c>
    </row>
    <row r="4" spans="1:9" x14ac:dyDescent="0.25">
      <c r="A4" s="4" t="s">
        <v>2</v>
      </c>
      <c r="B4" s="1">
        <v>0.13700000000000001</v>
      </c>
      <c r="C4" s="1">
        <v>0.27260000000000001</v>
      </c>
      <c r="D4" s="1">
        <f t="shared" ref="D4:D27" si="0">11.99*(C4-B4)*5/0.1</f>
        <v>81.292199999999994</v>
      </c>
      <c r="E4" s="1"/>
      <c r="F4" s="4">
        <f t="shared" ref="F4:F5" si="1">(0.1/3*4)*(E$2-D4)</f>
        <v>19.743533333333335</v>
      </c>
      <c r="G4" s="4">
        <f t="shared" ref="G4:G5" si="2">F4*23.4</f>
        <v>461.99868000000004</v>
      </c>
      <c r="H4" s="5" t="s">
        <v>21</v>
      </c>
      <c r="I4" s="5" t="s">
        <v>29</v>
      </c>
    </row>
    <row r="5" spans="1:9" x14ac:dyDescent="0.25">
      <c r="A5" s="4" t="s">
        <v>3</v>
      </c>
      <c r="B5" s="1">
        <v>6.9699999999999998E-2</v>
      </c>
      <c r="C5" s="1">
        <v>0.2145</v>
      </c>
      <c r="D5" s="1">
        <f t="shared" si="0"/>
        <v>86.807599999999994</v>
      </c>
      <c r="E5" s="1"/>
      <c r="F5" s="4">
        <f t="shared" si="1"/>
        <v>19.008146666666669</v>
      </c>
      <c r="G5" s="4">
        <f t="shared" si="2"/>
        <v>444.79063200000002</v>
      </c>
      <c r="H5" s="5" t="s">
        <v>22</v>
      </c>
      <c r="I5" s="5" t="s">
        <v>30</v>
      </c>
    </row>
    <row r="6" spans="1:9" x14ac:dyDescent="0.25">
      <c r="A6" s="3" t="s">
        <v>4</v>
      </c>
      <c r="B6" s="1">
        <v>7.6999999999999999E-2</v>
      </c>
      <c r="C6" s="1">
        <v>0.31690000000000002</v>
      </c>
      <c r="D6" s="1">
        <f t="shared" si="0"/>
        <v>143.82004999999998</v>
      </c>
      <c r="E6" s="3">
        <f>AVERAGE(D6:D8)</f>
        <v>132.28966666666668</v>
      </c>
      <c r="F6" s="3">
        <f>(0.1/3*4)*(E$2-D6)</f>
        <v>11.406486666666668</v>
      </c>
      <c r="G6" s="3">
        <f>F6*23.4</f>
        <v>266.911788</v>
      </c>
      <c r="H6" s="5"/>
      <c r="I6" s="5"/>
    </row>
    <row r="7" spans="1:9" x14ac:dyDescent="0.25">
      <c r="A7" s="3" t="s">
        <v>5</v>
      </c>
      <c r="B7" s="1">
        <v>4.8300000000000003E-2</v>
      </c>
      <c r="C7" s="1">
        <v>0.2651</v>
      </c>
      <c r="D7" s="1">
        <f t="shared" si="0"/>
        <v>129.9716</v>
      </c>
      <c r="E7" s="1"/>
      <c r="F7" s="3">
        <f t="shared" ref="F7:F8" si="3">(0.1/3*4)*(E$2-D7)</f>
        <v>13.252946666666666</v>
      </c>
      <c r="G7" s="3">
        <f t="shared" ref="G7:G8" si="4">F7*23.4</f>
        <v>310.11895199999998</v>
      </c>
      <c r="H7" s="5"/>
      <c r="I7" s="5"/>
    </row>
    <row r="8" spans="1:9" x14ac:dyDescent="0.25">
      <c r="A8" s="3" t="s">
        <v>6</v>
      </c>
      <c r="B8" s="1">
        <v>6.0600000000000001E-2</v>
      </c>
      <c r="C8" s="1">
        <v>0.26590000000000003</v>
      </c>
      <c r="D8" s="1">
        <f t="shared" si="0"/>
        <v>123.07735000000001</v>
      </c>
      <c r="E8" s="1"/>
      <c r="F8" s="3">
        <f t="shared" si="3"/>
        <v>14.172179999999997</v>
      </c>
      <c r="G8" s="3">
        <f t="shared" si="4"/>
        <v>331.62901199999993</v>
      </c>
      <c r="H8" s="5"/>
      <c r="I8" s="5"/>
    </row>
    <row r="9" spans="1:9" x14ac:dyDescent="0.25">
      <c r="A9" s="2" t="s">
        <v>7</v>
      </c>
      <c r="B9" s="1">
        <v>4.5999999999999999E-2</v>
      </c>
      <c r="C9" s="1">
        <v>0.25900000000000001</v>
      </c>
      <c r="D9" s="1">
        <f t="shared" si="0"/>
        <v>127.6935</v>
      </c>
      <c r="E9" s="2">
        <f>AVERAGE(D9:D11)</f>
        <v>91.263883333333339</v>
      </c>
      <c r="F9" s="2">
        <f>(0.1/3*4)*(E$2-D9)</f>
        <v>13.556693333333332</v>
      </c>
      <c r="G9" s="2">
        <f>F9*23.4</f>
        <v>317.22662399999996</v>
      </c>
      <c r="H9" s="5" t="s">
        <v>23</v>
      </c>
      <c r="I9" s="5" t="s">
        <v>31</v>
      </c>
    </row>
    <row r="10" spans="1:9" x14ac:dyDescent="0.25">
      <c r="A10" s="2" t="s">
        <v>8</v>
      </c>
      <c r="B10" s="1">
        <v>7.0999999999999994E-2</v>
      </c>
      <c r="C10" s="1">
        <v>0.2162</v>
      </c>
      <c r="D10" s="1">
        <f t="shared" si="0"/>
        <v>87.047399999999982</v>
      </c>
      <c r="E10" s="1"/>
      <c r="F10" s="2">
        <f t="shared" ref="F10:F11" si="5">(0.1/3*4)*(E$2-D10)</f>
        <v>18.976173333333335</v>
      </c>
      <c r="G10" s="2">
        <f t="shared" ref="G10:G11" si="6">F10*23.4</f>
        <v>444.04245600000002</v>
      </c>
      <c r="H10" s="5" t="s">
        <v>24</v>
      </c>
      <c r="I10" s="5" t="s">
        <v>32</v>
      </c>
    </row>
    <row r="11" spans="1:9" x14ac:dyDescent="0.25">
      <c r="A11" s="2" t="s">
        <v>9</v>
      </c>
      <c r="B11" s="1">
        <v>4.4900000000000002E-2</v>
      </c>
      <c r="C11" s="1">
        <v>0.1434</v>
      </c>
      <c r="D11" s="1">
        <f t="shared" si="0"/>
        <v>59.050750000000008</v>
      </c>
      <c r="E11" s="1"/>
      <c r="F11" s="2">
        <f t="shared" si="5"/>
        <v>22.709060000000001</v>
      </c>
      <c r="G11" s="2">
        <f t="shared" si="6"/>
        <v>531.39200400000004</v>
      </c>
      <c r="H11" s="5" t="s">
        <v>25</v>
      </c>
      <c r="I11" s="5" t="s">
        <v>33</v>
      </c>
    </row>
    <row r="12" spans="1:9" x14ac:dyDescent="0.25">
      <c r="A12" s="1" t="s">
        <v>10</v>
      </c>
      <c r="B12" s="1">
        <v>7.7600000000000002E-2</v>
      </c>
      <c r="C12" s="1">
        <v>0.3387</v>
      </c>
      <c r="D12" s="1">
        <f t="shared" si="0"/>
        <v>156.52945</v>
      </c>
      <c r="E12" s="1">
        <f>AVERAGE(D12:D14)</f>
        <v>136.54611666666668</v>
      </c>
      <c r="F12" s="1">
        <f>(0.1/3*4)*(E$2-D12)</f>
        <v>9.7118999999999982</v>
      </c>
      <c r="G12" s="8">
        <f t="shared" ref="G12:G14" si="7">F12*23.4</f>
        <v>227.25845999999996</v>
      </c>
      <c r="H12" s="5" t="s">
        <v>26</v>
      </c>
      <c r="I12" s="5"/>
    </row>
    <row r="13" spans="1:9" x14ac:dyDescent="0.25">
      <c r="A13" s="1" t="s">
        <v>11</v>
      </c>
      <c r="B13" s="1">
        <v>5.1900000000000002E-2</v>
      </c>
      <c r="C13" s="1">
        <v>0.27760000000000001</v>
      </c>
      <c r="D13" s="1">
        <f t="shared" si="0"/>
        <v>135.30715000000001</v>
      </c>
      <c r="E13" s="1"/>
      <c r="F13" s="1">
        <f t="shared" ref="F13:F14" si="8">(0.1/3*4)*(E$2-D13)</f>
        <v>12.541539999999998</v>
      </c>
      <c r="G13" s="8">
        <f t="shared" si="7"/>
        <v>293.47203599999995</v>
      </c>
      <c r="H13" s="5" t="s">
        <v>27</v>
      </c>
      <c r="I13" s="5"/>
    </row>
    <row r="14" spans="1:9" x14ac:dyDescent="0.25">
      <c r="A14" s="1" t="s">
        <v>12</v>
      </c>
      <c r="B14" s="1">
        <v>3.5299999999999998E-2</v>
      </c>
      <c r="C14" s="1">
        <v>0.23180000000000001</v>
      </c>
      <c r="D14" s="1">
        <f t="shared" si="0"/>
        <v>117.80175000000001</v>
      </c>
      <c r="E14" s="1"/>
      <c r="F14" s="1">
        <f t="shared" si="8"/>
        <v>14.875593333333329</v>
      </c>
      <c r="G14" s="8">
        <f t="shared" si="7"/>
        <v>348.08888399999989</v>
      </c>
    </row>
    <row r="15" spans="1:9" x14ac:dyDescent="0.25">
      <c r="A15" s="1" t="s">
        <v>15</v>
      </c>
      <c r="B15" s="1" t="s">
        <v>13</v>
      </c>
      <c r="C15" s="1" t="s">
        <v>14</v>
      </c>
      <c r="D15" s="1" t="s">
        <v>19</v>
      </c>
      <c r="E15" s="1" t="s">
        <v>17</v>
      </c>
      <c r="F15" s="1" t="s">
        <v>16</v>
      </c>
      <c r="G15" s="1" t="s">
        <v>18</v>
      </c>
    </row>
    <row r="16" spans="1:9" x14ac:dyDescent="0.25">
      <c r="A16" s="4" t="s">
        <v>1</v>
      </c>
      <c r="B16" s="1">
        <v>0.44669999999999999</v>
      </c>
      <c r="C16" s="1">
        <v>0.66420000000000001</v>
      </c>
      <c r="D16" s="1">
        <f t="shared" si="0"/>
        <v>130.39125000000001</v>
      </c>
      <c r="E16" s="4">
        <f>AVERAGE(D16:D18)</f>
        <v>110.46786666666668</v>
      </c>
      <c r="F16" s="4">
        <f>(0.1/3*4)*(E$2-D16)</f>
        <v>13.19699333333333</v>
      </c>
      <c r="G16" s="4">
        <f>F16*23.4</f>
        <v>308.80964399999988</v>
      </c>
    </row>
    <row r="17" spans="1:7" x14ac:dyDescent="0.25">
      <c r="A17" s="4" t="s">
        <v>2</v>
      </c>
      <c r="B17" s="1">
        <v>0.17499999999999999</v>
      </c>
      <c r="C17" s="1">
        <v>0.37990000000000002</v>
      </c>
      <c r="D17" s="1">
        <f t="shared" si="0"/>
        <v>122.83755000000002</v>
      </c>
      <c r="E17" s="1"/>
      <c r="F17" s="4">
        <f t="shared" ref="F17:F18" si="9">(0.1/3*4)*(E$2-D17)</f>
        <v>14.204153333333329</v>
      </c>
      <c r="G17" s="4">
        <f t="shared" ref="G17:G18" si="10">F17*23.4</f>
        <v>332.37718799999988</v>
      </c>
    </row>
    <row r="18" spans="1:7" x14ac:dyDescent="0.25">
      <c r="A18" s="4" t="s">
        <v>3</v>
      </c>
      <c r="B18" s="1">
        <v>5.4699999999999999E-2</v>
      </c>
      <c r="C18" s="1">
        <v>0.18509999999999999</v>
      </c>
      <c r="D18" s="1">
        <f t="shared" si="0"/>
        <v>78.174799999999991</v>
      </c>
      <c r="E18" s="1"/>
      <c r="F18" s="4">
        <f t="shared" si="9"/>
        <v>20.159186666666663</v>
      </c>
      <c r="G18" s="4">
        <f t="shared" si="10"/>
        <v>471.72496799999988</v>
      </c>
    </row>
    <row r="19" spans="1:7" x14ac:dyDescent="0.25">
      <c r="A19" s="3" t="s">
        <v>4</v>
      </c>
      <c r="B19" s="1">
        <v>6.1400000000000003E-2</v>
      </c>
      <c r="C19" s="1">
        <v>0.23860000000000001</v>
      </c>
      <c r="D19" s="1">
        <f t="shared" si="0"/>
        <v>106.23139999999999</v>
      </c>
      <c r="E19" s="3">
        <f>AVERAGE(D19:D21)</f>
        <v>118.38126666666666</v>
      </c>
      <c r="F19" s="3">
        <f>(0.1/3*4)*(E$2-D19)</f>
        <v>16.418306666666666</v>
      </c>
      <c r="G19" s="3">
        <f>F19*23.4</f>
        <v>384.18837599999995</v>
      </c>
    </row>
    <row r="20" spans="1:7" x14ac:dyDescent="0.25">
      <c r="A20" s="3" t="s">
        <v>5</v>
      </c>
      <c r="B20" s="1">
        <v>0.23139999999999999</v>
      </c>
      <c r="C20" s="1">
        <v>0.45979999999999999</v>
      </c>
      <c r="D20" s="1">
        <f t="shared" si="0"/>
        <v>136.92580000000001</v>
      </c>
      <c r="E20" s="1"/>
      <c r="F20" s="3">
        <f t="shared" ref="F20:F21" si="11">(0.1/3*4)*(E$2-D20)</f>
        <v>12.325719999999997</v>
      </c>
      <c r="G20" s="3">
        <f t="shared" ref="G20:G21" si="12">F20*23.4</f>
        <v>288.4218479999999</v>
      </c>
    </row>
    <row r="21" spans="1:7" x14ac:dyDescent="0.25">
      <c r="A21" s="3" t="s">
        <v>6</v>
      </c>
      <c r="B21" s="1">
        <v>4.8300000000000003E-2</v>
      </c>
      <c r="C21" s="1">
        <v>0.2351</v>
      </c>
      <c r="D21" s="1">
        <f t="shared" si="0"/>
        <v>111.9866</v>
      </c>
      <c r="E21" s="1"/>
      <c r="F21" s="3">
        <f t="shared" si="11"/>
        <v>15.650946666666666</v>
      </c>
      <c r="G21" s="3">
        <f t="shared" si="12"/>
        <v>366.23215199999999</v>
      </c>
    </row>
    <row r="22" spans="1:7" x14ac:dyDescent="0.25">
      <c r="A22" s="2" t="s">
        <v>7</v>
      </c>
      <c r="B22" s="1">
        <v>3.0800000000000001E-2</v>
      </c>
      <c r="C22" s="1">
        <v>0.19350000000000001</v>
      </c>
      <c r="D22" s="1">
        <f t="shared" si="0"/>
        <v>97.538650000000004</v>
      </c>
      <c r="E22" s="2">
        <f>AVERAGE(D22:D24)</f>
        <v>117.92164999999999</v>
      </c>
      <c r="F22" s="2">
        <f>(0.1/3*4)*(E$2-D22)</f>
        <v>17.577339999999996</v>
      </c>
      <c r="G22" s="2">
        <f>F22*23.4</f>
        <v>411.30975599999988</v>
      </c>
    </row>
    <row r="23" spans="1:7" x14ac:dyDescent="0.25">
      <c r="A23" s="2" t="s">
        <v>8</v>
      </c>
      <c r="B23" s="1">
        <v>4.8000000000000001E-2</v>
      </c>
      <c r="C23" s="1">
        <v>0.24859999999999999</v>
      </c>
      <c r="D23" s="1">
        <f t="shared" si="0"/>
        <v>120.25969999999998</v>
      </c>
      <c r="E23" s="1"/>
      <c r="F23" s="2">
        <f t="shared" ref="F23:F24" si="13">(0.1/3*4)*(E$2-D23)</f>
        <v>14.547866666666668</v>
      </c>
      <c r="G23" s="2">
        <f t="shared" ref="G23:G24" si="14">F23*23.4</f>
        <v>340.42007999999998</v>
      </c>
    </row>
    <row r="24" spans="1:7" x14ac:dyDescent="0.25">
      <c r="A24" s="2" t="s">
        <v>9</v>
      </c>
      <c r="B24" s="1">
        <v>4.2500000000000003E-2</v>
      </c>
      <c r="C24" s="1">
        <v>0.26929999999999998</v>
      </c>
      <c r="D24" s="1">
        <f t="shared" si="0"/>
        <v>135.96659999999997</v>
      </c>
      <c r="E24" s="1"/>
      <c r="F24" s="2">
        <f t="shared" si="13"/>
        <v>12.453613333333335</v>
      </c>
      <c r="G24" s="2">
        <f t="shared" si="14"/>
        <v>291.41455200000001</v>
      </c>
    </row>
    <row r="25" spans="1:7" x14ac:dyDescent="0.25">
      <c r="A25" s="1" t="s">
        <v>10</v>
      </c>
      <c r="B25" s="1">
        <v>6.9400000000000003E-2</v>
      </c>
      <c r="C25" s="1">
        <v>0.30730000000000002</v>
      </c>
      <c r="D25" s="1">
        <f t="shared" si="0"/>
        <v>142.62105</v>
      </c>
      <c r="E25" s="1">
        <f>AVERAGE(D25:D27)</f>
        <v>143.0806666666667</v>
      </c>
      <c r="F25" s="8">
        <f>(0.1/3*4)*(E$2-D25)</f>
        <v>11.566353333333332</v>
      </c>
      <c r="G25" s="8">
        <f t="shared" ref="G25:G27" si="15">F25*23.4</f>
        <v>270.65266799999995</v>
      </c>
    </row>
    <row r="26" spans="1:7" x14ac:dyDescent="0.25">
      <c r="A26" s="1" t="s">
        <v>11</v>
      </c>
      <c r="B26" s="1">
        <v>4.6600000000000003E-2</v>
      </c>
      <c r="C26" s="1">
        <v>0.24260000000000001</v>
      </c>
      <c r="D26" s="1">
        <f t="shared" si="0"/>
        <v>117.50200000000001</v>
      </c>
      <c r="E26" s="1"/>
      <c r="F26" s="8">
        <f t="shared" ref="F26:F27" si="16">(0.1/3*4)*(E$2-D26)</f>
        <v>14.915559999999997</v>
      </c>
      <c r="G26" s="8">
        <f t="shared" si="15"/>
        <v>349.02410399999991</v>
      </c>
    </row>
    <row r="27" spans="1:7" x14ac:dyDescent="0.25">
      <c r="A27" s="1" t="s">
        <v>12</v>
      </c>
      <c r="B27" s="1">
        <v>4.7100000000000003E-2</v>
      </c>
      <c r="C27" s="1">
        <v>0.32919999999999999</v>
      </c>
      <c r="D27" s="1">
        <f t="shared" si="0"/>
        <v>169.11895000000001</v>
      </c>
      <c r="E27" s="1"/>
      <c r="F27" s="8">
        <f t="shared" si="16"/>
        <v>8.033299999999997</v>
      </c>
      <c r="G27" s="8">
        <f t="shared" si="15"/>
        <v>187.97921999999991</v>
      </c>
    </row>
    <row r="29" spans="1:7" x14ac:dyDescent="0.25">
      <c r="D29" t="s">
        <v>38</v>
      </c>
      <c r="E29">
        <v>289.60645999999991</v>
      </c>
    </row>
    <row r="30" spans="1:7" x14ac:dyDescent="0.25">
      <c r="D30" t="s">
        <v>36</v>
      </c>
      <c r="E30">
        <v>302.88658399999991</v>
      </c>
    </row>
    <row r="31" spans="1:7" x14ac:dyDescent="0.25">
      <c r="D31" s="4" t="s">
        <v>35</v>
      </c>
      <c r="E31">
        <v>399.71302800000001</v>
      </c>
    </row>
    <row r="32" spans="1:7" x14ac:dyDescent="0.25">
      <c r="D32" t="s">
        <v>37</v>
      </c>
      <c r="E32">
        <v>430.88702799999987</v>
      </c>
    </row>
    <row r="33" spans="4:5" x14ac:dyDescent="0.25">
      <c r="D33" t="s">
        <v>42</v>
      </c>
      <c r="E33">
        <v>269.21866399999982</v>
      </c>
    </row>
    <row r="34" spans="4:5" x14ac:dyDescent="0.25">
      <c r="D34" t="s">
        <v>40</v>
      </c>
      <c r="E34">
        <v>346.28079199999996</v>
      </c>
    </row>
    <row r="35" spans="4:5" x14ac:dyDescent="0.25">
      <c r="D35" s="4" t="s">
        <v>39</v>
      </c>
      <c r="E35">
        <v>370.97059999999993</v>
      </c>
    </row>
    <row r="36" spans="4:5" x14ac:dyDescent="0.25">
      <c r="D36" t="s">
        <v>41</v>
      </c>
      <c r="E36">
        <v>347.71479599999998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10" zoomScale="106" zoomScaleNormal="106" workbookViewId="0">
      <selection activeCell="F20" sqref="F20:G35"/>
    </sheetView>
  </sheetViews>
  <sheetFormatPr defaultRowHeight="15" x14ac:dyDescent="0.25"/>
  <cols>
    <col min="1" max="1" width="26.140625" bestFit="1" customWidth="1"/>
    <col min="2" max="2" width="12" bestFit="1" customWidth="1"/>
    <col min="3" max="3" width="7" bestFit="1" customWidth="1"/>
    <col min="4" max="4" width="21" bestFit="1" customWidth="1"/>
    <col min="5" max="5" width="13.140625" bestFit="1" customWidth="1"/>
    <col min="6" max="6" width="13.42578125" bestFit="1" customWidth="1"/>
    <col min="7" max="7" width="37.7109375" bestFit="1" customWidth="1"/>
    <col min="8" max="8" width="50.85546875" customWidth="1"/>
    <col min="9" max="9" width="28.140625" bestFit="1" customWidth="1"/>
  </cols>
  <sheetData>
    <row r="1" spans="1:9" x14ac:dyDescent="0.25">
      <c r="A1" s="1" t="s">
        <v>0</v>
      </c>
      <c r="B1" s="1" t="s">
        <v>13</v>
      </c>
      <c r="C1" s="1" t="s">
        <v>14</v>
      </c>
      <c r="D1" s="1" t="s">
        <v>19</v>
      </c>
      <c r="E1" s="1" t="s">
        <v>17</v>
      </c>
      <c r="F1" s="1" t="s">
        <v>16</v>
      </c>
      <c r="G1" s="1" t="s">
        <v>18</v>
      </c>
      <c r="H1" s="1" t="s">
        <v>20</v>
      </c>
      <c r="I1" s="6" t="s">
        <v>28</v>
      </c>
    </row>
    <row r="2" spans="1:9" x14ac:dyDescent="0.25">
      <c r="A2" s="1" t="s">
        <v>34</v>
      </c>
      <c r="B2" s="1">
        <v>0.2203</v>
      </c>
      <c r="C2" s="1">
        <v>0.60289999999999999</v>
      </c>
      <c r="D2" s="1">
        <f>11.99*(C2-B2)*5/0.1</f>
        <v>229.36869999999999</v>
      </c>
      <c r="E2" s="1"/>
      <c r="F2" s="1"/>
      <c r="G2" s="1"/>
      <c r="H2" s="1"/>
      <c r="I2" s="7"/>
    </row>
    <row r="3" spans="1:9" x14ac:dyDescent="0.25">
      <c r="A3" s="4" t="s">
        <v>1</v>
      </c>
      <c r="B3" s="1">
        <v>0.22459999999999999</v>
      </c>
      <c r="C3" s="1">
        <v>0.55659999999999998</v>
      </c>
      <c r="D3" s="1">
        <f>11.99*(C3-B3)*5/0.1</f>
        <v>199.03399999999996</v>
      </c>
      <c r="E3" s="4">
        <f>AVERAGE(D3:D6)</f>
        <v>178.33626249999998</v>
      </c>
      <c r="F3" s="4">
        <f>(0.1/3*5)*(D$2-D3)</f>
        <v>5.0557833333333377</v>
      </c>
      <c r="G3" s="4">
        <f>F3*23.4</f>
        <v>118.3053300000001</v>
      </c>
    </row>
    <row r="4" spans="1:9" x14ac:dyDescent="0.25">
      <c r="A4" s="4" t="s">
        <v>2</v>
      </c>
      <c r="B4" s="1">
        <v>4.58E-2</v>
      </c>
      <c r="C4" s="1">
        <v>0.2535</v>
      </c>
      <c r="D4" s="1">
        <f t="shared" ref="D4:D18" si="0">11.99*(C4-B4)*5/0.1</f>
        <v>124.51615</v>
      </c>
      <c r="E4" s="1"/>
      <c r="F4" s="4">
        <f t="shared" ref="F4:F6" si="1">(0.1/3*5)*(D$2-D4)</f>
        <v>17.475424999999998</v>
      </c>
      <c r="G4" s="4">
        <f t="shared" ref="G4:G6" si="2">F4*23.4</f>
        <v>408.92494499999992</v>
      </c>
      <c r="H4" s="5" t="s">
        <v>21</v>
      </c>
      <c r="I4" s="5" t="s">
        <v>29</v>
      </c>
    </row>
    <row r="5" spans="1:9" x14ac:dyDescent="0.25">
      <c r="A5" s="4" t="s">
        <v>3</v>
      </c>
      <c r="B5" s="1">
        <v>0.40939999999999999</v>
      </c>
      <c r="C5" s="1">
        <v>0.71689999999999998</v>
      </c>
      <c r="D5" s="1">
        <f t="shared" si="0"/>
        <v>184.34625</v>
      </c>
      <c r="E5" s="1"/>
      <c r="F5" s="4">
        <f t="shared" si="1"/>
        <v>7.5037416666666648</v>
      </c>
      <c r="G5" s="4">
        <f t="shared" si="2"/>
        <v>175.58755499999995</v>
      </c>
      <c r="H5" s="5" t="s">
        <v>22</v>
      </c>
      <c r="I5" s="5" t="s">
        <v>30</v>
      </c>
    </row>
    <row r="6" spans="1:9" x14ac:dyDescent="0.25">
      <c r="A6" s="4" t="s">
        <v>43</v>
      </c>
      <c r="B6" s="1">
        <v>0.2898</v>
      </c>
      <c r="C6" s="1">
        <v>0.63249999999999995</v>
      </c>
      <c r="D6" s="1">
        <f t="shared" si="0"/>
        <v>205.44864999999996</v>
      </c>
      <c r="E6" s="1"/>
      <c r="F6" s="4">
        <f t="shared" si="1"/>
        <v>3.9866750000000053</v>
      </c>
      <c r="G6" s="4">
        <f t="shared" si="2"/>
        <v>93.288195000000115</v>
      </c>
      <c r="H6" s="5"/>
      <c r="I6" s="5"/>
    </row>
    <row r="7" spans="1:9" x14ac:dyDescent="0.25">
      <c r="A7" s="3" t="s">
        <v>4</v>
      </c>
      <c r="B7" s="1">
        <v>0.44829999999999998</v>
      </c>
      <c r="C7" s="1">
        <v>0.77239999999999998</v>
      </c>
      <c r="D7" s="1">
        <f t="shared" si="0"/>
        <v>194.29795000000001</v>
      </c>
      <c r="E7" s="3">
        <f>AVERAGE(D7:D10)</f>
        <v>195.87163749999999</v>
      </c>
      <c r="F7" s="3">
        <f>(0.1/3*5)*(D$2-D7)</f>
        <v>5.8451249999999959</v>
      </c>
      <c r="G7" s="3">
        <f>F7*23.4</f>
        <v>136.77592499999989</v>
      </c>
      <c r="H7" s="5"/>
      <c r="I7" s="5"/>
    </row>
    <row r="8" spans="1:9" x14ac:dyDescent="0.25">
      <c r="A8" s="3" t="s">
        <v>5</v>
      </c>
      <c r="B8" s="1">
        <v>0.06</v>
      </c>
      <c r="C8" s="1">
        <v>0.38290000000000002</v>
      </c>
      <c r="D8" s="1">
        <f t="shared" si="0"/>
        <v>193.57855000000001</v>
      </c>
      <c r="E8" s="1"/>
      <c r="F8" s="3">
        <f t="shared" ref="F8:F10" si="3">(0.1/3*5)*(D$2-D8)</f>
        <v>5.9650249999999971</v>
      </c>
      <c r="G8" s="3">
        <f t="shared" ref="G8:G10" si="4">F8*23.4</f>
        <v>139.58158499999993</v>
      </c>
      <c r="H8" s="5"/>
      <c r="I8" s="5"/>
    </row>
    <row r="9" spans="1:9" x14ac:dyDescent="0.25">
      <c r="A9" s="3" t="s">
        <v>6</v>
      </c>
      <c r="B9" s="1">
        <v>0.49869999999999998</v>
      </c>
      <c r="C9" s="1">
        <v>0.86529999999999996</v>
      </c>
      <c r="D9" s="1">
        <f t="shared" si="0"/>
        <v>219.77669999999995</v>
      </c>
      <c r="E9" s="1"/>
      <c r="F9" s="3">
        <f t="shared" si="3"/>
        <v>1.5986666666666736</v>
      </c>
      <c r="G9" s="3">
        <f t="shared" si="4"/>
        <v>37.408800000000156</v>
      </c>
      <c r="H9" s="5"/>
      <c r="I9" s="5"/>
    </row>
    <row r="10" spans="1:9" x14ac:dyDescent="0.25">
      <c r="A10" s="3" t="s">
        <v>44</v>
      </c>
      <c r="B10" s="1">
        <v>0.1439</v>
      </c>
      <c r="C10" s="1">
        <v>0.43719999999999998</v>
      </c>
      <c r="D10" s="1">
        <f t="shared" si="0"/>
        <v>175.83334999999997</v>
      </c>
      <c r="E10" s="1"/>
      <c r="F10" s="3">
        <f t="shared" si="3"/>
        <v>8.9225583333333365</v>
      </c>
      <c r="G10" s="3">
        <f t="shared" si="4"/>
        <v>208.78786500000007</v>
      </c>
      <c r="H10" s="5"/>
      <c r="I10" s="5"/>
    </row>
    <row r="11" spans="1:9" x14ac:dyDescent="0.25">
      <c r="A11" s="2" t="s">
        <v>7</v>
      </c>
      <c r="B11" s="1">
        <v>9.6299999999999997E-2</v>
      </c>
      <c r="C11" s="1">
        <v>0.36380000000000001</v>
      </c>
      <c r="D11" s="1">
        <f t="shared" si="0"/>
        <v>160.36625000000001</v>
      </c>
      <c r="E11" s="2">
        <f>AVERAGE(D11:D14)</f>
        <v>159.66183749999999</v>
      </c>
      <c r="F11" s="2">
        <f>(0.1/3*5)*(D$2-D11)</f>
        <v>11.500408333333329</v>
      </c>
      <c r="G11" s="2">
        <f>F11*23.4</f>
        <v>269.10955499999989</v>
      </c>
      <c r="H11" s="5" t="s">
        <v>23</v>
      </c>
      <c r="I11" s="5" t="s">
        <v>31</v>
      </c>
    </row>
    <row r="12" spans="1:9" x14ac:dyDescent="0.25">
      <c r="A12" s="2" t="s">
        <v>8</v>
      </c>
      <c r="B12" s="1">
        <v>7.0099999999999996E-2</v>
      </c>
      <c r="C12" s="1">
        <v>0.34449999999999997</v>
      </c>
      <c r="D12" s="1">
        <f t="shared" si="0"/>
        <v>164.50279999999998</v>
      </c>
      <c r="E12" s="1"/>
      <c r="F12" s="2">
        <f t="shared" ref="F12:F14" si="5">(0.1/3*5)*(D$2-D12)</f>
        <v>10.810983333333334</v>
      </c>
      <c r="G12" s="2">
        <f t="shared" ref="G12:G14" si="6">F12*23.4</f>
        <v>252.97701000000001</v>
      </c>
      <c r="H12" s="5" t="s">
        <v>24</v>
      </c>
      <c r="I12" s="5" t="s">
        <v>32</v>
      </c>
    </row>
    <row r="13" spans="1:9" x14ac:dyDescent="0.25">
      <c r="A13" s="2" t="s">
        <v>9</v>
      </c>
      <c r="B13" s="1">
        <v>0.14069999999999999</v>
      </c>
      <c r="C13" s="1">
        <v>0.40389999999999998</v>
      </c>
      <c r="D13" s="1">
        <f t="shared" si="0"/>
        <v>157.7884</v>
      </c>
      <c r="E13" s="1"/>
      <c r="F13" s="2">
        <f t="shared" si="5"/>
        <v>11.930049999999998</v>
      </c>
      <c r="G13" s="2">
        <f t="shared" si="6"/>
        <v>279.16316999999992</v>
      </c>
      <c r="H13" s="5" t="s">
        <v>25</v>
      </c>
      <c r="I13" s="5" t="s">
        <v>45</v>
      </c>
    </row>
    <row r="14" spans="1:9" x14ac:dyDescent="0.25">
      <c r="A14" s="2" t="s">
        <v>46</v>
      </c>
      <c r="B14" s="1">
        <v>9.7600000000000006E-2</v>
      </c>
      <c r="C14" s="1">
        <v>0.35780000000000001</v>
      </c>
      <c r="D14" s="1">
        <f t="shared" si="0"/>
        <v>155.98989999999998</v>
      </c>
      <c r="E14" s="1"/>
      <c r="F14" s="2">
        <f t="shared" si="5"/>
        <v>12.229800000000001</v>
      </c>
      <c r="G14" s="2">
        <f t="shared" si="6"/>
        <v>286.17732000000001</v>
      </c>
      <c r="H14" s="5"/>
      <c r="I14" s="5"/>
    </row>
    <row r="15" spans="1:9" x14ac:dyDescent="0.25">
      <c r="A15" s="1" t="s">
        <v>10</v>
      </c>
      <c r="B15" s="1">
        <v>0.46050000000000002</v>
      </c>
      <c r="C15" s="1">
        <v>0.80579999999999996</v>
      </c>
      <c r="D15" s="1">
        <f t="shared" si="0"/>
        <v>207.00734999999997</v>
      </c>
      <c r="E15" s="1">
        <f>AVERAGE(D15:D18)</f>
        <v>221.23048749999998</v>
      </c>
      <c r="F15" s="9">
        <f>(0.1/3*5)*(D$2-D15)</f>
        <v>3.7268916666666692</v>
      </c>
      <c r="G15" s="9">
        <f t="shared" ref="G15:G18" si="7">F15*23.4</f>
        <v>87.209265000000059</v>
      </c>
      <c r="H15" s="5" t="s">
        <v>26</v>
      </c>
      <c r="I15" s="5"/>
    </row>
    <row r="16" spans="1:9" x14ac:dyDescent="0.25">
      <c r="A16" s="1" t="s">
        <v>11</v>
      </c>
      <c r="B16" s="1">
        <v>0.2072</v>
      </c>
      <c r="C16" s="1">
        <v>0.59209999999999996</v>
      </c>
      <c r="D16" s="1">
        <f t="shared" si="0"/>
        <v>230.74754999999996</v>
      </c>
      <c r="E16" s="1"/>
      <c r="F16" s="9">
        <f t="shared" ref="F16:F18" si="8">(0.1/3*5)*(D$2-D16)</f>
        <v>-0.22980833333332856</v>
      </c>
      <c r="G16" s="9">
        <f t="shared" si="7"/>
        <v>-5.3775149999998879</v>
      </c>
      <c r="H16" s="5" t="s">
        <v>27</v>
      </c>
      <c r="I16" s="5"/>
    </row>
    <row r="17" spans="1:7" x14ac:dyDescent="0.25">
      <c r="A17" s="1" t="s">
        <v>12</v>
      </c>
      <c r="B17" s="1">
        <v>0.15959999999999999</v>
      </c>
      <c r="C17" s="1">
        <v>0.4178</v>
      </c>
      <c r="D17" s="1">
        <f t="shared" si="0"/>
        <v>154.79089999999999</v>
      </c>
      <c r="E17" s="1"/>
      <c r="F17" s="9">
        <f t="shared" si="8"/>
        <v>12.429633333333332</v>
      </c>
      <c r="G17" s="9">
        <f t="shared" si="7"/>
        <v>290.85341999999991</v>
      </c>
    </row>
    <row r="18" spans="1:7" x14ac:dyDescent="0.25">
      <c r="A18" s="1" t="s">
        <v>47</v>
      </c>
      <c r="B18" s="1">
        <v>0.2581</v>
      </c>
      <c r="C18" s="1">
        <v>0.74580000000000002</v>
      </c>
      <c r="D18" s="1">
        <f t="shared" si="0"/>
        <v>292.37615000000005</v>
      </c>
      <c r="E18" s="1"/>
      <c r="F18" s="9">
        <f t="shared" si="8"/>
        <v>-10.501241666666676</v>
      </c>
      <c r="G18" s="9">
        <f t="shared" si="7"/>
        <v>-245.72905500000019</v>
      </c>
    </row>
    <row r="19" spans="1:7" x14ac:dyDescent="0.25">
      <c r="A19" s="1" t="s">
        <v>15</v>
      </c>
      <c r="B19" s="1" t="s">
        <v>13</v>
      </c>
      <c r="C19" s="1" t="s">
        <v>14</v>
      </c>
      <c r="D19" s="1" t="s">
        <v>19</v>
      </c>
      <c r="E19" s="1" t="s">
        <v>17</v>
      </c>
      <c r="F19" s="1" t="s">
        <v>16</v>
      </c>
      <c r="G19" s="1" t="s">
        <v>18</v>
      </c>
    </row>
    <row r="20" spans="1:7" x14ac:dyDescent="0.25">
      <c r="A20" s="4" t="s">
        <v>1</v>
      </c>
      <c r="B20" s="1">
        <v>1.6899999999999998E-2</v>
      </c>
      <c r="C20" s="1">
        <v>0.1963</v>
      </c>
      <c r="D20" s="1">
        <f t="shared" ref="D20:D35" si="9">11.99*(C20-B20)*5/0.1</f>
        <v>107.55030000000001</v>
      </c>
      <c r="E20" s="4">
        <f>AVERAGE(D20:D23)</f>
        <v>116.64771250000001</v>
      </c>
      <c r="F20" s="4">
        <f>(0.1/3*5)*(D$2-D20)</f>
        <v>20.303066666666663</v>
      </c>
      <c r="G20" s="4">
        <f>F20*23.4</f>
        <v>475.09175999999985</v>
      </c>
    </row>
    <row r="21" spans="1:7" x14ac:dyDescent="0.25">
      <c r="A21" s="4" t="s">
        <v>2</v>
      </c>
      <c r="B21" s="1">
        <v>4.0399999999999998E-2</v>
      </c>
      <c r="C21" s="1">
        <v>0.2414</v>
      </c>
      <c r="D21" s="1">
        <f t="shared" si="9"/>
        <v>120.4995</v>
      </c>
      <c r="E21" s="1"/>
      <c r="F21" s="4">
        <f t="shared" ref="F21:F23" si="10">(0.1/3*5)*(D$2-D21)</f>
        <v>18.144866666666665</v>
      </c>
      <c r="G21" s="4">
        <f t="shared" ref="G21:G23" si="11">F21*23.4</f>
        <v>424.58987999999994</v>
      </c>
    </row>
    <row r="22" spans="1:7" x14ac:dyDescent="0.25">
      <c r="A22" s="4" t="s">
        <v>3</v>
      </c>
      <c r="B22" s="1">
        <v>9.0499999999999997E-2</v>
      </c>
      <c r="C22" s="1">
        <v>0.32479999999999998</v>
      </c>
      <c r="D22" s="1">
        <f t="shared" si="9"/>
        <v>140.46284999999997</v>
      </c>
      <c r="E22" s="1"/>
      <c r="F22" s="4">
        <f t="shared" si="10"/>
        <v>14.817641666666669</v>
      </c>
      <c r="G22" s="4">
        <f t="shared" si="11"/>
        <v>346.73281500000002</v>
      </c>
    </row>
    <row r="23" spans="1:7" x14ac:dyDescent="0.25">
      <c r="A23" s="4" t="s">
        <v>43</v>
      </c>
      <c r="B23" s="1">
        <v>5.5599999999999997E-2</v>
      </c>
      <c r="C23" s="1">
        <v>0.21920000000000001</v>
      </c>
      <c r="D23" s="1">
        <f t="shared" si="9"/>
        <v>98.07820000000001</v>
      </c>
      <c r="E23" s="1"/>
      <c r="F23" s="4">
        <f t="shared" si="10"/>
        <v>21.881749999999997</v>
      </c>
      <c r="G23" s="4">
        <f t="shared" si="11"/>
        <v>512.03294999999991</v>
      </c>
    </row>
    <row r="24" spans="1:7" x14ac:dyDescent="0.25">
      <c r="A24" s="3" t="s">
        <v>4</v>
      </c>
      <c r="B24" s="1">
        <v>5.5399999999999998E-2</v>
      </c>
      <c r="C24" s="1">
        <v>0.40810000000000002</v>
      </c>
      <c r="D24" s="1">
        <f t="shared" si="9"/>
        <v>211.44364999999999</v>
      </c>
      <c r="E24" s="3">
        <f>AVERAGE(D24:D27)</f>
        <v>174.09479999999999</v>
      </c>
      <c r="F24" s="3">
        <f>(0.1/3*5)*(D$2-D24)</f>
        <v>2.987508333333333</v>
      </c>
      <c r="G24" s="3">
        <f>F24*23.4</f>
        <v>69.90769499999999</v>
      </c>
    </row>
    <row r="25" spans="1:7" x14ac:dyDescent="0.25">
      <c r="A25" s="3" t="s">
        <v>5</v>
      </c>
      <c r="B25" s="1">
        <v>4.1399999999999999E-2</v>
      </c>
      <c r="C25" s="1">
        <v>0.36980000000000002</v>
      </c>
      <c r="D25" s="1">
        <f t="shared" si="9"/>
        <v>196.87580000000003</v>
      </c>
      <c r="E25" s="1"/>
      <c r="F25" s="3">
        <f t="shared" ref="F25:F27" si="12">(0.1/3*5)*(D$2-D25)</f>
        <v>5.4154833333333272</v>
      </c>
      <c r="G25" s="3">
        <f t="shared" ref="G25:G26" si="13">F25*23.4</f>
        <v>126.72230999999985</v>
      </c>
    </row>
    <row r="26" spans="1:7" x14ac:dyDescent="0.25">
      <c r="A26" s="3" t="s">
        <v>6</v>
      </c>
      <c r="B26" s="1">
        <v>4.4299999999999999E-2</v>
      </c>
      <c r="C26" s="1">
        <v>0.3649</v>
      </c>
      <c r="D26" s="1">
        <f t="shared" si="9"/>
        <v>192.19969999999998</v>
      </c>
      <c r="E26" s="1"/>
      <c r="F26" s="3">
        <f t="shared" si="12"/>
        <v>6.1948333333333352</v>
      </c>
      <c r="G26" s="3">
        <f t="shared" si="13"/>
        <v>144.95910000000003</v>
      </c>
    </row>
    <row r="27" spans="1:7" x14ac:dyDescent="0.25">
      <c r="A27" s="3" t="s">
        <v>44</v>
      </c>
      <c r="B27" s="1">
        <v>5.7700000000000001E-2</v>
      </c>
      <c r="C27" s="1">
        <v>0.21759999999999999</v>
      </c>
      <c r="D27" s="1">
        <f t="shared" si="9"/>
        <v>95.860050000000001</v>
      </c>
      <c r="E27" s="1"/>
      <c r="F27" s="3">
        <f t="shared" si="12"/>
        <v>22.251441666666665</v>
      </c>
      <c r="G27" s="3">
        <f>F27*23.4</f>
        <v>520.68373499999996</v>
      </c>
    </row>
    <row r="28" spans="1:7" x14ac:dyDescent="0.25">
      <c r="A28" s="2" t="s">
        <v>7</v>
      </c>
      <c r="B28" s="1">
        <v>0.3992</v>
      </c>
      <c r="C28" s="1">
        <v>0.72760000000000002</v>
      </c>
      <c r="D28" s="1">
        <f t="shared" si="9"/>
        <v>196.87580000000003</v>
      </c>
      <c r="E28" s="2">
        <f>AVERAGE(D28:D31)</f>
        <v>200.083125</v>
      </c>
      <c r="F28" s="2">
        <f>(0.1/3*5)*(D$2-D28)</f>
        <v>5.4154833333333272</v>
      </c>
      <c r="G28" s="2">
        <f>F28*23.4</f>
        <v>126.72230999999985</v>
      </c>
    </row>
    <row r="29" spans="1:7" x14ac:dyDescent="0.25">
      <c r="A29" s="2" t="s">
        <v>8</v>
      </c>
      <c r="B29" s="1">
        <v>0.27729999999999999</v>
      </c>
      <c r="C29" s="1">
        <v>0.59930000000000005</v>
      </c>
      <c r="D29" s="1">
        <f t="shared" si="9"/>
        <v>193.03900000000004</v>
      </c>
      <c r="E29" s="1"/>
      <c r="F29" s="2">
        <f t="shared" ref="F29:F31" si="14">(0.1/3*5)*(D$2-D29)</f>
        <v>6.054949999999991</v>
      </c>
      <c r="G29" s="2">
        <f t="shared" ref="G29:G31" si="15">F29*23.4</f>
        <v>141.68582999999978</v>
      </c>
    </row>
    <row r="30" spans="1:7" x14ac:dyDescent="0.25">
      <c r="A30" s="2" t="s">
        <v>9</v>
      </c>
      <c r="B30" s="1">
        <v>0.377</v>
      </c>
      <c r="C30" s="1">
        <v>0.71640000000000004</v>
      </c>
      <c r="D30" s="1">
        <f t="shared" si="9"/>
        <v>203.47030000000004</v>
      </c>
      <c r="E30" s="1"/>
      <c r="F30" s="2">
        <f t="shared" si="14"/>
        <v>4.3163999999999918</v>
      </c>
      <c r="G30" s="2">
        <f t="shared" si="15"/>
        <v>101.0037599999998</v>
      </c>
    </row>
    <row r="31" spans="1:7" x14ac:dyDescent="0.25">
      <c r="A31" s="2" t="s">
        <v>46</v>
      </c>
      <c r="B31" s="1">
        <v>0.55300000000000005</v>
      </c>
      <c r="C31" s="1">
        <v>0.8982</v>
      </c>
      <c r="D31" s="1">
        <f t="shared" si="9"/>
        <v>206.94739999999996</v>
      </c>
      <c r="E31" s="1"/>
      <c r="F31" s="2">
        <f t="shared" si="14"/>
        <v>3.7368833333333384</v>
      </c>
      <c r="G31" s="2">
        <f t="shared" si="15"/>
        <v>87.44307000000012</v>
      </c>
    </row>
    <row r="32" spans="1:7" x14ac:dyDescent="0.25">
      <c r="A32" s="1" t="s">
        <v>10</v>
      </c>
      <c r="B32" s="1">
        <v>6.8199999999999997E-2</v>
      </c>
      <c r="C32" s="1">
        <v>0.35170000000000001</v>
      </c>
      <c r="D32" s="1">
        <f t="shared" si="9"/>
        <v>169.95825000000002</v>
      </c>
      <c r="E32" s="1">
        <f>AVERAGE(D32:D35)</f>
        <v>149.21555000000001</v>
      </c>
      <c r="F32" s="1">
        <f>(0.1/3*5)*(D$2-D32)</f>
        <v>9.9017416666666609</v>
      </c>
      <c r="G32" s="9">
        <f t="shared" ref="G32:G35" si="16">F32*23.4</f>
        <v>231.70075499999984</v>
      </c>
    </row>
    <row r="33" spans="1:7" x14ac:dyDescent="0.25">
      <c r="A33" s="1" t="s">
        <v>11</v>
      </c>
      <c r="B33" s="1">
        <v>0.17910000000000001</v>
      </c>
      <c r="C33" s="1">
        <v>0.45629999999999998</v>
      </c>
      <c r="D33" s="1">
        <f t="shared" si="9"/>
        <v>166.1814</v>
      </c>
      <c r="E33" s="1"/>
      <c r="F33" s="1">
        <f t="shared" ref="F33:F35" si="17">(0.1/3*5)*(D$2-D33)</f>
        <v>10.531216666666666</v>
      </c>
      <c r="G33" s="9">
        <f t="shared" si="16"/>
        <v>246.43046999999996</v>
      </c>
    </row>
    <row r="34" spans="1:7" x14ac:dyDescent="0.25">
      <c r="A34" s="1" t="s">
        <v>12</v>
      </c>
      <c r="B34" s="1">
        <v>9.8599999999999993E-2</v>
      </c>
      <c r="C34" s="1">
        <v>0.34150000000000003</v>
      </c>
      <c r="D34" s="1">
        <f t="shared" si="9"/>
        <v>145.61855</v>
      </c>
      <c r="E34" s="1"/>
      <c r="F34" s="1">
        <f t="shared" si="17"/>
        <v>13.958358333333331</v>
      </c>
      <c r="G34" s="9">
        <f t="shared" si="16"/>
        <v>326.62558499999994</v>
      </c>
    </row>
    <row r="35" spans="1:7" x14ac:dyDescent="0.25">
      <c r="A35" s="1" t="s">
        <v>47</v>
      </c>
      <c r="B35" s="1">
        <v>7.4200000000000002E-2</v>
      </c>
      <c r="C35" s="1">
        <v>0.26619999999999999</v>
      </c>
      <c r="D35" s="1">
        <f t="shared" si="9"/>
        <v>115.104</v>
      </c>
      <c r="E35" s="1"/>
      <c r="F35" s="1">
        <f t="shared" si="17"/>
        <v>19.044116666666664</v>
      </c>
      <c r="G35" s="9">
        <f t="shared" si="16"/>
        <v>445.63232999999991</v>
      </c>
    </row>
    <row r="37" spans="1:7" x14ac:dyDescent="0.25">
      <c r="A37" s="1" t="s">
        <v>51</v>
      </c>
      <c r="B37" s="9">
        <v>31.739028750000031</v>
      </c>
    </row>
    <row r="38" spans="1:7" x14ac:dyDescent="0.25">
      <c r="A38" s="3" t="s">
        <v>49</v>
      </c>
      <c r="B38" s="3">
        <v>130.63854374999997</v>
      </c>
    </row>
    <row r="39" spans="1:7" x14ac:dyDescent="0.25">
      <c r="A39" s="4" t="s">
        <v>48</v>
      </c>
      <c r="B39" s="4">
        <v>199.02650625000004</v>
      </c>
    </row>
    <row r="40" spans="1:7" x14ac:dyDescent="0.25">
      <c r="A40" s="2" t="s">
        <v>50</v>
      </c>
      <c r="B40" s="2">
        <v>271.85676374999997</v>
      </c>
    </row>
    <row r="41" spans="1:7" x14ac:dyDescent="0.25">
      <c r="A41" s="1" t="s">
        <v>55</v>
      </c>
      <c r="B41" s="9">
        <v>312.59728499999989</v>
      </c>
    </row>
    <row r="42" spans="1:7" x14ac:dyDescent="0.25">
      <c r="A42" s="3" t="s">
        <v>53</v>
      </c>
      <c r="B42" s="3">
        <v>215.56820999999997</v>
      </c>
    </row>
    <row r="43" spans="1:7" x14ac:dyDescent="0.25">
      <c r="A43" s="4" t="s">
        <v>52</v>
      </c>
      <c r="B43" s="4">
        <v>439.61185124999986</v>
      </c>
    </row>
    <row r="44" spans="1:7" x14ac:dyDescent="0.25">
      <c r="A44" s="2" t="s">
        <v>54</v>
      </c>
      <c r="B44" s="2">
        <v>114.21374249999997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zoomScale="96" zoomScaleNormal="96" workbookViewId="0">
      <selection activeCell="F32" sqref="F32:G35"/>
    </sheetView>
  </sheetViews>
  <sheetFormatPr defaultRowHeight="15" x14ac:dyDescent="0.25"/>
  <cols>
    <col min="1" max="1" width="26.140625" bestFit="1" customWidth="1"/>
    <col min="4" max="4" width="21" bestFit="1" customWidth="1"/>
    <col min="5" max="5" width="13.140625" bestFit="1" customWidth="1"/>
    <col min="6" max="6" width="13.42578125" bestFit="1" customWidth="1"/>
    <col min="7" max="7" width="37.7109375" bestFit="1" customWidth="1"/>
    <col min="8" max="8" width="45" customWidth="1"/>
    <col min="9" max="9" width="34.42578125" bestFit="1" customWidth="1"/>
  </cols>
  <sheetData>
    <row r="1" spans="1:9" x14ac:dyDescent="0.25">
      <c r="A1" s="1" t="s">
        <v>0</v>
      </c>
      <c r="B1" s="1" t="s">
        <v>13</v>
      </c>
      <c r="C1" s="1" t="s">
        <v>14</v>
      </c>
      <c r="D1" s="1" t="s">
        <v>19</v>
      </c>
      <c r="E1" s="1" t="s">
        <v>17</v>
      </c>
      <c r="F1" s="1" t="s">
        <v>16</v>
      </c>
      <c r="G1" s="1" t="s">
        <v>18</v>
      </c>
      <c r="H1" s="1" t="s">
        <v>20</v>
      </c>
      <c r="I1" s="6" t="s">
        <v>28</v>
      </c>
    </row>
    <row r="2" spans="1:9" x14ac:dyDescent="0.25">
      <c r="A2" s="4" t="s">
        <v>34</v>
      </c>
      <c r="B2" s="10">
        <v>0.2407</v>
      </c>
      <c r="C2" s="10">
        <v>0.57920000000000005</v>
      </c>
      <c r="D2" s="1">
        <f t="shared" ref="D2:D10" si="0">11.99*(C2-B2)*5/0.1</f>
        <v>202.93075000000002</v>
      </c>
      <c r="E2" s="10">
        <v>202.93075000000002</v>
      </c>
      <c r="F2" s="10"/>
      <c r="G2" s="10"/>
      <c r="H2" s="5"/>
      <c r="I2" s="5"/>
    </row>
    <row r="3" spans="1:9" x14ac:dyDescent="0.25">
      <c r="A3" s="1" t="s">
        <v>10</v>
      </c>
      <c r="B3" s="1">
        <v>-0.1172</v>
      </c>
      <c r="C3" s="1">
        <v>-5.5E-2</v>
      </c>
      <c r="D3" s="1">
        <f t="shared" si="0"/>
        <v>37.288899999999998</v>
      </c>
      <c r="E3" s="1"/>
      <c r="F3" s="2">
        <f>(0.1/1*4)*(E$2-D3)</f>
        <v>66.256740000000022</v>
      </c>
      <c r="G3" s="2">
        <f t="shared" ref="G3:G6" si="1">F3*23.4</f>
        <v>1550.4077160000004</v>
      </c>
      <c r="H3" s="5"/>
      <c r="I3" s="5"/>
    </row>
    <row r="4" spans="1:9" x14ac:dyDescent="0.25">
      <c r="A4" s="1" t="s">
        <v>11</v>
      </c>
      <c r="B4" s="1">
        <v>-5.79E-2</v>
      </c>
      <c r="C4" s="1">
        <v>7.9600000000000004E-2</v>
      </c>
      <c r="D4" s="1">
        <f t="shared" si="0"/>
        <v>82.431250000000006</v>
      </c>
      <c r="E4" s="2">
        <f>AVERAGE(D3:D6)</f>
        <v>74.817599999999999</v>
      </c>
      <c r="F4" s="2">
        <f>(0.1/1*4)*(E$2-D4)</f>
        <v>48.19980000000001</v>
      </c>
      <c r="G4" s="2">
        <f t="shared" si="1"/>
        <v>1127.8753200000001</v>
      </c>
      <c r="H4" s="5" t="s">
        <v>27</v>
      </c>
      <c r="I4" s="5"/>
    </row>
    <row r="5" spans="1:9" x14ac:dyDescent="0.25">
      <c r="A5" s="1" t="s">
        <v>12</v>
      </c>
      <c r="B5" s="1">
        <v>-3.8800000000000001E-2</v>
      </c>
      <c r="C5" s="1">
        <v>0.1086</v>
      </c>
      <c r="D5" s="1">
        <f t="shared" si="0"/>
        <v>88.36630000000001</v>
      </c>
      <c r="E5" s="1"/>
      <c r="F5" s="2">
        <f t="shared" ref="F5:F6" si="2">(0.1/1*4)*(E$2-D5)</f>
        <v>45.825780000000009</v>
      </c>
      <c r="G5" s="2">
        <f t="shared" si="1"/>
        <v>1072.3232520000001</v>
      </c>
    </row>
    <row r="6" spans="1:9" x14ac:dyDescent="0.25">
      <c r="A6" s="1" t="s">
        <v>47</v>
      </c>
      <c r="B6" s="1">
        <v>-0.10390000000000001</v>
      </c>
      <c r="C6" s="1">
        <v>4.82E-2</v>
      </c>
      <c r="D6" s="1">
        <f t="shared" si="0"/>
        <v>91.18395000000001</v>
      </c>
      <c r="E6" s="1"/>
      <c r="F6" s="2">
        <f t="shared" si="2"/>
        <v>44.698720000000009</v>
      </c>
      <c r="G6" s="2">
        <f t="shared" si="1"/>
        <v>1045.9500480000002</v>
      </c>
    </row>
    <row r="7" spans="1:9" x14ac:dyDescent="0.25">
      <c r="A7" s="3" t="s">
        <v>4</v>
      </c>
      <c r="B7" s="1">
        <v>3.2099999999999997E-2</v>
      </c>
      <c r="C7" s="1">
        <v>0.19259999999999999</v>
      </c>
      <c r="D7" s="1">
        <f t="shared" si="0"/>
        <v>96.219750000000005</v>
      </c>
      <c r="E7" s="3">
        <f>AVERAGE(D7:D10)</f>
        <v>102.66437499999999</v>
      </c>
      <c r="F7" s="3">
        <f>(0.1/1*4)*(E$2-D7)</f>
        <v>42.684400000000011</v>
      </c>
      <c r="G7" s="3">
        <f>F7*23.4</f>
        <v>998.81496000000016</v>
      </c>
      <c r="H7" s="5"/>
      <c r="I7" s="5"/>
    </row>
    <row r="8" spans="1:9" x14ac:dyDescent="0.25">
      <c r="A8" s="3" t="s">
        <v>5</v>
      </c>
      <c r="B8" s="1">
        <v>-1.5599999999999999E-2</v>
      </c>
      <c r="C8" s="1">
        <v>0.1827</v>
      </c>
      <c r="D8" s="1">
        <f t="shared" si="0"/>
        <v>118.88085</v>
      </c>
      <c r="E8" s="1"/>
      <c r="F8" s="3">
        <f t="shared" ref="F8:F10" si="3">(0.1/1*4)*(E$2-D8)</f>
        <v>33.619960000000013</v>
      </c>
      <c r="G8" s="3">
        <f t="shared" ref="G8:G10" si="4">F8*23.4</f>
        <v>786.70706400000029</v>
      </c>
      <c r="H8" s="5"/>
      <c r="I8" s="5"/>
    </row>
    <row r="9" spans="1:9" x14ac:dyDescent="0.25">
      <c r="A9" s="3" t="s">
        <v>6</v>
      </c>
      <c r="B9" s="1">
        <v>2.6100000000000002E-2</v>
      </c>
      <c r="C9" s="1">
        <v>0.189</v>
      </c>
      <c r="D9" s="1">
        <f t="shared" si="0"/>
        <v>97.658549999999991</v>
      </c>
      <c r="E9" s="1"/>
      <c r="F9" s="3">
        <f t="shared" si="3"/>
        <v>42.108880000000013</v>
      </c>
      <c r="G9" s="3">
        <f t="shared" si="4"/>
        <v>985.34779200000025</v>
      </c>
      <c r="H9" s="5"/>
      <c r="I9" s="5"/>
    </row>
    <row r="10" spans="1:9" x14ac:dyDescent="0.25">
      <c r="A10" s="3" t="s">
        <v>44</v>
      </c>
      <c r="B10" s="1">
        <v>-5.0299999999999997E-2</v>
      </c>
      <c r="C10" s="1">
        <v>0.113</v>
      </c>
      <c r="D10" s="1">
        <f t="shared" si="0"/>
        <v>97.898349999999994</v>
      </c>
      <c r="E10" s="1"/>
      <c r="F10" s="3">
        <f t="shared" si="3"/>
        <v>42.012960000000014</v>
      </c>
      <c r="G10" s="3">
        <f t="shared" si="4"/>
        <v>983.10326400000031</v>
      </c>
      <c r="H10" s="5"/>
      <c r="I10" s="5"/>
    </row>
    <row r="11" spans="1:9" x14ac:dyDescent="0.25">
      <c r="A11" s="4" t="s">
        <v>1</v>
      </c>
      <c r="B11" s="11" t="s">
        <v>56</v>
      </c>
      <c r="C11" s="12"/>
      <c r="D11" s="12"/>
      <c r="E11" s="12"/>
      <c r="F11" s="12"/>
      <c r="G11" s="13"/>
    </row>
    <row r="12" spans="1:9" x14ac:dyDescent="0.25">
      <c r="A12" s="4" t="s">
        <v>2</v>
      </c>
      <c r="B12" s="14"/>
      <c r="C12" s="15"/>
      <c r="D12" s="15"/>
      <c r="E12" s="15"/>
      <c r="F12" s="15"/>
      <c r="G12" s="16"/>
      <c r="H12" s="5" t="s">
        <v>59</v>
      </c>
      <c r="I12" s="5" t="s">
        <v>29</v>
      </c>
    </row>
    <row r="13" spans="1:9" x14ac:dyDescent="0.25">
      <c r="A13" s="4" t="s">
        <v>3</v>
      </c>
      <c r="B13" s="14"/>
      <c r="C13" s="15"/>
      <c r="D13" s="15"/>
      <c r="E13" s="15"/>
      <c r="F13" s="15"/>
      <c r="G13" s="16"/>
      <c r="H13" s="5" t="s">
        <v>22</v>
      </c>
      <c r="I13" s="5" t="s">
        <v>30</v>
      </c>
    </row>
    <row r="14" spans="1:9" x14ac:dyDescent="0.25">
      <c r="A14" s="4" t="s">
        <v>43</v>
      </c>
      <c r="B14" s="14"/>
      <c r="C14" s="15"/>
      <c r="D14" s="15"/>
      <c r="E14" s="15"/>
      <c r="F14" s="15"/>
      <c r="G14" s="16"/>
      <c r="H14" s="5"/>
      <c r="I14" s="5" t="s">
        <v>60</v>
      </c>
    </row>
    <row r="15" spans="1:9" x14ac:dyDescent="0.25">
      <c r="A15" s="2" t="s">
        <v>7</v>
      </c>
      <c r="B15" s="1">
        <v>-7.7399999999999997E-2</v>
      </c>
      <c r="C15" s="1">
        <v>9.35E-2</v>
      </c>
      <c r="D15" s="1">
        <f t="shared" ref="D15:D18" si="5">11.99*(C15-B15)*5/0.1</f>
        <v>102.45455</v>
      </c>
      <c r="E15" s="2">
        <f>AVERAGE(D15:D18)</f>
        <v>94.196437500000002</v>
      </c>
      <c r="F15" s="2">
        <f>(0.1/1*4)*(E$2-D15)</f>
        <v>40.190480000000008</v>
      </c>
      <c r="G15" s="2">
        <f>F15*23.4</f>
        <v>940.45723200000009</v>
      </c>
      <c r="H15" s="5" t="s">
        <v>23</v>
      </c>
      <c r="I15" s="5" t="s">
        <v>31</v>
      </c>
    </row>
    <row r="16" spans="1:9" x14ac:dyDescent="0.25">
      <c r="A16" s="2" t="s">
        <v>8</v>
      </c>
      <c r="B16" s="1">
        <v>6.0699999999999997E-2</v>
      </c>
      <c r="C16" s="1">
        <v>0.24030000000000001</v>
      </c>
      <c r="D16" s="1">
        <f t="shared" si="5"/>
        <v>107.67019999999999</v>
      </c>
      <c r="E16" s="1"/>
      <c r="F16" s="2">
        <f t="shared" ref="F16:F18" si="6">(0.1/1*4)*(E$2-D16)</f>
        <v>38.104220000000012</v>
      </c>
      <c r="G16" s="2">
        <f t="shared" ref="G16:G18" si="7">F16*23.4</f>
        <v>891.63874800000019</v>
      </c>
      <c r="H16" s="5" t="s">
        <v>24</v>
      </c>
      <c r="I16" s="5" t="s">
        <v>57</v>
      </c>
    </row>
    <row r="17" spans="1:9" x14ac:dyDescent="0.25">
      <c r="A17" s="2" t="s">
        <v>9</v>
      </c>
      <c r="B17" s="1">
        <v>-2.4299999999999999E-2</v>
      </c>
      <c r="C17" s="1">
        <v>0.1333</v>
      </c>
      <c r="D17" s="1">
        <f t="shared" si="5"/>
        <v>94.481199999999987</v>
      </c>
      <c r="E17" s="1"/>
      <c r="F17" s="2">
        <f t="shared" si="6"/>
        <v>43.379820000000016</v>
      </c>
      <c r="G17" s="2">
        <f t="shared" si="7"/>
        <v>1015.0877880000003</v>
      </c>
      <c r="H17" s="5" t="s">
        <v>25</v>
      </c>
      <c r="I17" s="5" t="s">
        <v>58</v>
      </c>
    </row>
    <row r="18" spans="1:9" x14ac:dyDescent="0.25">
      <c r="A18" s="2" t="s">
        <v>46</v>
      </c>
      <c r="B18" s="1">
        <v>0.02</v>
      </c>
      <c r="C18" s="1">
        <v>0.1404</v>
      </c>
      <c r="D18" s="1">
        <f t="shared" si="5"/>
        <v>72.179799999999986</v>
      </c>
      <c r="E18" s="1"/>
      <c r="F18" s="2">
        <f t="shared" si="6"/>
        <v>52.300380000000018</v>
      </c>
      <c r="G18" s="2">
        <f t="shared" si="7"/>
        <v>1223.8288920000005</v>
      </c>
      <c r="H18" s="5"/>
      <c r="I18" s="5"/>
    </row>
    <row r="19" spans="1:9" x14ac:dyDescent="0.25">
      <c r="A19" s="1" t="s">
        <v>15</v>
      </c>
      <c r="B19" s="1" t="s">
        <v>13</v>
      </c>
      <c r="C19" s="1" t="s">
        <v>14</v>
      </c>
      <c r="D19" s="1" t="s">
        <v>19</v>
      </c>
      <c r="E19" s="1" t="s">
        <v>17</v>
      </c>
      <c r="F19" s="1" t="s">
        <v>16</v>
      </c>
      <c r="G19" s="1" t="s">
        <v>18</v>
      </c>
    </row>
    <row r="20" spans="1:9" x14ac:dyDescent="0.25">
      <c r="A20" s="1" t="s">
        <v>10</v>
      </c>
      <c r="B20" s="1">
        <v>6.1400000000000003E-2</v>
      </c>
      <c r="C20" s="1">
        <v>0.2248</v>
      </c>
      <c r="D20" s="1">
        <f>11.99*(C20-B20)*5/0.1</f>
        <v>97.958299999999994</v>
      </c>
      <c r="E20" s="1">
        <f>AVERAGE(D20:D23)</f>
        <v>91.528662499999996</v>
      </c>
      <c r="F20" s="1">
        <f>(0.1/1*4)*(E$2-D20)</f>
        <v>41.988980000000012</v>
      </c>
      <c r="G20" s="1">
        <f t="shared" ref="G20:G23" si="8">F20*23.4</f>
        <v>982.54213200000027</v>
      </c>
    </row>
    <row r="21" spans="1:9" x14ac:dyDescent="0.25">
      <c r="A21" s="1" t="s">
        <v>11</v>
      </c>
      <c r="B21" s="1">
        <v>-0.1085</v>
      </c>
      <c r="C21" s="1">
        <v>0.05</v>
      </c>
      <c r="D21" s="1">
        <f>11.99*(C21-B21)*5/0.1</f>
        <v>95.020749999999992</v>
      </c>
      <c r="E21" s="1"/>
      <c r="F21" s="1">
        <f t="shared" ref="F21:F23" si="9">(0.1/1*4)*(E$2-D21)</f>
        <v>43.164000000000016</v>
      </c>
      <c r="G21" s="1">
        <f t="shared" si="8"/>
        <v>1010.0376000000003</v>
      </c>
    </row>
    <row r="22" spans="1:9" x14ac:dyDescent="0.25">
      <c r="A22" s="1" t="s">
        <v>12</v>
      </c>
      <c r="B22" s="1">
        <v>-9.5200000000000007E-2</v>
      </c>
      <c r="C22" s="1">
        <v>0.1003</v>
      </c>
      <c r="D22" s="1">
        <f>11.99*(C22-B22)*5/0.1</f>
        <v>117.20224999999999</v>
      </c>
      <c r="E22" s="1"/>
      <c r="F22" s="1">
        <f t="shared" si="9"/>
        <v>34.29140000000001</v>
      </c>
      <c r="G22" s="1">
        <f t="shared" si="8"/>
        <v>802.41876000000013</v>
      </c>
    </row>
    <row r="23" spans="1:9" x14ac:dyDescent="0.25">
      <c r="A23" s="1" t="s">
        <v>47</v>
      </c>
      <c r="B23" s="1">
        <v>-4.2200000000000001E-2</v>
      </c>
      <c r="C23" s="1">
        <v>5.11E-2</v>
      </c>
      <c r="D23" s="1">
        <f>11.99*(C23-B23)*5/0.1</f>
        <v>55.933349999999997</v>
      </c>
      <c r="E23" s="1"/>
      <c r="F23" s="1">
        <f t="shared" si="9"/>
        <v>58.798960000000015</v>
      </c>
      <c r="G23" s="1">
        <f t="shared" si="8"/>
        <v>1375.8956640000004</v>
      </c>
    </row>
    <row r="24" spans="1:9" x14ac:dyDescent="0.25">
      <c r="A24" s="3" t="s">
        <v>4</v>
      </c>
      <c r="B24" s="1">
        <v>6.08E-2</v>
      </c>
      <c r="C24" s="1">
        <v>0.30590000000000001</v>
      </c>
      <c r="D24" s="1">
        <f t="shared" ref="D24:D27" si="10">11.99*(C24-B24)*5/0.1</f>
        <v>146.93744999999998</v>
      </c>
      <c r="E24" s="3">
        <f>AVERAGE(D24:D27)</f>
        <v>143.70015000000001</v>
      </c>
      <c r="F24" s="3">
        <f>(0.1/1*4)*(E$2-D24)</f>
        <v>22.397320000000015</v>
      </c>
      <c r="G24" s="3">
        <f>F24*23.4</f>
        <v>524.09728800000028</v>
      </c>
    </row>
    <row r="25" spans="1:9" x14ac:dyDescent="0.25">
      <c r="A25" s="3" t="s">
        <v>5</v>
      </c>
      <c r="B25" s="1">
        <v>0.15060000000000001</v>
      </c>
      <c r="C25" s="1">
        <v>0.38090000000000002</v>
      </c>
      <c r="D25" s="1">
        <f t="shared" si="10"/>
        <v>138.06484999999998</v>
      </c>
      <c r="E25" s="1"/>
      <c r="F25" s="3">
        <f t="shared" ref="F25:F27" si="11">(0.1/1*4)*(E$2-D25)</f>
        <v>25.946360000000016</v>
      </c>
      <c r="G25" s="3">
        <f t="shared" ref="G25:G27" si="12">F25*23.4</f>
        <v>607.14482400000031</v>
      </c>
    </row>
    <row r="26" spans="1:9" x14ac:dyDescent="0.25">
      <c r="A26" s="3" t="s">
        <v>6</v>
      </c>
      <c r="B26" s="1">
        <v>0.13450000000000001</v>
      </c>
      <c r="C26" s="1">
        <v>0.37559999999999999</v>
      </c>
      <c r="D26" s="1">
        <f t="shared" si="10"/>
        <v>144.53944999999999</v>
      </c>
      <c r="E26" s="1"/>
      <c r="F26" s="3">
        <f t="shared" si="11"/>
        <v>23.356520000000014</v>
      </c>
      <c r="G26" s="3">
        <f t="shared" si="12"/>
        <v>546.5425680000003</v>
      </c>
    </row>
    <row r="27" spans="1:9" x14ac:dyDescent="0.25">
      <c r="A27" s="3" t="s">
        <v>44</v>
      </c>
      <c r="B27" s="1">
        <v>-7.0199999999999999E-2</v>
      </c>
      <c r="C27" s="1">
        <v>0.1721</v>
      </c>
      <c r="D27" s="1">
        <f t="shared" si="10"/>
        <v>145.25885</v>
      </c>
      <c r="E27" s="1"/>
      <c r="F27" s="3">
        <f t="shared" si="11"/>
        <v>23.068760000000012</v>
      </c>
      <c r="G27" s="3">
        <f t="shared" si="12"/>
        <v>539.80898400000024</v>
      </c>
    </row>
    <row r="28" spans="1:9" x14ac:dyDescent="0.25">
      <c r="A28" s="4" t="s">
        <v>1</v>
      </c>
      <c r="B28" s="11" t="s">
        <v>56</v>
      </c>
      <c r="C28" s="12"/>
      <c r="D28" s="12"/>
      <c r="E28" s="12"/>
      <c r="F28" s="12"/>
      <c r="G28" s="13"/>
    </row>
    <row r="29" spans="1:9" x14ac:dyDescent="0.25">
      <c r="A29" s="4" t="s">
        <v>2</v>
      </c>
      <c r="B29" s="14"/>
      <c r="C29" s="15"/>
      <c r="D29" s="15"/>
      <c r="E29" s="15"/>
      <c r="F29" s="15"/>
      <c r="G29" s="16"/>
    </row>
    <row r="30" spans="1:9" x14ac:dyDescent="0.25">
      <c r="A30" s="4" t="s">
        <v>3</v>
      </c>
      <c r="B30" s="14"/>
      <c r="C30" s="15"/>
      <c r="D30" s="15"/>
      <c r="E30" s="15"/>
      <c r="F30" s="15"/>
      <c r="G30" s="16"/>
    </row>
    <row r="31" spans="1:9" x14ac:dyDescent="0.25">
      <c r="A31" s="4" t="s">
        <v>43</v>
      </c>
      <c r="B31" s="14"/>
      <c r="C31" s="15"/>
      <c r="D31" s="15"/>
      <c r="E31" s="15"/>
      <c r="F31" s="15"/>
      <c r="G31" s="16"/>
    </row>
    <row r="32" spans="1:9" x14ac:dyDescent="0.25">
      <c r="A32" s="2" t="s">
        <v>7</v>
      </c>
      <c r="B32" s="1">
        <v>-1.21E-2</v>
      </c>
      <c r="C32" s="1">
        <v>0.10340000000000001</v>
      </c>
      <c r="D32" s="1">
        <f t="shared" ref="D32:D35" si="13">11.99*(C32-B32)*5/0.1</f>
        <v>69.242249999999999</v>
      </c>
      <c r="E32" s="2">
        <f>AVERAGE(D32:D35)</f>
        <v>76.870887499999981</v>
      </c>
      <c r="F32" s="2">
        <f>(0.1/1*4)*(E$2-D32)</f>
        <v>53.475400000000015</v>
      </c>
      <c r="G32" s="2">
        <f>F32*23.4</f>
        <v>1251.3243600000003</v>
      </c>
    </row>
    <row r="33" spans="1:7" x14ac:dyDescent="0.25">
      <c r="A33" s="2" t="s">
        <v>8</v>
      </c>
      <c r="B33" s="1">
        <v>-0.1116</v>
      </c>
      <c r="C33" s="1">
        <v>-1.1900000000000001E-2</v>
      </c>
      <c r="D33" s="1">
        <f t="shared" si="13"/>
        <v>59.770150000000015</v>
      </c>
      <c r="E33" s="1"/>
      <c r="F33" s="2">
        <f t="shared" ref="F33:F35" si="14">(0.1/1*4)*(E$2-D33)</f>
        <v>57.264240000000001</v>
      </c>
      <c r="G33" s="2">
        <f t="shared" ref="G33:G35" si="15">F33*23.4</f>
        <v>1339.9832159999999</v>
      </c>
    </row>
    <row r="34" spans="1:7" x14ac:dyDescent="0.25">
      <c r="A34" s="2" t="s">
        <v>9</v>
      </c>
      <c r="B34" s="1">
        <v>0.1163</v>
      </c>
      <c r="C34" s="1">
        <v>0.34139999999999998</v>
      </c>
      <c r="D34" s="1">
        <f t="shared" si="13"/>
        <v>134.94744999999998</v>
      </c>
      <c r="E34" s="1"/>
      <c r="F34" s="2">
        <f t="shared" si="14"/>
        <v>27.193320000000018</v>
      </c>
      <c r="G34" s="2">
        <f t="shared" si="15"/>
        <v>636.3236880000004</v>
      </c>
    </row>
    <row r="35" spans="1:7" x14ac:dyDescent="0.25">
      <c r="A35" s="2" t="s">
        <v>46</v>
      </c>
      <c r="B35" s="1">
        <v>-9.2299999999999993E-2</v>
      </c>
      <c r="C35" s="1">
        <v>-1.9699999999999999E-2</v>
      </c>
      <c r="D35" s="1">
        <f t="shared" si="13"/>
        <v>43.523699999999991</v>
      </c>
      <c r="E35" s="1"/>
      <c r="F35" s="2">
        <f t="shared" si="14"/>
        <v>63.762820000000012</v>
      </c>
      <c r="G35" s="2">
        <f t="shared" si="15"/>
        <v>1492.0499880000002</v>
      </c>
    </row>
    <row r="37" spans="1:7" x14ac:dyDescent="0.25">
      <c r="A37" s="1" t="s">
        <v>51</v>
      </c>
      <c r="B37" s="2">
        <v>1199.1390840000001</v>
      </c>
    </row>
    <row r="38" spans="1:7" x14ac:dyDescent="0.25">
      <c r="A38" s="3" t="s">
        <v>49</v>
      </c>
      <c r="B38" s="3">
        <v>938.49327000000028</v>
      </c>
    </row>
    <row r="39" spans="1:7" x14ac:dyDescent="0.25">
      <c r="A39" s="2" t="s">
        <v>50</v>
      </c>
      <c r="B39" s="2">
        <v>1017.7531650000002</v>
      </c>
    </row>
    <row r="40" spans="1:7" x14ac:dyDescent="0.25">
      <c r="A40" s="1" t="s">
        <v>55</v>
      </c>
      <c r="B40" s="1">
        <v>1042.7235390000003</v>
      </c>
    </row>
    <row r="41" spans="1:7" x14ac:dyDescent="0.25">
      <c r="A41" s="3" t="s">
        <v>53</v>
      </c>
      <c r="B41" s="3">
        <v>554.39841600000011</v>
      </c>
    </row>
    <row r="42" spans="1:7" x14ac:dyDescent="0.25">
      <c r="A42" s="2" t="s">
        <v>54</v>
      </c>
      <c r="B42" s="2">
        <v>1179.9203130000003</v>
      </c>
    </row>
  </sheetData>
  <mergeCells count="2">
    <mergeCell ref="B11:G14"/>
    <mergeCell ref="B28:G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tabSelected="1" topLeftCell="A13" zoomScale="112" zoomScaleNormal="112" workbookViewId="0">
      <selection activeCell="F20" sqref="F20:G35"/>
    </sheetView>
  </sheetViews>
  <sheetFormatPr defaultRowHeight="15" x14ac:dyDescent="0.25"/>
  <cols>
    <col min="1" max="1" width="26.140625" bestFit="1" customWidth="1"/>
    <col min="2" max="2" width="12" bestFit="1" customWidth="1"/>
    <col min="3" max="3" width="7.42578125" bestFit="1" customWidth="1"/>
    <col min="4" max="4" width="21" bestFit="1" customWidth="1"/>
    <col min="5" max="5" width="13.140625" bestFit="1" customWidth="1"/>
    <col min="6" max="6" width="13.42578125" bestFit="1" customWidth="1"/>
    <col min="7" max="7" width="37.7109375" bestFit="1" customWidth="1"/>
    <col min="10" max="10" width="45" customWidth="1"/>
    <col min="11" max="11" width="34.42578125" bestFit="1" customWidth="1"/>
  </cols>
  <sheetData>
    <row r="1" spans="1:11" x14ac:dyDescent="0.25">
      <c r="A1" s="1" t="s">
        <v>0</v>
      </c>
      <c r="B1" s="1" t="s">
        <v>13</v>
      </c>
      <c r="C1" s="1" t="s">
        <v>14</v>
      </c>
      <c r="D1" s="1" t="s">
        <v>19</v>
      </c>
      <c r="E1" s="1" t="s">
        <v>17</v>
      </c>
      <c r="F1" s="1" t="s">
        <v>16</v>
      </c>
      <c r="G1" s="1" t="s">
        <v>18</v>
      </c>
      <c r="J1" s="5" t="s">
        <v>59</v>
      </c>
      <c r="K1" s="5" t="s">
        <v>29</v>
      </c>
    </row>
    <row r="2" spans="1:11" x14ac:dyDescent="0.25">
      <c r="A2" s="1" t="s">
        <v>34</v>
      </c>
      <c r="B2" s="1">
        <v>0.17699999999999999</v>
      </c>
      <c r="C2" s="1">
        <v>0.57069999999999999</v>
      </c>
      <c r="D2" s="1">
        <f t="shared" ref="D2:D10" si="0">11.99*(C2-B2)*5/0.1</f>
        <v>236.02314999999996</v>
      </c>
      <c r="E2" s="1"/>
      <c r="F2" s="1"/>
      <c r="G2" s="1"/>
      <c r="J2" s="5" t="s">
        <v>22</v>
      </c>
      <c r="K2" s="5" t="s">
        <v>30</v>
      </c>
    </row>
    <row r="3" spans="1:11" x14ac:dyDescent="0.25">
      <c r="A3" s="1" t="s">
        <v>10</v>
      </c>
      <c r="B3" s="1">
        <v>0.2228</v>
      </c>
      <c r="C3" s="1">
        <v>0.43419999999999997</v>
      </c>
      <c r="D3" s="1">
        <f t="shared" si="0"/>
        <v>126.73429999999999</v>
      </c>
      <c r="E3" s="1">
        <f>AVERAGE(D3:D6)</f>
        <v>121.15895</v>
      </c>
      <c r="F3" s="1">
        <f>(0.1/3*5)*($D$2-D3)</f>
        <v>18.214808333333327</v>
      </c>
      <c r="G3" s="1">
        <f t="shared" ref="G3:G6" si="1">F3*23.4</f>
        <v>426.22651499999984</v>
      </c>
    </row>
    <row r="4" spans="1:11" x14ac:dyDescent="0.25">
      <c r="A4" s="1" t="s">
        <v>11</v>
      </c>
      <c r="B4" s="1">
        <v>0.26679999999999998</v>
      </c>
      <c r="C4" s="1">
        <v>0.44569999999999999</v>
      </c>
      <c r="D4" s="1">
        <f t="shared" si="0"/>
        <v>107.25055</v>
      </c>
      <c r="E4" s="1"/>
      <c r="F4" s="1">
        <f t="shared" ref="F4:F6" si="2">(0.1/3*5)*($D$2-D4)</f>
        <v>21.462099999999992</v>
      </c>
      <c r="G4" s="1">
        <f t="shared" si="1"/>
        <v>502.21313999999978</v>
      </c>
    </row>
    <row r="5" spans="1:11" x14ac:dyDescent="0.25">
      <c r="A5" s="1" t="s">
        <v>12</v>
      </c>
      <c r="B5" s="1">
        <v>0.1227</v>
      </c>
      <c r="C5" s="1">
        <v>0.35089999999999999</v>
      </c>
      <c r="D5" s="1">
        <f t="shared" si="0"/>
        <v>136.80589999999998</v>
      </c>
      <c r="E5" s="1"/>
      <c r="F5" s="1">
        <f t="shared" si="2"/>
        <v>16.536208333333327</v>
      </c>
      <c r="G5" s="1">
        <f t="shared" si="1"/>
        <v>386.94727499999982</v>
      </c>
    </row>
    <row r="6" spans="1:11" x14ac:dyDescent="0.25">
      <c r="A6" s="1" t="s">
        <v>47</v>
      </c>
      <c r="B6" s="1">
        <v>0.29139999999999999</v>
      </c>
      <c r="C6" s="1">
        <v>0.48130000000000001</v>
      </c>
      <c r="D6" s="1">
        <f t="shared" si="0"/>
        <v>113.84505</v>
      </c>
      <c r="E6" s="1"/>
      <c r="F6" s="1">
        <f t="shared" si="2"/>
        <v>20.36301666666666</v>
      </c>
      <c r="G6" s="1">
        <f t="shared" si="1"/>
        <v>476.49458999999979</v>
      </c>
    </row>
    <row r="7" spans="1:11" x14ac:dyDescent="0.25">
      <c r="A7" s="3" t="s">
        <v>4</v>
      </c>
      <c r="B7" s="1">
        <v>0.1206</v>
      </c>
      <c r="C7" s="1">
        <v>0.4239</v>
      </c>
      <c r="D7" s="1">
        <f t="shared" si="0"/>
        <v>181.82835</v>
      </c>
      <c r="E7" s="3">
        <f>AVERAGE(D7:D10)</f>
        <v>168.47448750000001</v>
      </c>
      <c r="F7" s="3">
        <f>(0.1/3*5)*($D$2-D7)</f>
        <v>9.0324666666666591</v>
      </c>
      <c r="G7" s="3">
        <f>F7*23.4</f>
        <v>211.35971999999981</v>
      </c>
      <c r="J7" s="5"/>
      <c r="K7" s="5"/>
    </row>
    <row r="8" spans="1:11" x14ac:dyDescent="0.25">
      <c r="A8" s="3" t="s">
        <v>5</v>
      </c>
      <c r="B8" s="1">
        <v>0.1145</v>
      </c>
      <c r="C8" s="1">
        <v>0.32650000000000001</v>
      </c>
      <c r="D8" s="1">
        <f t="shared" si="0"/>
        <v>127.09400000000002</v>
      </c>
      <c r="E8" s="1"/>
      <c r="F8" s="3">
        <f t="shared" ref="F8:F10" si="3">(0.1/3*5)*($D$2-D8)</f>
        <v>18.154858333333323</v>
      </c>
      <c r="G8" s="3">
        <f t="shared" ref="G8:G10" si="4">F8*23.4</f>
        <v>424.82368499999973</v>
      </c>
      <c r="J8" s="5" t="s">
        <v>23</v>
      </c>
      <c r="K8" s="5" t="s">
        <v>31</v>
      </c>
    </row>
    <row r="9" spans="1:11" x14ac:dyDescent="0.25">
      <c r="A9" s="3" t="s">
        <v>6</v>
      </c>
      <c r="B9" s="1">
        <v>0.22</v>
      </c>
      <c r="C9" s="1">
        <v>0.46289999999999998</v>
      </c>
      <c r="D9" s="1">
        <f t="shared" si="0"/>
        <v>145.61855</v>
      </c>
      <c r="E9" s="1"/>
      <c r="F9" s="3">
        <f t="shared" si="3"/>
        <v>15.067433333333327</v>
      </c>
      <c r="G9" s="3">
        <f t="shared" si="4"/>
        <v>352.57793999999984</v>
      </c>
      <c r="J9" s="5" t="s">
        <v>24</v>
      </c>
      <c r="K9" s="5" t="s">
        <v>61</v>
      </c>
    </row>
    <row r="10" spans="1:11" x14ac:dyDescent="0.25">
      <c r="A10" s="3" t="s">
        <v>44</v>
      </c>
      <c r="B10" s="1">
        <v>0.1812</v>
      </c>
      <c r="C10" s="1">
        <v>0.54710000000000003</v>
      </c>
      <c r="D10" s="1">
        <f t="shared" si="0"/>
        <v>219.35704999999999</v>
      </c>
      <c r="E10" s="1"/>
      <c r="F10" s="3">
        <f t="shared" si="3"/>
        <v>2.7776833333333286</v>
      </c>
      <c r="G10" s="3">
        <f t="shared" si="4"/>
        <v>64.997789999999881</v>
      </c>
      <c r="J10" s="5" t="s">
        <v>25</v>
      </c>
      <c r="K10" s="5" t="s">
        <v>62</v>
      </c>
    </row>
    <row r="11" spans="1:11" x14ac:dyDescent="0.25">
      <c r="A11" s="4" t="s">
        <v>1</v>
      </c>
      <c r="B11" s="1">
        <v>0.1024</v>
      </c>
      <c r="C11" s="1">
        <v>0.33650000000000002</v>
      </c>
      <c r="D11" s="1">
        <f t="shared" ref="D11:D18" si="5">11.99*(C11-B11)*5/0.1</f>
        <v>140.34295</v>
      </c>
      <c r="E11" s="4">
        <f>AVERAGE(D11:D14)</f>
        <v>112.40625</v>
      </c>
      <c r="F11" s="4">
        <f>(0.1/3*5)*(D$2-D11)</f>
        <v>15.946699999999993</v>
      </c>
      <c r="G11" s="4">
        <f>F11*23.4</f>
        <v>373.15277999999984</v>
      </c>
      <c r="J11" s="5"/>
      <c r="K11" s="5"/>
    </row>
    <row r="12" spans="1:11" x14ac:dyDescent="0.25">
      <c r="A12" s="4" t="s">
        <v>2</v>
      </c>
      <c r="B12" s="1">
        <v>3.9600000000000003E-2</v>
      </c>
      <c r="C12" s="1">
        <v>0.20319999999999999</v>
      </c>
      <c r="D12" s="1">
        <f t="shared" si="5"/>
        <v>98.078199999999995</v>
      </c>
      <c r="E12" s="1"/>
      <c r="F12" s="4">
        <f t="shared" ref="F12:F14" si="6">(0.1/3*5)*(D$2-D12)</f>
        <v>22.99082499999999</v>
      </c>
      <c r="G12" s="4">
        <f t="shared" ref="G12:G14" si="7">F12*23.4</f>
        <v>537.9853049999997</v>
      </c>
      <c r="J12" s="5"/>
      <c r="K12" s="5"/>
    </row>
    <row r="13" spans="1:11" x14ac:dyDescent="0.25">
      <c r="A13" s="4" t="s">
        <v>3</v>
      </c>
      <c r="B13" s="1">
        <v>4.3799999999999999E-2</v>
      </c>
      <c r="C13" s="1">
        <v>0.17549999999999999</v>
      </c>
      <c r="D13" s="1">
        <f t="shared" si="5"/>
        <v>78.954149999999984</v>
      </c>
      <c r="E13" s="1"/>
      <c r="F13" s="4">
        <f t="shared" si="6"/>
        <v>26.178166666666659</v>
      </c>
      <c r="G13" s="4">
        <f t="shared" si="7"/>
        <v>612.56909999999982</v>
      </c>
      <c r="J13" s="5"/>
      <c r="K13" s="5"/>
    </row>
    <row r="14" spans="1:11" x14ac:dyDescent="0.25">
      <c r="A14" s="4" t="s">
        <v>43</v>
      </c>
      <c r="B14" s="1">
        <v>0.27560000000000001</v>
      </c>
      <c r="C14" s="1">
        <v>0.49619999999999997</v>
      </c>
      <c r="D14" s="1">
        <f t="shared" si="5"/>
        <v>132.24969999999999</v>
      </c>
      <c r="E14" s="1"/>
      <c r="F14" s="4">
        <f t="shared" si="6"/>
        <v>17.295574999999992</v>
      </c>
      <c r="G14" s="4">
        <f t="shared" si="7"/>
        <v>404.71645499999977</v>
      </c>
      <c r="J14" s="5"/>
      <c r="K14" s="5"/>
    </row>
    <row r="15" spans="1:11" x14ac:dyDescent="0.25">
      <c r="A15" s="2" t="s">
        <v>7</v>
      </c>
      <c r="B15" s="1">
        <v>0.2747</v>
      </c>
      <c r="C15" s="1">
        <v>0.50260000000000005</v>
      </c>
      <c r="D15" s="1">
        <f t="shared" si="5"/>
        <v>136.62605000000002</v>
      </c>
      <c r="E15" s="2">
        <f>AVERAGE(D15:D18)</f>
        <v>143.56526249999999</v>
      </c>
      <c r="F15" s="2">
        <f>(0.1/3*5)*(D$2-D15)</f>
        <v>16.566183333333321</v>
      </c>
      <c r="G15" s="2">
        <f>F15*23.4</f>
        <v>387.6486899999997</v>
      </c>
      <c r="J15" s="5"/>
      <c r="K15" s="5"/>
    </row>
    <row r="16" spans="1:11" x14ac:dyDescent="0.25">
      <c r="A16" s="2" t="s">
        <v>8</v>
      </c>
      <c r="B16" s="1">
        <v>0.24790000000000001</v>
      </c>
      <c r="C16" s="1">
        <v>0.52449999999999997</v>
      </c>
      <c r="D16" s="1">
        <f t="shared" si="5"/>
        <v>165.82169999999996</v>
      </c>
      <c r="E16" s="1"/>
      <c r="F16" s="2">
        <f t="shared" ref="F16:F18" si="8">(0.1/3*5)*(D$2-D16)</f>
        <v>11.700241666666665</v>
      </c>
      <c r="G16" s="2">
        <f t="shared" ref="G16:G18" si="9">F16*23.4</f>
        <v>273.78565499999996</v>
      </c>
      <c r="J16" s="5" t="s">
        <v>27</v>
      </c>
      <c r="K16" s="5"/>
    </row>
    <row r="17" spans="1:7" x14ac:dyDescent="0.25">
      <c r="A17" s="2" t="s">
        <v>9</v>
      </c>
      <c r="B17" s="1">
        <v>0.1101</v>
      </c>
      <c r="C17" s="1">
        <v>0.33129999999999998</v>
      </c>
      <c r="D17" s="1">
        <f t="shared" si="5"/>
        <v>132.60939999999997</v>
      </c>
      <c r="E17" s="1"/>
      <c r="F17" s="2">
        <f t="shared" si="8"/>
        <v>17.235624999999999</v>
      </c>
      <c r="G17" s="2">
        <f t="shared" si="9"/>
        <v>403.31362499999994</v>
      </c>
    </row>
    <row r="18" spans="1:7" x14ac:dyDescent="0.25">
      <c r="A18" s="2" t="s">
        <v>46</v>
      </c>
      <c r="B18" s="1">
        <v>0.1164</v>
      </c>
      <c r="C18" s="1">
        <v>0.34860000000000002</v>
      </c>
      <c r="D18" s="1">
        <f t="shared" si="5"/>
        <v>139.2039</v>
      </c>
      <c r="E18" s="1"/>
      <c r="F18" s="2">
        <f t="shared" si="8"/>
        <v>16.136541666666659</v>
      </c>
      <c r="G18" s="2">
        <f t="shared" si="9"/>
        <v>377.59507499999978</v>
      </c>
    </row>
    <row r="19" spans="1:7" x14ac:dyDescent="0.25">
      <c r="A19" s="1" t="s">
        <v>15</v>
      </c>
      <c r="B19" s="1" t="s">
        <v>13</v>
      </c>
      <c r="C19" s="1" t="s">
        <v>14</v>
      </c>
      <c r="D19" s="1" t="s">
        <v>19</v>
      </c>
      <c r="E19" s="1" t="s">
        <v>17</v>
      </c>
      <c r="F19" s="1" t="s">
        <v>16</v>
      </c>
      <c r="G19" s="1" t="s">
        <v>18</v>
      </c>
    </row>
    <row r="20" spans="1:7" x14ac:dyDescent="0.25">
      <c r="A20" s="1" t="s">
        <v>10</v>
      </c>
      <c r="B20" s="1">
        <v>6.2100000000000002E-2</v>
      </c>
      <c r="C20" s="1">
        <v>0.27889999999999998</v>
      </c>
      <c r="D20" s="1">
        <f t="shared" ref="D20:D28" si="10">11.99*(C20-B20)*5/0.1</f>
        <v>129.9716</v>
      </c>
      <c r="E20" s="1">
        <f>AVERAGE(D20:D23)</f>
        <v>124.99575</v>
      </c>
      <c r="F20" s="1">
        <f>(0.1/3*5)*($D$2-D20)</f>
        <v>17.675258333333325</v>
      </c>
      <c r="G20" s="1">
        <f t="shared" ref="G20:G23" si="11">F20*23.4</f>
        <v>413.60104499999977</v>
      </c>
    </row>
    <row r="21" spans="1:7" x14ac:dyDescent="0.25">
      <c r="A21" s="1" t="s">
        <v>11</v>
      </c>
      <c r="B21" s="1">
        <v>8.7800000000000003E-2</v>
      </c>
      <c r="C21" s="1">
        <v>0.26300000000000001</v>
      </c>
      <c r="D21" s="1">
        <f t="shared" si="10"/>
        <v>105.03240000000001</v>
      </c>
      <c r="E21" s="1"/>
      <c r="F21" s="1">
        <f t="shared" ref="F21:F23" si="12">(0.1/3*5)*($D$2-D21)</f>
        <v>21.831791666666653</v>
      </c>
      <c r="G21" s="1">
        <f t="shared" si="11"/>
        <v>510.86392499999965</v>
      </c>
    </row>
    <row r="22" spans="1:7" x14ac:dyDescent="0.25">
      <c r="A22" s="1" t="s">
        <v>12</v>
      </c>
      <c r="B22" s="1">
        <v>0.19989999999999999</v>
      </c>
      <c r="C22" s="1">
        <v>0.50239999999999996</v>
      </c>
      <c r="D22" s="1">
        <f t="shared" si="10"/>
        <v>181.34875</v>
      </c>
      <c r="E22" s="1"/>
      <c r="F22" s="1">
        <f t="shared" si="12"/>
        <v>9.1123999999999938</v>
      </c>
      <c r="G22" s="1">
        <f t="shared" si="11"/>
        <v>213.23015999999984</v>
      </c>
    </row>
    <row r="23" spans="1:7" x14ac:dyDescent="0.25">
      <c r="A23" s="1" t="s">
        <v>47</v>
      </c>
      <c r="B23" s="1">
        <v>8.2400000000000001E-2</v>
      </c>
      <c r="C23" s="1">
        <v>0.22189999999999999</v>
      </c>
      <c r="D23" s="1">
        <f t="shared" si="10"/>
        <v>83.630250000000004</v>
      </c>
      <c r="E23" s="1"/>
      <c r="F23" s="1">
        <f t="shared" si="12"/>
        <v>25.398816666666654</v>
      </c>
      <c r="G23" s="1">
        <f t="shared" si="11"/>
        <v>594.33230999999967</v>
      </c>
    </row>
    <row r="24" spans="1:7" x14ac:dyDescent="0.25">
      <c r="A24" s="3" t="s">
        <v>4</v>
      </c>
      <c r="B24" s="1">
        <v>7.4399999999999994E-2</v>
      </c>
      <c r="C24" s="1">
        <v>0.42109999999999997</v>
      </c>
      <c r="D24" s="1">
        <f t="shared" si="10"/>
        <v>207.84665000000004</v>
      </c>
      <c r="E24" s="3">
        <f>AVERAGE(D24:D27)</f>
        <v>170.81253750000002</v>
      </c>
      <c r="F24" s="3">
        <f>(0.1/3*5)*(D$2-D24)</f>
        <v>4.6960833333333198</v>
      </c>
      <c r="G24" s="3">
        <f>F24*23.4</f>
        <v>109.88834999999968</v>
      </c>
    </row>
    <row r="25" spans="1:7" x14ac:dyDescent="0.25">
      <c r="A25" s="3" t="s">
        <v>5</v>
      </c>
      <c r="B25" s="1">
        <v>0.27610000000000001</v>
      </c>
      <c r="C25" s="1">
        <v>0.38150000000000001</v>
      </c>
      <c r="D25" s="1">
        <f t="shared" si="10"/>
        <v>63.1873</v>
      </c>
      <c r="E25" s="1"/>
      <c r="F25" s="3">
        <f t="shared" ref="F25:F27" si="13">(0.1/3*5)*(D$2-D25)</f>
        <v>28.805974999999993</v>
      </c>
      <c r="G25" s="3">
        <f t="shared" ref="G25:G27" si="14">F25*23.4</f>
        <v>674.05981499999984</v>
      </c>
    </row>
    <row r="26" spans="1:7" x14ac:dyDescent="0.25">
      <c r="A26" s="3" t="s">
        <v>6</v>
      </c>
      <c r="B26" s="1">
        <v>7.9500000000000001E-2</v>
      </c>
      <c r="C26" s="1">
        <v>0.36909999999999998</v>
      </c>
      <c r="D26" s="1">
        <f t="shared" si="10"/>
        <v>173.61519999999999</v>
      </c>
      <c r="E26" s="1"/>
      <c r="F26" s="3">
        <f t="shared" si="13"/>
        <v>10.401324999999995</v>
      </c>
      <c r="G26" s="3">
        <f t="shared" si="14"/>
        <v>243.39100499999986</v>
      </c>
    </row>
    <row r="27" spans="1:7" x14ac:dyDescent="0.25">
      <c r="A27" s="3" t="s">
        <v>44</v>
      </c>
      <c r="B27" s="1">
        <v>4.9099999999999998E-2</v>
      </c>
      <c r="C27" s="1">
        <v>0.4471</v>
      </c>
      <c r="D27" s="1">
        <f t="shared" si="10"/>
        <v>238.60100000000003</v>
      </c>
      <c r="E27" s="1"/>
      <c r="F27" s="3">
        <f t="shared" si="13"/>
        <v>-0.42964166666667813</v>
      </c>
      <c r="G27" s="3">
        <f t="shared" si="14"/>
        <v>-10.053615000000267</v>
      </c>
    </row>
    <row r="28" spans="1:7" x14ac:dyDescent="0.25">
      <c r="A28" s="4" t="s">
        <v>1</v>
      </c>
      <c r="B28" s="1">
        <v>8.4400000000000003E-2</v>
      </c>
      <c r="C28" s="1">
        <v>0.29609999999999997</v>
      </c>
      <c r="D28" s="1">
        <f t="shared" si="10"/>
        <v>126.91414999999999</v>
      </c>
      <c r="E28" s="4">
        <f>AVERAGE(D28:D31)</f>
        <v>104.49284999999999</v>
      </c>
      <c r="F28" s="4">
        <f>(0.1/3*5)*(D$2-D28)</f>
        <v>18.184833333333327</v>
      </c>
      <c r="G28" s="4">
        <f>F28*23.4</f>
        <v>425.52509999999984</v>
      </c>
    </row>
    <row r="29" spans="1:7" x14ac:dyDescent="0.25">
      <c r="A29" s="4" t="s">
        <v>2</v>
      </c>
      <c r="B29" s="1">
        <v>8.8700000000000001E-2</v>
      </c>
      <c r="C29" s="1">
        <v>0.31630000000000003</v>
      </c>
      <c r="D29" s="1">
        <f t="shared" ref="D29:D35" si="15">11.99*(C29-B29)*5/0.1</f>
        <v>136.44619999999998</v>
      </c>
      <c r="E29" s="1"/>
      <c r="F29" s="4">
        <f t="shared" ref="F29:F31" si="16">(0.1/3*5)*(D$2-D29)</f>
        <v>16.596158333333328</v>
      </c>
      <c r="G29" s="4">
        <f t="shared" ref="G29:G31" si="17">F29*23.4</f>
        <v>388.35010499999987</v>
      </c>
    </row>
    <row r="30" spans="1:7" x14ac:dyDescent="0.25">
      <c r="A30" s="4" t="s">
        <v>3</v>
      </c>
      <c r="B30" s="1">
        <v>3.6499999999999998E-2</v>
      </c>
      <c r="C30" s="1">
        <v>0.10349999999999999</v>
      </c>
      <c r="D30" s="1">
        <f t="shared" si="15"/>
        <v>40.166499999999999</v>
      </c>
      <c r="E30" s="1"/>
      <c r="F30" s="4">
        <f t="shared" si="16"/>
        <v>32.642774999999986</v>
      </c>
      <c r="G30" s="4">
        <f t="shared" si="17"/>
        <v>763.8409349999996</v>
      </c>
    </row>
    <row r="31" spans="1:7" x14ac:dyDescent="0.25">
      <c r="A31" s="4" t="s">
        <v>43</v>
      </c>
      <c r="B31" s="1">
        <v>5.62E-2</v>
      </c>
      <c r="C31" s="1">
        <v>0.24709999999999999</v>
      </c>
      <c r="D31" s="1">
        <f t="shared" si="15"/>
        <v>114.44454999999999</v>
      </c>
      <c r="E31" s="1"/>
      <c r="F31" s="4">
        <f t="shared" si="16"/>
        <v>20.263099999999994</v>
      </c>
      <c r="G31" s="4">
        <f t="shared" si="17"/>
        <v>474.15653999999984</v>
      </c>
    </row>
    <row r="32" spans="1:7" x14ac:dyDescent="0.25">
      <c r="A32" s="2" t="s">
        <v>7</v>
      </c>
      <c r="B32" s="1">
        <v>2.9600000000000001E-2</v>
      </c>
      <c r="C32" s="1">
        <v>0.25490000000000002</v>
      </c>
      <c r="D32" s="1">
        <f t="shared" si="15"/>
        <v>135.06735</v>
      </c>
      <c r="E32" s="2">
        <f>AVERAGE(D32:D35)</f>
        <v>148.69098749999998</v>
      </c>
      <c r="F32" s="2">
        <f>(0.1/2*5)*(D$2-D32)</f>
        <v>25.238949999999988</v>
      </c>
      <c r="G32" s="2">
        <f>F32*23.4</f>
        <v>590.59142999999972</v>
      </c>
    </row>
    <row r="33" spans="1:7" x14ac:dyDescent="0.25">
      <c r="A33" s="2" t="s">
        <v>8</v>
      </c>
      <c r="B33" s="1">
        <v>5.0599999999999999E-2</v>
      </c>
      <c r="C33" s="1">
        <v>0.33100000000000002</v>
      </c>
      <c r="D33" s="1">
        <f t="shared" si="15"/>
        <v>168.09980000000002</v>
      </c>
      <c r="E33" s="1"/>
      <c r="F33" s="2">
        <f t="shared" ref="F33:F35" si="18">(0.1/2*5)*(D$2-D33)</f>
        <v>16.980837499999986</v>
      </c>
      <c r="G33" s="2">
        <f t="shared" ref="G33:G35" si="19">F33*23.4</f>
        <v>397.35159749999963</v>
      </c>
    </row>
    <row r="34" spans="1:7" x14ac:dyDescent="0.25">
      <c r="A34" s="2" t="s">
        <v>9</v>
      </c>
      <c r="B34" s="1">
        <v>4.82E-2</v>
      </c>
      <c r="C34" s="1">
        <v>0.29399999999999998</v>
      </c>
      <c r="D34" s="1">
        <f t="shared" si="15"/>
        <v>147.35709999999997</v>
      </c>
      <c r="E34" s="1"/>
      <c r="F34" s="2">
        <f t="shared" si="18"/>
        <v>22.166512499999996</v>
      </c>
      <c r="G34" s="2">
        <f t="shared" si="19"/>
        <v>518.69639249999989</v>
      </c>
    </row>
    <row r="35" spans="1:7" x14ac:dyDescent="0.25">
      <c r="A35" s="2" t="s">
        <v>46</v>
      </c>
      <c r="B35" s="1">
        <v>9.4E-2</v>
      </c>
      <c r="C35" s="1">
        <v>0.33460000000000001</v>
      </c>
      <c r="D35" s="1">
        <f t="shared" si="15"/>
        <v>144.2397</v>
      </c>
      <c r="E35" s="1"/>
      <c r="F35" s="2">
        <f t="shared" si="18"/>
        <v>22.94586249999999</v>
      </c>
      <c r="G35" s="2">
        <f t="shared" si="19"/>
        <v>536.9331824999997</v>
      </c>
    </row>
    <row r="37" spans="1:7" x14ac:dyDescent="0.25">
      <c r="A37" s="1" t="s">
        <v>51</v>
      </c>
      <c r="B37" s="1">
        <v>447.97037999999981</v>
      </c>
    </row>
    <row r="38" spans="1:7" x14ac:dyDescent="0.25">
      <c r="A38" s="3" t="s">
        <v>49</v>
      </c>
      <c r="B38" s="3">
        <v>263.43978374999978</v>
      </c>
    </row>
    <row r="39" spans="1:7" x14ac:dyDescent="0.25">
      <c r="A39" s="4" t="s">
        <v>48</v>
      </c>
      <c r="B39" s="4">
        <v>482.10590999999977</v>
      </c>
    </row>
    <row r="40" spans="1:7" x14ac:dyDescent="0.25">
      <c r="A40" s="2" t="s">
        <v>50</v>
      </c>
      <c r="B40" s="2">
        <v>360.58576124999985</v>
      </c>
    </row>
    <row r="41" spans="1:7" x14ac:dyDescent="0.25">
      <c r="A41" s="1" t="s">
        <v>55</v>
      </c>
      <c r="B41" s="1">
        <v>433.00685999999979</v>
      </c>
    </row>
    <row r="42" spans="1:7" x14ac:dyDescent="0.25">
      <c r="A42" s="3" t="s">
        <v>53</v>
      </c>
      <c r="B42" s="3">
        <v>254.32138874999976</v>
      </c>
    </row>
    <row r="43" spans="1:7" x14ac:dyDescent="0.25">
      <c r="A43" s="4" t="s">
        <v>52</v>
      </c>
      <c r="B43" s="4">
        <v>512.96816999999976</v>
      </c>
    </row>
    <row r="44" spans="1:7" x14ac:dyDescent="0.25">
      <c r="A44" s="2" t="s">
        <v>54</v>
      </c>
      <c r="B44" s="2">
        <v>510.89315062499986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zero</vt:lpstr>
      <vt:lpstr>week 2</vt:lpstr>
      <vt:lpstr>week 4</vt:lpstr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merna essam</dc:creator>
  <cp:lastModifiedBy>Miranda Roethler</cp:lastModifiedBy>
  <dcterms:created xsi:type="dcterms:W3CDTF">2019-08-02T23:24:03Z</dcterms:created>
  <dcterms:modified xsi:type="dcterms:W3CDTF">2019-11-07T19:22:03Z</dcterms:modified>
</cp:coreProperties>
</file>