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Nina.SCCWRP2K\Desktop\"/>
    </mc:Choice>
  </mc:AlternateContent>
  <bookViews>
    <workbookView xWindow="0" yWindow="0" windowWidth="24000" windowHeight="9510" activeTab="1"/>
  </bookViews>
  <sheets>
    <sheet name="Sheet1" sheetId="1" r:id="rId1"/>
    <sheet name="Sheet1 (2)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9" i="2"/>
  <c r="E8" i="2"/>
  <c r="E7" i="2"/>
  <c r="E4" i="2"/>
  <c r="E3" i="2"/>
  <c r="R3" i="2" s="1"/>
  <c r="E5" i="2"/>
  <c r="E6" i="2"/>
  <c r="E2" i="2"/>
  <c r="P3" i="2"/>
  <c r="P7" i="2"/>
  <c r="R7" i="2" s="1"/>
  <c r="P15" i="2"/>
  <c r="R15" i="2" s="1"/>
  <c r="N15" i="2"/>
  <c r="N9" i="2"/>
  <c r="N3" i="2"/>
  <c r="N4" i="2"/>
  <c r="N5" i="2"/>
  <c r="N6" i="2"/>
  <c r="P6" i="2" s="1"/>
  <c r="N7" i="2"/>
  <c r="N8" i="2"/>
  <c r="N2" i="2"/>
  <c r="L10" i="2"/>
  <c r="M10" i="2"/>
  <c r="N10" i="2" s="1"/>
  <c r="L11" i="2"/>
  <c r="M11" i="2"/>
  <c r="N11" i="2" s="1"/>
  <c r="P11" i="2" s="1"/>
  <c r="R11" i="2" s="1"/>
  <c r="L12" i="2"/>
  <c r="N12" i="2" s="1"/>
  <c r="M12" i="2"/>
  <c r="L13" i="2"/>
  <c r="M13" i="2"/>
  <c r="N13" i="2" s="1"/>
  <c r="L14" i="2"/>
  <c r="M14" i="2"/>
  <c r="N14" i="2" s="1"/>
  <c r="P14" i="2" s="1"/>
  <c r="L15" i="2"/>
  <c r="M15" i="2"/>
  <c r="M9" i="2"/>
  <c r="L9" i="2"/>
  <c r="W2" i="2"/>
  <c r="P8" i="2" s="1"/>
  <c r="R8" i="2" l="1"/>
  <c r="R6" i="2"/>
  <c r="R5" i="2"/>
  <c r="R12" i="2"/>
  <c r="R4" i="2"/>
  <c r="R14" i="2"/>
  <c r="P13" i="2"/>
  <c r="R13" i="2" s="1"/>
  <c r="P5" i="2"/>
  <c r="P12" i="2"/>
  <c r="P4" i="2"/>
  <c r="P10" i="2"/>
  <c r="R10" i="2" s="1"/>
  <c r="P9" i="2"/>
  <c r="R9" i="2" s="1"/>
  <c r="P2" i="2"/>
  <c r="R2" i="2" s="1"/>
</calcChain>
</file>

<file path=xl/sharedStrings.xml><?xml version="1.0" encoding="utf-8"?>
<sst xmlns="http://schemas.openxmlformats.org/spreadsheetml/2006/main" count="53" uniqueCount="27">
  <si>
    <t>P12</t>
  </si>
  <si>
    <t>P22</t>
  </si>
  <si>
    <t>P28</t>
  </si>
  <si>
    <t>P38</t>
  </si>
  <si>
    <t>P4</t>
  </si>
  <si>
    <t>P402</t>
  </si>
  <si>
    <t>P8</t>
  </si>
  <si>
    <t>July 2016</t>
  </si>
  <si>
    <t>Station</t>
  </si>
  <si>
    <t>Cruise</t>
  </si>
  <si>
    <t>Split</t>
  </si>
  <si>
    <t># individuals</t>
  </si>
  <si>
    <t>Sept 2016</t>
  </si>
  <si>
    <t>Angle</t>
  </si>
  <si>
    <t>Depth_m</t>
  </si>
  <si>
    <t>Wire out_m</t>
  </si>
  <si>
    <t>FM end_revs</t>
  </si>
  <si>
    <t>Net diameter_m</t>
  </si>
  <si>
    <t>Density_constant</t>
  </si>
  <si>
    <t>FMstart_revs</t>
  </si>
  <si>
    <t>Cor_FMstart</t>
  </si>
  <si>
    <t>Cor_FMend</t>
  </si>
  <si>
    <t>Total revs</t>
  </si>
  <si>
    <t>Density</t>
  </si>
  <si>
    <t>Volume_m^3</t>
  </si>
  <si>
    <t># individuals in split</t>
  </si>
  <si>
    <t># individuals in whole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</si>
</sst>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49" fontId="0" fillId="3" borderId="0" xfId="0" applyNumberFormat="1" applyFill="1"/>
    <xf numFmtId="0" fontId="0" fillId="3" borderId="0" xfId="0" applyFill="1"/>
    <xf numFmtId="0" fontId="0" fillId="4" borderId="0" xfId="0" applyFill="1"/>
    <xf numFmtId="13" fontId="0" fillId="0" borderId="0" xfId="0" applyNumberFormat="1"/>
    <xf numFmtId="13" fontId="0" fillId="3" borderId="0" xfId="0" applyNumberFormat="1" applyFill="1" applyAlignment="1">
      <alignment horizontal="center"/>
    </xf>
    <xf numFmtId="13" fontId="0" fillId="0" borderId="0" xfId="0" applyNumberFormat="1" applyAlignment="1">
      <alignment horizontal="center"/>
    </xf>
    <xf numFmtId="13" fontId="0" fillId="0" borderId="0" xfId="0" applyNumberFormat="1" applyAlignment="1"/>
    <xf numFmtId="13" fontId="0" fillId="2" borderId="0" xfId="0" applyNumberFormat="1" applyFill="1" applyAlignment="1"/>
    <xf numFmtId="0" fontId="0" fillId="5" borderId="0" xfId="0" applyFill="1"/>
    <xf numFmtId="0" fontId="0" fillId="6" borderId="0" xfId="0" applyFill="1"/>
    <xf numFmtId="0" fontId="0" fillId="0" borderId="0" xfId="0" applyFill="1"/>
    <xf numFmtId="2" fontId="0" fillId="0" borderId="0" xfId="0" applyNumberFormat="1"/>
    <xf numFmtId="2" fontId="0" fillId="7" borderId="2" xfId="0" applyNumberFormat="1" applyFill="1" applyBorder="1"/>
    <xf numFmtId="2" fontId="0" fillId="7" borderId="3" xfId="0" applyNumberFormat="1" applyFill="1" applyBorder="1"/>
    <xf numFmtId="2" fontId="0" fillId="8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7" sqref="D17"/>
    </sheetView>
  </sheetViews>
  <sheetFormatPr defaultRowHeight="15" x14ac:dyDescent="0.25"/>
  <cols>
    <col min="3" max="3" width="11.28515625" bestFit="1" customWidth="1"/>
  </cols>
  <sheetData>
    <row r="1" spans="1:5" x14ac:dyDescent="0.25">
      <c r="A1" s="4" t="s">
        <v>9</v>
      </c>
      <c r="B1" s="4" t="s">
        <v>8</v>
      </c>
      <c r="C1" s="4" t="s">
        <v>10</v>
      </c>
      <c r="D1" s="4" t="s">
        <v>11</v>
      </c>
      <c r="E1" s="4"/>
    </row>
    <row r="2" spans="1:5" x14ac:dyDescent="0.25">
      <c r="A2" s="2" t="s">
        <v>7</v>
      </c>
      <c r="B2" s="3" t="s">
        <v>0</v>
      </c>
      <c r="C2" s="6">
        <v>6.25E-2</v>
      </c>
      <c r="D2" s="3">
        <v>44</v>
      </c>
      <c r="E2" s="3"/>
    </row>
    <row r="3" spans="1:5" x14ac:dyDescent="0.25">
      <c r="B3" t="s">
        <v>1</v>
      </c>
      <c r="C3" s="7">
        <v>0.25</v>
      </c>
      <c r="D3">
        <v>27</v>
      </c>
    </row>
    <row r="4" spans="1:5" x14ac:dyDescent="0.25">
      <c r="B4" t="s">
        <v>2</v>
      </c>
      <c r="C4" s="7">
        <v>6.25E-2</v>
      </c>
      <c r="D4">
        <v>203</v>
      </c>
    </row>
    <row r="5" spans="1:5" x14ac:dyDescent="0.25">
      <c r="B5" t="s">
        <v>3</v>
      </c>
      <c r="C5" s="7">
        <v>6.25E-2</v>
      </c>
      <c r="D5">
        <v>12</v>
      </c>
    </row>
    <row r="6" spans="1:5" x14ac:dyDescent="0.25">
      <c r="B6" t="s">
        <v>4</v>
      </c>
      <c r="C6" s="7">
        <v>6.25E-2</v>
      </c>
      <c r="D6">
        <v>222</v>
      </c>
    </row>
    <row r="7" spans="1:5" x14ac:dyDescent="0.25">
      <c r="B7" t="s">
        <v>5</v>
      </c>
      <c r="C7" s="8">
        <v>1</v>
      </c>
      <c r="D7">
        <v>21</v>
      </c>
    </row>
    <row r="8" spans="1:5" x14ac:dyDescent="0.25">
      <c r="B8" t="s">
        <v>6</v>
      </c>
      <c r="C8" s="7">
        <v>0.25</v>
      </c>
      <c r="D8">
        <v>64</v>
      </c>
    </row>
    <row r="9" spans="1:5" x14ac:dyDescent="0.25">
      <c r="A9" s="2" t="s">
        <v>12</v>
      </c>
      <c r="B9" s="3" t="s">
        <v>0</v>
      </c>
      <c r="C9" s="9">
        <v>1</v>
      </c>
      <c r="D9" s="1">
        <v>8</v>
      </c>
      <c r="E9" s="1"/>
    </row>
    <row r="10" spans="1:5" x14ac:dyDescent="0.25">
      <c r="B10" t="s">
        <v>1</v>
      </c>
      <c r="C10" s="7">
        <v>0.5</v>
      </c>
      <c r="D10">
        <v>21</v>
      </c>
    </row>
    <row r="11" spans="1:5" x14ac:dyDescent="0.25">
      <c r="B11" t="s">
        <v>2</v>
      </c>
      <c r="C11" s="7">
        <v>3.125E-2</v>
      </c>
      <c r="D11">
        <v>157</v>
      </c>
    </row>
    <row r="12" spans="1:5" x14ac:dyDescent="0.25">
      <c r="B12" t="s">
        <v>3</v>
      </c>
      <c r="C12" s="8">
        <v>1</v>
      </c>
      <c r="D12">
        <v>24</v>
      </c>
    </row>
    <row r="13" spans="1:5" x14ac:dyDescent="0.25">
      <c r="B13" t="s">
        <v>4</v>
      </c>
      <c r="C13" s="7">
        <v>0.25</v>
      </c>
      <c r="D13">
        <v>207</v>
      </c>
    </row>
    <row r="14" spans="1:5" x14ac:dyDescent="0.25">
      <c r="B14" t="s">
        <v>5</v>
      </c>
      <c r="C14" s="8">
        <v>1</v>
      </c>
      <c r="D14">
        <v>1</v>
      </c>
    </row>
    <row r="15" spans="1:5" x14ac:dyDescent="0.25">
      <c r="B15" t="s">
        <v>6</v>
      </c>
      <c r="C15" s="7">
        <v>0.125</v>
      </c>
      <c r="D15">
        <v>87</v>
      </c>
    </row>
    <row r="16" spans="1:5" x14ac:dyDescent="0.25">
      <c r="C16" s="5"/>
    </row>
    <row r="17" spans="3:3" x14ac:dyDescent="0.25">
      <c r="C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topLeftCell="B1" zoomScale="90" zoomScaleNormal="90" workbookViewId="0">
      <selection activeCell="T21" sqref="T21"/>
    </sheetView>
  </sheetViews>
  <sheetFormatPr defaultRowHeight="15" x14ac:dyDescent="0.25"/>
  <cols>
    <col min="3" max="3" width="9.140625" customWidth="1"/>
    <col min="17" max="17" width="9.140625" customWidth="1"/>
    <col min="18" max="18" width="9.140625" style="13"/>
  </cols>
  <sheetData>
    <row r="1" spans="1:23" x14ac:dyDescent="0.25">
      <c r="A1" s="17" t="s">
        <v>9</v>
      </c>
      <c r="B1" s="17" t="s">
        <v>8</v>
      </c>
      <c r="C1" s="17" t="s">
        <v>10</v>
      </c>
      <c r="D1" s="17" t="s">
        <v>25</v>
      </c>
      <c r="E1" s="17" t="s">
        <v>26</v>
      </c>
      <c r="F1" s="18"/>
      <c r="G1" s="17" t="s">
        <v>14</v>
      </c>
      <c r="H1" s="17" t="s">
        <v>15</v>
      </c>
      <c r="I1" s="17" t="s">
        <v>13</v>
      </c>
      <c r="J1" s="17" t="s">
        <v>19</v>
      </c>
      <c r="K1" s="17" t="s">
        <v>16</v>
      </c>
      <c r="L1" s="17" t="s">
        <v>20</v>
      </c>
      <c r="M1" s="17" t="s">
        <v>21</v>
      </c>
      <c r="N1" s="17" t="s">
        <v>22</v>
      </c>
      <c r="O1" s="17"/>
      <c r="P1" s="17" t="s">
        <v>24</v>
      </c>
      <c r="R1" s="16" t="s">
        <v>23</v>
      </c>
      <c r="V1" s="4" t="s">
        <v>17</v>
      </c>
      <c r="W1" s="4" t="s">
        <v>18</v>
      </c>
    </row>
    <row r="2" spans="1:23" x14ac:dyDescent="0.25">
      <c r="A2" s="2" t="s">
        <v>7</v>
      </c>
      <c r="B2" s="3" t="s">
        <v>0</v>
      </c>
      <c r="C2" s="6">
        <v>6.25E-2</v>
      </c>
      <c r="D2" s="3">
        <v>44</v>
      </c>
      <c r="E2" s="3">
        <f>D2*16</f>
        <v>704</v>
      </c>
      <c r="F2" s="3"/>
      <c r="G2" s="3">
        <v>121</v>
      </c>
      <c r="H2" s="3">
        <v>139</v>
      </c>
      <c r="I2" s="3">
        <v>30</v>
      </c>
      <c r="J2" s="3">
        <v>187156</v>
      </c>
      <c r="K2" s="3">
        <v>194215</v>
      </c>
      <c r="L2" s="3"/>
      <c r="M2" s="3"/>
      <c r="N2" s="10">
        <f>K2-J2</f>
        <v>7059</v>
      </c>
      <c r="O2" s="3"/>
      <c r="P2" s="3">
        <f>(3.14*(($V$2)^2)/4)*$W$2*N2</f>
        <v>53.608286486486492</v>
      </c>
      <c r="Q2" s="3"/>
      <c r="R2" s="14">
        <f>E2/P2</f>
        <v>13.132298122930369</v>
      </c>
      <c r="S2" s="13"/>
      <c r="V2">
        <v>0.6</v>
      </c>
      <c r="W2">
        <f>26873/999999</f>
        <v>2.6873026873026874E-2</v>
      </c>
    </row>
    <row r="3" spans="1:23" x14ac:dyDescent="0.25">
      <c r="B3" t="s">
        <v>1</v>
      </c>
      <c r="C3" s="7">
        <v>0.25</v>
      </c>
      <c r="D3">
        <v>27</v>
      </c>
      <c r="E3" s="12">
        <f>D3*4</f>
        <v>108</v>
      </c>
      <c r="G3">
        <v>104</v>
      </c>
      <c r="H3">
        <v>121</v>
      </c>
      <c r="I3">
        <v>35</v>
      </c>
      <c r="J3">
        <v>148725</v>
      </c>
      <c r="K3">
        <v>165218</v>
      </c>
      <c r="N3" s="10">
        <f t="shared" ref="N3:N8" si="0">K3-J3</f>
        <v>16493</v>
      </c>
      <c r="O3" s="12"/>
      <c r="P3">
        <f t="shared" ref="P3:P15" si="1">(3.14*(($V$2)^2)/4)*$W$2*N3</f>
        <v>125.2530767844768</v>
      </c>
      <c r="R3" s="14">
        <f t="shared" ref="R3:R15" si="2">E3/P3</f>
        <v>0.86225426770023217</v>
      </c>
      <c r="S3" s="13"/>
    </row>
    <row r="4" spans="1:23" x14ac:dyDescent="0.25">
      <c r="B4" t="s">
        <v>2</v>
      </c>
      <c r="C4" s="7">
        <v>6.25E-2</v>
      </c>
      <c r="D4">
        <v>203</v>
      </c>
      <c r="E4" s="12">
        <f>D4*16</f>
        <v>3248</v>
      </c>
      <c r="G4">
        <v>198</v>
      </c>
      <c r="H4">
        <v>192</v>
      </c>
      <c r="I4">
        <v>40</v>
      </c>
      <c r="J4">
        <v>228853</v>
      </c>
      <c r="K4">
        <v>241785</v>
      </c>
      <c r="N4" s="10">
        <f t="shared" si="0"/>
        <v>12932</v>
      </c>
      <c r="O4" s="12"/>
      <c r="P4">
        <f t="shared" si="1"/>
        <v>98.209712543312563</v>
      </c>
      <c r="R4" s="14">
        <f t="shared" si="2"/>
        <v>33.072085396518837</v>
      </c>
      <c r="S4" s="13"/>
    </row>
    <row r="5" spans="1:23" x14ac:dyDescent="0.25">
      <c r="B5" t="s">
        <v>3</v>
      </c>
      <c r="C5" s="7">
        <v>6.25E-2</v>
      </c>
      <c r="D5">
        <v>12</v>
      </c>
      <c r="E5" s="12">
        <f t="shared" ref="E5:E6" si="3">D5*16</f>
        <v>192</v>
      </c>
      <c r="G5">
        <v>88</v>
      </c>
      <c r="H5">
        <v>98</v>
      </c>
      <c r="I5">
        <v>35</v>
      </c>
      <c r="J5">
        <v>210504</v>
      </c>
      <c r="K5">
        <v>222375</v>
      </c>
      <c r="N5" s="10">
        <f t="shared" si="0"/>
        <v>11871</v>
      </c>
      <c r="O5" s="12"/>
      <c r="P5">
        <f t="shared" si="1"/>
        <v>90.152141787941801</v>
      </c>
      <c r="R5" s="14">
        <f t="shared" si="2"/>
        <v>2.1297330955445002</v>
      </c>
      <c r="S5" s="13"/>
    </row>
    <row r="6" spans="1:23" x14ac:dyDescent="0.25">
      <c r="B6" t="s">
        <v>4</v>
      </c>
      <c r="C6" s="7">
        <v>6.25E-2</v>
      </c>
      <c r="D6">
        <v>222</v>
      </c>
      <c r="E6" s="12">
        <f t="shared" si="3"/>
        <v>3552</v>
      </c>
      <c r="G6">
        <v>85</v>
      </c>
      <c r="H6">
        <v>88</v>
      </c>
      <c r="I6">
        <v>40</v>
      </c>
      <c r="J6">
        <v>241785</v>
      </c>
      <c r="K6">
        <v>248722</v>
      </c>
      <c r="N6" s="10">
        <f t="shared" si="0"/>
        <v>6937</v>
      </c>
      <c r="O6" s="12"/>
      <c r="P6">
        <f t="shared" si="1"/>
        <v>52.681779764379769</v>
      </c>
      <c r="R6" s="14">
        <f t="shared" si="2"/>
        <v>67.423690237618885</v>
      </c>
      <c r="S6" s="13"/>
    </row>
    <row r="7" spans="1:23" x14ac:dyDescent="0.25">
      <c r="B7" t="s">
        <v>5</v>
      </c>
      <c r="C7" s="8">
        <v>1</v>
      </c>
      <c r="D7">
        <v>21</v>
      </c>
      <c r="E7" s="12">
        <f>D7*1</f>
        <v>21</v>
      </c>
      <c r="G7">
        <v>50</v>
      </c>
      <c r="H7">
        <v>43</v>
      </c>
      <c r="I7">
        <v>20</v>
      </c>
      <c r="J7">
        <v>105316</v>
      </c>
      <c r="K7">
        <v>109516</v>
      </c>
      <c r="N7" s="10">
        <f t="shared" si="0"/>
        <v>4200</v>
      </c>
      <c r="O7" s="12"/>
      <c r="P7">
        <f t="shared" si="1"/>
        <v>31.89613305613306</v>
      </c>
      <c r="R7" s="14">
        <f t="shared" si="2"/>
        <v>0.65838702023981155</v>
      </c>
      <c r="S7" s="13"/>
    </row>
    <row r="8" spans="1:23" x14ac:dyDescent="0.25">
      <c r="B8" t="s">
        <v>6</v>
      </c>
      <c r="C8" s="7">
        <v>0.25</v>
      </c>
      <c r="D8">
        <v>64</v>
      </c>
      <c r="E8" s="12">
        <f>D8*4</f>
        <v>256</v>
      </c>
      <c r="G8">
        <v>105</v>
      </c>
      <c r="H8" s="11">
        <v>124</v>
      </c>
      <c r="I8">
        <v>40</v>
      </c>
      <c r="J8" s="11">
        <v>26528</v>
      </c>
      <c r="K8" s="11">
        <v>267155</v>
      </c>
      <c r="L8" s="11"/>
      <c r="N8" s="10">
        <f t="shared" si="0"/>
        <v>240627</v>
      </c>
      <c r="O8" s="12"/>
      <c r="P8">
        <f t="shared" si="1"/>
        <v>1827.3978116424119</v>
      </c>
      <c r="R8" s="14">
        <f t="shared" si="2"/>
        <v>0.14008991275408975</v>
      </c>
      <c r="S8" s="13"/>
    </row>
    <row r="9" spans="1:23" x14ac:dyDescent="0.25">
      <c r="A9" s="2" t="s">
        <v>12</v>
      </c>
      <c r="B9" s="3" t="s">
        <v>0</v>
      </c>
      <c r="C9" s="9">
        <v>1</v>
      </c>
      <c r="D9" s="1">
        <v>8</v>
      </c>
      <c r="E9" s="1">
        <f>D9*1</f>
        <v>8</v>
      </c>
      <c r="F9" s="3"/>
      <c r="G9" s="3">
        <v>130</v>
      </c>
      <c r="H9" s="3">
        <v>120</v>
      </c>
      <c r="I9" s="3">
        <v>0</v>
      </c>
      <c r="J9" s="3">
        <v>0</v>
      </c>
      <c r="K9" s="3">
        <v>839</v>
      </c>
      <c r="L9" s="3">
        <f>J9*10</f>
        <v>0</v>
      </c>
      <c r="M9" s="3">
        <f>K9*10</f>
        <v>8390</v>
      </c>
      <c r="N9" s="10">
        <f>M9-L9</f>
        <v>8390</v>
      </c>
      <c r="O9" s="3"/>
      <c r="P9" s="3">
        <f t="shared" si="1"/>
        <v>63.716322938322946</v>
      </c>
      <c r="Q9" s="3"/>
      <c r="R9" s="14">
        <f t="shared" si="2"/>
        <v>0.12555652352606658</v>
      </c>
      <c r="S9" s="13"/>
    </row>
    <row r="10" spans="1:23" x14ac:dyDescent="0.25">
      <c r="B10" t="s">
        <v>1</v>
      </c>
      <c r="C10" s="7">
        <v>0.5</v>
      </c>
      <c r="D10">
        <v>21</v>
      </c>
      <c r="E10" s="12">
        <f>D10*2</f>
        <v>42</v>
      </c>
      <c r="G10">
        <v>100</v>
      </c>
      <c r="H10">
        <v>116</v>
      </c>
      <c r="I10">
        <v>42.5</v>
      </c>
      <c r="J10">
        <v>0</v>
      </c>
      <c r="K10">
        <v>1603</v>
      </c>
      <c r="L10" s="12">
        <f t="shared" ref="L10:L15" si="4">J10*10</f>
        <v>0</v>
      </c>
      <c r="M10" s="12">
        <f t="shared" ref="M10:M15" si="5">K10*10</f>
        <v>16030</v>
      </c>
      <c r="N10" s="10">
        <f t="shared" ref="N10:N15" si="6">M10-L10</f>
        <v>16030</v>
      </c>
      <c r="O10" s="12"/>
      <c r="P10">
        <f t="shared" si="1"/>
        <v>121.73690783090785</v>
      </c>
      <c r="R10" s="14">
        <f t="shared" si="2"/>
        <v>0.34500629881562178</v>
      </c>
      <c r="S10" s="13"/>
    </row>
    <row r="11" spans="1:23" x14ac:dyDescent="0.25">
      <c r="B11" t="s">
        <v>2</v>
      </c>
      <c r="C11" s="7">
        <v>3.125E-2</v>
      </c>
      <c r="D11">
        <v>157</v>
      </c>
      <c r="E11" s="12">
        <f>D11*32</f>
        <v>5024</v>
      </c>
      <c r="G11">
        <v>190</v>
      </c>
      <c r="H11">
        <v>245</v>
      </c>
      <c r="I11">
        <v>42.5</v>
      </c>
      <c r="J11">
        <v>0</v>
      </c>
      <c r="K11">
        <v>2866.6</v>
      </c>
      <c r="L11" s="12">
        <f t="shared" si="4"/>
        <v>0</v>
      </c>
      <c r="M11" s="12">
        <f t="shared" si="5"/>
        <v>28666</v>
      </c>
      <c r="N11" s="10">
        <f t="shared" si="6"/>
        <v>28666</v>
      </c>
      <c r="O11" s="12"/>
      <c r="P11">
        <f t="shared" si="1"/>
        <v>217.69870242550246</v>
      </c>
      <c r="R11" s="14">
        <f t="shared" si="2"/>
        <v>23.077767317971208</v>
      </c>
      <c r="S11" s="13"/>
    </row>
    <row r="12" spans="1:23" x14ac:dyDescent="0.25">
      <c r="B12" t="s">
        <v>3</v>
      </c>
      <c r="C12" s="8">
        <v>1</v>
      </c>
      <c r="D12">
        <v>24</v>
      </c>
      <c r="E12" s="12">
        <f>D12*1</f>
        <v>24</v>
      </c>
      <c r="G12">
        <v>88</v>
      </c>
      <c r="H12">
        <v>95</v>
      </c>
      <c r="I12">
        <v>32.5</v>
      </c>
      <c r="J12">
        <v>0</v>
      </c>
      <c r="K12">
        <v>1754.4</v>
      </c>
      <c r="L12" s="12">
        <f t="shared" si="4"/>
        <v>0</v>
      </c>
      <c r="M12" s="12">
        <f t="shared" si="5"/>
        <v>17544</v>
      </c>
      <c r="N12" s="10">
        <f t="shared" si="6"/>
        <v>17544</v>
      </c>
      <c r="O12" s="12"/>
      <c r="P12">
        <f t="shared" si="1"/>
        <v>133.23470436590438</v>
      </c>
      <c r="R12" s="14">
        <f t="shared" si="2"/>
        <v>0.18013324767163108</v>
      </c>
      <c r="S12" s="13"/>
    </row>
    <row r="13" spans="1:23" x14ac:dyDescent="0.25">
      <c r="B13" t="s">
        <v>4</v>
      </c>
      <c r="C13" s="7">
        <v>0.25</v>
      </c>
      <c r="D13">
        <v>207</v>
      </c>
      <c r="E13" s="12">
        <f>D13*4</f>
        <v>828</v>
      </c>
      <c r="G13">
        <v>78</v>
      </c>
      <c r="H13">
        <v>87</v>
      </c>
      <c r="I13">
        <v>25</v>
      </c>
      <c r="J13">
        <v>0</v>
      </c>
      <c r="K13">
        <v>1797.5</v>
      </c>
      <c r="L13" s="12">
        <f t="shared" si="4"/>
        <v>0</v>
      </c>
      <c r="M13" s="12">
        <f t="shared" si="5"/>
        <v>17975</v>
      </c>
      <c r="N13" s="10">
        <f t="shared" si="6"/>
        <v>17975</v>
      </c>
      <c r="O13" s="12"/>
      <c r="P13">
        <f t="shared" si="1"/>
        <v>136.50785516285518</v>
      </c>
      <c r="R13" s="14">
        <f t="shared" si="2"/>
        <v>6.0655850098310315</v>
      </c>
      <c r="S13" s="13"/>
    </row>
    <row r="14" spans="1:23" x14ac:dyDescent="0.25">
      <c r="B14" t="s">
        <v>5</v>
      </c>
      <c r="C14" s="8">
        <v>1</v>
      </c>
      <c r="D14">
        <v>1</v>
      </c>
      <c r="E14" s="12">
        <f>D14*1</f>
        <v>1</v>
      </c>
      <c r="G14">
        <v>50</v>
      </c>
      <c r="H14">
        <v>47</v>
      </c>
      <c r="I14">
        <v>30</v>
      </c>
      <c r="J14">
        <v>0.4</v>
      </c>
      <c r="K14">
        <v>1013.9</v>
      </c>
      <c r="L14" s="12">
        <f t="shared" si="4"/>
        <v>4</v>
      </c>
      <c r="M14" s="12">
        <f t="shared" si="5"/>
        <v>10139</v>
      </c>
      <c r="N14" s="10">
        <f t="shared" si="6"/>
        <v>10135</v>
      </c>
      <c r="O14" s="12"/>
      <c r="P14">
        <f t="shared" si="1"/>
        <v>76.968406791406807</v>
      </c>
      <c r="R14" s="14">
        <f t="shared" si="2"/>
        <v>1.2992343763982468E-2</v>
      </c>
      <c r="S14" s="13"/>
    </row>
    <row r="15" spans="1:23" x14ac:dyDescent="0.25">
      <c r="B15" t="s">
        <v>6</v>
      </c>
      <c r="C15" s="7">
        <v>0.125</v>
      </c>
      <c r="D15">
        <v>87</v>
      </c>
      <c r="E15" s="12">
        <f>D15*8</f>
        <v>696</v>
      </c>
      <c r="G15">
        <v>102</v>
      </c>
      <c r="H15">
        <v>130</v>
      </c>
      <c r="I15">
        <v>45</v>
      </c>
      <c r="J15">
        <v>0.5</v>
      </c>
      <c r="K15">
        <v>2082.9</v>
      </c>
      <c r="L15" s="12">
        <f t="shared" si="4"/>
        <v>5</v>
      </c>
      <c r="M15" s="12">
        <f t="shared" si="5"/>
        <v>20829</v>
      </c>
      <c r="N15" s="10">
        <f t="shared" si="6"/>
        <v>20824</v>
      </c>
      <c r="O15" s="12"/>
      <c r="P15">
        <f t="shared" si="1"/>
        <v>158.14406541926544</v>
      </c>
      <c r="R15" s="15">
        <f t="shared" si="2"/>
        <v>4.4010503850068075</v>
      </c>
      <c r="S15" s="13"/>
    </row>
    <row r="16" spans="1:23" x14ac:dyDescent="0.25">
      <c r="C16" s="5"/>
      <c r="L16" s="12"/>
      <c r="M16" s="12"/>
    </row>
    <row r="17" spans="3:3" x14ac:dyDescent="0.25">
      <c r="C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Christman</dc:creator>
  <cp:lastModifiedBy>Nina Bednersek</cp:lastModifiedBy>
  <dcterms:created xsi:type="dcterms:W3CDTF">2017-06-13T22:36:40Z</dcterms:created>
  <dcterms:modified xsi:type="dcterms:W3CDTF">2018-05-30T21:37:26Z</dcterms:modified>
</cp:coreProperties>
</file>