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trlProps/ctrlProp3.xml" ContentType="application/vnd.ms-excel.controlproperti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1"/>
  <workbookPr/>
  <mc:AlternateContent xmlns:mc="http://schemas.openxmlformats.org/markup-compatibility/2006">
    <mc:Choice Requires="x15">
      <x15ac:absPath xmlns:x15ac="http://schemas.microsoft.com/office/spreadsheetml/2010/11/ac" url="https://46bt2m-my.sharepoint.com/personal/fawzan_46bt2m_onmicrosoft_com/Documents/Learnings/VBA/Projects/Interesting/"/>
    </mc:Choice>
  </mc:AlternateContent>
  <xr:revisionPtr revIDLastSave="92" documentId="11_636188004FC70791BABD7CB7F2E5C75D1274A9CE" xr6:coauthVersionLast="47" xr6:coauthVersionMax="47" xr10:uidLastSave="{A951BAF9-81EC-44BC-B7CF-A5727A45855C}"/>
  <bookViews>
    <workbookView xWindow="-120" yWindow="-120" windowWidth="29040" windowHeight="15720" activeTab="3" xr2:uid="{00000000-000D-0000-FFFF-FFFF00000000}"/>
  </bookViews>
  <sheets>
    <sheet name="Raw Data" sheetId="1" r:id="rId1"/>
    <sheet name="Sheet1" sheetId="2" state="hidden" r:id="rId2"/>
    <sheet name="Test Run" sheetId="4" r:id="rId3"/>
    <sheet name="Formulas" sheetId="6" r:id="rId4"/>
    <sheet name="Dashboard" sheetId="7" r:id="rId5"/>
  </sheets>
  <definedNames>
    <definedName name="_xlnm._FilterDatabase" localSheetId="2" hidden="1">'Test Run'!$H$42:$H$42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6" l="1" a="1"/>
  <c r="C11" i="6" s="1"/>
  <c r="B11" i="6" a="1"/>
  <c r="B11" i="6" s="1"/>
  <c r="Q27" i="6" a="1"/>
  <c r="Q27" i="6" s="1"/>
  <c r="Q20" i="6" a="1"/>
  <c r="Q20" i="6" s="1"/>
  <c r="Q13" i="6" a="1"/>
  <c r="Q13" i="6" s="1"/>
  <c r="Q5" i="6" a="1"/>
  <c r="Q5" i="6" s="1"/>
  <c r="M16" i="6" a="1"/>
  <c r="M16" i="6" s="1"/>
  <c r="B16" i="6" a="1"/>
  <c r="Q19" i="4" a="1"/>
  <c r="Q19" i="4" s="1"/>
  <c r="P19" i="4" a="1"/>
  <c r="P19" i="4" s="1"/>
  <c r="U14" i="4" a="1"/>
  <c r="H57" i="4" a="1"/>
  <c r="H57" i="4" s="1"/>
  <c r="G57" i="4" a="1"/>
  <c r="G57" i="4" s="1"/>
  <c r="E57" i="4" a="1"/>
  <c r="E57" i="4" s="1"/>
  <c r="D57" i="4" a="1"/>
  <c r="D57" i="4" s="1"/>
  <c r="F57" i="4" a="1"/>
  <c r="F57" i="4" s="1"/>
  <c r="C58" i="4" a="1"/>
  <c r="H48" i="4" a="1"/>
  <c r="H48" i="4" s="1"/>
  <c r="G48" i="4" a="1"/>
  <c r="G48" i="4" s="1"/>
  <c r="F48" i="4" a="1"/>
  <c r="F48" i="4" s="1"/>
  <c r="E48" i="4" a="1"/>
  <c r="E48" i="4"/>
  <c r="E50" i="4" s="1"/>
  <c r="D48" i="4" a="1"/>
  <c r="D48" i="4" s="1"/>
  <c r="C49" i="4" a="1"/>
  <c r="L48" i="4" a="1"/>
  <c r="L48" i="4" s="1"/>
  <c r="B49" i="4" a="1"/>
  <c r="B49" i="4" s="1"/>
  <c r="F15" i="4" a="1"/>
  <c r="I14" i="4" a="1"/>
  <c r="I14" i="4" s="1"/>
  <c r="H14" i="4" a="1"/>
  <c r="H14" i="4" s="1"/>
  <c r="F14" i="4" a="1"/>
  <c r="G14" i="4" a="1"/>
  <c r="B15" i="4"/>
  <c r="B31" i="2" a="1"/>
  <c r="B31" i="2" s="1"/>
  <c r="C15" i="2"/>
  <c r="D15" i="2"/>
  <c r="E15" i="2"/>
  <c r="F15" i="2"/>
  <c r="C16" i="2"/>
  <c r="D16" i="2"/>
  <c r="E16" i="2"/>
  <c r="F16" i="2"/>
  <c r="C17" i="2"/>
  <c r="D17" i="2"/>
  <c r="E17" i="2"/>
  <c r="F17" i="2"/>
  <c r="D14" i="2"/>
  <c r="E14" i="2"/>
  <c r="F14" i="2"/>
  <c r="C14" i="2"/>
  <c r="B15" i="2"/>
  <c r="B16" i="2"/>
  <c r="B17" i="2"/>
  <c r="B14" i="2"/>
  <c r="U14" i="4" l="1"/>
  <c r="V14" i="4" s="1"/>
  <c r="V15" i="4"/>
  <c r="V16" i="4"/>
  <c r="V17" i="4"/>
  <c r="C49" i="4"/>
  <c r="E49" i="4" s="1"/>
  <c r="E51" i="4"/>
  <c r="E52" i="4"/>
  <c r="B16" i="6"/>
  <c r="U21" i="4" a="1"/>
  <c r="G52" i="4"/>
  <c r="G51" i="4"/>
  <c r="G50" i="4"/>
  <c r="G49" i="4"/>
  <c r="H52" i="4"/>
  <c r="H49" i="4"/>
  <c r="H51" i="4"/>
  <c r="H50" i="4"/>
  <c r="H61" i="4"/>
  <c r="G61" i="4"/>
  <c r="F61" i="4"/>
  <c r="E61" i="4"/>
  <c r="D61" i="4"/>
  <c r="H60" i="4"/>
  <c r="G60" i="4"/>
  <c r="F60" i="4"/>
  <c r="E60" i="4"/>
  <c r="D60" i="4"/>
  <c r="H59" i="4"/>
  <c r="G59" i="4"/>
  <c r="F59" i="4"/>
  <c r="E59" i="4"/>
  <c r="D59" i="4"/>
  <c r="C58" i="4"/>
  <c r="F50" i="4"/>
  <c r="F51" i="4"/>
  <c r="F52" i="4"/>
  <c r="F49" i="4"/>
  <c r="D52" i="4"/>
  <c r="D51" i="4"/>
  <c r="D50" i="4"/>
  <c r="D49" i="4"/>
  <c r="L49" i="4"/>
  <c r="F14" i="4"/>
  <c r="F15" i="4"/>
  <c r="B28" i="4" s="1"/>
  <c r="G14" i="4"/>
  <c r="B29" i="4"/>
  <c r="B31" i="4"/>
  <c r="B30" i="4"/>
  <c r="X37" i="4" l="1"/>
  <c r="Y39" i="4"/>
  <c r="X38" i="4"/>
  <c r="Y38" i="4"/>
  <c r="Y37" i="4"/>
  <c r="X39" i="4"/>
  <c r="X36" i="4"/>
  <c r="Y36" i="4"/>
  <c r="Y33" i="4"/>
  <c r="U21" i="4"/>
  <c r="X33" i="4"/>
  <c r="H26" i="4" a="1"/>
  <c r="R13" i="4"/>
  <c r="H58" i="4"/>
  <c r="G58" i="4"/>
  <c r="F58" i="4"/>
  <c r="E58" i="4"/>
  <c r="D58" i="4"/>
  <c r="B36" i="4" s="1"/>
  <c r="F16" i="6" l="1" a="1"/>
  <c r="H26" i="4"/>
  <c r="W39" i="4" s="1"/>
  <c r="V39" i="4" s="1"/>
  <c r="U39" i="4" s="1"/>
  <c r="W38" i="4" s="1"/>
  <c r="V38" i="4" s="1"/>
  <c r="U38" i="4" s="1"/>
  <c r="W37" i="4" s="1"/>
  <c r="V37" i="4" s="1"/>
  <c r="U37" i="4" s="1"/>
  <c r="F16" i="6" l="1"/>
  <c r="U35" i="4" a="1"/>
  <c r="U35" i="4" s="1"/>
  <c r="V7" i="6"/>
  <c r="R7" i="6"/>
  <c r="U8" i="6"/>
  <c r="T8" i="6"/>
  <c r="V5" i="6"/>
  <c r="S8" i="6"/>
  <c r="R6" i="6"/>
  <c r="S5" i="6"/>
  <c r="V6" i="6"/>
  <c r="U6" i="6"/>
  <c r="T5" i="6"/>
  <c r="T7" i="6"/>
  <c r="R8" i="6"/>
  <c r="R5" i="6"/>
  <c r="T6" i="6"/>
  <c r="S6" i="6"/>
  <c r="U5" i="6"/>
  <c r="S7" i="6"/>
  <c r="U7" i="6"/>
  <c r="V8" i="6"/>
  <c r="S14" i="6"/>
  <c r="U14" i="6"/>
  <c r="S15" i="6"/>
  <c r="R14" i="6"/>
  <c r="U15" i="6"/>
  <c r="V14" i="6"/>
  <c r="T13" i="6"/>
  <c r="T15" i="6"/>
  <c r="U13" i="6"/>
  <c r="R15" i="6"/>
  <c r="V15" i="6"/>
  <c r="S13" i="6"/>
  <c r="V13" i="6"/>
  <c r="T14" i="6"/>
  <c r="R13" i="6"/>
  <c r="U33" i="4"/>
  <c r="U36" i="4"/>
  <c r="T20" i="6"/>
  <c r="S21" i="6"/>
  <c r="T22" i="6"/>
  <c r="R20" i="6"/>
  <c r="R22" i="6"/>
  <c r="S22" i="6"/>
  <c r="R21" i="6"/>
  <c r="U22" i="6"/>
  <c r="V20" i="6"/>
  <c r="U20" i="6"/>
  <c r="V22" i="6"/>
  <c r="T21" i="6"/>
  <c r="U21" i="6"/>
  <c r="V21" i="6"/>
  <c r="S20" i="6"/>
  <c r="V36" i="4"/>
  <c r="V33" i="4"/>
  <c r="R27" i="6"/>
  <c r="S29" i="6"/>
  <c r="S28" i="6"/>
  <c r="V27" i="6"/>
  <c r="T27" i="6"/>
  <c r="R28" i="6"/>
  <c r="R30" i="6"/>
  <c r="V28" i="6"/>
  <c r="S27" i="6"/>
  <c r="R29" i="6"/>
  <c r="U29" i="6"/>
  <c r="T29" i="6"/>
  <c r="V29" i="6"/>
  <c r="U27" i="6"/>
  <c r="U30" i="6"/>
  <c r="V30" i="6"/>
  <c r="S30" i="6"/>
  <c r="T30" i="6"/>
  <c r="T28" i="6"/>
  <c r="U28" i="6"/>
  <c r="W36" i="4"/>
  <c r="W33" i="4"/>
  <c r="R19" i="6" l="1" a="1"/>
  <c r="R26" i="6" a="1"/>
  <c r="R4" i="6" a="1"/>
  <c r="R12" i="6" a="1"/>
  <c r="R4" i="6" l="1"/>
  <c r="Y4" i="6" s="1" a="1"/>
  <c r="R19" i="6"/>
  <c r="Y19" i="6" s="1" a="1"/>
  <c r="R12" i="6"/>
  <c r="Y12" i="6" s="1" a="1"/>
  <c r="R26" i="6"/>
  <c r="Y26" i="6" s="1" a="1"/>
  <c r="Y19" i="6" l="1"/>
  <c r="Y26" i="6"/>
  <c r="Y4" i="6"/>
  <c r="Y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<sst xmlns="http://schemas.openxmlformats.org/spreadsheetml/2006/main" count="691" uniqueCount="56">
  <si>
    <t>Region</t>
  </si>
  <si>
    <t>Product</t>
  </si>
  <si>
    <t>Customer Type</t>
  </si>
  <si>
    <t>Sales Person - Name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</si>
  <si>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</si>
  <si>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</si>
  <si>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</si>
  <si>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</si>
  <si>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</si>
  <si>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</si>
  <si>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</si>
  <si>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</si>
  <si>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</si>
  <si>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</si>
  <si>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</si>
  <si>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</si>
  <si>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</si>
  <si>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</si>
  <si>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</si>
  <si>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</si>
  <si>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</si>
  <si>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</si>
  <si>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</si>
  <si>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</si>
  <si>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</si>
  <si>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</si>
  <si>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</si>
  <si>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</si>
  <si>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East</t>
  </si>
  <si>
    <t>Light Sabres</t>
  </si>
  <si>
    <t>Enterprise</t>
  </si>
  <si>
    <t>James Kirk</t>
  </si>
  <si>
    <t>Luke Skywalker</t>
  </si>
  <si>
    <t>Hansolo</t>
  </si>
  <si>
    <t>Chewbacca</t>
  </si>
  <si>
    <t>Galaxy</t>
  </si>
  <si>
    <t>Planet</t>
  </si>
  <si>
    <t>Transponders</t>
  </si>
  <si>
    <t>Glue Guns</t>
  </si>
  <si>
    <t>West</t>
  </si>
  <si>
    <t>North</t>
  </si>
  <si>
    <t>South</t>
  </si>
  <si>
    <t>ChooseCol</t>
  </si>
  <si>
    <t>Col No</t>
  </si>
  <si>
    <t>Col Back</t>
  </si>
  <si>
    <t>Col Forwd</t>
  </si>
  <si>
    <t>Raw Data Only Required Date Ranges</t>
  </si>
  <si>
    <t>Date Index</t>
  </si>
  <si>
    <t>Table Offset</t>
  </si>
  <si>
    <t>Date Range Transpose</t>
  </si>
  <si>
    <t>Region Chart</t>
  </si>
  <si>
    <t>Sales Person</t>
  </si>
  <si>
    <t>For Some reason Charts plotting the 0s too so im poulating below tables using offset which gives only active data from left side</t>
  </si>
  <si>
    <t>Customer</t>
  </si>
  <si>
    <t>Select Month Year</t>
  </si>
  <si>
    <t>All sales are in thosands of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</si>
</sst>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7" fontId="0" fillId="0" borderId="0" xfId="0" applyNumberFormat="1"/>
    <xf numFmtId="164" fontId="0" fillId="0" borderId="0" xfId="1" applyNumberFormat="1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4" fillId="5" borderId="0" xfId="0" applyFont="1" applyFill="1" applyAlignment="1">
      <alignment horizontal="left" vertical="top" indent="3"/>
    </xf>
    <xf numFmtId="0" fontId="3" fillId="6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1"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 Run'!$C$49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Run'!$D$48:$H$48</c:f>
              <c:strCache>
                <c:ptCount val="3"/>
                <c:pt idx="0">
                  <c:v>Oct-09</c:v>
                </c:pt>
                <c:pt idx="1">
                  <c:v>Nov-09</c:v>
                </c:pt>
                <c:pt idx="2">
                  <c:v>Dec-09</c:v>
                </c:pt>
              </c:strCache>
            </c:strRef>
          </c:cat>
          <c:val>
            <c:numRef>
              <c:f>'Test Run'!$D$49:$H$49</c:f>
              <c:numCache>
                <c:formatCode>General</c:formatCode>
                <c:ptCount val="5"/>
                <c:pt idx="0">
                  <c:v>30075</c:v>
                </c:pt>
                <c:pt idx="1">
                  <c:v>30583</c:v>
                </c:pt>
                <c:pt idx="2">
                  <c:v>31376</c:v>
                </c:pt>
                <c:pt idx="3">
                  <c:v>#N/A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FA-4260-9C7A-4F13213B2F5C}"/>
            </c:ext>
          </c:extLst>
        </c:ser>
        <c:ser>
          <c:idx val="1"/>
          <c:order val="1"/>
          <c:tx>
            <c:strRef>
              <c:f>'Test Run'!$C$50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'Test Run'!$D$48:$H$48</c:f>
              <c:strCache>
                <c:ptCount val="3"/>
                <c:pt idx="0">
                  <c:v>Oct-09</c:v>
                </c:pt>
                <c:pt idx="1">
                  <c:v>Nov-09</c:v>
                </c:pt>
                <c:pt idx="2">
                  <c:v>Dec-09</c:v>
                </c:pt>
              </c:strCache>
            </c:strRef>
          </c:cat>
          <c:val>
            <c:numRef>
              <c:f>'Test Run'!$D$50:$H$50</c:f>
              <c:numCache>
                <c:formatCode>General</c:formatCode>
                <c:ptCount val="5"/>
                <c:pt idx="0">
                  <c:v>30360</c:v>
                </c:pt>
                <c:pt idx="1">
                  <c:v>30790</c:v>
                </c:pt>
                <c:pt idx="2">
                  <c:v>30701</c:v>
                </c:pt>
                <c:pt idx="3">
                  <c:v>#N/A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FA-4260-9C7A-4F13213B2F5C}"/>
            </c:ext>
          </c:extLst>
        </c:ser>
        <c:ser>
          <c:idx val="2"/>
          <c:order val="2"/>
          <c:tx>
            <c:strRef>
              <c:f>'Test Run'!$C$51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'Test Run'!$D$48:$H$48</c:f>
              <c:strCache>
                <c:ptCount val="3"/>
                <c:pt idx="0">
                  <c:v>Oct-09</c:v>
                </c:pt>
                <c:pt idx="1">
                  <c:v>Nov-09</c:v>
                </c:pt>
                <c:pt idx="2">
                  <c:v>Dec-09</c:v>
                </c:pt>
              </c:strCache>
            </c:strRef>
          </c:cat>
          <c:val>
            <c:numRef>
              <c:f>'Test Run'!$D$51:$H$51</c:f>
              <c:numCache>
                <c:formatCode>General</c:formatCode>
                <c:ptCount val="5"/>
                <c:pt idx="0">
                  <c:v>28328</c:v>
                </c:pt>
                <c:pt idx="1">
                  <c:v>28277</c:v>
                </c:pt>
                <c:pt idx="2">
                  <c:v>28165</c:v>
                </c:pt>
                <c:pt idx="3">
                  <c:v>#N/A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FA-4260-9C7A-4F13213B2F5C}"/>
            </c:ext>
          </c:extLst>
        </c:ser>
        <c:ser>
          <c:idx val="3"/>
          <c:order val="3"/>
          <c:tx>
            <c:strRef>
              <c:f>'Test Run'!$C$52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'Test Run'!$D$48:$H$48</c:f>
              <c:strCache>
                <c:ptCount val="3"/>
                <c:pt idx="0">
                  <c:v>Oct-09</c:v>
                </c:pt>
                <c:pt idx="1">
                  <c:v>Nov-09</c:v>
                </c:pt>
                <c:pt idx="2">
                  <c:v>Dec-09</c:v>
                </c:pt>
              </c:strCache>
            </c:strRef>
          </c:cat>
          <c:val>
            <c:numRef>
              <c:f>'Test Run'!$D$52:$H$52</c:f>
              <c:numCache>
                <c:formatCode>General</c:formatCode>
                <c:ptCount val="5"/>
                <c:pt idx="0">
                  <c:v>30943</c:v>
                </c:pt>
                <c:pt idx="1">
                  <c:v>30858</c:v>
                </c:pt>
                <c:pt idx="2">
                  <c:v>31119</c:v>
                </c:pt>
                <c:pt idx="3">
                  <c:v>#N/A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FA-4260-9C7A-4F13213B2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884016"/>
        <c:axId val="425880880"/>
      </c:barChart>
      <c:catAx>
        <c:axId val="42588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80880"/>
        <c:crosses val="autoZero"/>
        <c:auto val="1"/>
        <c:lblAlgn val="ctr"/>
        <c:lblOffset val="100"/>
        <c:noMultiLvlLbl val="0"/>
      </c:catAx>
      <c:valAx>
        <c:axId val="42588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8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 Run'!$T$36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'Test Run'!$U$35:$Y$35</c:f>
              <c:numCache>
                <c:formatCode>mmm\-yy</c:formatCode>
                <c:ptCount val="5"/>
                <c:pt idx="0">
                  <c:v>40087</c:v>
                </c:pt>
                <c:pt idx="1">
                  <c:v>40118</c:v>
                </c:pt>
                <c:pt idx="2">
                  <c:v>40148</c:v>
                </c:pt>
              </c:numCache>
            </c:numRef>
          </c:cat>
          <c:val>
            <c:numRef>
              <c:f>'Test Run'!$U$36:$Y$36</c:f>
              <c:numCache>
                <c:formatCode>General</c:formatCode>
                <c:ptCount val="5"/>
                <c:pt idx="0">
                  <c:v>5615</c:v>
                </c:pt>
                <c:pt idx="1">
                  <c:v>5544</c:v>
                </c:pt>
                <c:pt idx="2">
                  <c:v>5656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5A-4F79-BAAA-C32979C7DCA7}"/>
            </c:ext>
          </c:extLst>
        </c:ser>
        <c:ser>
          <c:idx val="1"/>
          <c:order val="1"/>
          <c:tx>
            <c:strRef>
              <c:f>'Test Run'!$T$37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'Test Run'!$U$35:$Y$35</c:f>
              <c:numCache>
                <c:formatCode>mmm\-yy</c:formatCode>
                <c:ptCount val="5"/>
                <c:pt idx="0">
                  <c:v>40087</c:v>
                </c:pt>
                <c:pt idx="1">
                  <c:v>40118</c:v>
                </c:pt>
                <c:pt idx="2">
                  <c:v>40148</c:v>
                </c:pt>
              </c:numCache>
            </c:numRef>
          </c:cat>
          <c:val>
            <c:numRef>
              <c:f>'Test Run'!$U$37:$Y$37</c:f>
              <c:numCache>
                <c:formatCode>General</c:formatCode>
                <c:ptCount val="5"/>
                <c:pt idx="0">
                  <c:v>968</c:v>
                </c:pt>
                <c:pt idx="1">
                  <c:v>1033</c:v>
                </c:pt>
                <c:pt idx="2">
                  <c:v>1106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5A-4F79-BAAA-C32979C7DCA7}"/>
            </c:ext>
          </c:extLst>
        </c:ser>
        <c:ser>
          <c:idx val="2"/>
          <c:order val="2"/>
          <c:tx>
            <c:strRef>
              <c:f>'Test Run'!$T$38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'Test Run'!$U$35:$Y$35</c:f>
              <c:numCache>
                <c:formatCode>mmm\-yy</c:formatCode>
                <c:ptCount val="5"/>
                <c:pt idx="0">
                  <c:v>40087</c:v>
                </c:pt>
                <c:pt idx="1">
                  <c:v>40118</c:v>
                </c:pt>
                <c:pt idx="2">
                  <c:v>40148</c:v>
                </c:pt>
              </c:numCache>
            </c:numRef>
          </c:cat>
          <c:val>
            <c:numRef>
              <c:f>'Test Run'!$U$38:$Y$38</c:f>
              <c:numCache>
                <c:formatCode>General</c:formatCode>
                <c:ptCount val="5"/>
                <c:pt idx="0">
                  <c:v>734</c:v>
                </c:pt>
                <c:pt idx="1">
                  <c:v>716</c:v>
                </c:pt>
                <c:pt idx="2">
                  <c:v>748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5A-4F79-BAAA-C32979C7DCA7}"/>
            </c:ext>
          </c:extLst>
        </c:ser>
        <c:ser>
          <c:idx val="3"/>
          <c:order val="3"/>
          <c:tx>
            <c:strRef>
              <c:f>'Test Run'!$T$39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'Test Run'!$U$35:$Y$35</c:f>
              <c:numCache>
                <c:formatCode>mmm\-yy</c:formatCode>
                <c:ptCount val="5"/>
                <c:pt idx="0">
                  <c:v>40087</c:v>
                </c:pt>
                <c:pt idx="1">
                  <c:v>40118</c:v>
                </c:pt>
                <c:pt idx="2">
                  <c:v>40148</c:v>
                </c:pt>
              </c:numCache>
            </c:numRef>
          </c:cat>
          <c:val>
            <c:numRef>
              <c:f>'Test Run'!$U$39:$Y$39</c:f>
              <c:numCache>
                <c:formatCode>General</c:formatCode>
                <c:ptCount val="5"/>
                <c:pt idx="0">
                  <c:v>523</c:v>
                </c:pt>
                <c:pt idx="1">
                  <c:v>545</c:v>
                </c:pt>
                <c:pt idx="2">
                  <c:v>577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5A-4F79-BAAA-C32979C7D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878528"/>
        <c:axId val="425881272"/>
      </c:barChart>
      <c:dateAx>
        <c:axId val="42587852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81272"/>
        <c:crosses val="autoZero"/>
        <c:auto val="1"/>
        <c:lblOffset val="100"/>
        <c:baseTimeUnit val="months"/>
      </c:dateAx>
      <c:valAx>
        <c:axId val="42588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7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Formulas!$Q$5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Formulas!$R$4:$V$4</c:f>
              <c:strCache>
                <c:ptCount val="5"/>
                <c:pt idx="0">
                  <c:v>Mar-09</c:v>
                </c:pt>
                <c:pt idx="1">
                  <c:v>Apr-09</c:v>
                </c:pt>
                <c:pt idx="2">
                  <c:v>May-09</c:v>
                </c:pt>
                <c:pt idx="3">
                  <c:v>Jun-09</c:v>
                </c:pt>
                <c:pt idx="4">
                  <c:v>Jul-09</c:v>
                </c:pt>
              </c:strCache>
            </c:strRef>
          </c:cat>
          <c:val>
            <c:numRef>
              <c:f>Formulas!$R$5:$V$5</c:f>
              <c:numCache>
                <c:formatCode>General</c:formatCode>
                <c:ptCount val="5"/>
                <c:pt idx="0">
                  <c:v>29896</c:v>
                </c:pt>
                <c:pt idx="1">
                  <c:v>30537</c:v>
                </c:pt>
                <c:pt idx="2">
                  <c:v>30640</c:v>
                </c:pt>
                <c:pt idx="3">
                  <c:v>30218</c:v>
                </c:pt>
                <c:pt idx="4">
                  <c:v>30054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28-4815-84B0-0F9826865A36}"/>
            </c:ext>
          </c:extLst>
        </c:ser>
        <c:ser>
          <c:idx val="1"/>
          <c:order val="1"/>
          <c:tx>
            <c:strRef>
              <c:f>Formulas!$Q$6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Formulas!$R$4:$V$4</c:f>
              <c:strCache>
                <c:ptCount val="5"/>
                <c:pt idx="0">
                  <c:v>Mar-09</c:v>
                </c:pt>
                <c:pt idx="1">
                  <c:v>Apr-09</c:v>
                </c:pt>
                <c:pt idx="2">
                  <c:v>May-09</c:v>
                </c:pt>
                <c:pt idx="3">
                  <c:v>Jun-09</c:v>
                </c:pt>
                <c:pt idx="4">
                  <c:v>Jul-09</c:v>
                </c:pt>
              </c:strCache>
            </c:strRef>
          </c:cat>
          <c:val>
            <c:numRef>
              <c:f>Formulas!$R$6:$V$6</c:f>
              <c:numCache>
                <c:formatCode>General</c:formatCode>
                <c:ptCount val="5"/>
                <c:pt idx="0">
                  <c:v>29065</c:v>
                </c:pt>
                <c:pt idx="1">
                  <c:v>29164</c:v>
                </c:pt>
                <c:pt idx="2">
                  <c:v>29307</c:v>
                </c:pt>
                <c:pt idx="3">
                  <c:v>29884</c:v>
                </c:pt>
                <c:pt idx="4">
                  <c:v>30399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28-4815-84B0-0F9826865A36}"/>
            </c:ext>
          </c:extLst>
        </c:ser>
        <c:ser>
          <c:idx val="2"/>
          <c:order val="2"/>
          <c:tx>
            <c:strRef>
              <c:f>Formulas!$Q$7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Formulas!$R$4:$V$4</c:f>
              <c:strCache>
                <c:ptCount val="5"/>
                <c:pt idx="0">
                  <c:v>Mar-09</c:v>
                </c:pt>
                <c:pt idx="1">
                  <c:v>Apr-09</c:v>
                </c:pt>
                <c:pt idx="2">
                  <c:v>May-09</c:v>
                </c:pt>
                <c:pt idx="3">
                  <c:v>Jun-09</c:v>
                </c:pt>
                <c:pt idx="4">
                  <c:v>Jul-09</c:v>
                </c:pt>
              </c:strCache>
            </c:strRef>
          </c:cat>
          <c:val>
            <c:numRef>
              <c:f>Formulas!$R$7:$V$7</c:f>
              <c:numCache>
                <c:formatCode>General</c:formatCode>
                <c:ptCount val="5"/>
                <c:pt idx="0">
                  <c:v>28233</c:v>
                </c:pt>
                <c:pt idx="1">
                  <c:v>28155</c:v>
                </c:pt>
                <c:pt idx="2">
                  <c:v>28232</c:v>
                </c:pt>
                <c:pt idx="3">
                  <c:v>28210</c:v>
                </c:pt>
                <c:pt idx="4">
                  <c:v>27829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28-4815-84B0-0F9826865A36}"/>
            </c:ext>
          </c:extLst>
        </c:ser>
        <c:ser>
          <c:idx val="3"/>
          <c:order val="3"/>
          <c:tx>
            <c:strRef>
              <c:f>Formulas!$Q$8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Formulas!$R$4:$V$4</c:f>
              <c:strCache>
                <c:ptCount val="5"/>
                <c:pt idx="0">
                  <c:v>Mar-09</c:v>
                </c:pt>
                <c:pt idx="1">
                  <c:v>Apr-09</c:v>
                </c:pt>
                <c:pt idx="2">
                  <c:v>May-09</c:v>
                </c:pt>
                <c:pt idx="3">
                  <c:v>Jun-09</c:v>
                </c:pt>
                <c:pt idx="4">
                  <c:v>Jul-09</c:v>
                </c:pt>
              </c:strCache>
            </c:strRef>
          </c:cat>
          <c:val>
            <c:numRef>
              <c:f>Formulas!$R$8:$V$8</c:f>
              <c:numCache>
                <c:formatCode>General</c:formatCode>
                <c:ptCount val="5"/>
                <c:pt idx="0">
                  <c:v>29854</c:v>
                </c:pt>
                <c:pt idx="1">
                  <c:v>30210</c:v>
                </c:pt>
                <c:pt idx="2">
                  <c:v>30242</c:v>
                </c:pt>
                <c:pt idx="3">
                  <c:v>30108</c:v>
                </c:pt>
                <c:pt idx="4">
                  <c:v>30212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28-4815-84B0-0F9826865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878920"/>
        <c:axId val="425881664"/>
      </c:barChart>
      <c:catAx>
        <c:axId val="425878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81664"/>
        <c:crosses val="autoZero"/>
        <c:auto val="1"/>
        <c:lblAlgn val="ctr"/>
        <c:lblOffset val="100"/>
        <c:noMultiLvlLbl val="0"/>
      </c:catAx>
      <c:valAx>
        <c:axId val="4258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78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Formulas!$Y$5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Formulas!$Z$4:$AD$4</c:f>
              <c:strCache>
                <c:ptCount val="5"/>
                <c:pt idx="0">
                  <c:v>Mar-09</c:v>
                </c:pt>
                <c:pt idx="1">
                  <c:v>Apr-09</c:v>
                </c:pt>
                <c:pt idx="2">
                  <c:v>May-09</c:v>
                </c:pt>
                <c:pt idx="3">
                  <c:v>Jun-09</c:v>
                </c:pt>
                <c:pt idx="4">
                  <c:v>Jul-09</c:v>
                </c:pt>
              </c:strCache>
            </c:strRef>
          </c:cat>
          <c:val>
            <c:numRef>
              <c:f>Formulas!$Z$5:$AD$5</c:f>
              <c:numCache>
                <c:formatCode>General</c:formatCode>
                <c:ptCount val="5"/>
                <c:pt idx="0">
                  <c:v>29896</c:v>
                </c:pt>
                <c:pt idx="1">
                  <c:v>30537</c:v>
                </c:pt>
                <c:pt idx="2">
                  <c:v>30640</c:v>
                </c:pt>
                <c:pt idx="3">
                  <c:v>30218</c:v>
                </c:pt>
                <c:pt idx="4">
                  <c:v>30054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A-4534-A4F5-D7C6ACD07909}"/>
            </c:ext>
          </c:extLst>
        </c:ser>
        <c:ser>
          <c:idx val="1"/>
          <c:order val="1"/>
          <c:tx>
            <c:strRef>
              <c:f>Formulas!$Y$6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Formulas!$Z$4:$AD$4</c:f>
              <c:strCache>
                <c:ptCount val="5"/>
                <c:pt idx="0">
                  <c:v>Mar-09</c:v>
                </c:pt>
                <c:pt idx="1">
                  <c:v>Apr-09</c:v>
                </c:pt>
                <c:pt idx="2">
                  <c:v>May-09</c:v>
                </c:pt>
                <c:pt idx="3">
                  <c:v>Jun-09</c:v>
                </c:pt>
                <c:pt idx="4">
                  <c:v>Jul-09</c:v>
                </c:pt>
              </c:strCache>
            </c:strRef>
          </c:cat>
          <c:val>
            <c:numRef>
              <c:f>Formulas!$Z$6:$AD$6</c:f>
              <c:numCache>
                <c:formatCode>General</c:formatCode>
                <c:ptCount val="5"/>
                <c:pt idx="0">
                  <c:v>29065</c:v>
                </c:pt>
                <c:pt idx="1">
                  <c:v>29164</c:v>
                </c:pt>
                <c:pt idx="2">
                  <c:v>29307</c:v>
                </c:pt>
                <c:pt idx="3">
                  <c:v>29884</c:v>
                </c:pt>
                <c:pt idx="4">
                  <c:v>30399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2A-4534-A4F5-D7C6ACD07909}"/>
            </c:ext>
          </c:extLst>
        </c:ser>
        <c:ser>
          <c:idx val="2"/>
          <c:order val="2"/>
          <c:tx>
            <c:strRef>
              <c:f>Formulas!$Y$7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Formulas!$Z$4:$AD$4</c:f>
              <c:strCache>
                <c:ptCount val="5"/>
                <c:pt idx="0">
                  <c:v>Mar-09</c:v>
                </c:pt>
                <c:pt idx="1">
                  <c:v>Apr-09</c:v>
                </c:pt>
                <c:pt idx="2">
                  <c:v>May-09</c:v>
                </c:pt>
                <c:pt idx="3">
                  <c:v>Jun-09</c:v>
                </c:pt>
                <c:pt idx="4">
                  <c:v>Jul-09</c:v>
                </c:pt>
              </c:strCache>
            </c:strRef>
          </c:cat>
          <c:val>
            <c:numRef>
              <c:f>Formulas!$Z$7:$AD$7</c:f>
              <c:numCache>
                <c:formatCode>General</c:formatCode>
                <c:ptCount val="5"/>
                <c:pt idx="0">
                  <c:v>28233</c:v>
                </c:pt>
                <c:pt idx="1">
                  <c:v>28155</c:v>
                </c:pt>
                <c:pt idx="2">
                  <c:v>28232</c:v>
                </c:pt>
                <c:pt idx="3">
                  <c:v>28210</c:v>
                </c:pt>
                <c:pt idx="4">
                  <c:v>27829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2A-4534-A4F5-D7C6ACD07909}"/>
            </c:ext>
          </c:extLst>
        </c:ser>
        <c:ser>
          <c:idx val="3"/>
          <c:order val="3"/>
          <c:tx>
            <c:strRef>
              <c:f>Formulas!$Y$8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Formulas!$Z$4:$AD$4</c:f>
              <c:strCache>
                <c:ptCount val="5"/>
                <c:pt idx="0">
                  <c:v>Mar-09</c:v>
                </c:pt>
                <c:pt idx="1">
                  <c:v>Apr-09</c:v>
                </c:pt>
                <c:pt idx="2">
                  <c:v>May-09</c:v>
                </c:pt>
                <c:pt idx="3">
                  <c:v>Jun-09</c:v>
                </c:pt>
                <c:pt idx="4">
                  <c:v>Jul-09</c:v>
                </c:pt>
              </c:strCache>
            </c:strRef>
          </c:cat>
          <c:val>
            <c:numRef>
              <c:f>Formulas!$Z$8:$AD$8</c:f>
              <c:numCache>
                <c:formatCode>General</c:formatCode>
                <c:ptCount val="5"/>
                <c:pt idx="0">
                  <c:v>29854</c:v>
                </c:pt>
                <c:pt idx="1">
                  <c:v>30210</c:v>
                </c:pt>
                <c:pt idx="2">
                  <c:v>30242</c:v>
                </c:pt>
                <c:pt idx="3">
                  <c:v>30108</c:v>
                </c:pt>
                <c:pt idx="4">
                  <c:v>30212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2A-4534-A4F5-D7C6ACD07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204224"/>
        <c:axId val="430206576"/>
      </c:barChart>
      <c:catAx>
        <c:axId val="43020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206576"/>
        <c:crosses val="autoZero"/>
        <c:auto val="1"/>
        <c:lblAlgn val="ctr"/>
        <c:lblOffset val="100"/>
        <c:noMultiLvlLbl val="0"/>
      </c:catAx>
      <c:valAx>
        <c:axId val="430206576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2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20422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0.12037037037037036"/>
          <c:w val="0.90286351706036749"/>
          <c:h val="0.66632691746864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Formulas!$Y$5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Formulas!$Z$4:$AD$4</c:f>
              <c:strCache>
                <c:ptCount val="5"/>
                <c:pt idx="0">
                  <c:v>Mar-09</c:v>
                </c:pt>
                <c:pt idx="1">
                  <c:v>Apr-09</c:v>
                </c:pt>
                <c:pt idx="2">
                  <c:v>May-09</c:v>
                </c:pt>
                <c:pt idx="3">
                  <c:v>Jun-09</c:v>
                </c:pt>
                <c:pt idx="4">
                  <c:v>Jul-09</c:v>
                </c:pt>
              </c:strCache>
            </c:strRef>
          </c:cat>
          <c:val>
            <c:numRef>
              <c:f>Formulas!$Z$5:$AD$5</c:f>
              <c:numCache>
                <c:formatCode>General</c:formatCode>
                <c:ptCount val="5"/>
                <c:pt idx="0">
                  <c:v>29896</c:v>
                </c:pt>
                <c:pt idx="1">
                  <c:v>30537</c:v>
                </c:pt>
                <c:pt idx="2">
                  <c:v>30640</c:v>
                </c:pt>
                <c:pt idx="3">
                  <c:v>30218</c:v>
                </c:pt>
                <c:pt idx="4">
                  <c:v>30054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F-4F45-8C6E-AEA4E38E59FF}"/>
            </c:ext>
          </c:extLst>
        </c:ser>
        <c:ser>
          <c:idx val="1"/>
          <c:order val="1"/>
          <c:tx>
            <c:strRef>
              <c:f>Formulas!$Y$6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Formulas!$Z$4:$AD$4</c:f>
              <c:strCache>
                <c:ptCount val="5"/>
                <c:pt idx="0">
                  <c:v>Mar-09</c:v>
                </c:pt>
                <c:pt idx="1">
                  <c:v>Apr-09</c:v>
                </c:pt>
                <c:pt idx="2">
                  <c:v>May-09</c:v>
                </c:pt>
                <c:pt idx="3">
                  <c:v>Jun-09</c:v>
                </c:pt>
                <c:pt idx="4">
                  <c:v>Jul-09</c:v>
                </c:pt>
              </c:strCache>
            </c:strRef>
          </c:cat>
          <c:val>
            <c:numRef>
              <c:f>Formulas!$Z$6:$AD$6</c:f>
              <c:numCache>
                <c:formatCode>General</c:formatCode>
                <c:ptCount val="5"/>
                <c:pt idx="0">
                  <c:v>29065</c:v>
                </c:pt>
                <c:pt idx="1">
                  <c:v>29164</c:v>
                </c:pt>
                <c:pt idx="2">
                  <c:v>29307</c:v>
                </c:pt>
                <c:pt idx="3">
                  <c:v>29884</c:v>
                </c:pt>
                <c:pt idx="4">
                  <c:v>30399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7F-4F45-8C6E-AEA4E38E59FF}"/>
            </c:ext>
          </c:extLst>
        </c:ser>
        <c:ser>
          <c:idx val="2"/>
          <c:order val="2"/>
          <c:tx>
            <c:strRef>
              <c:f>Formulas!$Y$7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Formulas!$Z$4:$AD$4</c:f>
              <c:strCache>
                <c:ptCount val="5"/>
                <c:pt idx="0">
                  <c:v>Mar-09</c:v>
                </c:pt>
                <c:pt idx="1">
                  <c:v>Apr-09</c:v>
                </c:pt>
                <c:pt idx="2">
                  <c:v>May-09</c:v>
                </c:pt>
                <c:pt idx="3">
                  <c:v>Jun-09</c:v>
                </c:pt>
                <c:pt idx="4">
                  <c:v>Jul-09</c:v>
                </c:pt>
              </c:strCache>
            </c:strRef>
          </c:cat>
          <c:val>
            <c:numRef>
              <c:f>Formulas!$Z$7:$AD$7</c:f>
              <c:numCache>
                <c:formatCode>General</c:formatCode>
                <c:ptCount val="5"/>
                <c:pt idx="0">
                  <c:v>28233</c:v>
                </c:pt>
                <c:pt idx="1">
                  <c:v>28155</c:v>
                </c:pt>
                <c:pt idx="2">
                  <c:v>28232</c:v>
                </c:pt>
                <c:pt idx="3">
                  <c:v>28210</c:v>
                </c:pt>
                <c:pt idx="4">
                  <c:v>27829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7F-4F45-8C6E-AEA4E38E59FF}"/>
            </c:ext>
          </c:extLst>
        </c:ser>
        <c:ser>
          <c:idx val="3"/>
          <c:order val="3"/>
          <c:tx>
            <c:strRef>
              <c:f>Formulas!$Y$8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Formulas!$Z$4:$AD$4</c:f>
              <c:strCache>
                <c:ptCount val="5"/>
                <c:pt idx="0">
                  <c:v>Mar-09</c:v>
                </c:pt>
                <c:pt idx="1">
                  <c:v>Apr-09</c:v>
                </c:pt>
                <c:pt idx="2">
                  <c:v>May-09</c:v>
                </c:pt>
                <c:pt idx="3">
                  <c:v>Jun-09</c:v>
                </c:pt>
                <c:pt idx="4">
                  <c:v>Jul-09</c:v>
                </c:pt>
              </c:strCache>
            </c:strRef>
          </c:cat>
          <c:val>
            <c:numRef>
              <c:f>Formulas!$Z$8:$AD$8</c:f>
              <c:numCache>
                <c:formatCode>General</c:formatCode>
                <c:ptCount val="5"/>
                <c:pt idx="0">
                  <c:v>29854</c:v>
                </c:pt>
                <c:pt idx="1">
                  <c:v>30210</c:v>
                </c:pt>
                <c:pt idx="2">
                  <c:v>30242</c:v>
                </c:pt>
                <c:pt idx="3">
                  <c:v>30108</c:v>
                </c:pt>
                <c:pt idx="4">
                  <c:v>30212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7F-4F45-8C6E-AEA4E38E5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205008"/>
        <c:axId val="430209320"/>
      </c:barChart>
      <c:catAx>
        <c:axId val="43020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209320"/>
        <c:crosses val="autoZero"/>
        <c:auto val="1"/>
        <c:lblAlgn val="ctr"/>
        <c:lblOffset val="100"/>
        <c:noMultiLvlLbl val="0"/>
      </c:catAx>
      <c:valAx>
        <c:axId val="430209320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2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2050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0.12037037037037036"/>
          <c:w val="0.90286351706036749"/>
          <c:h val="0.66632691746864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Formulas!$Y$13</c:f>
              <c:strCache>
                <c:ptCount val="1"/>
                <c:pt idx="0">
                  <c:v>Light Sabres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Formulas!$Z$12:$AD$12</c:f>
              <c:strCache>
                <c:ptCount val="5"/>
                <c:pt idx="0">
                  <c:v>Mar-09</c:v>
                </c:pt>
                <c:pt idx="1">
                  <c:v>Apr-09</c:v>
                </c:pt>
                <c:pt idx="2">
                  <c:v>May-09</c:v>
                </c:pt>
                <c:pt idx="3">
                  <c:v>Jun-09</c:v>
                </c:pt>
                <c:pt idx="4">
                  <c:v>Jul-09</c:v>
                </c:pt>
              </c:strCache>
            </c:strRef>
          </c:cat>
          <c:val>
            <c:numRef>
              <c:f>Formulas!$Z$13:$AD$13</c:f>
              <c:numCache>
                <c:formatCode>General</c:formatCode>
                <c:ptCount val="5"/>
                <c:pt idx="0">
                  <c:v>38965</c:v>
                </c:pt>
                <c:pt idx="1">
                  <c:v>38883</c:v>
                </c:pt>
                <c:pt idx="2">
                  <c:v>39119</c:v>
                </c:pt>
                <c:pt idx="3">
                  <c:v>39088</c:v>
                </c:pt>
                <c:pt idx="4">
                  <c:v>39304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92-4937-977E-A4DCE18BD63C}"/>
            </c:ext>
          </c:extLst>
        </c:ser>
        <c:ser>
          <c:idx val="1"/>
          <c:order val="1"/>
          <c:tx>
            <c:strRef>
              <c:f>Formulas!$Y$14</c:f>
              <c:strCache>
                <c:ptCount val="1"/>
                <c:pt idx="0">
                  <c:v>Transponders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Formulas!$Z$12:$AD$12</c:f>
              <c:strCache>
                <c:ptCount val="5"/>
                <c:pt idx="0">
                  <c:v>Mar-09</c:v>
                </c:pt>
                <c:pt idx="1">
                  <c:v>Apr-09</c:v>
                </c:pt>
                <c:pt idx="2">
                  <c:v>May-09</c:v>
                </c:pt>
                <c:pt idx="3">
                  <c:v>Jun-09</c:v>
                </c:pt>
                <c:pt idx="4">
                  <c:v>Jul-09</c:v>
                </c:pt>
              </c:strCache>
            </c:strRef>
          </c:cat>
          <c:val>
            <c:numRef>
              <c:f>Formulas!$Z$14:$AD$14</c:f>
              <c:numCache>
                <c:formatCode>General</c:formatCode>
                <c:ptCount val="5"/>
                <c:pt idx="0">
                  <c:v>40401</c:v>
                </c:pt>
                <c:pt idx="1">
                  <c:v>41187</c:v>
                </c:pt>
                <c:pt idx="2">
                  <c:v>40896</c:v>
                </c:pt>
                <c:pt idx="3">
                  <c:v>41146</c:v>
                </c:pt>
                <c:pt idx="4">
                  <c:v>40834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92-4937-977E-A4DCE18BD63C}"/>
            </c:ext>
          </c:extLst>
        </c:ser>
        <c:ser>
          <c:idx val="2"/>
          <c:order val="2"/>
          <c:tx>
            <c:strRef>
              <c:f>Formulas!$Y$15</c:f>
              <c:strCache>
                <c:ptCount val="1"/>
                <c:pt idx="0">
                  <c:v>Glue Guns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Formulas!$Z$12:$AD$12</c:f>
              <c:strCache>
                <c:ptCount val="5"/>
                <c:pt idx="0">
                  <c:v>Mar-09</c:v>
                </c:pt>
                <c:pt idx="1">
                  <c:v>Apr-09</c:v>
                </c:pt>
                <c:pt idx="2">
                  <c:v>May-09</c:v>
                </c:pt>
                <c:pt idx="3">
                  <c:v>Jun-09</c:v>
                </c:pt>
                <c:pt idx="4">
                  <c:v>Jul-09</c:v>
                </c:pt>
              </c:strCache>
            </c:strRef>
          </c:cat>
          <c:val>
            <c:numRef>
              <c:f>Formulas!$Z$15:$AD$15</c:f>
              <c:numCache>
                <c:formatCode>General</c:formatCode>
                <c:ptCount val="5"/>
                <c:pt idx="0">
                  <c:v>37682</c:v>
                </c:pt>
                <c:pt idx="1">
                  <c:v>37996</c:v>
                </c:pt>
                <c:pt idx="2">
                  <c:v>38406</c:v>
                </c:pt>
                <c:pt idx="3">
                  <c:v>38186</c:v>
                </c:pt>
                <c:pt idx="4">
                  <c:v>38356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92-4937-977E-A4DCE18BD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208928"/>
        <c:axId val="430209712"/>
      </c:barChart>
      <c:catAx>
        <c:axId val="43020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209712"/>
        <c:crosses val="autoZero"/>
        <c:auto val="1"/>
        <c:lblAlgn val="ctr"/>
        <c:lblOffset val="100"/>
        <c:noMultiLvlLbl val="0"/>
      </c:catAx>
      <c:valAx>
        <c:axId val="430209712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2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20892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0.12037037037037036"/>
          <c:w val="0.90286351706036749"/>
          <c:h val="0.66632691746864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Formulas!$Y$20</c:f>
              <c:strCache>
                <c:ptCount val="1"/>
                <c:pt idx="0">
                  <c:v>Enterprise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Formulas!$Z$19:$AD$19</c:f>
              <c:strCache>
                <c:ptCount val="5"/>
                <c:pt idx="0">
                  <c:v>Mar-09</c:v>
                </c:pt>
                <c:pt idx="1">
                  <c:v>Apr-09</c:v>
                </c:pt>
                <c:pt idx="2">
                  <c:v>May-09</c:v>
                </c:pt>
                <c:pt idx="3">
                  <c:v>Jun-09</c:v>
                </c:pt>
                <c:pt idx="4">
                  <c:v>Jul-09</c:v>
                </c:pt>
              </c:strCache>
            </c:strRef>
          </c:cat>
          <c:val>
            <c:numRef>
              <c:f>Formulas!$Z$20:$AD$20</c:f>
              <c:numCache>
                <c:formatCode>General</c:formatCode>
                <c:ptCount val="5"/>
                <c:pt idx="0">
                  <c:v>39614</c:v>
                </c:pt>
                <c:pt idx="1">
                  <c:v>40336</c:v>
                </c:pt>
                <c:pt idx="2">
                  <c:v>40334</c:v>
                </c:pt>
                <c:pt idx="3">
                  <c:v>40220</c:v>
                </c:pt>
                <c:pt idx="4">
                  <c:v>40290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F-4E97-A08E-E267303C1EAE}"/>
            </c:ext>
          </c:extLst>
        </c:ser>
        <c:ser>
          <c:idx val="1"/>
          <c:order val="1"/>
          <c:tx>
            <c:strRef>
              <c:f>Formulas!$Y$21</c:f>
              <c:strCache>
                <c:ptCount val="1"/>
                <c:pt idx="0">
                  <c:v>Galaxy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Formulas!$Z$19:$AD$19</c:f>
              <c:strCache>
                <c:ptCount val="5"/>
                <c:pt idx="0">
                  <c:v>Mar-09</c:v>
                </c:pt>
                <c:pt idx="1">
                  <c:v>Apr-09</c:v>
                </c:pt>
                <c:pt idx="2">
                  <c:v>May-09</c:v>
                </c:pt>
                <c:pt idx="3">
                  <c:v>Jun-09</c:v>
                </c:pt>
                <c:pt idx="4">
                  <c:v>Jul-09</c:v>
                </c:pt>
              </c:strCache>
            </c:strRef>
          </c:cat>
          <c:val>
            <c:numRef>
              <c:f>Formulas!$Z$21:$AD$21</c:f>
              <c:numCache>
                <c:formatCode>General</c:formatCode>
                <c:ptCount val="5"/>
                <c:pt idx="0">
                  <c:v>37759</c:v>
                </c:pt>
                <c:pt idx="1">
                  <c:v>38037</c:v>
                </c:pt>
                <c:pt idx="2">
                  <c:v>37963</c:v>
                </c:pt>
                <c:pt idx="3">
                  <c:v>37935</c:v>
                </c:pt>
                <c:pt idx="4">
                  <c:v>38405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CF-4E97-A08E-E267303C1EAE}"/>
            </c:ext>
          </c:extLst>
        </c:ser>
        <c:ser>
          <c:idx val="2"/>
          <c:order val="2"/>
          <c:tx>
            <c:strRef>
              <c:f>Formulas!$Y$22</c:f>
              <c:strCache>
                <c:ptCount val="1"/>
                <c:pt idx="0">
                  <c:v>Planet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Formulas!$Z$19:$AD$19</c:f>
              <c:strCache>
                <c:ptCount val="5"/>
                <c:pt idx="0">
                  <c:v>Mar-09</c:v>
                </c:pt>
                <c:pt idx="1">
                  <c:v>Apr-09</c:v>
                </c:pt>
                <c:pt idx="2">
                  <c:v>May-09</c:v>
                </c:pt>
                <c:pt idx="3">
                  <c:v>Jun-09</c:v>
                </c:pt>
                <c:pt idx="4">
                  <c:v>Jul-09</c:v>
                </c:pt>
              </c:strCache>
            </c:strRef>
          </c:cat>
          <c:val>
            <c:numRef>
              <c:f>Formulas!$Z$22:$AD$22</c:f>
              <c:numCache>
                <c:formatCode>General</c:formatCode>
                <c:ptCount val="5"/>
                <c:pt idx="0">
                  <c:v>39675</c:v>
                </c:pt>
                <c:pt idx="1">
                  <c:v>39693</c:v>
                </c:pt>
                <c:pt idx="2">
                  <c:v>40124</c:v>
                </c:pt>
                <c:pt idx="3">
                  <c:v>40265</c:v>
                </c:pt>
                <c:pt idx="4">
                  <c:v>39799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CF-4E97-A08E-E267303C1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208144"/>
        <c:axId val="430208536"/>
      </c:barChart>
      <c:catAx>
        <c:axId val="43020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208536"/>
        <c:crosses val="autoZero"/>
        <c:auto val="1"/>
        <c:lblAlgn val="ctr"/>
        <c:lblOffset val="100"/>
        <c:noMultiLvlLbl val="0"/>
      </c:catAx>
      <c:valAx>
        <c:axId val="430208536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2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20814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0.12037037037037036"/>
          <c:w val="0.90286351706036749"/>
          <c:h val="0.66632691746864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Formulas!$Y$27</c:f>
              <c:strCache>
                <c:ptCount val="1"/>
                <c:pt idx="0">
                  <c:v>James Kirk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Formulas!$Z$26:$AD$26</c:f>
              <c:strCache>
                <c:ptCount val="5"/>
                <c:pt idx="0">
                  <c:v>Mar-09</c:v>
                </c:pt>
                <c:pt idx="1">
                  <c:v>Apr-09</c:v>
                </c:pt>
                <c:pt idx="2">
                  <c:v>May-09</c:v>
                </c:pt>
                <c:pt idx="3">
                  <c:v>Jun-09</c:v>
                </c:pt>
                <c:pt idx="4">
                  <c:v>Jul-09</c:v>
                </c:pt>
              </c:strCache>
            </c:strRef>
          </c:cat>
          <c:val>
            <c:numRef>
              <c:f>Formulas!$Z$27:$AD$27</c:f>
              <c:numCache>
                <c:formatCode>General</c:formatCode>
                <c:ptCount val="5"/>
                <c:pt idx="0">
                  <c:v>28884</c:v>
                </c:pt>
                <c:pt idx="1">
                  <c:v>28387</c:v>
                </c:pt>
                <c:pt idx="2">
                  <c:v>28379</c:v>
                </c:pt>
                <c:pt idx="3">
                  <c:v>28649</c:v>
                </c:pt>
                <c:pt idx="4">
                  <c:v>28501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8-4C61-99BE-5B00751ED472}"/>
            </c:ext>
          </c:extLst>
        </c:ser>
        <c:ser>
          <c:idx val="1"/>
          <c:order val="1"/>
          <c:tx>
            <c:strRef>
              <c:f>Formulas!$Y$28</c:f>
              <c:strCache>
                <c:ptCount val="1"/>
                <c:pt idx="0">
                  <c:v>Luke Skywalker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Formulas!$Z$26:$AD$26</c:f>
              <c:strCache>
                <c:ptCount val="5"/>
                <c:pt idx="0">
                  <c:v>Mar-09</c:v>
                </c:pt>
                <c:pt idx="1">
                  <c:v>Apr-09</c:v>
                </c:pt>
                <c:pt idx="2">
                  <c:v>May-09</c:v>
                </c:pt>
                <c:pt idx="3">
                  <c:v>Jun-09</c:v>
                </c:pt>
                <c:pt idx="4">
                  <c:v>Jul-09</c:v>
                </c:pt>
              </c:strCache>
            </c:strRef>
          </c:cat>
          <c:val>
            <c:numRef>
              <c:f>Formulas!$Z$28:$AD$28</c:f>
              <c:numCache>
                <c:formatCode>General</c:formatCode>
                <c:ptCount val="5"/>
                <c:pt idx="0">
                  <c:v>32410</c:v>
                </c:pt>
                <c:pt idx="1">
                  <c:v>33352</c:v>
                </c:pt>
                <c:pt idx="2">
                  <c:v>33275</c:v>
                </c:pt>
                <c:pt idx="3">
                  <c:v>33187</c:v>
                </c:pt>
                <c:pt idx="4">
                  <c:v>33297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E8-4C61-99BE-5B00751ED472}"/>
            </c:ext>
          </c:extLst>
        </c:ser>
        <c:ser>
          <c:idx val="2"/>
          <c:order val="2"/>
          <c:tx>
            <c:strRef>
              <c:f>Formulas!$Y$29</c:f>
              <c:strCache>
                <c:ptCount val="1"/>
                <c:pt idx="0">
                  <c:v>Hansolo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Formulas!$Z$26:$AD$26</c:f>
              <c:strCache>
                <c:ptCount val="5"/>
                <c:pt idx="0">
                  <c:v>Mar-09</c:v>
                </c:pt>
                <c:pt idx="1">
                  <c:v>Apr-09</c:v>
                </c:pt>
                <c:pt idx="2">
                  <c:v>May-09</c:v>
                </c:pt>
                <c:pt idx="3">
                  <c:v>Jun-09</c:v>
                </c:pt>
                <c:pt idx="4">
                  <c:v>Jul-09</c:v>
                </c:pt>
              </c:strCache>
            </c:strRef>
          </c:cat>
          <c:val>
            <c:numRef>
              <c:f>Formulas!$Z$29:$AD$29</c:f>
              <c:numCache>
                <c:formatCode>General</c:formatCode>
                <c:ptCount val="5"/>
                <c:pt idx="0">
                  <c:v>27646</c:v>
                </c:pt>
                <c:pt idx="1">
                  <c:v>27624</c:v>
                </c:pt>
                <c:pt idx="2">
                  <c:v>28017</c:v>
                </c:pt>
                <c:pt idx="3">
                  <c:v>28053</c:v>
                </c:pt>
                <c:pt idx="4">
                  <c:v>28094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E8-4C61-99BE-5B00751ED472}"/>
            </c:ext>
          </c:extLst>
        </c:ser>
        <c:ser>
          <c:idx val="3"/>
          <c:order val="3"/>
          <c:tx>
            <c:strRef>
              <c:f>Formulas!$Y$30</c:f>
              <c:strCache>
                <c:ptCount val="1"/>
                <c:pt idx="0">
                  <c:v>Chewbacca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Formulas!$Z$26:$AD$26</c:f>
              <c:strCache>
                <c:ptCount val="5"/>
                <c:pt idx="0">
                  <c:v>Mar-09</c:v>
                </c:pt>
                <c:pt idx="1">
                  <c:v>Apr-09</c:v>
                </c:pt>
                <c:pt idx="2">
                  <c:v>May-09</c:v>
                </c:pt>
                <c:pt idx="3">
                  <c:v>Jun-09</c:v>
                </c:pt>
                <c:pt idx="4">
                  <c:v>Jul-09</c:v>
                </c:pt>
              </c:strCache>
            </c:strRef>
          </c:cat>
          <c:val>
            <c:numRef>
              <c:f>Formulas!$Z$30:$AD$30</c:f>
              <c:numCache>
                <c:formatCode>General</c:formatCode>
                <c:ptCount val="5"/>
                <c:pt idx="0">
                  <c:v>28108</c:v>
                </c:pt>
                <c:pt idx="1">
                  <c:v>28703</c:v>
                </c:pt>
                <c:pt idx="2">
                  <c:v>28750</c:v>
                </c:pt>
                <c:pt idx="3">
                  <c:v>28531</c:v>
                </c:pt>
                <c:pt idx="4">
                  <c:v>28602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E8-4C61-99BE-5B00751ED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203440"/>
        <c:axId val="430205400"/>
      </c:barChart>
      <c:catAx>
        <c:axId val="43020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205400"/>
        <c:crosses val="autoZero"/>
        <c:auto val="1"/>
        <c:lblAlgn val="ctr"/>
        <c:lblOffset val="100"/>
        <c:noMultiLvlLbl val="0"/>
      </c:catAx>
      <c:valAx>
        <c:axId val="430205400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2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20344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'Test Run'!$B$25" fmlaRange="Sheet1!$A$33:$A$56" noThreeD="1" sel="24" val="16"/>
</file>

<file path=xl/ctrlProps/ctrlProp2.xml><?xml version="1.0" encoding="utf-8"?>
<formControlPr xmlns="http://schemas.microsoft.com/office/spreadsheetml/2009/9/main" objectType="Drop" dropStyle="combo" dx="22" fmlaLink="Formulas!$C$7" fmlaRange="$M$16:$M$39" noThreeD="1" sel="17" val="11"/>
</file>

<file path=xl/ctrlProps/ctrlProp3.xml><?xml version="1.0" encoding="utf-8"?>
<formControlPr xmlns="http://schemas.microsoft.com/office/spreadsheetml/2009/9/main" objectType="Drop" dropStyle="combo" dx="22" fmlaLink="Formulas!$C$7" fmlaRange="Formulas!$M$16:$M$39" noThreeD="1" sel="17" val="1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14</xdr:row>
          <xdr:rowOff>104775</xdr:rowOff>
        </xdr:from>
        <xdr:to>
          <xdr:col>13</xdr:col>
          <xdr:colOff>504825</xdr:colOff>
          <xdr:row>16</xdr:row>
          <xdr:rowOff>152400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409575</xdr:colOff>
      <xdr:row>29</xdr:row>
      <xdr:rowOff>157162</xdr:rowOff>
    </xdr:from>
    <xdr:to>
      <xdr:col>11</xdr:col>
      <xdr:colOff>104775</xdr:colOff>
      <xdr:row>44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1C2005-81B3-8DBD-31BB-66EA4ACEAAB1}"/>
            </a:ext>
            <a:ext uri="{147F2762-F138-4A5C-976F-8EAC2B608ADB}">
              <a16:predDERef xmlns:a16="http://schemas.microsoft.com/office/drawing/2014/main" pred="{E68EAE0B-D2C6-08F3-3CAA-3368FB9DF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18</xdr:row>
      <xdr:rowOff>176212</xdr:rowOff>
    </xdr:from>
    <xdr:to>
      <xdr:col>18</xdr:col>
      <xdr:colOff>76200</xdr:colOff>
      <xdr:row>33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DCDEE0-E6CA-7EA4-FF65-7DDE1FECE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</xdr:row>
          <xdr:rowOff>47625</xdr:rowOff>
        </xdr:from>
        <xdr:to>
          <xdr:col>2</xdr:col>
          <xdr:colOff>828675</xdr:colOff>
          <xdr:row>3</xdr:row>
          <xdr:rowOff>95250</xdr:rowOff>
        </xdr:to>
        <xdr:sp macro="" textlink="">
          <xdr:nvSpPr>
            <xdr:cNvPr id="9217" name="Drop Dow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3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31</xdr:col>
      <xdr:colOff>295275</xdr:colOff>
      <xdr:row>3</xdr:row>
      <xdr:rowOff>33337</xdr:rowOff>
    </xdr:from>
    <xdr:to>
      <xdr:col>38</xdr:col>
      <xdr:colOff>600075</xdr:colOff>
      <xdr:row>17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B17FFD-3008-A798-5A5C-5FD8D990C2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295275</xdr:colOff>
      <xdr:row>18</xdr:row>
      <xdr:rowOff>166687</xdr:rowOff>
    </xdr:from>
    <xdr:to>
      <xdr:col>38</xdr:col>
      <xdr:colOff>600075</xdr:colOff>
      <xdr:row>33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58D146-E378-AB91-1831-894B5795A7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304800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B9339C-A336-43DD-9A33-D0A66CD7AF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304800</xdr:colOff>
      <xdr:row>19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DB9AD8-D7B5-4625-AD61-7AB7A38AA6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328084</xdr:colOff>
      <xdr:row>22</xdr:row>
      <xdr:rowOff>189441</xdr:rowOff>
    </xdr:from>
    <xdr:to>
      <xdr:col>8</xdr:col>
      <xdr:colOff>294217</xdr:colOff>
      <xdr:row>37</xdr:row>
      <xdr:rowOff>75141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71043B-1DC0-432B-B700-E5AD07D90A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23</xdr:row>
      <xdr:rowOff>0</xdr:rowOff>
    </xdr:from>
    <xdr:to>
      <xdr:col>16</xdr:col>
      <xdr:colOff>304800</xdr:colOff>
      <xdr:row>37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6090C2C-8EF7-4934-8FE2-9BE0370805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6</xdr:col>
          <xdr:colOff>466725</xdr:colOff>
          <xdr:row>2</xdr:row>
          <xdr:rowOff>0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4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AB145" totalsRowShown="0" headerRowDxfId="0">
  <autoFilter ref="A1:AB145" xr:uid="{00000000-0009-0000-0100-000001000000}"/>
  <tableColumns count="28">
    <tableColumn id="1" xr3:uid="{00000000-0010-0000-0000-000001000000}" name="Region"/>
    <tableColumn id="2" xr3:uid="{00000000-0010-0000-0000-000002000000}" name="Product"/>
    <tableColumn id="3" xr3:uid="{00000000-0010-0000-0000-000003000000}" name="Customer Type"/>
    <tableColumn id="4" xr3:uid="{00000000-0010-0000-0000-000004000000}" name="Sales Person - Name"/>
    <tableColumn id="5" xr3:uid="{00000000-0010-0000-0000-000005000000}" name="Jan-08"/>
    <tableColumn id="6" xr3:uid="{00000000-0010-0000-0000-000006000000}" name="Feb-08"/>
    <tableColumn id="7" xr3:uid="{00000000-0010-0000-0000-000007000000}" name="Mar-08"/>
    <tableColumn id="8" xr3:uid="{00000000-0010-0000-0000-000008000000}" name="Apr-08"/>
    <tableColumn id="9" xr3:uid="{00000000-0010-0000-0000-000009000000}" name="May-08"/>
    <tableColumn id="10" xr3:uid="{00000000-0010-0000-0000-00000A000000}" name="Jun-08"/>
    <tableColumn id="11" xr3:uid="{00000000-0010-0000-0000-00000B000000}" name="Jul-08"/>
    <tableColumn id="12" xr3:uid="{00000000-0010-0000-0000-00000C000000}" name="Aug-08"/>
    <tableColumn id="13" xr3:uid="{00000000-0010-0000-0000-00000D000000}" name="Sep-08"/>
    <tableColumn id="14" xr3:uid="{00000000-0010-0000-0000-00000E000000}" name="Oct-08"/>
    <tableColumn id="15" xr3:uid="{00000000-0010-0000-0000-00000F000000}" name="Nov-08"/>
    <tableColumn id="16" xr3:uid="{00000000-0010-0000-0000-000010000000}" name="Dec-08"/>
    <tableColumn id="17" xr3:uid="{00000000-0010-0000-0000-000011000000}" name="Jan-09"/>
    <tableColumn id="18" xr3:uid="{00000000-0010-0000-0000-000012000000}" name="Feb-09"/>
    <tableColumn id="19" xr3:uid="{00000000-0010-0000-0000-000013000000}" name="Mar-09"/>
    <tableColumn id="20" xr3:uid="{00000000-0010-0000-0000-000014000000}" name="Apr-09"/>
    <tableColumn id="21" xr3:uid="{00000000-0010-0000-0000-000015000000}" name="May-09"/>
    <tableColumn id="22" xr3:uid="{00000000-0010-0000-0000-000016000000}" name="Jun-09"/>
    <tableColumn id="23" xr3:uid="{00000000-0010-0000-0000-000017000000}" name="Jul-09"/>
    <tableColumn id="24" xr3:uid="{00000000-0010-0000-0000-000018000000}" name="Aug-09"/>
    <tableColumn id="25" xr3:uid="{00000000-0010-0000-0000-000019000000}" name="Sep-09"/>
    <tableColumn id="26" xr3:uid="{00000000-0010-0000-0000-00001A000000}" name="Oct-09"/>
    <tableColumn id="27" xr3:uid="{00000000-0010-0000-0000-00001B000000}" name="Nov-09"/>
    <tableColumn id="28" xr3:uid="{00000000-0010-0000-0000-00001C000000}" name="Dec-0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5"/>
  <sheetViews>
    <sheetView workbookViewId="0">
      <selection activeCell="D145" sqref="D145"/>
    </sheetView>
  </sheetViews>
  <sheetFormatPr defaultRowHeight="15" x14ac:dyDescent="0.25"/>
  <cols>
    <col min="1" max="1" width="9.28515625" customWidth="1"/>
    <col min="2" max="2" width="13.140625" bestFit="1" customWidth="1"/>
    <col min="3" max="3" width="16.42578125" customWidth="1"/>
    <col min="4" max="4" width="21.140625" customWidth="1"/>
    <col min="5" max="5" width="8.7109375" customWidth="1"/>
    <col min="6" max="6" width="9.140625" customWidth="1"/>
    <col min="7" max="7" width="9.42578125" customWidth="1"/>
    <col min="9" max="9" width="9.7109375" customWidth="1"/>
    <col min="12" max="12" width="9.28515625" customWidth="1"/>
    <col min="15" max="15" width="9.42578125" customWidth="1"/>
    <col min="19" max="19" width="9.42578125" customWidth="1"/>
    <col min="21" max="21" width="9.7109375" customWidth="1"/>
    <col min="24" max="24" width="9.28515625" customWidth="1"/>
    <col min="27" max="27" width="9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>
        <v>557</v>
      </c>
      <c r="F2">
        <v>528</v>
      </c>
      <c r="G2">
        <v>548</v>
      </c>
      <c r="H2">
        <v>601</v>
      </c>
      <c r="I2">
        <v>618</v>
      </c>
      <c r="J2">
        <v>645</v>
      </c>
      <c r="K2">
        <v>620</v>
      </c>
      <c r="L2">
        <v>626</v>
      </c>
      <c r="M2">
        <v>605</v>
      </c>
      <c r="N2">
        <v>590</v>
      </c>
      <c r="O2">
        <v>561</v>
      </c>
      <c r="P2">
        <v>612</v>
      </c>
      <c r="Q2">
        <v>654</v>
      </c>
      <c r="R2">
        <v>660</v>
      </c>
      <c r="S2">
        <v>661</v>
      </c>
      <c r="T2">
        <v>729</v>
      </c>
      <c r="U2">
        <v>770</v>
      </c>
      <c r="V2">
        <v>848</v>
      </c>
      <c r="W2">
        <v>887</v>
      </c>
      <c r="X2">
        <v>914</v>
      </c>
      <c r="Y2">
        <v>910</v>
      </c>
      <c r="Z2">
        <v>866</v>
      </c>
      <c r="AA2">
        <v>820</v>
      </c>
      <c r="AB2">
        <v>872</v>
      </c>
    </row>
    <row r="3" spans="1:28" x14ac:dyDescent="0.25">
      <c r="A3" t="s">
        <v>28</v>
      </c>
      <c r="B3" t="s">
        <v>29</v>
      </c>
      <c r="C3" t="s">
        <v>30</v>
      </c>
      <c r="D3" t="s">
        <v>32</v>
      </c>
      <c r="E3">
        <v>829</v>
      </c>
      <c r="F3">
        <v>906</v>
      </c>
      <c r="G3">
        <v>950</v>
      </c>
      <c r="H3">
        <v>1005</v>
      </c>
      <c r="I3">
        <v>1099</v>
      </c>
      <c r="J3">
        <v>1170</v>
      </c>
      <c r="K3">
        <v>1245</v>
      </c>
      <c r="L3">
        <v>1217</v>
      </c>
      <c r="M3">
        <v>1210</v>
      </c>
      <c r="N3">
        <v>1292</v>
      </c>
      <c r="O3">
        <v>1333</v>
      </c>
      <c r="P3">
        <v>1310</v>
      </c>
      <c r="Q3">
        <v>1396</v>
      </c>
      <c r="R3">
        <v>1318</v>
      </c>
      <c r="S3">
        <v>1441</v>
      </c>
      <c r="T3">
        <v>1514</v>
      </c>
      <c r="U3">
        <v>1392</v>
      </c>
      <c r="V3">
        <v>1358</v>
      </c>
      <c r="W3">
        <v>1480</v>
      </c>
      <c r="X3">
        <v>1557</v>
      </c>
      <c r="Y3">
        <v>1535</v>
      </c>
      <c r="Z3">
        <v>1549</v>
      </c>
      <c r="AA3">
        <v>1712</v>
      </c>
      <c r="AB3">
        <v>1693</v>
      </c>
    </row>
    <row r="4" spans="1:28" x14ac:dyDescent="0.25">
      <c r="A4" t="s">
        <v>28</v>
      </c>
      <c r="B4" t="s">
        <v>29</v>
      </c>
      <c r="C4" t="s">
        <v>30</v>
      </c>
      <c r="D4" t="s">
        <v>33</v>
      </c>
      <c r="E4">
        <v>791</v>
      </c>
      <c r="F4">
        <v>764</v>
      </c>
      <c r="G4">
        <v>744</v>
      </c>
      <c r="H4">
        <v>685</v>
      </c>
      <c r="I4">
        <v>662</v>
      </c>
      <c r="J4">
        <v>703</v>
      </c>
      <c r="K4">
        <v>675</v>
      </c>
      <c r="L4">
        <v>653</v>
      </c>
      <c r="M4">
        <v>631</v>
      </c>
      <c r="N4">
        <v>653</v>
      </c>
      <c r="O4">
        <v>708</v>
      </c>
      <c r="P4">
        <v>671</v>
      </c>
      <c r="Q4">
        <v>692</v>
      </c>
      <c r="R4">
        <v>654</v>
      </c>
      <c r="S4">
        <v>599</v>
      </c>
      <c r="T4">
        <v>630</v>
      </c>
      <c r="U4">
        <v>666</v>
      </c>
      <c r="V4">
        <v>675</v>
      </c>
      <c r="W4">
        <v>670</v>
      </c>
      <c r="X4">
        <v>686</v>
      </c>
      <c r="Y4">
        <v>712</v>
      </c>
      <c r="Z4">
        <v>679</v>
      </c>
      <c r="AA4">
        <v>642</v>
      </c>
      <c r="AB4">
        <v>649</v>
      </c>
    </row>
    <row r="5" spans="1:28" x14ac:dyDescent="0.25">
      <c r="A5" t="s">
        <v>28</v>
      </c>
      <c r="B5" t="s">
        <v>29</v>
      </c>
      <c r="C5" t="s">
        <v>30</v>
      </c>
      <c r="D5" t="s">
        <v>34</v>
      </c>
      <c r="E5">
        <v>870</v>
      </c>
      <c r="F5">
        <v>902</v>
      </c>
      <c r="G5">
        <v>856</v>
      </c>
      <c r="H5">
        <v>917</v>
      </c>
      <c r="I5">
        <v>841</v>
      </c>
      <c r="J5">
        <v>819</v>
      </c>
      <c r="K5">
        <v>811</v>
      </c>
      <c r="L5">
        <v>740</v>
      </c>
      <c r="M5">
        <v>698</v>
      </c>
      <c r="N5">
        <v>746</v>
      </c>
      <c r="O5">
        <v>794</v>
      </c>
      <c r="P5">
        <v>797</v>
      </c>
      <c r="Q5">
        <v>814</v>
      </c>
      <c r="R5">
        <v>820</v>
      </c>
      <c r="S5">
        <v>863</v>
      </c>
      <c r="T5">
        <v>907</v>
      </c>
      <c r="U5">
        <v>892</v>
      </c>
      <c r="V5">
        <v>816</v>
      </c>
      <c r="W5">
        <v>783</v>
      </c>
      <c r="X5">
        <v>799</v>
      </c>
      <c r="Y5">
        <v>845</v>
      </c>
      <c r="Z5">
        <v>835</v>
      </c>
      <c r="AA5">
        <v>781</v>
      </c>
      <c r="AB5">
        <v>778</v>
      </c>
    </row>
    <row r="6" spans="1:28" x14ac:dyDescent="0.25">
      <c r="A6" t="s">
        <v>28</v>
      </c>
      <c r="B6" t="s">
        <v>29</v>
      </c>
      <c r="C6" t="s">
        <v>35</v>
      </c>
      <c r="D6" t="s">
        <v>31</v>
      </c>
      <c r="E6">
        <v>639</v>
      </c>
      <c r="F6">
        <v>620</v>
      </c>
      <c r="G6">
        <v>661</v>
      </c>
      <c r="H6">
        <v>732</v>
      </c>
      <c r="I6">
        <v>683</v>
      </c>
      <c r="J6">
        <v>687</v>
      </c>
      <c r="K6">
        <v>643</v>
      </c>
      <c r="L6">
        <v>690</v>
      </c>
      <c r="M6">
        <v>763</v>
      </c>
      <c r="N6">
        <v>842</v>
      </c>
      <c r="O6">
        <v>858</v>
      </c>
      <c r="P6">
        <v>867</v>
      </c>
      <c r="Q6">
        <v>838</v>
      </c>
      <c r="R6">
        <v>923</v>
      </c>
      <c r="S6">
        <v>915</v>
      </c>
      <c r="T6">
        <v>835</v>
      </c>
      <c r="U6">
        <v>806</v>
      </c>
      <c r="V6">
        <v>743</v>
      </c>
      <c r="W6">
        <v>688</v>
      </c>
      <c r="X6">
        <v>753</v>
      </c>
      <c r="Y6">
        <v>795</v>
      </c>
      <c r="Z6">
        <v>849</v>
      </c>
      <c r="AA6">
        <v>818</v>
      </c>
      <c r="AB6">
        <v>846</v>
      </c>
    </row>
    <row r="7" spans="1:28" x14ac:dyDescent="0.25">
      <c r="A7" t="s">
        <v>28</v>
      </c>
      <c r="B7" t="s">
        <v>29</v>
      </c>
      <c r="C7" t="s">
        <v>35</v>
      </c>
      <c r="D7" t="s">
        <v>32</v>
      </c>
      <c r="E7">
        <v>659</v>
      </c>
      <c r="F7">
        <v>690</v>
      </c>
      <c r="G7">
        <v>687</v>
      </c>
      <c r="H7">
        <v>639</v>
      </c>
      <c r="I7">
        <v>598</v>
      </c>
      <c r="J7">
        <v>575</v>
      </c>
      <c r="K7">
        <v>609</v>
      </c>
      <c r="L7">
        <v>675</v>
      </c>
      <c r="M7">
        <v>637</v>
      </c>
      <c r="N7">
        <v>582</v>
      </c>
      <c r="O7">
        <v>591</v>
      </c>
      <c r="P7">
        <v>596</v>
      </c>
      <c r="Q7">
        <v>564</v>
      </c>
      <c r="R7">
        <v>557</v>
      </c>
      <c r="S7">
        <v>601</v>
      </c>
      <c r="T7">
        <v>642</v>
      </c>
      <c r="U7">
        <v>703</v>
      </c>
      <c r="V7">
        <v>780</v>
      </c>
      <c r="W7">
        <v>809</v>
      </c>
      <c r="X7">
        <v>839</v>
      </c>
      <c r="Y7">
        <v>895</v>
      </c>
      <c r="Z7">
        <v>837</v>
      </c>
      <c r="AA7">
        <v>771</v>
      </c>
      <c r="AB7">
        <v>818</v>
      </c>
    </row>
    <row r="8" spans="1:28" x14ac:dyDescent="0.25">
      <c r="A8" t="s">
        <v>28</v>
      </c>
      <c r="B8" t="s">
        <v>29</v>
      </c>
      <c r="C8" t="s">
        <v>35</v>
      </c>
      <c r="D8" t="s">
        <v>33</v>
      </c>
      <c r="E8">
        <v>776</v>
      </c>
      <c r="F8">
        <v>810</v>
      </c>
      <c r="G8">
        <v>853</v>
      </c>
      <c r="H8">
        <v>927</v>
      </c>
      <c r="I8">
        <v>893</v>
      </c>
      <c r="J8">
        <v>949</v>
      </c>
      <c r="K8">
        <v>971</v>
      </c>
      <c r="L8">
        <v>953</v>
      </c>
      <c r="M8">
        <v>962</v>
      </c>
      <c r="N8">
        <v>1059</v>
      </c>
      <c r="O8">
        <v>1166</v>
      </c>
      <c r="P8">
        <v>1131</v>
      </c>
      <c r="Q8">
        <v>1065</v>
      </c>
      <c r="R8">
        <v>1122</v>
      </c>
      <c r="S8">
        <v>1100</v>
      </c>
      <c r="T8">
        <v>1123</v>
      </c>
      <c r="U8">
        <v>1037</v>
      </c>
      <c r="V8">
        <v>1039</v>
      </c>
      <c r="W8">
        <v>1010</v>
      </c>
      <c r="X8">
        <v>1024</v>
      </c>
      <c r="Y8">
        <v>1023</v>
      </c>
      <c r="Z8">
        <v>968</v>
      </c>
      <c r="AA8">
        <v>1033</v>
      </c>
      <c r="AB8">
        <v>1106</v>
      </c>
    </row>
    <row r="9" spans="1:28" x14ac:dyDescent="0.25">
      <c r="A9" t="s">
        <v>28</v>
      </c>
      <c r="B9" t="s">
        <v>29</v>
      </c>
      <c r="C9" t="s">
        <v>35</v>
      </c>
      <c r="D9" t="s">
        <v>34</v>
      </c>
      <c r="E9">
        <v>570</v>
      </c>
      <c r="F9">
        <v>530</v>
      </c>
      <c r="G9">
        <v>500</v>
      </c>
      <c r="H9">
        <v>526</v>
      </c>
      <c r="I9">
        <v>570</v>
      </c>
      <c r="J9">
        <v>532</v>
      </c>
      <c r="K9">
        <v>550</v>
      </c>
      <c r="L9">
        <v>607</v>
      </c>
      <c r="M9">
        <v>601</v>
      </c>
      <c r="N9">
        <v>570</v>
      </c>
      <c r="O9">
        <v>619</v>
      </c>
      <c r="P9">
        <v>634</v>
      </c>
      <c r="Q9">
        <v>672</v>
      </c>
      <c r="R9">
        <v>711</v>
      </c>
      <c r="S9">
        <v>681</v>
      </c>
      <c r="T9">
        <v>646</v>
      </c>
      <c r="U9">
        <v>687</v>
      </c>
      <c r="V9">
        <v>741</v>
      </c>
      <c r="W9">
        <v>804</v>
      </c>
      <c r="X9">
        <v>735</v>
      </c>
      <c r="Y9">
        <v>708</v>
      </c>
      <c r="Z9">
        <v>734</v>
      </c>
      <c r="AA9">
        <v>716</v>
      </c>
      <c r="AB9">
        <v>748</v>
      </c>
    </row>
    <row r="10" spans="1:28" x14ac:dyDescent="0.25">
      <c r="A10" t="s">
        <v>28</v>
      </c>
      <c r="B10" t="s">
        <v>29</v>
      </c>
      <c r="C10" t="s">
        <v>36</v>
      </c>
      <c r="D10" t="s">
        <v>31</v>
      </c>
      <c r="E10">
        <v>619</v>
      </c>
      <c r="F10">
        <v>642</v>
      </c>
      <c r="G10">
        <v>654</v>
      </c>
      <c r="H10">
        <v>653</v>
      </c>
      <c r="I10">
        <v>635</v>
      </c>
      <c r="J10">
        <v>661</v>
      </c>
      <c r="K10">
        <v>621</v>
      </c>
      <c r="L10">
        <v>641</v>
      </c>
      <c r="M10">
        <v>686</v>
      </c>
      <c r="N10">
        <v>673</v>
      </c>
      <c r="O10">
        <v>719</v>
      </c>
      <c r="P10">
        <v>744</v>
      </c>
      <c r="Q10">
        <v>689</v>
      </c>
      <c r="R10">
        <v>647</v>
      </c>
      <c r="S10">
        <v>627</v>
      </c>
      <c r="T10">
        <v>582</v>
      </c>
      <c r="U10">
        <v>593</v>
      </c>
      <c r="V10">
        <v>590</v>
      </c>
      <c r="W10">
        <v>543</v>
      </c>
      <c r="X10">
        <v>543</v>
      </c>
      <c r="Y10">
        <v>557</v>
      </c>
      <c r="Z10">
        <v>523</v>
      </c>
      <c r="AA10">
        <v>545</v>
      </c>
      <c r="AB10">
        <v>577</v>
      </c>
    </row>
    <row r="11" spans="1:28" x14ac:dyDescent="0.25">
      <c r="A11" t="s">
        <v>28</v>
      </c>
      <c r="B11" t="s">
        <v>29</v>
      </c>
      <c r="C11" t="s">
        <v>36</v>
      </c>
      <c r="D11" t="s">
        <v>32</v>
      </c>
      <c r="E11">
        <v>942</v>
      </c>
      <c r="F11">
        <v>892</v>
      </c>
      <c r="G11">
        <v>898</v>
      </c>
      <c r="H11">
        <v>850</v>
      </c>
      <c r="I11">
        <v>803</v>
      </c>
      <c r="J11">
        <v>796</v>
      </c>
      <c r="K11">
        <v>879</v>
      </c>
      <c r="L11">
        <v>839</v>
      </c>
      <c r="M11">
        <v>895</v>
      </c>
      <c r="N11">
        <v>913</v>
      </c>
      <c r="O11">
        <v>996</v>
      </c>
      <c r="P11">
        <v>962</v>
      </c>
      <c r="Q11">
        <v>999</v>
      </c>
      <c r="R11">
        <v>1091</v>
      </c>
      <c r="S11">
        <v>1116</v>
      </c>
      <c r="T11">
        <v>1053</v>
      </c>
      <c r="U11">
        <v>1078</v>
      </c>
      <c r="V11">
        <v>1007</v>
      </c>
      <c r="W11">
        <v>923</v>
      </c>
      <c r="X11">
        <v>1019</v>
      </c>
      <c r="Y11">
        <v>932</v>
      </c>
      <c r="Z11">
        <v>973</v>
      </c>
      <c r="AA11">
        <v>1065</v>
      </c>
      <c r="AB11">
        <v>1083</v>
      </c>
    </row>
    <row r="12" spans="1:28" x14ac:dyDescent="0.25">
      <c r="A12" t="s">
        <v>28</v>
      </c>
      <c r="B12" t="s">
        <v>29</v>
      </c>
      <c r="C12" t="s">
        <v>36</v>
      </c>
      <c r="D12" t="s">
        <v>33</v>
      </c>
      <c r="E12">
        <v>935</v>
      </c>
      <c r="F12">
        <v>981</v>
      </c>
      <c r="G12">
        <v>1060</v>
      </c>
      <c r="H12">
        <v>1058</v>
      </c>
      <c r="I12">
        <v>1125</v>
      </c>
      <c r="J12">
        <v>1211</v>
      </c>
      <c r="K12">
        <v>1136</v>
      </c>
      <c r="L12">
        <v>1158</v>
      </c>
      <c r="M12">
        <v>1083</v>
      </c>
      <c r="N12">
        <v>1026</v>
      </c>
      <c r="O12">
        <v>1124</v>
      </c>
      <c r="P12">
        <v>1030</v>
      </c>
      <c r="Q12">
        <v>1095</v>
      </c>
      <c r="R12">
        <v>1026</v>
      </c>
      <c r="S12">
        <v>962</v>
      </c>
      <c r="T12">
        <v>1037</v>
      </c>
      <c r="U12">
        <v>1145</v>
      </c>
      <c r="V12">
        <v>1179</v>
      </c>
      <c r="W12">
        <v>1198</v>
      </c>
      <c r="X12">
        <v>1244</v>
      </c>
      <c r="Y12">
        <v>1181</v>
      </c>
      <c r="Z12">
        <v>1205</v>
      </c>
      <c r="AA12">
        <v>1242</v>
      </c>
      <c r="AB12">
        <v>1309</v>
      </c>
    </row>
    <row r="13" spans="1:28" x14ac:dyDescent="0.25">
      <c r="A13" t="s">
        <v>28</v>
      </c>
      <c r="B13" t="s">
        <v>29</v>
      </c>
      <c r="C13" t="s">
        <v>36</v>
      </c>
      <c r="D13" t="s">
        <v>34</v>
      </c>
      <c r="E13">
        <v>655</v>
      </c>
      <c r="F13">
        <v>695</v>
      </c>
      <c r="G13">
        <v>659</v>
      </c>
      <c r="H13">
        <v>635</v>
      </c>
      <c r="I13">
        <v>633</v>
      </c>
      <c r="J13">
        <v>654</v>
      </c>
      <c r="K13">
        <v>626</v>
      </c>
      <c r="L13">
        <v>593</v>
      </c>
      <c r="M13">
        <v>596</v>
      </c>
      <c r="N13">
        <v>633</v>
      </c>
      <c r="O13">
        <v>642</v>
      </c>
      <c r="P13">
        <v>694</v>
      </c>
      <c r="Q13">
        <v>757</v>
      </c>
      <c r="R13">
        <v>701</v>
      </c>
      <c r="S13">
        <v>764</v>
      </c>
      <c r="T13">
        <v>820</v>
      </c>
      <c r="U13">
        <v>746</v>
      </c>
      <c r="V13">
        <v>737</v>
      </c>
      <c r="W13">
        <v>779</v>
      </c>
      <c r="X13">
        <v>714</v>
      </c>
      <c r="Y13">
        <v>781</v>
      </c>
      <c r="Z13">
        <v>719</v>
      </c>
      <c r="AA13">
        <v>777</v>
      </c>
      <c r="AB13">
        <v>806</v>
      </c>
    </row>
    <row r="14" spans="1:28" x14ac:dyDescent="0.25">
      <c r="A14" t="s">
        <v>28</v>
      </c>
      <c r="B14" t="s">
        <v>37</v>
      </c>
      <c r="C14" t="s">
        <v>30</v>
      </c>
      <c r="D14" t="s">
        <v>31</v>
      </c>
      <c r="E14">
        <v>795</v>
      </c>
      <c r="F14">
        <v>870</v>
      </c>
      <c r="G14">
        <v>914</v>
      </c>
      <c r="H14">
        <v>855</v>
      </c>
      <c r="I14">
        <v>805</v>
      </c>
      <c r="J14">
        <v>879</v>
      </c>
      <c r="K14">
        <v>841</v>
      </c>
      <c r="L14">
        <v>767</v>
      </c>
      <c r="M14">
        <v>765</v>
      </c>
      <c r="N14">
        <v>769</v>
      </c>
      <c r="O14">
        <v>785</v>
      </c>
      <c r="P14">
        <v>790</v>
      </c>
      <c r="Q14">
        <v>869</v>
      </c>
      <c r="R14">
        <v>852</v>
      </c>
      <c r="S14">
        <v>872</v>
      </c>
      <c r="T14">
        <v>886</v>
      </c>
      <c r="U14">
        <v>889</v>
      </c>
      <c r="V14">
        <v>869</v>
      </c>
      <c r="W14">
        <v>880</v>
      </c>
      <c r="X14">
        <v>867</v>
      </c>
      <c r="Y14">
        <v>863</v>
      </c>
      <c r="Z14">
        <v>810</v>
      </c>
      <c r="AA14">
        <v>786</v>
      </c>
      <c r="AB14">
        <v>820</v>
      </c>
    </row>
    <row r="15" spans="1:28" x14ac:dyDescent="0.25">
      <c r="A15" t="s">
        <v>28</v>
      </c>
      <c r="B15" t="s">
        <v>37</v>
      </c>
      <c r="C15" t="s">
        <v>30</v>
      </c>
      <c r="D15" t="s">
        <v>32</v>
      </c>
      <c r="E15">
        <v>914</v>
      </c>
      <c r="F15">
        <v>887</v>
      </c>
      <c r="G15">
        <v>939</v>
      </c>
      <c r="H15">
        <v>1015</v>
      </c>
      <c r="I15">
        <v>926</v>
      </c>
      <c r="J15">
        <v>983</v>
      </c>
      <c r="K15">
        <v>1065</v>
      </c>
      <c r="L15">
        <v>1173</v>
      </c>
      <c r="M15">
        <v>1158</v>
      </c>
      <c r="N15">
        <v>1080</v>
      </c>
      <c r="O15">
        <v>1028</v>
      </c>
      <c r="P15">
        <v>1112</v>
      </c>
      <c r="Q15">
        <v>1039</v>
      </c>
      <c r="R15">
        <v>987</v>
      </c>
      <c r="S15">
        <v>1028</v>
      </c>
      <c r="T15">
        <v>1055</v>
      </c>
      <c r="U15">
        <v>1084</v>
      </c>
      <c r="V15">
        <v>998</v>
      </c>
      <c r="W15">
        <v>917</v>
      </c>
      <c r="X15">
        <v>920</v>
      </c>
      <c r="Y15">
        <v>1012</v>
      </c>
      <c r="Z15">
        <v>1059</v>
      </c>
      <c r="AA15">
        <v>1009</v>
      </c>
      <c r="AB15">
        <v>1001</v>
      </c>
    </row>
    <row r="16" spans="1:28" x14ac:dyDescent="0.25">
      <c r="A16" t="s">
        <v>28</v>
      </c>
      <c r="B16" t="s">
        <v>37</v>
      </c>
      <c r="C16" t="s">
        <v>30</v>
      </c>
      <c r="D16" t="s">
        <v>33</v>
      </c>
      <c r="E16">
        <v>695</v>
      </c>
      <c r="F16">
        <v>702</v>
      </c>
      <c r="G16">
        <v>666</v>
      </c>
      <c r="H16">
        <v>673</v>
      </c>
      <c r="I16">
        <v>628</v>
      </c>
      <c r="J16">
        <v>619</v>
      </c>
      <c r="K16">
        <v>682</v>
      </c>
      <c r="L16">
        <v>665</v>
      </c>
      <c r="M16">
        <v>617</v>
      </c>
      <c r="N16">
        <v>651</v>
      </c>
      <c r="O16">
        <v>673</v>
      </c>
      <c r="P16">
        <v>635</v>
      </c>
      <c r="Q16">
        <v>586</v>
      </c>
      <c r="R16">
        <v>567</v>
      </c>
      <c r="S16">
        <v>560</v>
      </c>
      <c r="T16">
        <v>609</v>
      </c>
      <c r="U16">
        <v>565</v>
      </c>
      <c r="V16">
        <v>582</v>
      </c>
      <c r="W16">
        <v>629</v>
      </c>
      <c r="X16">
        <v>602</v>
      </c>
      <c r="Y16">
        <v>586</v>
      </c>
      <c r="Z16">
        <v>535</v>
      </c>
      <c r="AA16">
        <v>487</v>
      </c>
      <c r="AB16">
        <v>525</v>
      </c>
    </row>
    <row r="17" spans="1:28" x14ac:dyDescent="0.25">
      <c r="A17" t="s">
        <v>28</v>
      </c>
      <c r="B17" t="s">
        <v>37</v>
      </c>
      <c r="C17" t="s">
        <v>30</v>
      </c>
      <c r="D17" t="s">
        <v>34</v>
      </c>
      <c r="E17">
        <v>920</v>
      </c>
      <c r="F17">
        <v>907</v>
      </c>
      <c r="G17">
        <v>898</v>
      </c>
      <c r="H17">
        <v>831</v>
      </c>
      <c r="I17">
        <v>845</v>
      </c>
      <c r="J17">
        <v>823</v>
      </c>
      <c r="K17">
        <v>856</v>
      </c>
      <c r="L17">
        <v>922</v>
      </c>
      <c r="M17">
        <v>941</v>
      </c>
      <c r="N17">
        <v>1001</v>
      </c>
      <c r="O17">
        <v>1051</v>
      </c>
      <c r="P17">
        <v>1032</v>
      </c>
      <c r="Q17">
        <v>954</v>
      </c>
      <c r="R17">
        <v>964</v>
      </c>
      <c r="S17">
        <v>947</v>
      </c>
      <c r="T17">
        <v>1035</v>
      </c>
      <c r="U17">
        <v>974</v>
      </c>
      <c r="V17">
        <v>887</v>
      </c>
      <c r="W17">
        <v>909</v>
      </c>
      <c r="X17">
        <v>855</v>
      </c>
      <c r="Y17">
        <v>927</v>
      </c>
      <c r="Z17">
        <v>941</v>
      </c>
      <c r="AA17">
        <v>989</v>
      </c>
      <c r="AB17">
        <v>1078</v>
      </c>
    </row>
    <row r="18" spans="1:28" x14ac:dyDescent="0.25">
      <c r="A18" t="s">
        <v>28</v>
      </c>
      <c r="B18" t="s">
        <v>37</v>
      </c>
      <c r="C18" t="s">
        <v>35</v>
      </c>
      <c r="D18" t="s">
        <v>31</v>
      </c>
      <c r="E18">
        <v>699</v>
      </c>
      <c r="F18">
        <v>721</v>
      </c>
      <c r="G18">
        <v>713</v>
      </c>
      <c r="H18">
        <v>755</v>
      </c>
      <c r="I18">
        <v>697</v>
      </c>
      <c r="J18">
        <v>728</v>
      </c>
      <c r="K18">
        <v>663</v>
      </c>
      <c r="L18">
        <v>694</v>
      </c>
      <c r="M18">
        <v>732</v>
      </c>
      <c r="N18">
        <v>765</v>
      </c>
      <c r="O18">
        <v>741</v>
      </c>
      <c r="P18">
        <v>808</v>
      </c>
      <c r="Q18">
        <v>768</v>
      </c>
      <c r="R18">
        <v>829</v>
      </c>
      <c r="S18">
        <v>764</v>
      </c>
      <c r="T18">
        <v>787</v>
      </c>
      <c r="U18">
        <v>760</v>
      </c>
      <c r="V18">
        <v>694</v>
      </c>
      <c r="W18">
        <v>706</v>
      </c>
      <c r="X18">
        <v>724</v>
      </c>
      <c r="Y18">
        <v>721</v>
      </c>
      <c r="Z18">
        <v>724</v>
      </c>
      <c r="AA18">
        <v>793</v>
      </c>
      <c r="AB18">
        <v>788</v>
      </c>
    </row>
    <row r="19" spans="1:28" x14ac:dyDescent="0.25">
      <c r="A19" t="s">
        <v>28</v>
      </c>
      <c r="B19" t="s">
        <v>37</v>
      </c>
      <c r="C19" t="s">
        <v>35</v>
      </c>
      <c r="D19" t="s">
        <v>32</v>
      </c>
      <c r="E19">
        <v>785</v>
      </c>
      <c r="F19">
        <v>742</v>
      </c>
      <c r="G19">
        <v>773</v>
      </c>
      <c r="H19">
        <v>739</v>
      </c>
      <c r="I19">
        <v>729</v>
      </c>
      <c r="J19">
        <v>775</v>
      </c>
      <c r="K19">
        <v>773</v>
      </c>
      <c r="L19">
        <v>836</v>
      </c>
      <c r="M19">
        <v>844</v>
      </c>
      <c r="N19">
        <v>794</v>
      </c>
      <c r="O19">
        <v>847</v>
      </c>
      <c r="P19">
        <v>915</v>
      </c>
      <c r="Q19">
        <v>975</v>
      </c>
      <c r="R19">
        <v>993</v>
      </c>
      <c r="S19">
        <v>1090</v>
      </c>
      <c r="T19">
        <v>1157</v>
      </c>
      <c r="U19">
        <v>1132</v>
      </c>
      <c r="V19">
        <v>1058</v>
      </c>
      <c r="W19">
        <v>982</v>
      </c>
      <c r="X19">
        <v>992</v>
      </c>
      <c r="Y19">
        <v>903</v>
      </c>
      <c r="Z19">
        <v>896</v>
      </c>
      <c r="AA19">
        <v>908</v>
      </c>
      <c r="AB19">
        <v>901</v>
      </c>
    </row>
    <row r="20" spans="1:28" x14ac:dyDescent="0.25">
      <c r="A20" t="s">
        <v>28</v>
      </c>
      <c r="B20" t="s">
        <v>37</v>
      </c>
      <c r="C20" t="s">
        <v>35</v>
      </c>
      <c r="D20" t="s">
        <v>33</v>
      </c>
      <c r="E20">
        <v>521</v>
      </c>
      <c r="F20">
        <v>533</v>
      </c>
      <c r="G20">
        <v>505</v>
      </c>
      <c r="H20">
        <v>518</v>
      </c>
      <c r="I20">
        <v>518</v>
      </c>
      <c r="J20">
        <v>490</v>
      </c>
      <c r="K20">
        <v>506</v>
      </c>
      <c r="L20">
        <v>475</v>
      </c>
      <c r="M20">
        <v>461</v>
      </c>
      <c r="N20">
        <v>489</v>
      </c>
      <c r="O20">
        <v>489</v>
      </c>
      <c r="P20">
        <v>484</v>
      </c>
      <c r="Q20">
        <v>459</v>
      </c>
      <c r="R20">
        <v>437</v>
      </c>
      <c r="S20">
        <v>439</v>
      </c>
      <c r="T20">
        <v>460</v>
      </c>
      <c r="U20">
        <v>473</v>
      </c>
      <c r="V20">
        <v>473</v>
      </c>
      <c r="W20">
        <v>485</v>
      </c>
      <c r="X20">
        <v>477</v>
      </c>
      <c r="Y20">
        <v>504</v>
      </c>
      <c r="Z20">
        <v>556</v>
      </c>
      <c r="AA20">
        <v>529</v>
      </c>
      <c r="AB20">
        <v>529</v>
      </c>
    </row>
    <row r="21" spans="1:28" x14ac:dyDescent="0.25">
      <c r="A21" t="s">
        <v>28</v>
      </c>
      <c r="B21" t="s">
        <v>37</v>
      </c>
      <c r="C21" t="s">
        <v>35</v>
      </c>
      <c r="D21" t="s">
        <v>34</v>
      </c>
      <c r="E21">
        <v>604</v>
      </c>
      <c r="F21">
        <v>655</v>
      </c>
      <c r="G21">
        <v>672</v>
      </c>
      <c r="H21">
        <v>617</v>
      </c>
      <c r="I21">
        <v>620</v>
      </c>
      <c r="J21">
        <v>632</v>
      </c>
      <c r="K21">
        <v>662</v>
      </c>
      <c r="L21">
        <v>721</v>
      </c>
      <c r="M21">
        <v>703</v>
      </c>
      <c r="N21">
        <v>749</v>
      </c>
      <c r="O21">
        <v>724</v>
      </c>
      <c r="P21">
        <v>720</v>
      </c>
      <c r="Q21">
        <v>778</v>
      </c>
      <c r="R21">
        <v>784</v>
      </c>
      <c r="S21">
        <v>783</v>
      </c>
      <c r="T21">
        <v>850</v>
      </c>
      <c r="U21">
        <v>932</v>
      </c>
      <c r="V21">
        <v>889</v>
      </c>
      <c r="W21">
        <v>906</v>
      </c>
      <c r="X21">
        <v>875</v>
      </c>
      <c r="Y21">
        <v>797</v>
      </c>
      <c r="Z21">
        <v>848</v>
      </c>
      <c r="AA21">
        <v>855</v>
      </c>
      <c r="AB21">
        <v>891</v>
      </c>
    </row>
    <row r="22" spans="1:28" x14ac:dyDescent="0.25">
      <c r="A22" t="s">
        <v>28</v>
      </c>
      <c r="B22" t="s">
        <v>37</v>
      </c>
      <c r="C22" t="s">
        <v>36</v>
      </c>
      <c r="D22" t="s">
        <v>31</v>
      </c>
      <c r="E22">
        <v>825</v>
      </c>
      <c r="F22">
        <v>852</v>
      </c>
      <c r="G22">
        <v>938</v>
      </c>
      <c r="H22">
        <v>1019</v>
      </c>
      <c r="I22">
        <v>1067</v>
      </c>
      <c r="J22">
        <v>978</v>
      </c>
      <c r="K22">
        <v>992</v>
      </c>
      <c r="L22">
        <v>946</v>
      </c>
      <c r="M22">
        <v>916</v>
      </c>
      <c r="N22">
        <v>991</v>
      </c>
      <c r="O22">
        <v>989</v>
      </c>
      <c r="P22">
        <v>934</v>
      </c>
      <c r="Q22">
        <v>1033</v>
      </c>
      <c r="R22">
        <v>945</v>
      </c>
      <c r="S22">
        <v>867</v>
      </c>
      <c r="T22">
        <v>798</v>
      </c>
      <c r="U22">
        <v>733</v>
      </c>
      <c r="V22">
        <v>675</v>
      </c>
      <c r="W22">
        <v>699</v>
      </c>
      <c r="X22">
        <v>661</v>
      </c>
      <c r="Y22">
        <v>665</v>
      </c>
      <c r="Z22">
        <v>680</v>
      </c>
      <c r="AA22">
        <v>731</v>
      </c>
      <c r="AB22">
        <v>749</v>
      </c>
    </row>
    <row r="23" spans="1:28" x14ac:dyDescent="0.25">
      <c r="A23" t="s">
        <v>28</v>
      </c>
      <c r="B23" t="s">
        <v>37</v>
      </c>
      <c r="C23" t="s">
        <v>36</v>
      </c>
      <c r="D23" t="s">
        <v>32</v>
      </c>
      <c r="E23">
        <v>893</v>
      </c>
      <c r="F23">
        <v>977</v>
      </c>
      <c r="G23">
        <v>963</v>
      </c>
      <c r="H23">
        <v>1061</v>
      </c>
      <c r="I23">
        <v>1084</v>
      </c>
      <c r="J23">
        <v>1176</v>
      </c>
      <c r="K23">
        <v>1294</v>
      </c>
      <c r="L23">
        <v>1370</v>
      </c>
      <c r="M23">
        <v>1413</v>
      </c>
      <c r="N23">
        <v>1467</v>
      </c>
      <c r="O23">
        <v>1553</v>
      </c>
      <c r="P23">
        <v>1659</v>
      </c>
      <c r="Q23">
        <v>1794</v>
      </c>
      <c r="R23">
        <v>1944</v>
      </c>
      <c r="S23">
        <v>2134</v>
      </c>
      <c r="T23">
        <v>2267</v>
      </c>
      <c r="U23">
        <v>2263</v>
      </c>
      <c r="V23">
        <v>2265</v>
      </c>
      <c r="W23">
        <v>2164</v>
      </c>
      <c r="X23">
        <v>2060</v>
      </c>
      <c r="Y23">
        <v>2129</v>
      </c>
      <c r="Z23">
        <v>2135</v>
      </c>
      <c r="AA23">
        <v>2367</v>
      </c>
      <c r="AB23">
        <v>2505</v>
      </c>
    </row>
    <row r="24" spans="1:28" x14ac:dyDescent="0.25">
      <c r="A24" t="s">
        <v>28</v>
      </c>
      <c r="B24" t="s">
        <v>37</v>
      </c>
      <c r="C24" t="s">
        <v>36</v>
      </c>
      <c r="D24" t="s">
        <v>33</v>
      </c>
      <c r="E24">
        <v>541</v>
      </c>
      <c r="F24">
        <v>570</v>
      </c>
      <c r="G24">
        <v>545</v>
      </c>
      <c r="H24">
        <v>589</v>
      </c>
      <c r="I24">
        <v>653</v>
      </c>
      <c r="J24">
        <v>679</v>
      </c>
      <c r="K24">
        <v>724</v>
      </c>
      <c r="L24">
        <v>768</v>
      </c>
      <c r="M24">
        <v>725</v>
      </c>
      <c r="N24">
        <v>666</v>
      </c>
      <c r="O24">
        <v>617</v>
      </c>
      <c r="P24">
        <v>658</v>
      </c>
      <c r="Q24">
        <v>706</v>
      </c>
      <c r="R24">
        <v>686</v>
      </c>
      <c r="S24">
        <v>669</v>
      </c>
      <c r="T24">
        <v>713</v>
      </c>
      <c r="U24">
        <v>784</v>
      </c>
      <c r="V24">
        <v>838</v>
      </c>
      <c r="W24">
        <v>878</v>
      </c>
      <c r="X24">
        <v>841</v>
      </c>
      <c r="Y24">
        <v>844</v>
      </c>
      <c r="Z24">
        <v>885</v>
      </c>
      <c r="AA24">
        <v>913</v>
      </c>
      <c r="AB24">
        <v>886</v>
      </c>
    </row>
    <row r="25" spans="1:28" x14ac:dyDescent="0.25">
      <c r="A25" t="s">
        <v>28</v>
      </c>
      <c r="B25" t="s">
        <v>37</v>
      </c>
      <c r="C25" t="s">
        <v>36</v>
      </c>
      <c r="D25" t="s">
        <v>34</v>
      </c>
      <c r="E25">
        <v>639</v>
      </c>
      <c r="F25">
        <v>593</v>
      </c>
      <c r="G25">
        <v>605</v>
      </c>
      <c r="H25">
        <v>623</v>
      </c>
      <c r="I25">
        <v>620</v>
      </c>
      <c r="J25">
        <v>640</v>
      </c>
      <c r="K25">
        <v>612</v>
      </c>
      <c r="L25">
        <v>623</v>
      </c>
      <c r="M25">
        <v>668</v>
      </c>
      <c r="N25">
        <v>686</v>
      </c>
      <c r="O25">
        <v>680</v>
      </c>
      <c r="P25">
        <v>684</v>
      </c>
      <c r="Q25">
        <v>631</v>
      </c>
      <c r="R25">
        <v>634</v>
      </c>
      <c r="S25">
        <v>687</v>
      </c>
      <c r="T25">
        <v>709</v>
      </c>
      <c r="U25">
        <v>654</v>
      </c>
      <c r="V25">
        <v>710</v>
      </c>
      <c r="W25">
        <v>688</v>
      </c>
      <c r="X25">
        <v>736</v>
      </c>
      <c r="Y25">
        <v>758</v>
      </c>
      <c r="Z25">
        <v>736</v>
      </c>
      <c r="AA25">
        <v>680</v>
      </c>
      <c r="AB25">
        <v>648</v>
      </c>
    </row>
    <row r="26" spans="1:28" x14ac:dyDescent="0.25">
      <c r="A26" t="s">
        <v>28</v>
      </c>
      <c r="B26" t="s">
        <v>38</v>
      </c>
      <c r="C26" t="s">
        <v>30</v>
      </c>
      <c r="D26" t="s">
        <v>31</v>
      </c>
      <c r="E26">
        <v>932</v>
      </c>
      <c r="F26">
        <v>934</v>
      </c>
      <c r="G26">
        <v>854</v>
      </c>
      <c r="H26">
        <v>909</v>
      </c>
      <c r="I26">
        <v>929</v>
      </c>
      <c r="J26">
        <v>883</v>
      </c>
      <c r="K26">
        <v>961</v>
      </c>
      <c r="L26">
        <v>967</v>
      </c>
      <c r="M26">
        <v>981</v>
      </c>
      <c r="N26">
        <v>932</v>
      </c>
      <c r="O26">
        <v>966</v>
      </c>
      <c r="P26">
        <v>991</v>
      </c>
      <c r="Q26">
        <v>971</v>
      </c>
      <c r="R26">
        <v>1072</v>
      </c>
      <c r="S26">
        <v>1182</v>
      </c>
      <c r="T26">
        <v>1116</v>
      </c>
      <c r="U26">
        <v>1163</v>
      </c>
      <c r="V26">
        <v>1153</v>
      </c>
      <c r="W26">
        <v>1116</v>
      </c>
      <c r="X26">
        <v>1227</v>
      </c>
      <c r="Y26">
        <v>1319</v>
      </c>
      <c r="Z26">
        <v>1225</v>
      </c>
      <c r="AA26">
        <v>1215</v>
      </c>
      <c r="AB26">
        <v>1108</v>
      </c>
    </row>
    <row r="27" spans="1:28" x14ac:dyDescent="0.25">
      <c r="A27" t="s">
        <v>28</v>
      </c>
      <c r="B27" t="s">
        <v>38</v>
      </c>
      <c r="C27" t="s">
        <v>30</v>
      </c>
      <c r="D27" t="s">
        <v>32</v>
      </c>
      <c r="E27">
        <v>838</v>
      </c>
      <c r="F27">
        <v>926</v>
      </c>
      <c r="G27">
        <v>847</v>
      </c>
      <c r="H27">
        <v>875</v>
      </c>
      <c r="I27">
        <v>870</v>
      </c>
      <c r="J27">
        <v>946</v>
      </c>
      <c r="K27">
        <v>881</v>
      </c>
      <c r="L27">
        <v>853</v>
      </c>
      <c r="M27">
        <v>847</v>
      </c>
      <c r="N27">
        <v>857</v>
      </c>
      <c r="O27">
        <v>869</v>
      </c>
      <c r="P27">
        <v>911</v>
      </c>
      <c r="Q27">
        <v>880</v>
      </c>
      <c r="R27">
        <v>845</v>
      </c>
      <c r="S27">
        <v>927</v>
      </c>
      <c r="T27">
        <v>946</v>
      </c>
      <c r="U27">
        <v>1031</v>
      </c>
      <c r="V27">
        <v>945</v>
      </c>
      <c r="W27">
        <v>891</v>
      </c>
      <c r="X27">
        <v>834</v>
      </c>
      <c r="Y27">
        <v>804</v>
      </c>
      <c r="Z27">
        <v>763</v>
      </c>
      <c r="AA27">
        <v>803</v>
      </c>
      <c r="AB27">
        <v>736</v>
      </c>
    </row>
    <row r="28" spans="1:28" x14ac:dyDescent="0.25">
      <c r="A28" t="s">
        <v>28</v>
      </c>
      <c r="B28" t="s">
        <v>38</v>
      </c>
      <c r="C28" t="s">
        <v>30</v>
      </c>
      <c r="D28" t="s">
        <v>33</v>
      </c>
      <c r="E28">
        <v>516</v>
      </c>
      <c r="F28">
        <v>493</v>
      </c>
      <c r="G28">
        <v>469</v>
      </c>
      <c r="H28">
        <v>462</v>
      </c>
      <c r="I28">
        <v>425</v>
      </c>
      <c r="J28">
        <v>452</v>
      </c>
      <c r="K28">
        <v>419</v>
      </c>
      <c r="L28">
        <v>430</v>
      </c>
      <c r="M28">
        <v>467</v>
      </c>
      <c r="N28">
        <v>495</v>
      </c>
      <c r="O28">
        <v>531</v>
      </c>
      <c r="P28">
        <v>540</v>
      </c>
      <c r="Q28">
        <v>506</v>
      </c>
      <c r="R28">
        <v>462</v>
      </c>
      <c r="S28">
        <v>439</v>
      </c>
      <c r="T28">
        <v>444</v>
      </c>
      <c r="U28">
        <v>465</v>
      </c>
      <c r="V28">
        <v>495</v>
      </c>
      <c r="W28">
        <v>532</v>
      </c>
      <c r="X28">
        <v>497</v>
      </c>
      <c r="Y28">
        <v>541</v>
      </c>
      <c r="Z28">
        <v>561</v>
      </c>
      <c r="AA28">
        <v>572</v>
      </c>
      <c r="AB28">
        <v>575</v>
      </c>
    </row>
    <row r="29" spans="1:28" x14ac:dyDescent="0.25">
      <c r="A29" t="s">
        <v>28</v>
      </c>
      <c r="B29" t="s">
        <v>38</v>
      </c>
      <c r="C29" t="s">
        <v>30</v>
      </c>
      <c r="D29" t="s">
        <v>34</v>
      </c>
      <c r="E29">
        <v>827</v>
      </c>
      <c r="F29">
        <v>757</v>
      </c>
      <c r="G29">
        <v>798</v>
      </c>
      <c r="H29">
        <v>743</v>
      </c>
      <c r="I29">
        <v>797</v>
      </c>
      <c r="J29">
        <v>787</v>
      </c>
      <c r="K29">
        <v>865</v>
      </c>
      <c r="L29">
        <v>799</v>
      </c>
      <c r="M29">
        <v>763</v>
      </c>
      <c r="N29">
        <v>773</v>
      </c>
      <c r="O29">
        <v>771</v>
      </c>
      <c r="P29">
        <v>751</v>
      </c>
      <c r="Q29">
        <v>817</v>
      </c>
      <c r="R29">
        <v>892</v>
      </c>
      <c r="S29">
        <v>926</v>
      </c>
      <c r="T29">
        <v>957</v>
      </c>
      <c r="U29">
        <v>1040</v>
      </c>
      <c r="V29">
        <v>967</v>
      </c>
      <c r="W29">
        <v>1064</v>
      </c>
      <c r="X29">
        <v>1027</v>
      </c>
      <c r="Y29">
        <v>1041</v>
      </c>
      <c r="Z29">
        <v>993</v>
      </c>
      <c r="AA29">
        <v>1064</v>
      </c>
      <c r="AB29">
        <v>1108</v>
      </c>
    </row>
    <row r="30" spans="1:28" x14ac:dyDescent="0.25">
      <c r="A30" t="s">
        <v>28</v>
      </c>
      <c r="B30" t="s">
        <v>38</v>
      </c>
      <c r="C30" t="s">
        <v>35</v>
      </c>
      <c r="D30" t="s">
        <v>31</v>
      </c>
      <c r="E30">
        <v>924</v>
      </c>
      <c r="F30">
        <v>873</v>
      </c>
      <c r="G30">
        <v>845</v>
      </c>
      <c r="H30">
        <v>826</v>
      </c>
      <c r="I30">
        <v>873</v>
      </c>
      <c r="J30">
        <v>829</v>
      </c>
      <c r="K30">
        <v>832</v>
      </c>
      <c r="L30">
        <v>759</v>
      </c>
      <c r="M30">
        <v>748</v>
      </c>
      <c r="N30">
        <v>811</v>
      </c>
      <c r="O30">
        <v>752</v>
      </c>
      <c r="P30">
        <v>794</v>
      </c>
      <c r="Q30">
        <v>761</v>
      </c>
      <c r="R30">
        <v>710</v>
      </c>
      <c r="S30">
        <v>689</v>
      </c>
      <c r="T30">
        <v>702</v>
      </c>
      <c r="U30">
        <v>710</v>
      </c>
      <c r="V30">
        <v>747</v>
      </c>
      <c r="W30">
        <v>682</v>
      </c>
      <c r="X30">
        <v>731</v>
      </c>
      <c r="Y30">
        <v>751</v>
      </c>
      <c r="Z30">
        <v>699</v>
      </c>
      <c r="AA30">
        <v>667</v>
      </c>
      <c r="AB30">
        <v>693</v>
      </c>
    </row>
    <row r="31" spans="1:28" x14ac:dyDescent="0.25">
      <c r="A31" t="s">
        <v>28</v>
      </c>
      <c r="B31" t="s">
        <v>38</v>
      </c>
      <c r="C31" t="s">
        <v>35</v>
      </c>
      <c r="D31" t="s">
        <v>32</v>
      </c>
      <c r="E31">
        <v>543</v>
      </c>
      <c r="F31">
        <v>509</v>
      </c>
      <c r="G31">
        <v>470</v>
      </c>
      <c r="H31">
        <v>435</v>
      </c>
      <c r="I31">
        <v>456</v>
      </c>
      <c r="J31">
        <v>468</v>
      </c>
      <c r="K31">
        <v>428</v>
      </c>
      <c r="L31">
        <v>447</v>
      </c>
      <c r="M31">
        <v>445</v>
      </c>
      <c r="N31">
        <v>440</v>
      </c>
      <c r="O31">
        <v>408</v>
      </c>
      <c r="P31">
        <v>437</v>
      </c>
      <c r="Q31">
        <v>400</v>
      </c>
      <c r="R31">
        <v>380</v>
      </c>
      <c r="S31">
        <v>360</v>
      </c>
      <c r="T31">
        <v>354</v>
      </c>
      <c r="U31">
        <v>385</v>
      </c>
      <c r="V31">
        <v>374</v>
      </c>
      <c r="W31">
        <v>391</v>
      </c>
      <c r="X31">
        <v>400</v>
      </c>
      <c r="Y31">
        <v>384</v>
      </c>
      <c r="Z31">
        <v>398</v>
      </c>
      <c r="AA31">
        <v>406</v>
      </c>
      <c r="AB31">
        <v>449</v>
      </c>
    </row>
    <row r="32" spans="1:28" x14ac:dyDescent="0.25">
      <c r="A32" t="s">
        <v>28</v>
      </c>
      <c r="B32" t="s">
        <v>38</v>
      </c>
      <c r="C32" t="s">
        <v>35</v>
      </c>
      <c r="D32" t="s">
        <v>33</v>
      </c>
      <c r="E32">
        <v>576</v>
      </c>
      <c r="F32">
        <v>535</v>
      </c>
      <c r="G32">
        <v>520</v>
      </c>
      <c r="H32">
        <v>565</v>
      </c>
      <c r="I32">
        <v>612</v>
      </c>
      <c r="J32">
        <v>676</v>
      </c>
      <c r="K32">
        <v>736</v>
      </c>
      <c r="L32">
        <v>694</v>
      </c>
      <c r="M32">
        <v>727</v>
      </c>
      <c r="N32">
        <v>678</v>
      </c>
      <c r="O32">
        <v>688</v>
      </c>
      <c r="P32">
        <v>631</v>
      </c>
      <c r="Q32">
        <v>576</v>
      </c>
      <c r="R32">
        <v>552</v>
      </c>
      <c r="S32">
        <v>571</v>
      </c>
      <c r="T32">
        <v>563</v>
      </c>
      <c r="U32">
        <v>551</v>
      </c>
      <c r="V32">
        <v>537</v>
      </c>
      <c r="W32">
        <v>488</v>
      </c>
      <c r="X32">
        <v>467</v>
      </c>
      <c r="Y32">
        <v>488</v>
      </c>
      <c r="Z32">
        <v>526</v>
      </c>
      <c r="AA32">
        <v>556</v>
      </c>
      <c r="AB32">
        <v>587</v>
      </c>
    </row>
    <row r="33" spans="1:28" x14ac:dyDescent="0.25">
      <c r="A33" t="s">
        <v>28</v>
      </c>
      <c r="B33" t="s">
        <v>38</v>
      </c>
      <c r="C33" t="s">
        <v>35</v>
      </c>
      <c r="D33" t="s">
        <v>34</v>
      </c>
      <c r="E33">
        <v>802</v>
      </c>
      <c r="F33">
        <v>772</v>
      </c>
      <c r="G33">
        <v>846</v>
      </c>
      <c r="H33">
        <v>831</v>
      </c>
      <c r="I33">
        <v>765</v>
      </c>
      <c r="J33">
        <v>836</v>
      </c>
      <c r="K33">
        <v>801</v>
      </c>
      <c r="L33">
        <v>824</v>
      </c>
      <c r="M33">
        <v>887</v>
      </c>
      <c r="N33">
        <v>972</v>
      </c>
      <c r="O33">
        <v>943</v>
      </c>
      <c r="P33">
        <v>865</v>
      </c>
      <c r="Q33">
        <v>837</v>
      </c>
      <c r="R33">
        <v>782</v>
      </c>
      <c r="S33">
        <v>727</v>
      </c>
      <c r="T33">
        <v>685</v>
      </c>
      <c r="U33">
        <v>672</v>
      </c>
      <c r="V33">
        <v>614</v>
      </c>
      <c r="W33">
        <v>570</v>
      </c>
      <c r="X33">
        <v>545</v>
      </c>
      <c r="Y33">
        <v>592</v>
      </c>
      <c r="Z33">
        <v>568</v>
      </c>
      <c r="AA33">
        <v>563</v>
      </c>
      <c r="AB33">
        <v>599</v>
      </c>
    </row>
    <row r="34" spans="1:28" x14ac:dyDescent="0.25">
      <c r="A34" t="s">
        <v>28</v>
      </c>
      <c r="B34" t="s">
        <v>38</v>
      </c>
      <c r="C34" t="s">
        <v>36</v>
      </c>
      <c r="D34" t="s">
        <v>31</v>
      </c>
      <c r="E34">
        <v>828</v>
      </c>
      <c r="F34">
        <v>758</v>
      </c>
      <c r="G34">
        <v>830</v>
      </c>
      <c r="H34">
        <v>829</v>
      </c>
      <c r="I34">
        <v>842</v>
      </c>
      <c r="J34">
        <v>916</v>
      </c>
      <c r="K34">
        <v>905</v>
      </c>
      <c r="L34">
        <v>924</v>
      </c>
      <c r="M34">
        <v>1019</v>
      </c>
      <c r="N34">
        <v>1035</v>
      </c>
      <c r="O34">
        <v>1040</v>
      </c>
      <c r="P34">
        <v>1051</v>
      </c>
      <c r="Q34">
        <v>1055</v>
      </c>
      <c r="R34">
        <v>1015</v>
      </c>
      <c r="S34">
        <v>998</v>
      </c>
      <c r="T34">
        <v>953</v>
      </c>
      <c r="U34">
        <v>874</v>
      </c>
      <c r="V34">
        <v>880</v>
      </c>
      <c r="W34">
        <v>938</v>
      </c>
      <c r="X34">
        <v>924</v>
      </c>
      <c r="Y34">
        <v>1018</v>
      </c>
      <c r="Z34">
        <v>1062</v>
      </c>
      <c r="AA34">
        <v>1051</v>
      </c>
      <c r="AB34">
        <v>1069</v>
      </c>
    </row>
    <row r="35" spans="1:28" x14ac:dyDescent="0.25">
      <c r="A35" t="s">
        <v>28</v>
      </c>
      <c r="B35" t="s">
        <v>38</v>
      </c>
      <c r="C35" t="s">
        <v>36</v>
      </c>
      <c r="D35" t="s">
        <v>32</v>
      </c>
      <c r="E35">
        <v>753</v>
      </c>
      <c r="F35">
        <v>778</v>
      </c>
      <c r="G35">
        <v>783</v>
      </c>
      <c r="H35">
        <v>815</v>
      </c>
      <c r="I35">
        <v>748</v>
      </c>
      <c r="J35">
        <v>792</v>
      </c>
      <c r="K35">
        <v>740</v>
      </c>
      <c r="L35">
        <v>727</v>
      </c>
      <c r="M35">
        <v>798</v>
      </c>
      <c r="N35">
        <v>807</v>
      </c>
      <c r="O35">
        <v>761</v>
      </c>
      <c r="P35">
        <v>743</v>
      </c>
      <c r="Q35">
        <v>797</v>
      </c>
      <c r="R35">
        <v>752</v>
      </c>
      <c r="S35">
        <v>738</v>
      </c>
      <c r="T35">
        <v>813</v>
      </c>
      <c r="U35">
        <v>817</v>
      </c>
      <c r="V35">
        <v>811</v>
      </c>
      <c r="W35">
        <v>745</v>
      </c>
      <c r="X35">
        <v>719</v>
      </c>
      <c r="Y35">
        <v>661</v>
      </c>
      <c r="Z35">
        <v>660</v>
      </c>
      <c r="AA35">
        <v>631</v>
      </c>
      <c r="AB35">
        <v>698</v>
      </c>
    </row>
    <row r="36" spans="1:28" x14ac:dyDescent="0.25">
      <c r="A36" t="s">
        <v>28</v>
      </c>
      <c r="B36" t="s">
        <v>38</v>
      </c>
      <c r="C36" t="s">
        <v>36</v>
      </c>
      <c r="D36" t="s">
        <v>33</v>
      </c>
      <c r="E36">
        <v>615</v>
      </c>
      <c r="F36">
        <v>601</v>
      </c>
      <c r="G36">
        <v>595</v>
      </c>
      <c r="H36">
        <v>564</v>
      </c>
      <c r="I36">
        <v>616</v>
      </c>
      <c r="J36">
        <v>565</v>
      </c>
      <c r="K36">
        <v>542</v>
      </c>
      <c r="L36">
        <v>590</v>
      </c>
      <c r="M36">
        <v>538</v>
      </c>
      <c r="N36">
        <v>496</v>
      </c>
      <c r="O36">
        <v>491</v>
      </c>
      <c r="P36">
        <v>539</v>
      </c>
      <c r="Q36">
        <v>532</v>
      </c>
      <c r="R36">
        <v>489</v>
      </c>
      <c r="S36">
        <v>541</v>
      </c>
      <c r="T36">
        <v>498</v>
      </c>
      <c r="U36">
        <v>509</v>
      </c>
      <c r="V36">
        <v>538</v>
      </c>
      <c r="W36">
        <v>524</v>
      </c>
      <c r="X36">
        <v>517</v>
      </c>
      <c r="Y36">
        <v>472</v>
      </c>
      <c r="Z36">
        <v>501</v>
      </c>
      <c r="AA36">
        <v>492</v>
      </c>
      <c r="AB36">
        <v>545</v>
      </c>
    </row>
    <row r="37" spans="1:28" x14ac:dyDescent="0.25">
      <c r="A37" t="s">
        <v>28</v>
      </c>
      <c r="B37" t="s">
        <v>38</v>
      </c>
      <c r="C37" t="s">
        <v>36</v>
      </c>
      <c r="D37" t="s">
        <v>34</v>
      </c>
      <c r="E37">
        <v>544</v>
      </c>
      <c r="F37">
        <v>562</v>
      </c>
      <c r="G37">
        <v>599</v>
      </c>
      <c r="H37">
        <v>657</v>
      </c>
      <c r="I37">
        <v>720</v>
      </c>
      <c r="J37">
        <v>660</v>
      </c>
      <c r="K37">
        <v>664</v>
      </c>
      <c r="L37">
        <v>621</v>
      </c>
      <c r="M37">
        <v>625</v>
      </c>
      <c r="N37">
        <v>650</v>
      </c>
      <c r="O37">
        <v>638</v>
      </c>
      <c r="P37">
        <v>664</v>
      </c>
      <c r="Q37">
        <v>641</v>
      </c>
      <c r="R37">
        <v>659</v>
      </c>
      <c r="S37">
        <v>628</v>
      </c>
      <c r="T37">
        <v>662</v>
      </c>
      <c r="U37">
        <v>665</v>
      </c>
      <c r="V37">
        <v>706</v>
      </c>
      <c r="W37">
        <v>696</v>
      </c>
      <c r="X37">
        <v>665</v>
      </c>
      <c r="Y37">
        <v>634</v>
      </c>
      <c r="Z37">
        <v>577</v>
      </c>
      <c r="AA37">
        <v>594</v>
      </c>
      <c r="AB37">
        <v>603</v>
      </c>
    </row>
    <row r="38" spans="1:28" x14ac:dyDescent="0.25">
      <c r="A38" t="s">
        <v>39</v>
      </c>
      <c r="B38" t="s">
        <v>29</v>
      </c>
      <c r="C38" t="s">
        <v>30</v>
      </c>
      <c r="D38" t="s">
        <v>31</v>
      </c>
      <c r="E38">
        <v>712</v>
      </c>
      <c r="F38">
        <v>741</v>
      </c>
      <c r="G38">
        <v>682</v>
      </c>
      <c r="H38">
        <v>725</v>
      </c>
      <c r="I38">
        <v>672</v>
      </c>
      <c r="J38">
        <v>665</v>
      </c>
      <c r="K38">
        <v>681</v>
      </c>
      <c r="L38">
        <v>719</v>
      </c>
      <c r="M38">
        <v>735</v>
      </c>
      <c r="N38">
        <v>810</v>
      </c>
      <c r="O38">
        <v>804</v>
      </c>
      <c r="P38">
        <v>848</v>
      </c>
      <c r="Q38">
        <v>882</v>
      </c>
      <c r="R38">
        <v>822</v>
      </c>
      <c r="S38">
        <v>789</v>
      </c>
      <c r="T38">
        <v>814</v>
      </c>
      <c r="U38">
        <v>768</v>
      </c>
      <c r="V38">
        <v>789</v>
      </c>
      <c r="W38">
        <v>736</v>
      </c>
      <c r="X38">
        <v>721</v>
      </c>
      <c r="Y38">
        <v>678</v>
      </c>
      <c r="Z38">
        <v>657</v>
      </c>
      <c r="AA38">
        <v>714</v>
      </c>
      <c r="AB38">
        <v>758</v>
      </c>
    </row>
    <row r="39" spans="1:28" x14ac:dyDescent="0.25">
      <c r="A39" t="s">
        <v>39</v>
      </c>
      <c r="B39" t="s">
        <v>29</v>
      </c>
      <c r="C39" t="s">
        <v>30</v>
      </c>
      <c r="D39" t="s">
        <v>32</v>
      </c>
      <c r="E39">
        <v>999</v>
      </c>
      <c r="F39">
        <v>1059</v>
      </c>
      <c r="G39">
        <v>1069</v>
      </c>
      <c r="H39">
        <v>1176</v>
      </c>
      <c r="I39">
        <v>1082</v>
      </c>
      <c r="J39">
        <v>1108</v>
      </c>
      <c r="K39">
        <v>1094</v>
      </c>
      <c r="L39">
        <v>1142</v>
      </c>
      <c r="M39">
        <v>1096</v>
      </c>
      <c r="N39">
        <v>1196</v>
      </c>
      <c r="O39">
        <v>1124</v>
      </c>
      <c r="P39">
        <v>1042</v>
      </c>
      <c r="Q39">
        <v>1131</v>
      </c>
      <c r="R39">
        <v>1180</v>
      </c>
      <c r="S39">
        <v>1140</v>
      </c>
      <c r="T39">
        <v>1144</v>
      </c>
      <c r="U39">
        <v>1150</v>
      </c>
      <c r="V39">
        <v>1052</v>
      </c>
      <c r="W39">
        <v>999</v>
      </c>
      <c r="X39">
        <v>992</v>
      </c>
      <c r="Y39">
        <v>1017</v>
      </c>
      <c r="Z39">
        <v>963</v>
      </c>
      <c r="AA39">
        <v>962</v>
      </c>
      <c r="AB39">
        <v>903</v>
      </c>
    </row>
    <row r="40" spans="1:28" x14ac:dyDescent="0.25">
      <c r="A40" t="s">
        <v>39</v>
      </c>
      <c r="B40" t="s">
        <v>29</v>
      </c>
      <c r="C40" t="s">
        <v>30</v>
      </c>
      <c r="D40" t="s">
        <v>33</v>
      </c>
      <c r="E40">
        <v>890</v>
      </c>
      <c r="F40">
        <v>916</v>
      </c>
      <c r="G40">
        <v>843</v>
      </c>
      <c r="H40">
        <v>901</v>
      </c>
      <c r="I40">
        <v>948</v>
      </c>
      <c r="J40">
        <v>984</v>
      </c>
      <c r="K40">
        <v>1020</v>
      </c>
      <c r="L40">
        <v>1041</v>
      </c>
      <c r="M40">
        <v>1042</v>
      </c>
      <c r="N40">
        <v>957</v>
      </c>
      <c r="O40">
        <v>982</v>
      </c>
      <c r="P40">
        <v>968</v>
      </c>
      <c r="Q40">
        <v>884</v>
      </c>
      <c r="R40">
        <v>980</v>
      </c>
      <c r="S40">
        <v>916</v>
      </c>
      <c r="T40">
        <v>841</v>
      </c>
      <c r="U40">
        <v>916</v>
      </c>
      <c r="V40">
        <v>972</v>
      </c>
      <c r="W40">
        <v>977</v>
      </c>
      <c r="X40">
        <v>923</v>
      </c>
      <c r="Y40">
        <v>916</v>
      </c>
      <c r="Z40">
        <v>933</v>
      </c>
      <c r="AA40">
        <v>1029</v>
      </c>
      <c r="AB40">
        <v>985</v>
      </c>
    </row>
    <row r="41" spans="1:28" x14ac:dyDescent="0.25">
      <c r="A41" t="s">
        <v>39</v>
      </c>
      <c r="B41" t="s">
        <v>29</v>
      </c>
      <c r="C41" t="s">
        <v>30</v>
      </c>
      <c r="D41" t="s">
        <v>34</v>
      </c>
      <c r="E41">
        <v>713</v>
      </c>
      <c r="F41">
        <v>700</v>
      </c>
      <c r="G41">
        <v>776</v>
      </c>
      <c r="H41">
        <v>857</v>
      </c>
      <c r="I41">
        <v>846</v>
      </c>
      <c r="J41">
        <v>786</v>
      </c>
      <c r="K41">
        <v>782</v>
      </c>
      <c r="L41">
        <v>768</v>
      </c>
      <c r="M41">
        <v>791</v>
      </c>
      <c r="N41">
        <v>719</v>
      </c>
      <c r="O41">
        <v>690</v>
      </c>
      <c r="P41">
        <v>763</v>
      </c>
      <c r="Q41">
        <v>701</v>
      </c>
      <c r="R41">
        <v>757</v>
      </c>
      <c r="S41">
        <v>731</v>
      </c>
      <c r="T41">
        <v>757</v>
      </c>
      <c r="U41">
        <v>750</v>
      </c>
      <c r="V41">
        <v>810</v>
      </c>
      <c r="W41">
        <v>874</v>
      </c>
      <c r="X41">
        <v>845</v>
      </c>
      <c r="Y41">
        <v>799</v>
      </c>
      <c r="Z41">
        <v>769</v>
      </c>
      <c r="AA41">
        <v>833</v>
      </c>
      <c r="AB41">
        <v>832</v>
      </c>
    </row>
    <row r="42" spans="1:28" x14ac:dyDescent="0.25">
      <c r="A42" t="s">
        <v>39</v>
      </c>
      <c r="B42" t="s">
        <v>29</v>
      </c>
      <c r="C42" t="s">
        <v>35</v>
      </c>
      <c r="D42" t="s">
        <v>31</v>
      </c>
      <c r="E42">
        <v>587</v>
      </c>
      <c r="F42">
        <v>562</v>
      </c>
      <c r="G42">
        <v>597</v>
      </c>
      <c r="H42">
        <v>609</v>
      </c>
      <c r="I42">
        <v>651</v>
      </c>
      <c r="J42">
        <v>701</v>
      </c>
      <c r="K42">
        <v>767</v>
      </c>
      <c r="L42">
        <v>722</v>
      </c>
      <c r="M42">
        <v>684</v>
      </c>
      <c r="N42">
        <v>673</v>
      </c>
      <c r="O42">
        <v>731</v>
      </c>
      <c r="P42">
        <v>796</v>
      </c>
      <c r="Q42">
        <v>846</v>
      </c>
      <c r="R42">
        <v>881</v>
      </c>
      <c r="S42">
        <v>864</v>
      </c>
      <c r="T42">
        <v>851</v>
      </c>
      <c r="U42">
        <v>793</v>
      </c>
      <c r="V42">
        <v>876</v>
      </c>
      <c r="W42">
        <v>903</v>
      </c>
      <c r="X42">
        <v>845</v>
      </c>
      <c r="Y42">
        <v>776</v>
      </c>
      <c r="Z42">
        <v>811</v>
      </c>
      <c r="AA42">
        <v>851</v>
      </c>
      <c r="AB42">
        <v>835</v>
      </c>
    </row>
    <row r="43" spans="1:28" x14ac:dyDescent="0.25">
      <c r="A43" t="s">
        <v>39</v>
      </c>
      <c r="B43" t="s">
        <v>29</v>
      </c>
      <c r="C43" t="s">
        <v>35</v>
      </c>
      <c r="D43" t="s">
        <v>32</v>
      </c>
      <c r="E43">
        <v>608</v>
      </c>
      <c r="F43">
        <v>633</v>
      </c>
      <c r="G43">
        <v>683</v>
      </c>
      <c r="H43">
        <v>642</v>
      </c>
      <c r="I43">
        <v>602</v>
      </c>
      <c r="J43">
        <v>553</v>
      </c>
      <c r="K43">
        <v>508</v>
      </c>
      <c r="L43">
        <v>560</v>
      </c>
      <c r="M43">
        <v>539</v>
      </c>
      <c r="N43">
        <v>519</v>
      </c>
      <c r="O43">
        <v>477</v>
      </c>
      <c r="P43">
        <v>525</v>
      </c>
      <c r="Q43">
        <v>545</v>
      </c>
      <c r="R43">
        <v>543</v>
      </c>
      <c r="S43">
        <v>585</v>
      </c>
      <c r="T43">
        <v>627</v>
      </c>
      <c r="U43">
        <v>666</v>
      </c>
      <c r="V43">
        <v>664</v>
      </c>
      <c r="W43">
        <v>692</v>
      </c>
      <c r="X43">
        <v>656</v>
      </c>
      <c r="Y43">
        <v>615</v>
      </c>
      <c r="Z43">
        <v>613</v>
      </c>
      <c r="AA43">
        <v>653</v>
      </c>
      <c r="AB43">
        <v>597</v>
      </c>
    </row>
    <row r="44" spans="1:28" x14ac:dyDescent="0.25">
      <c r="A44" t="s">
        <v>39</v>
      </c>
      <c r="B44" t="s">
        <v>29</v>
      </c>
      <c r="C44" t="s">
        <v>35</v>
      </c>
      <c r="D44" t="s">
        <v>33</v>
      </c>
      <c r="E44">
        <v>839</v>
      </c>
      <c r="F44">
        <v>859</v>
      </c>
      <c r="G44">
        <v>788</v>
      </c>
      <c r="H44">
        <v>820</v>
      </c>
      <c r="I44">
        <v>877</v>
      </c>
      <c r="J44">
        <v>875</v>
      </c>
      <c r="K44">
        <v>951</v>
      </c>
      <c r="L44">
        <v>1012</v>
      </c>
      <c r="M44">
        <v>1090</v>
      </c>
      <c r="N44">
        <v>1078</v>
      </c>
      <c r="O44">
        <v>1142</v>
      </c>
      <c r="P44">
        <v>1064</v>
      </c>
      <c r="Q44">
        <v>1067</v>
      </c>
      <c r="R44">
        <v>1006</v>
      </c>
      <c r="S44">
        <v>1109</v>
      </c>
      <c r="T44">
        <v>1145</v>
      </c>
      <c r="U44">
        <v>1203</v>
      </c>
      <c r="V44">
        <v>1290</v>
      </c>
      <c r="W44">
        <v>1289</v>
      </c>
      <c r="X44">
        <v>1256</v>
      </c>
      <c r="Y44">
        <v>1222</v>
      </c>
      <c r="Z44">
        <v>1122</v>
      </c>
      <c r="AA44">
        <v>1117</v>
      </c>
      <c r="AB44">
        <v>1141</v>
      </c>
    </row>
    <row r="45" spans="1:28" x14ac:dyDescent="0.25">
      <c r="A45" t="s">
        <v>39</v>
      </c>
      <c r="B45" t="s">
        <v>29</v>
      </c>
      <c r="C45" t="s">
        <v>35</v>
      </c>
      <c r="D45" t="s">
        <v>34</v>
      </c>
      <c r="E45">
        <v>936</v>
      </c>
      <c r="F45">
        <v>1036</v>
      </c>
      <c r="G45">
        <v>992</v>
      </c>
      <c r="H45">
        <v>976</v>
      </c>
      <c r="I45">
        <v>1026</v>
      </c>
      <c r="J45">
        <v>999</v>
      </c>
      <c r="K45">
        <v>1035</v>
      </c>
      <c r="L45">
        <v>948</v>
      </c>
      <c r="M45">
        <v>922</v>
      </c>
      <c r="N45">
        <v>892</v>
      </c>
      <c r="O45">
        <v>932</v>
      </c>
      <c r="P45">
        <v>941</v>
      </c>
      <c r="Q45">
        <v>921</v>
      </c>
      <c r="R45">
        <v>922</v>
      </c>
      <c r="S45">
        <v>855</v>
      </c>
      <c r="T45">
        <v>797</v>
      </c>
      <c r="U45">
        <v>758</v>
      </c>
      <c r="V45">
        <v>726</v>
      </c>
      <c r="W45">
        <v>805</v>
      </c>
      <c r="X45">
        <v>859</v>
      </c>
      <c r="Y45">
        <v>914</v>
      </c>
      <c r="Z45">
        <v>1009</v>
      </c>
      <c r="AA45">
        <v>1042</v>
      </c>
      <c r="AB45">
        <v>1016</v>
      </c>
    </row>
    <row r="46" spans="1:28" x14ac:dyDescent="0.25">
      <c r="A46" t="s">
        <v>39</v>
      </c>
      <c r="B46" t="s">
        <v>29</v>
      </c>
      <c r="C46" t="s">
        <v>36</v>
      </c>
      <c r="D46" t="s">
        <v>31</v>
      </c>
      <c r="E46">
        <v>956</v>
      </c>
      <c r="F46">
        <v>874</v>
      </c>
      <c r="G46">
        <v>805</v>
      </c>
      <c r="H46">
        <v>863</v>
      </c>
      <c r="I46">
        <v>901</v>
      </c>
      <c r="J46">
        <v>875</v>
      </c>
      <c r="K46">
        <v>910</v>
      </c>
      <c r="L46">
        <v>873</v>
      </c>
      <c r="M46">
        <v>910</v>
      </c>
      <c r="N46">
        <v>829</v>
      </c>
      <c r="O46">
        <v>833</v>
      </c>
      <c r="P46">
        <v>765</v>
      </c>
      <c r="Q46">
        <v>708</v>
      </c>
      <c r="R46">
        <v>661</v>
      </c>
      <c r="S46">
        <v>684</v>
      </c>
      <c r="T46">
        <v>639</v>
      </c>
      <c r="U46">
        <v>702</v>
      </c>
      <c r="V46">
        <v>740</v>
      </c>
      <c r="W46">
        <v>806</v>
      </c>
      <c r="X46">
        <v>869</v>
      </c>
      <c r="Y46">
        <v>938</v>
      </c>
      <c r="Z46">
        <v>949</v>
      </c>
      <c r="AA46">
        <v>1032</v>
      </c>
      <c r="AB46">
        <v>1002</v>
      </c>
    </row>
    <row r="47" spans="1:28" x14ac:dyDescent="0.25">
      <c r="A47" t="s">
        <v>39</v>
      </c>
      <c r="B47" t="s">
        <v>29</v>
      </c>
      <c r="C47" t="s">
        <v>36</v>
      </c>
      <c r="D47" t="s">
        <v>32</v>
      </c>
      <c r="E47">
        <v>739</v>
      </c>
      <c r="F47">
        <v>694</v>
      </c>
      <c r="G47">
        <v>634</v>
      </c>
      <c r="H47">
        <v>695</v>
      </c>
      <c r="I47">
        <v>769</v>
      </c>
      <c r="J47">
        <v>785</v>
      </c>
      <c r="K47">
        <v>869</v>
      </c>
      <c r="L47">
        <v>842</v>
      </c>
      <c r="M47">
        <v>825</v>
      </c>
      <c r="N47">
        <v>873</v>
      </c>
      <c r="O47">
        <v>850</v>
      </c>
      <c r="P47">
        <v>905</v>
      </c>
      <c r="Q47">
        <v>844</v>
      </c>
      <c r="R47">
        <v>829</v>
      </c>
      <c r="S47">
        <v>885</v>
      </c>
      <c r="T47">
        <v>834</v>
      </c>
      <c r="U47">
        <v>872</v>
      </c>
      <c r="V47">
        <v>868</v>
      </c>
      <c r="W47">
        <v>812</v>
      </c>
      <c r="X47">
        <v>774</v>
      </c>
      <c r="Y47">
        <v>794</v>
      </c>
      <c r="Z47">
        <v>794</v>
      </c>
      <c r="AA47">
        <v>749</v>
      </c>
      <c r="AB47">
        <v>827</v>
      </c>
    </row>
    <row r="48" spans="1:28" x14ac:dyDescent="0.25">
      <c r="A48" t="s">
        <v>39</v>
      </c>
      <c r="B48" t="s">
        <v>29</v>
      </c>
      <c r="C48" t="s">
        <v>36</v>
      </c>
      <c r="D48" t="s">
        <v>33</v>
      </c>
      <c r="E48">
        <v>745</v>
      </c>
      <c r="F48">
        <v>787</v>
      </c>
      <c r="G48">
        <v>805</v>
      </c>
      <c r="H48">
        <v>862</v>
      </c>
      <c r="I48">
        <v>945</v>
      </c>
      <c r="J48">
        <v>996</v>
      </c>
      <c r="K48">
        <v>1035</v>
      </c>
      <c r="L48">
        <v>1045</v>
      </c>
      <c r="M48">
        <v>956</v>
      </c>
      <c r="N48">
        <v>870</v>
      </c>
      <c r="O48">
        <v>815</v>
      </c>
      <c r="P48">
        <v>853</v>
      </c>
      <c r="Q48">
        <v>925</v>
      </c>
      <c r="R48">
        <v>948</v>
      </c>
      <c r="S48">
        <v>995</v>
      </c>
      <c r="T48">
        <v>965</v>
      </c>
      <c r="U48">
        <v>1024</v>
      </c>
      <c r="V48">
        <v>970</v>
      </c>
      <c r="W48">
        <v>996</v>
      </c>
      <c r="X48">
        <v>1025</v>
      </c>
      <c r="Y48">
        <v>993</v>
      </c>
      <c r="Z48">
        <v>1094</v>
      </c>
      <c r="AA48">
        <v>1136</v>
      </c>
      <c r="AB48">
        <v>1086</v>
      </c>
    </row>
    <row r="49" spans="1:28" x14ac:dyDescent="0.25">
      <c r="A49" t="s">
        <v>39</v>
      </c>
      <c r="B49" t="s">
        <v>29</v>
      </c>
      <c r="C49" t="s">
        <v>36</v>
      </c>
      <c r="D49" t="s">
        <v>34</v>
      </c>
      <c r="E49">
        <v>504</v>
      </c>
      <c r="F49">
        <v>460</v>
      </c>
      <c r="G49">
        <v>439</v>
      </c>
      <c r="H49">
        <v>478</v>
      </c>
      <c r="I49">
        <v>480</v>
      </c>
      <c r="J49">
        <v>522</v>
      </c>
      <c r="K49">
        <v>545</v>
      </c>
      <c r="L49">
        <v>544</v>
      </c>
      <c r="M49">
        <v>522</v>
      </c>
      <c r="N49">
        <v>530</v>
      </c>
      <c r="O49">
        <v>499</v>
      </c>
      <c r="P49">
        <v>548</v>
      </c>
      <c r="Q49">
        <v>547</v>
      </c>
      <c r="R49">
        <v>603</v>
      </c>
      <c r="S49">
        <v>653</v>
      </c>
      <c r="T49">
        <v>627</v>
      </c>
      <c r="U49">
        <v>572</v>
      </c>
      <c r="V49">
        <v>531</v>
      </c>
      <c r="W49">
        <v>548</v>
      </c>
      <c r="X49">
        <v>578</v>
      </c>
      <c r="Y49">
        <v>625</v>
      </c>
      <c r="Z49">
        <v>631</v>
      </c>
      <c r="AA49">
        <v>698</v>
      </c>
      <c r="AB49">
        <v>757</v>
      </c>
    </row>
    <row r="50" spans="1:28" x14ac:dyDescent="0.25">
      <c r="A50" t="s">
        <v>39</v>
      </c>
      <c r="B50" t="s">
        <v>37</v>
      </c>
      <c r="C50" t="s">
        <v>30</v>
      </c>
      <c r="D50" t="s">
        <v>31</v>
      </c>
      <c r="E50">
        <v>913</v>
      </c>
      <c r="F50">
        <v>951</v>
      </c>
      <c r="G50">
        <v>932</v>
      </c>
      <c r="H50">
        <v>1018</v>
      </c>
      <c r="I50">
        <v>1129</v>
      </c>
      <c r="J50">
        <v>1176</v>
      </c>
      <c r="K50">
        <v>1121</v>
      </c>
      <c r="L50">
        <v>1067</v>
      </c>
      <c r="M50">
        <v>1033</v>
      </c>
      <c r="N50">
        <v>941</v>
      </c>
      <c r="O50">
        <v>860</v>
      </c>
      <c r="P50">
        <v>911</v>
      </c>
      <c r="Q50">
        <v>954</v>
      </c>
      <c r="R50">
        <v>933</v>
      </c>
      <c r="S50">
        <v>967</v>
      </c>
      <c r="T50">
        <v>1006</v>
      </c>
      <c r="U50">
        <v>939</v>
      </c>
      <c r="V50">
        <v>955</v>
      </c>
      <c r="W50">
        <v>1054</v>
      </c>
      <c r="X50">
        <v>1074</v>
      </c>
      <c r="Y50">
        <v>1124</v>
      </c>
      <c r="Z50">
        <v>1159</v>
      </c>
      <c r="AA50">
        <v>1192</v>
      </c>
      <c r="AB50">
        <v>1265</v>
      </c>
    </row>
    <row r="51" spans="1:28" x14ac:dyDescent="0.25">
      <c r="A51" t="s">
        <v>39</v>
      </c>
      <c r="B51" t="s">
        <v>37</v>
      </c>
      <c r="C51" t="s">
        <v>30</v>
      </c>
      <c r="D51" t="s">
        <v>32</v>
      </c>
      <c r="E51">
        <v>716</v>
      </c>
      <c r="F51">
        <v>733</v>
      </c>
      <c r="G51">
        <v>674</v>
      </c>
      <c r="H51">
        <v>693</v>
      </c>
      <c r="I51">
        <v>662</v>
      </c>
      <c r="J51">
        <v>697</v>
      </c>
      <c r="K51">
        <v>711</v>
      </c>
      <c r="L51">
        <v>710</v>
      </c>
      <c r="M51">
        <v>785</v>
      </c>
      <c r="N51">
        <v>823</v>
      </c>
      <c r="O51">
        <v>900</v>
      </c>
      <c r="P51">
        <v>954</v>
      </c>
      <c r="Q51">
        <v>984</v>
      </c>
      <c r="R51">
        <v>1003</v>
      </c>
      <c r="S51">
        <v>916</v>
      </c>
      <c r="T51">
        <v>970</v>
      </c>
      <c r="U51">
        <v>933</v>
      </c>
      <c r="V51">
        <v>1014</v>
      </c>
      <c r="W51">
        <v>1118</v>
      </c>
      <c r="X51">
        <v>1048</v>
      </c>
      <c r="Y51">
        <v>1038</v>
      </c>
      <c r="Z51">
        <v>1056</v>
      </c>
      <c r="AA51">
        <v>1019</v>
      </c>
      <c r="AB51">
        <v>1020</v>
      </c>
    </row>
    <row r="52" spans="1:28" x14ac:dyDescent="0.25">
      <c r="A52" t="s">
        <v>39</v>
      </c>
      <c r="B52" t="s">
        <v>37</v>
      </c>
      <c r="C52" t="s">
        <v>30</v>
      </c>
      <c r="D52" t="s">
        <v>33</v>
      </c>
      <c r="E52">
        <v>786</v>
      </c>
      <c r="F52">
        <v>811</v>
      </c>
      <c r="G52">
        <v>789</v>
      </c>
      <c r="H52">
        <v>823</v>
      </c>
      <c r="I52">
        <v>823</v>
      </c>
      <c r="J52">
        <v>886</v>
      </c>
      <c r="K52">
        <v>827</v>
      </c>
      <c r="L52">
        <v>808</v>
      </c>
      <c r="M52">
        <v>775</v>
      </c>
      <c r="N52">
        <v>729</v>
      </c>
      <c r="O52">
        <v>727</v>
      </c>
      <c r="P52">
        <v>761</v>
      </c>
      <c r="Q52">
        <v>726</v>
      </c>
      <c r="R52">
        <v>753</v>
      </c>
      <c r="S52">
        <v>791</v>
      </c>
      <c r="T52">
        <v>814</v>
      </c>
      <c r="U52">
        <v>774</v>
      </c>
      <c r="V52">
        <v>740</v>
      </c>
      <c r="W52">
        <v>806</v>
      </c>
      <c r="X52">
        <v>877</v>
      </c>
      <c r="Y52">
        <v>816</v>
      </c>
      <c r="Z52">
        <v>842</v>
      </c>
      <c r="AA52">
        <v>850</v>
      </c>
      <c r="AB52">
        <v>941</v>
      </c>
    </row>
    <row r="53" spans="1:28" x14ac:dyDescent="0.25">
      <c r="A53" t="s">
        <v>39</v>
      </c>
      <c r="B53" t="s">
        <v>37</v>
      </c>
      <c r="C53" t="s">
        <v>30</v>
      </c>
      <c r="D53" t="s">
        <v>34</v>
      </c>
      <c r="E53">
        <v>736</v>
      </c>
      <c r="F53">
        <v>683</v>
      </c>
      <c r="G53">
        <v>629</v>
      </c>
      <c r="H53">
        <v>647</v>
      </c>
      <c r="I53">
        <v>634</v>
      </c>
      <c r="J53">
        <v>641</v>
      </c>
      <c r="K53">
        <v>600</v>
      </c>
      <c r="L53">
        <v>611</v>
      </c>
      <c r="M53">
        <v>666</v>
      </c>
      <c r="N53">
        <v>738</v>
      </c>
      <c r="O53">
        <v>769</v>
      </c>
      <c r="P53">
        <v>752</v>
      </c>
      <c r="Q53">
        <v>737</v>
      </c>
      <c r="R53">
        <v>682</v>
      </c>
      <c r="S53">
        <v>752</v>
      </c>
      <c r="T53">
        <v>824</v>
      </c>
      <c r="U53">
        <v>877</v>
      </c>
      <c r="V53">
        <v>804</v>
      </c>
      <c r="W53">
        <v>771</v>
      </c>
      <c r="X53">
        <v>819</v>
      </c>
      <c r="Y53">
        <v>752</v>
      </c>
      <c r="Z53">
        <v>686</v>
      </c>
      <c r="AA53">
        <v>666</v>
      </c>
      <c r="AB53">
        <v>606</v>
      </c>
    </row>
    <row r="54" spans="1:28" x14ac:dyDescent="0.25">
      <c r="A54" t="s">
        <v>39</v>
      </c>
      <c r="B54" t="s">
        <v>37</v>
      </c>
      <c r="C54" t="s">
        <v>35</v>
      </c>
      <c r="D54" t="s">
        <v>31</v>
      </c>
      <c r="E54">
        <v>568</v>
      </c>
      <c r="F54">
        <v>549</v>
      </c>
      <c r="G54">
        <v>601</v>
      </c>
      <c r="H54">
        <v>629</v>
      </c>
      <c r="I54">
        <v>621</v>
      </c>
      <c r="J54">
        <v>588</v>
      </c>
      <c r="K54">
        <v>569</v>
      </c>
      <c r="L54">
        <v>535</v>
      </c>
      <c r="M54">
        <v>500</v>
      </c>
      <c r="N54">
        <v>491</v>
      </c>
      <c r="O54">
        <v>491</v>
      </c>
      <c r="P54">
        <v>540</v>
      </c>
      <c r="Q54">
        <v>500</v>
      </c>
      <c r="R54">
        <v>521</v>
      </c>
      <c r="S54">
        <v>518</v>
      </c>
      <c r="T54">
        <v>547</v>
      </c>
      <c r="U54">
        <v>579</v>
      </c>
      <c r="V54">
        <v>612</v>
      </c>
      <c r="W54">
        <v>557</v>
      </c>
      <c r="X54">
        <v>539</v>
      </c>
      <c r="Y54">
        <v>520</v>
      </c>
      <c r="Z54">
        <v>552</v>
      </c>
      <c r="AA54">
        <v>558</v>
      </c>
      <c r="AB54">
        <v>539</v>
      </c>
    </row>
    <row r="55" spans="1:28" x14ac:dyDescent="0.25">
      <c r="A55" t="s">
        <v>39</v>
      </c>
      <c r="B55" t="s">
        <v>37</v>
      </c>
      <c r="C55" t="s">
        <v>35</v>
      </c>
      <c r="D55" t="s">
        <v>32</v>
      </c>
      <c r="E55">
        <v>545</v>
      </c>
      <c r="F55">
        <v>562</v>
      </c>
      <c r="G55">
        <v>597</v>
      </c>
      <c r="H55">
        <v>557</v>
      </c>
      <c r="I55">
        <v>556</v>
      </c>
      <c r="J55">
        <v>613</v>
      </c>
      <c r="K55">
        <v>666</v>
      </c>
      <c r="L55">
        <v>732</v>
      </c>
      <c r="M55">
        <v>782</v>
      </c>
      <c r="N55">
        <v>774</v>
      </c>
      <c r="O55">
        <v>820</v>
      </c>
      <c r="P55">
        <v>905</v>
      </c>
      <c r="Q55">
        <v>996</v>
      </c>
      <c r="R55">
        <v>944</v>
      </c>
      <c r="S55">
        <v>931</v>
      </c>
      <c r="T55">
        <v>1013</v>
      </c>
      <c r="U55">
        <v>1051</v>
      </c>
      <c r="V55">
        <v>1135</v>
      </c>
      <c r="W55">
        <v>1254</v>
      </c>
      <c r="X55">
        <v>1147</v>
      </c>
      <c r="Y55">
        <v>1138</v>
      </c>
      <c r="Z55">
        <v>1144</v>
      </c>
      <c r="AA55">
        <v>1109</v>
      </c>
      <c r="AB55">
        <v>1142</v>
      </c>
    </row>
    <row r="56" spans="1:28" x14ac:dyDescent="0.25">
      <c r="A56" t="s">
        <v>39</v>
      </c>
      <c r="B56" t="s">
        <v>37</v>
      </c>
      <c r="C56" t="s">
        <v>35</v>
      </c>
      <c r="D56" t="s">
        <v>33</v>
      </c>
      <c r="E56">
        <v>904</v>
      </c>
      <c r="F56">
        <v>959</v>
      </c>
      <c r="G56">
        <v>966</v>
      </c>
      <c r="H56">
        <v>899</v>
      </c>
      <c r="I56">
        <v>889</v>
      </c>
      <c r="J56">
        <v>825</v>
      </c>
      <c r="K56">
        <v>804</v>
      </c>
      <c r="L56">
        <v>891</v>
      </c>
      <c r="M56">
        <v>901</v>
      </c>
      <c r="N56">
        <v>934</v>
      </c>
      <c r="O56">
        <v>1005</v>
      </c>
      <c r="P56">
        <v>1037</v>
      </c>
      <c r="Q56">
        <v>1058</v>
      </c>
      <c r="R56">
        <v>1067</v>
      </c>
      <c r="S56">
        <v>1036</v>
      </c>
      <c r="T56">
        <v>976</v>
      </c>
      <c r="U56">
        <v>950</v>
      </c>
      <c r="V56">
        <v>995</v>
      </c>
      <c r="W56">
        <v>926</v>
      </c>
      <c r="X56">
        <v>864</v>
      </c>
      <c r="Y56">
        <v>822</v>
      </c>
      <c r="Z56">
        <v>762</v>
      </c>
      <c r="AA56">
        <v>740</v>
      </c>
      <c r="AB56">
        <v>680</v>
      </c>
    </row>
    <row r="57" spans="1:28" x14ac:dyDescent="0.25">
      <c r="A57" t="s">
        <v>39</v>
      </c>
      <c r="B57" t="s">
        <v>37</v>
      </c>
      <c r="C57" t="s">
        <v>35</v>
      </c>
      <c r="D57" t="s">
        <v>34</v>
      </c>
      <c r="E57">
        <v>730</v>
      </c>
      <c r="F57">
        <v>712</v>
      </c>
      <c r="G57">
        <v>718</v>
      </c>
      <c r="H57">
        <v>700</v>
      </c>
      <c r="I57">
        <v>694</v>
      </c>
      <c r="J57">
        <v>693</v>
      </c>
      <c r="K57">
        <v>694</v>
      </c>
      <c r="L57">
        <v>764</v>
      </c>
      <c r="M57">
        <v>744</v>
      </c>
      <c r="N57">
        <v>800</v>
      </c>
      <c r="O57">
        <v>750</v>
      </c>
      <c r="P57">
        <v>819</v>
      </c>
      <c r="Q57">
        <v>801</v>
      </c>
      <c r="R57">
        <v>885</v>
      </c>
      <c r="S57">
        <v>828</v>
      </c>
      <c r="T57">
        <v>820</v>
      </c>
      <c r="U57">
        <v>907</v>
      </c>
      <c r="V57">
        <v>861</v>
      </c>
      <c r="W57">
        <v>946</v>
      </c>
      <c r="X57">
        <v>950</v>
      </c>
      <c r="Y57">
        <v>946</v>
      </c>
      <c r="Z57">
        <v>980</v>
      </c>
      <c r="AA57">
        <v>1081</v>
      </c>
      <c r="AB57">
        <v>986</v>
      </c>
    </row>
    <row r="58" spans="1:28" x14ac:dyDescent="0.25">
      <c r="A58" t="s">
        <v>39</v>
      </c>
      <c r="B58" t="s">
        <v>37</v>
      </c>
      <c r="C58" t="s">
        <v>36</v>
      </c>
      <c r="D58" t="s">
        <v>31</v>
      </c>
      <c r="E58">
        <v>827</v>
      </c>
      <c r="F58">
        <v>915</v>
      </c>
      <c r="G58">
        <v>919</v>
      </c>
      <c r="H58">
        <v>1016</v>
      </c>
      <c r="I58">
        <v>962</v>
      </c>
      <c r="J58">
        <v>1057</v>
      </c>
      <c r="K58">
        <v>1169</v>
      </c>
      <c r="L58">
        <v>1109</v>
      </c>
      <c r="M58">
        <v>1196</v>
      </c>
      <c r="N58">
        <v>1212</v>
      </c>
      <c r="O58">
        <v>1155</v>
      </c>
      <c r="P58">
        <v>1063</v>
      </c>
      <c r="Q58">
        <v>1076</v>
      </c>
      <c r="R58">
        <v>1096</v>
      </c>
      <c r="S58">
        <v>1097</v>
      </c>
      <c r="T58">
        <v>1000</v>
      </c>
      <c r="U58">
        <v>955</v>
      </c>
      <c r="V58">
        <v>957</v>
      </c>
      <c r="W58">
        <v>903</v>
      </c>
      <c r="X58">
        <v>984</v>
      </c>
      <c r="Y58">
        <v>1033</v>
      </c>
      <c r="Z58">
        <v>1114</v>
      </c>
      <c r="AA58">
        <v>1083</v>
      </c>
      <c r="AB58">
        <v>1137</v>
      </c>
    </row>
    <row r="59" spans="1:28" x14ac:dyDescent="0.25">
      <c r="A59" t="s">
        <v>39</v>
      </c>
      <c r="B59" t="s">
        <v>37</v>
      </c>
      <c r="C59" t="s">
        <v>36</v>
      </c>
      <c r="D59" t="s">
        <v>32</v>
      </c>
      <c r="E59">
        <v>689</v>
      </c>
      <c r="F59">
        <v>729</v>
      </c>
      <c r="G59">
        <v>738</v>
      </c>
      <c r="H59">
        <v>689</v>
      </c>
      <c r="I59">
        <v>634</v>
      </c>
      <c r="J59">
        <v>583</v>
      </c>
      <c r="K59">
        <v>644</v>
      </c>
      <c r="L59">
        <v>666</v>
      </c>
      <c r="M59">
        <v>724</v>
      </c>
      <c r="N59">
        <v>771</v>
      </c>
      <c r="O59">
        <v>837</v>
      </c>
      <c r="P59">
        <v>807</v>
      </c>
      <c r="Q59">
        <v>864</v>
      </c>
      <c r="R59">
        <v>939</v>
      </c>
      <c r="S59">
        <v>870</v>
      </c>
      <c r="T59">
        <v>908</v>
      </c>
      <c r="U59">
        <v>866</v>
      </c>
      <c r="V59">
        <v>960</v>
      </c>
      <c r="W59">
        <v>878</v>
      </c>
      <c r="X59">
        <v>899</v>
      </c>
      <c r="Y59">
        <v>883</v>
      </c>
      <c r="Z59">
        <v>862</v>
      </c>
      <c r="AA59">
        <v>929</v>
      </c>
      <c r="AB59">
        <v>943</v>
      </c>
    </row>
    <row r="60" spans="1:28" x14ac:dyDescent="0.25">
      <c r="A60" t="s">
        <v>39</v>
      </c>
      <c r="B60" t="s">
        <v>37</v>
      </c>
      <c r="C60" t="s">
        <v>36</v>
      </c>
      <c r="D60" t="s">
        <v>33</v>
      </c>
      <c r="E60">
        <v>767</v>
      </c>
      <c r="F60">
        <v>717</v>
      </c>
      <c r="G60">
        <v>670</v>
      </c>
      <c r="H60">
        <v>644</v>
      </c>
      <c r="I60">
        <v>681</v>
      </c>
      <c r="J60">
        <v>725</v>
      </c>
      <c r="K60">
        <v>700</v>
      </c>
      <c r="L60">
        <v>759</v>
      </c>
      <c r="M60">
        <v>793</v>
      </c>
      <c r="N60">
        <v>845</v>
      </c>
      <c r="O60">
        <v>794</v>
      </c>
      <c r="P60">
        <v>818</v>
      </c>
      <c r="Q60">
        <v>868</v>
      </c>
      <c r="R60">
        <v>851</v>
      </c>
      <c r="S60">
        <v>783</v>
      </c>
      <c r="T60">
        <v>798</v>
      </c>
      <c r="U60">
        <v>875</v>
      </c>
      <c r="V60">
        <v>846</v>
      </c>
      <c r="W60">
        <v>790</v>
      </c>
      <c r="X60">
        <v>766</v>
      </c>
      <c r="Y60">
        <v>773</v>
      </c>
      <c r="Z60">
        <v>705</v>
      </c>
      <c r="AA60">
        <v>758</v>
      </c>
      <c r="AB60">
        <v>743</v>
      </c>
    </row>
    <row r="61" spans="1:28" x14ac:dyDescent="0.25">
      <c r="A61" t="s">
        <v>39</v>
      </c>
      <c r="B61" t="s">
        <v>37</v>
      </c>
      <c r="C61" t="s">
        <v>36</v>
      </c>
      <c r="D61" t="s">
        <v>34</v>
      </c>
      <c r="E61">
        <v>503</v>
      </c>
      <c r="F61">
        <v>517</v>
      </c>
      <c r="G61">
        <v>470</v>
      </c>
      <c r="H61">
        <v>484</v>
      </c>
      <c r="I61">
        <v>520</v>
      </c>
      <c r="J61">
        <v>571</v>
      </c>
      <c r="K61">
        <v>601</v>
      </c>
      <c r="L61">
        <v>632</v>
      </c>
      <c r="M61">
        <v>613</v>
      </c>
      <c r="N61">
        <v>567</v>
      </c>
      <c r="O61">
        <v>522</v>
      </c>
      <c r="P61">
        <v>482</v>
      </c>
      <c r="Q61">
        <v>441</v>
      </c>
      <c r="R61">
        <v>406</v>
      </c>
      <c r="S61">
        <v>397</v>
      </c>
      <c r="T61">
        <v>424</v>
      </c>
      <c r="U61">
        <v>438</v>
      </c>
      <c r="V61">
        <v>442</v>
      </c>
      <c r="W61">
        <v>472</v>
      </c>
      <c r="X61">
        <v>513</v>
      </c>
      <c r="Y61">
        <v>556</v>
      </c>
      <c r="Z61">
        <v>582</v>
      </c>
      <c r="AA61">
        <v>641</v>
      </c>
      <c r="AB61">
        <v>603</v>
      </c>
    </row>
    <row r="62" spans="1:28" x14ac:dyDescent="0.25">
      <c r="A62" t="s">
        <v>39</v>
      </c>
      <c r="B62" t="s">
        <v>38</v>
      </c>
      <c r="C62" t="s">
        <v>30</v>
      </c>
      <c r="D62" t="s">
        <v>31</v>
      </c>
      <c r="E62">
        <v>815</v>
      </c>
      <c r="F62">
        <v>779</v>
      </c>
      <c r="G62">
        <v>827</v>
      </c>
      <c r="H62">
        <v>905</v>
      </c>
      <c r="I62">
        <v>848</v>
      </c>
      <c r="J62">
        <v>819</v>
      </c>
      <c r="K62">
        <v>801</v>
      </c>
      <c r="L62">
        <v>825</v>
      </c>
      <c r="M62">
        <v>770</v>
      </c>
      <c r="N62">
        <v>729</v>
      </c>
      <c r="O62">
        <v>671</v>
      </c>
      <c r="P62">
        <v>698</v>
      </c>
      <c r="Q62">
        <v>736</v>
      </c>
      <c r="R62">
        <v>739</v>
      </c>
      <c r="S62">
        <v>672</v>
      </c>
      <c r="T62">
        <v>671</v>
      </c>
      <c r="U62">
        <v>679</v>
      </c>
      <c r="V62">
        <v>658</v>
      </c>
      <c r="W62">
        <v>643</v>
      </c>
      <c r="X62">
        <v>692</v>
      </c>
      <c r="Y62">
        <v>690</v>
      </c>
      <c r="Z62">
        <v>759</v>
      </c>
      <c r="AA62">
        <v>704</v>
      </c>
      <c r="AB62">
        <v>740</v>
      </c>
    </row>
    <row r="63" spans="1:28" x14ac:dyDescent="0.25">
      <c r="A63" t="s">
        <v>39</v>
      </c>
      <c r="B63" t="s">
        <v>38</v>
      </c>
      <c r="C63" t="s">
        <v>30</v>
      </c>
      <c r="D63" t="s">
        <v>32</v>
      </c>
      <c r="E63">
        <v>692</v>
      </c>
      <c r="F63">
        <v>691</v>
      </c>
      <c r="G63">
        <v>743</v>
      </c>
      <c r="H63">
        <v>792</v>
      </c>
      <c r="I63">
        <v>758</v>
      </c>
      <c r="J63">
        <v>731</v>
      </c>
      <c r="K63">
        <v>702</v>
      </c>
      <c r="L63">
        <v>652</v>
      </c>
      <c r="M63">
        <v>623</v>
      </c>
      <c r="N63">
        <v>613</v>
      </c>
      <c r="O63">
        <v>563</v>
      </c>
      <c r="P63">
        <v>513</v>
      </c>
      <c r="Q63">
        <v>563</v>
      </c>
      <c r="R63">
        <v>586</v>
      </c>
      <c r="S63">
        <v>578</v>
      </c>
      <c r="T63">
        <v>581</v>
      </c>
      <c r="U63">
        <v>622</v>
      </c>
      <c r="V63">
        <v>674</v>
      </c>
      <c r="W63">
        <v>667</v>
      </c>
      <c r="X63">
        <v>661</v>
      </c>
      <c r="Y63">
        <v>613</v>
      </c>
      <c r="Z63">
        <v>625</v>
      </c>
      <c r="AA63">
        <v>570</v>
      </c>
      <c r="AB63">
        <v>601</v>
      </c>
    </row>
    <row r="64" spans="1:28" x14ac:dyDescent="0.25">
      <c r="A64" t="s">
        <v>39</v>
      </c>
      <c r="B64" t="s">
        <v>38</v>
      </c>
      <c r="C64" t="s">
        <v>30</v>
      </c>
      <c r="D64" t="s">
        <v>33</v>
      </c>
      <c r="E64">
        <v>735</v>
      </c>
      <c r="F64">
        <v>762</v>
      </c>
      <c r="G64">
        <v>785</v>
      </c>
      <c r="H64">
        <v>805</v>
      </c>
      <c r="I64">
        <v>785</v>
      </c>
      <c r="J64">
        <v>737</v>
      </c>
      <c r="K64">
        <v>696</v>
      </c>
      <c r="L64">
        <v>714</v>
      </c>
      <c r="M64">
        <v>682</v>
      </c>
      <c r="N64">
        <v>755</v>
      </c>
      <c r="O64">
        <v>706</v>
      </c>
      <c r="P64">
        <v>688</v>
      </c>
      <c r="Q64">
        <v>660</v>
      </c>
      <c r="R64">
        <v>689</v>
      </c>
      <c r="S64">
        <v>697</v>
      </c>
      <c r="T64">
        <v>747</v>
      </c>
      <c r="U64">
        <v>787</v>
      </c>
      <c r="V64">
        <v>745</v>
      </c>
      <c r="W64">
        <v>798</v>
      </c>
      <c r="X64">
        <v>843</v>
      </c>
      <c r="Y64">
        <v>772</v>
      </c>
      <c r="Z64">
        <v>811</v>
      </c>
      <c r="AA64">
        <v>790</v>
      </c>
      <c r="AB64">
        <v>823</v>
      </c>
    </row>
    <row r="65" spans="1:28" x14ac:dyDescent="0.25">
      <c r="A65" t="s">
        <v>39</v>
      </c>
      <c r="B65" t="s">
        <v>38</v>
      </c>
      <c r="C65" t="s">
        <v>30</v>
      </c>
      <c r="D65" t="s">
        <v>34</v>
      </c>
      <c r="E65">
        <v>835</v>
      </c>
      <c r="F65">
        <v>852</v>
      </c>
      <c r="G65">
        <v>820</v>
      </c>
      <c r="H65">
        <v>787</v>
      </c>
      <c r="I65">
        <v>854</v>
      </c>
      <c r="J65">
        <v>803</v>
      </c>
      <c r="K65">
        <v>823</v>
      </c>
      <c r="L65">
        <v>856</v>
      </c>
      <c r="M65">
        <v>921</v>
      </c>
      <c r="N65">
        <v>859</v>
      </c>
      <c r="O65">
        <v>844</v>
      </c>
      <c r="P65">
        <v>785</v>
      </c>
      <c r="Q65">
        <v>855</v>
      </c>
      <c r="R65">
        <v>904</v>
      </c>
      <c r="S65">
        <v>912</v>
      </c>
      <c r="T65">
        <v>985</v>
      </c>
      <c r="U65">
        <v>932</v>
      </c>
      <c r="V65">
        <v>1012</v>
      </c>
      <c r="W65">
        <v>1066</v>
      </c>
      <c r="X65">
        <v>1042</v>
      </c>
      <c r="Y65">
        <v>1063</v>
      </c>
      <c r="Z65">
        <v>1161</v>
      </c>
      <c r="AA65">
        <v>1092</v>
      </c>
      <c r="AB65">
        <v>1068</v>
      </c>
    </row>
    <row r="66" spans="1:28" x14ac:dyDescent="0.25">
      <c r="A66" t="s">
        <v>39</v>
      </c>
      <c r="B66" t="s">
        <v>38</v>
      </c>
      <c r="C66" t="s">
        <v>35</v>
      </c>
      <c r="D66" t="s">
        <v>31</v>
      </c>
      <c r="E66">
        <v>962</v>
      </c>
      <c r="F66">
        <v>938</v>
      </c>
      <c r="G66">
        <v>966</v>
      </c>
      <c r="H66">
        <v>929</v>
      </c>
      <c r="I66">
        <v>862</v>
      </c>
      <c r="J66">
        <v>804</v>
      </c>
      <c r="K66">
        <v>870</v>
      </c>
      <c r="L66">
        <v>795</v>
      </c>
      <c r="M66">
        <v>736</v>
      </c>
      <c r="N66">
        <v>697</v>
      </c>
      <c r="O66">
        <v>655</v>
      </c>
      <c r="P66">
        <v>686</v>
      </c>
      <c r="Q66">
        <v>667</v>
      </c>
      <c r="R66">
        <v>657</v>
      </c>
      <c r="S66">
        <v>613</v>
      </c>
      <c r="T66">
        <v>591</v>
      </c>
      <c r="U66">
        <v>542</v>
      </c>
      <c r="V66">
        <v>524</v>
      </c>
      <c r="W66">
        <v>500</v>
      </c>
      <c r="X66">
        <v>485</v>
      </c>
      <c r="Y66">
        <v>512</v>
      </c>
      <c r="Z66">
        <v>489</v>
      </c>
      <c r="AA66">
        <v>538</v>
      </c>
      <c r="AB66">
        <v>558</v>
      </c>
    </row>
    <row r="67" spans="1:28" x14ac:dyDescent="0.25">
      <c r="A67" t="s">
        <v>39</v>
      </c>
      <c r="B67" t="s">
        <v>38</v>
      </c>
      <c r="C67" t="s">
        <v>35</v>
      </c>
      <c r="D67" t="s">
        <v>32</v>
      </c>
      <c r="E67">
        <v>678</v>
      </c>
      <c r="F67">
        <v>667</v>
      </c>
      <c r="G67">
        <v>689</v>
      </c>
      <c r="H67">
        <v>654</v>
      </c>
      <c r="I67">
        <v>609</v>
      </c>
      <c r="J67">
        <v>603</v>
      </c>
      <c r="K67">
        <v>578</v>
      </c>
      <c r="L67">
        <v>550</v>
      </c>
      <c r="M67">
        <v>547</v>
      </c>
      <c r="N67">
        <v>517</v>
      </c>
      <c r="O67">
        <v>505</v>
      </c>
      <c r="P67">
        <v>490</v>
      </c>
      <c r="Q67">
        <v>472</v>
      </c>
      <c r="R67">
        <v>514</v>
      </c>
      <c r="S67">
        <v>470</v>
      </c>
      <c r="T67">
        <v>436</v>
      </c>
      <c r="U67">
        <v>420</v>
      </c>
      <c r="V67">
        <v>463</v>
      </c>
      <c r="W67">
        <v>504</v>
      </c>
      <c r="X67">
        <v>549</v>
      </c>
      <c r="Y67">
        <v>581</v>
      </c>
      <c r="Z67">
        <v>560</v>
      </c>
      <c r="AA67">
        <v>573</v>
      </c>
      <c r="AB67">
        <v>578</v>
      </c>
    </row>
    <row r="68" spans="1:28" x14ac:dyDescent="0.25">
      <c r="A68" t="s">
        <v>39</v>
      </c>
      <c r="B68" t="s">
        <v>38</v>
      </c>
      <c r="C68" t="s">
        <v>35</v>
      </c>
      <c r="D68" t="s">
        <v>33</v>
      </c>
      <c r="E68">
        <v>729</v>
      </c>
      <c r="F68">
        <v>761</v>
      </c>
      <c r="G68">
        <v>769</v>
      </c>
      <c r="H68">
        <v>737</v>
      </c>
      <c r="I68">
        <v>766</v>
      </c>
      <c r="J68">
        <v>711</v>
      </c>
      <c r="K68">
        <v>699</v>
      </c>
      <c r="L68">
        <v>720</v>
      </c>
      <c r="M68">
        <v>727</v>
      </c>
      <c r="N68">
        <v>741</v>
      </c>
      <c r="O68">
        <v>715</v>
      </c>
      <c r="P68">
        <v>772</v>
      </c>
      <c r="Q68">
        <v>801</v>
      </c>
      <c r="R68">
        <v>793</v>
      </c>
      <c r="S68">
        <v>756</v>
      </c>
      <c r="T68">
        <v>723</v>
      </c>
      <c r="U68">
        <v>710</v>
      </c>
      <c r="V68">
        <v>700</v>
      </c>
      <c r="W68">
        <v>767</v>
      </c>
      <c r="X68">
        <v>699</v>
      </c>
      <c r="Y68">
        <v>637</v>
      </c>
      <c r="Z68">
        <v>648</v>
      </c>
      <c r="AA68">
        <v>692</v>
      </c>
      <c r="AB68">
        <v>723</v>
      </c>
    </row>
    <row r="69" spans="1:28" x14ac:dyDescent="0.25">
      <c r="A69" t="s">
        <v>39</v>
      </c>
      <c r="B69" t="s">
        <v>38</v>
      </c>
      <c r="C69" t="s">
        <v>35</v>
      </c>
      <c r="D69" t="s">
        <v>34</v>
      </c>
      <c r="E69">
        <v>681</v>
      </c>
      <c r="F69">
        <v>698</v>
      </c>
      <c r="G69">
        <v>736</v>
      </c>
      <c r="H69">
        <v>712</v>
      </c>
      <c r="I69">
        <v>776</v>
      </c>
      <c r="J69">
        <v>716</v>
      </c>
      <c r="K69">
        <v>790</v>
      </c>
      <c r="L69">
        <v>817</v>
      </c>
      <c r="M69">
        <v>884</v>
      </c>
      <c r="N69">
        <v>812</v>
      </c>
      <c r="O69">
        <v>792</v>
      </c>
      <c r="P69">
        <v>865</v>
      </c>
      <c r="Q69">
        <v>807</v>
      </c>
      <c r="R69">
        <v>786</v>
      </c>
      <c r="S69">
        <v>750</v>
      </c>
      <c r="T69">
        <v>812</v>
      </c>
      <c r="U69">
        <v>798</v>
      </c>
      <c r="V69">
        <v>885</v>
      </c>
      <c r="W69">
        <v>950</v>
      </c>
      <c r="X69">
        <v>965</v>
      </c>
      <c r="Y69">
        <v>914</v>
      </c>
      <c r="Z69">
        <v>870</v>
      </c>
      <c r="AA69">
        <v>864</v>
      </c>
      <c r="AB69">
        <v>792</v>
      </c>
    </row>
    <row r="70" spans="1:28" x14ac:dyDescent="0.25">
      <c r="A70" t="s">
        <v>39</v>
      </c>
      <c r="B70" t="s">
        <v>38</v>
      </c>
      <c r="C70" t="s">
        <v>36</v>
      </c>
      <c r="D70" t="s">
        <v>31</v>
      </c>
      <c r="E70">
        <v>945</v>
      </c>
      <c r="F70">
        <v>898</v>
      </c>
      <c r="G70">
        <v>896</v>
      </c>
      <c r="H70">
        <v>905</v>
      </c>
      <c r="I70">
        <v>923</v>
      </c>
      <c r="J70">
        <v>933</v>
      </c>
      <c r="K70">
        <v>929</v>
      </c>
      <c r="L70">
        <v>882</v>
      </c>
      <c r="M70">
        <v>889</v>
      </c>
      <c r="N70">
        <v>866</v>
      </c>
      <c r="O70">
        <v>951</v>
      </c>
      <c r="P70">
        <v>889</v>
      </c>
      <c r="Q70">
        <v>847</v>
      </c>
      <c r="R70">
        <v>806</v>
      </c>
      <c r="S70">
        <v>853</v>
      </c>
      <c r="T70">
        <v>783</v>
      </c>
      <c r="U70">
        <v>822</v>
      </c>
      <c r="V70">
        <v>792</v>
      </c>
      <c r="W70">
        <v>739</v>
      </c>
      <c r="X70">
        <v>770</v>
      </c>
      <c r="Y70">
        <v>833</v>
      </c>
      <c r="Z70">
        <v>873</v>
      </c>
      <c r="AA70">
        <v>843</v>
      </c>
      <c r="AB70">
        <v>896</v>
      </c>
    </row>
    <row r="71" spans="1:28" x14ac:dyDescent="0.25">
      <c r="A71" t="s">
        <v>39</v>
      </c>
      <c r="B71" t="s">
        <v>38</v>
      </c>
      <c r="C71" t="s">
        <v>36</v>
      </c>
      <c r="D71" t="s">
        <v>32</v>
      </c>
      <c r="E71">
        <v>919</v>
      </c>
      <c r="F71">
        <v>981</v>
      </c>
      <c r="G71">
        <v>960</v>
      </c>
      <c r="H71">
        <v>932</v>
      </c>
      <c r="I71">
        <v>852</v>
      </c>
      <c r="J71">
        <v>896</v>
      </c>
      <c r="K71">
        <v>933</v>
      </c>
      <c r="L71">
        <v>940</v>
      </c>
      <c r="M71">
        <v>934</v>
      </c>
      <c r="N71">
        <v>862</v>
      </c>
      <c r="O71">
        <v>912</v>
      </c>
      <c r="P71">
        <v>957</v>
      </c>
      <c r="Q71">
        <v>1049</v>
      </c>
      <c r="R71">
        <v>1120</v>
      </c>
      <c r="S71">
        <v>1172</v>
      </c>
      <c r="T71">
        <v>1145</v>
      </c>
      <c r="U71">
        <v>1074</v>
      </c>
      <c r="V71">
        <v>1165</v>
      </c>
      <c r="W71">
        <v>1264</v>
      </c>
      <c r="X71">
        <v>1201</v>
      </c>
      <c r="Y71">
        <v>1210</v>
      </c>
      <c r="Z71">
        <v>1139</v>
      </c>
      <c r="AA71">
        <v>1056</v>
      </c>
      <c r="AB71">
        <v>1051</v>
      </c>
    </row>
    <row r="72" spans="1:28" x14ac:dyDescent="0.25">
      <c r="A72" t="s">
        <v>39</v>
      </c>
      <c r="B72" t="s">
        <v>38</v>
      </c>
      <c r="C72" t="s">
        <v>36</v>
      </c>
      <c r="D72" t="s">
        <v>33</v>
      </c>
      <c r="E72">
        <v>535</v>
      </c>
      <c r="F72">
        <v>553</v>
      </c>
      <c r="G72">
        <v>503</v>
      </c>
      <c r="H72">
        <v>533</v>
      </c>
      <c r="I72">
        <v>506</v>
      </c>
      <c r="J72">
        <v>549</v>
      </c>
      <c r="K72">
        <v>576</v>
      </c>
      <c r="L72">
        <v>581</v>
      </c>
      <c r="M72">
        <v>555</v>
      </c>
      <c r="N72">
        <v>565</v>
      </c>
      <c r="O72">
        <v>561</v>
      </c>
      <c r="P72">
        <v>523</v>
      </c>
      <c r="Q72">
        <v>542</v>
      </c>
      <c r="R72">
        <v>531</v>
      </c>
      <c r="S72">
        <v>527</v>
      </c>
      <c r="T72">
        <v>547</v>
      </c>
      <c r="U72">
        <v>538</v>
      </c>
      <c r="V72">
        <v>571</v>
      </c>
      <c r="W72">
        <v>572</v>
      </c>
      <c r="X72">
        <v>557</v>
      </c>
      <c r="Y72">
        <v>513</v>
      </c>
      <c r="Z72">
        <v>548</v>
      </c>
      <c r="AA72">
        <v>508</v>
      </c>
      <c r="AB72">
        <v>477</v>
      </c>
    </row>
    <row r="73" spans="1:28" x14ac:dyDescent="0.25">
      <c r="A73" t="s">
        <v>39</v>
      </c>
      <c r="B73" t="s">
        <v>38</v>
      </c>
      <c r="C73" t="s">
        <v>36</v>
      </c>
      <c r="D73" t="s">
        <v>34</v>
      </c>
      <c r="E73">
        <v>689</v>
      </c>
      <c r="F73">
        <v>746</v>
      </c>
      <c r="G73">
        <v>785</v>
      </c>
      <c r="H73">
        <v>824</v>
      </c>
      <c r="I73">
        <v>857</v>
      </c>
      <c r="J73">
        <v>797</v>
      </c>
      <c r="K73">
        <v>863</v>
      </c>
      <c r="L73">
        <v>944</v>
      </c>
      <c r="M73">
        <v>991</v>
      </c>
      <c r="N73">
        <v>1042</v>
      </c>
      <c r="O73">
        <v>983</v>
      </c>
      <c r="P73">
        <v>990</v>
      </c>
      <c r="Q73">
        <v>984</v>
      </c>
      <c r="R73">
        <v>977</v>
      </c>
      <c r="S73">
        <v>973</v>
      </c>
      <c r="T73">
        <v>1002</v>
      </c>
      <c r="U73">
        <v>1065</v>
      </c>
      <c r="V73">
        <v>1086</v>
      </c>
      <c r="W73">
        <v>1017</v>
      </c>
      <c r="X73">
        <v>1042</v>
      </c>
      <c r="Y73">
        <v>1145</v>
      </c>
      <c r="Z73">
        <v>1088</v>
      </c>
      <c r="AA73">
        <v>1118</v>
      </c>
      <c r="AB73">
        <v>1050</v>
      </c>
    </row>
    <row r="74" spans="1:28" x14ac:dyDescent="0.25">
      <c r="A74" t="s">
        <v>40</v>
      </c>
      <c r="B74" t="s">
        <v>29</v>
      </c>
      <c r="C74" t="s">
        <v>30</v>
      </c>
      <c r="D74" t="s">
        <v>31</v>
      </c>
      <c r="E74">
        <v>987</v>
      </c>
      <c r="F74">
        <v>1016</v>
      </c>
      <c r="G74">
        <v>974</v>
      </c>
      <c r="H74">
        <v>1076</v>
      </c>
      <c r="I74">
        <v>1164</v>
      </c>
      <c r="J74">
        <v>1246</v>
      </c>
      <c r="K74">
        <v>1285</v>
      </c>
      <c r="L74">
        <v>1243</v>
      </c>
      <c r="M74">
        <v>1193</v>
      </c>
      <c r="N74">
        <v>1324</v>
      </c>
      <c r="O74">
        <v>1239</v>
      </c>
      <c r="P74">
        <v>1200</v>
      </c>
      <c r="Q74">
        <v>1186</v>
      </c>
      <c r="R74">
        <v>1122</v>
      </c>
      <c r="S74">
        <v>1192</v>
      </c>
      <c r="T74">
        <v>1157</v>
      </c>
      <c r="U74">
        <v>1127</v>
      </c>
      <c r="V74">
        <v>1243</v>
      </c>
      <c r="W74">
        <v>1140</v>
      </c>
      <c r="X74">
        <v>1150</v>
      </c>
      <c r="Y74">
        <v>1099</v>
      </c>
      <c r="Z74">
        <v>1021</v>
      </c>
      <c r="AA74">
        <v>961</v>
      </c>
      <c r="AB74">
        <v>885</v>
      </c>
    </row>
    <row r="75" spans="1:28" x14ac:dyDescent="0.25">
      <c r="A75" t="s">
        <v>40</v>
      </c>
      <c r="B75" t="s">
        <v>29</v>
      </c>
      <c r="C75" t="s">
        <v>30</v>
      </c>
      <c r="D75" t="s">
        <v>32</v>
      </c>
      <c r="E75">
        <v>532</v>
      </c>
      <c r="F75">
        <v>490</v>
      </c>
      <c r="G75">
        <v>516</v>
      </c>
      <c r="H75">
        <v>489</v>
      </c>
      <c r="I75">
        <v>510</v>
      </c>
      <c r="J75">
        <v>478</v>
      </c>
      <c r="K75">
        <v>515</v>
      </c>
      <c r="L75">
        <v>469</v>
      </c>
      <c r="M75">
        <v>505</v>
      </c>
      <c r="N75">
        <v>506</v>
      </c>
      <c r="O75">
        <v>541</v>
      </c>
      <c r="P75">
        <v>548</v>
      </c>
      <c r="Q75">
        <v>581</v>
      </c>
      <c r="R75">
        <v>592</v>
      </c>
      <c r="S75">
        <v>551</v>
      </c>
      <c r="T75">
        <v>544</v>
      </c>
      <c r="U75">
        <v>549</v>
      </c>
      <c r="V75">
        <v>531</v>
      </c>
      <c r="W75">
        <v>558</v>
      </c>
      <c r="X75">
        <v>525</v>
      </c>
      <c r="Y75">
        <v>551</v>
      </c>
      <c r="Z75">
        <v>592</v>
      </c>
      <c r="AA75">
        <v>578</v>
      </c>
      <c r="AB75">
        <v>628</v>
      </c>
    </row>
    <row r="76" spans="1:28" x14ac:dyDescent="0.25">
      <c r="A76" t="s">
        <v>40</v>
      </c>
      <c r="B76" t="s">
        <v>29</v>
      </c>
      <c r="C76" t="s">
        <v>30</v>
      </c>
      <c r="D76" t="s">
        <v>33</v>
      </c>
      <c r="E76">
        <v>666</v>
      </c>
      <c r="F76">
        <v>626</v>
      </c>
      <c r="G76">
        <v>660</v>
      </c>
      <c r="H76">
        <v>623</v>
      </c>
      <c r="I76">
        <v>580</v>
      </c>
      <c r="J76">
        <v>600</v>
      </c>
      <c r="K76">
        <v>617</v>
      </c>
      <c r="L76">
        <v>584</v>
      </c>
      <c r="M76">
        <v>553</v>
      </c>
      <c r="N76">
        <v>567</v>
      </c>
      <c r="O76">
        <v>519</v>
      </c>
      <c r="P76">
        <v>547</v>
      </c>
      <c r="Q76">
        <v>572</v>
      </c>
      <c r="R76">
        <v>566</v>
      </c>
      <c r="S76">
        <v>560</v>
      </c>
      <c r="T76">
        <v>531</v>
      </c>
      <c r="U76">
        <v>507</v>
      </c>
      <c r="V76">
        <v>530</v>
      </c>
      <c r="W76">
        <v>532</v>
      </c>
      <c r="X76">
        <v>520</v>
      </c>
      <c r="Y76">
        <v>485</v>
      </c>
      <c r="Z76">
        <v>453</v>
      </c>
      <c r="AA76">
        <v>462</v>
      </c>
      <c r="AB76">
        <v>448</v>
      </c>
    </row>
    <row r="77" spans="1:28" x14ac:dyDescent="0.25">
      <c r="A77" t="s">
        <v>40</v>
      </c>
      <c r="B77" t="s">
        <v>29</v>
      </c>
      <c r="C77" t="s">
        <v>30</v>
      </c>
      <c r="D77" t="s">
        <v>34</v>
      </c>
      <c r="E77">
        <v>504</v>
      </c>
      <c r="F77">
        <v>543</v>
      </c>
      <c r="G77">
        <v>518</v>
      </c>
      <c r="H77">
        <v>534</v>
      </c>
      <c r="I77">
        <v>559</v>
      </c>
      <c r="J77">
        <v>564</v>
      </c>
      <c r="K77">
        <v>578</v>
      </c>
      <c r="L77">
        <v>623</v>
      </c>
      <c r="M77">
        <v>606</v>
      </c>
      <c r="N77">
        <v>625</v>
      </c>
      <c r="O77">
        <v>611</v>
      </c>
      <c r="P77">
        <v>582</v>
      </c>
      <c r="Q77">
        <v>625</v>
      </c>
      <c r="R77">
        <v>568</v>
      </c>
      <c r="S77">
        <v>600</v>
      </c>
      <c r="T77">
        <v>584</v>
      </c>
      <c r="U77">
        <v>585</v>
      </c>
      <c r="V77">
        <v>545</v>
      </c>
      <c r="W77">
        <v>529</v>
      </c>
      <c r="X77">
        <v>510</v>
      </c>
      <c r="Y77">
        <v>563</v>
      </c>
      <c r="Z77">
        <v>555</v>
      </c>
      <c r="AA77">
        <v>557</v>
      </c>
      <c r="AB77">
        <v>525</v>
      </c>
    </row>
    <row r="78" spans="1:28" x14ac:dyDescent="0.25">
      <c r="A78" t="s">
        <v>40</v>
      </c>
      <c r="B78" t="s">
        <v>29</v>
      </c>
      <c r="C78" t="s">
        <v>35</v>
      </c>
      <c r="D78" t="s">
        <v>31</v>
      </c>
      <c r="E78">
        <v>627</v>
      </c>
      <c r="F78">
        <v>600</v>
      </c>
      <c r="G78">
        <v>574</v>
      </c>
      <c r="H78">
        <v>619</v>
      </c>
      <c r="I78">
        <v>666</v>
      </c>
      <c r="J78">
        <v>665</v>
      </c>
      <c r="K78">
        <v>646</v>
      </c>
      <c r="L78">
        <v>596</v>
      </c>
      <c r="M78">
        <v>607</v>
      </c>
      <c r="N78">
        <v>597</v>
      </c>
      <c r="O78">
        <v>562</v>
      </c>
      <c r="P78">
        <v>603</v>
      </c>
      <c r="Q78">
        <v>563</v>
      </c>
      <c r="R78">
        <v>582</v>
      </c>
      <c r="S78">
        <v>568</v>
      </c>
      <c r="T78">
        <v>555</v>
      </c>
      <c r="U78">
        <v>520</v>
      </c>
      <c r="V78">
        <v>502</v>
      </c>
      <c r="W78">
        <v>469</v>
      </c>
      <c r="X78">
        <v>467</v>
      </c>
      <c r="Y78">
        <v>479</v>
      </c>
      <c r="Z78">
        <v>514</v>
      </c>
      <c r="AA78">
        <v>516</v>
      </c>
      <c r="AB78">
        <v>527</v>
      </c>
    </row>
    <row r="79" spans="1:28" x14ac:dyDescent="0.25">
      <c r="A79" t="s">
        <v>40</v>
      </c>
      <c r="B79" t="s">
        <v>29</v>
      </c>
      <c r="C79" t="s">
        <v>35</v>
      </c>
      <c r="D79" t="s">
        <v>32</v>
      </c>
      <c r="E79">
        <v>811</v>
      </c>
      <c r="F79">
        <v>864</v>
      </c>
      <c r="G79">
        <v>882</v>
      </c>
      <c r="H79">
        <v>918</v>
      </c>
      <c r="I79">
        <v>933</v>
      </c>
      <c r="J79">
        <v>879</v>
      </c>
      <c r="K79">
        <v>841</v>
      </c>
      <c r="L79">
        <v>813</v>
      </c>
      <c r="M79">
        <v>820</v>
      </c>
      <c r="N79">
        <v>859</v>
      </c>
      <c r="O79">
        <v>947</v>
      </c>
      <c r="P79">
        <v>905</v>
      </c>
      <c r="Q79">
        <v>890</v>
      </c>
      <c r="R79">
        <v>932</v>
      </c>
      <c r="S79">
        <v>917</v>
      </c>
      <c r="T79">
        <v>996</v>
      </c>
      <c r="U79">
        <v>966</v>
      </c>
      <c r="V79">
        <v>891</v>
      </c>
      <c r="W79">
        <v>841</v>
      </c>
      <c r="X79">
        <v>895</v>
      </c>
      <c r="Y79">
        <v>891</v>
      </c>
      <c r="Z79">
        <v>898</v>
      </c>
      <c r="AA79">
        <v>979</v>
      </c>
      <c r="AB79">
        <v>907</v>
      </c>
    </row>
    <row r="80" spans="1:28" x14ac:dyDescent="0.25">
      <c r="A80" t="s">
        <v>40</v>
      </c>
      <c r="B80" t="s">
        <v>29</v>
      </c>
      <c r="C80" t="s">
        <v>35</v>
      </c>
      <c r="D80" t="s">
        <v>33</v>
      </c>
      <c r="E80">
        <v>517</v>
      </c>
      <c r="F80">
        <v>542</v>
      </c>
      <c r="G80">
        <v>515</v>
      </c>
      <c r="H80">
        <v>562</v>
      </c>
      <c r="I80">
        <v>618</v>
      </c>
      <c r="J80">
        <v>630</v>
      </c>
      <c r="K80">
        <v>588</v>
      </c>
      <c r="L80">
        <v>593</v>
      </c>
      <c r="M80">
        <v>654</v>
      </c>
      <c r="N80">
        <v>715</v>
      </c>
      <c r="O80">
        <v>664</v>
      </c>
      <c r="P80">
        <v>613</v>
      </c>
      <c r="Q80">
        <v>627</v>
      </c>
      <c r="R80">
        <v>662</v>
      </c>
      <c r="S80">
        <v>608</v>
      </c>
      <c r="T80">
        <v>581</v>
      </c>
      <c r="U80">
        <v>536</v>
      </c>
      <c r="V80">
        <v>543</v>
      </c>
      <c r="W80">
        <v>589</v>
      </c>
      <c r="X80">
        <v>629</v>
      </c>
      <c r="Y80">
        <v>670</v>
      </c>
      <c r="Z80">
        <v>660</v>
      </c>
      <c r="AA80">
        <v>669</v>
      </c>
      <c r="AB80">
        <v>719</v>
      </c>
    </row>
    <row r="81" spans="1:28" x14ac:dyDescent="0.25">
      <c r="A81" t="s">
        <v>40</v>
      </c>
      <c r="B81" t="s">
        <v>29</v>
      </c>
      <c r="C81" t="s">
        <v>35</v>
      </c>
      <c r="D81" t="s">
        <v>34</v>
      </c>
      <c r="E81">
        <v>523</v>
      </c>
      <c r="F81">
        <v>500</v>
      </c>
      <c r="G81">
        <v>476</v>
      </c>
      <c r="H81">
        <v>490</v>
      </c>
      <c r="I81">
        <v>471</v>
      </c>
      <c r="J81">
        <v>478</v>
      </c>
      <c r="K81">
        <v>459</v>
      </c>
      <c r="L81">
        <v>445</v>
      </c>
      <c r="M81">
        <v>414</v>
      </c>
      <c r="N81">
        <v>457</v>
      </c>
      <c r="O81">
        <v>420</v>
      </c>
      <c r="P81">
        <v>384</v>
      </c>
      <c r="Q81">
        <v>421</v>
      </c>
      <c r="R81">
        <v>438</v>
      </c>
      <c r="S81">
        <v>447</v>
      </c>
      <c r="T81">
        <v>422</v>
      </c>
      <c r="U81">
        <v>421</v>
      </c>
      <c r="V81">
        <v>399</v>
      </c>
      <c r="W81">
        <v>416</v>
      </c>
      <c r="X81">
        <v>425</v>
      </c>
      <c r="Y81">
        <v>454</v>
      </c>
      <c r="Z81">
        <v>456</v>
      </c>
      <c r="AA81">
        <v>484</v>
      </c>
      <c r="AB81">
        <v>468</v>
      </c>
    </row>
    <row r="82" spans="1:28" x14ac:dyDescent="0.25">
      <c r="A82" t="s">
        <v>40</v>
      </c>
      <c r="B82" t="s">
        <v>29</v>
      </c>
      <c r="C82" t="s">
        <v>36</v>
      </c>
      <c r="D82" t="s">
        <v>31</v>
      </c>
      <c r="E82">
        <v>868</v>
      </c>
      <c r="F82">
        <v>837</v>
      </c>
      <c r="G82">
        <v>909</v>
      </c>
      <c r="H82">
        <v>984</v>
      </c>
      <c r="I82">
        <v>1039</v>
      </c>
      <c r="J82">
        <v>1138</v>
      </c>
      <c r="K82">
        <v>1109</v>
      </c>
      <c r="L82">
        <v>1081</v>
      </c>
      <c r="M82">
        <v>1005</v>
      </c>
      <c r="N82">
        <v>984</v>
      </c>
      <c r="O82">
        <v>1070</v>
      </c>
      <c r="P82">
        <v>1012</v>
      </c>
      <c r="Q82">
        <v>1078</v>
      </c>
      <c r="R82">
        <v>1061</v>
      </c>
      <c r="S82">
        <v>1073</v>
      </c>
      <c r="T82">
        <v>1056</v>
      </c>
      <c r="U82">
        <v>1121</v>
      </c>
      <c r="V82">
        <v>1069</v>
      </c>
      <c r="W82">
        <v>999</v>
      </c>
      <c r="X82">
        <v>934</v>
      </c>
      <c r="Y82">
        <v>905</v>
      </c>
      <c r="Z82">
        <v>958</v>
      </c>
      <c r="AA82">
        <v>1004</v>
      </c>
      <c r="AB82">
        <v>1046</v>
      </c>
    </row>
    <row r="83" spans="1:28" x14ac:dyDescent="0.25">
      <c r="A83" t="s">
        <v>40</v>
      </c>
      <c r="B83" t="s">
        <v>29</v>
      </c>
      <c r="C83" t="s">
        <v>36</v>
      </c>
      <c r="D83" t="s">
        <v>32</v>
      </c>
      <c r="E83">
        <v>814</v>
      </c>
      <c r="F83">
        <v>900</v>
      </c>
      <c r="G83">
        <v>965</v>
      </c>
      <c r="H83">
        <v>1008</v>
      </c>
      <c r="I83">
        <v>947</v>
      </c>
      <c r="J83">
        <v>933</v>
      </c>
      <c r="K83">
        <v>879</v>
      </c>
      <c r="L83">
        <v>816</v>
      </c>
      <c r="M83">
        <v>775</v>
      </c>
      <c r="N83">
        <v>715</v>
      </c>
      <c r="O83">
        <v>736</v>
      </c>
      <c r="P83">
        <v>748</v>
      </c>
      <c r="Q83">
        <v>812</v>
      </c>
      <c r="R83">
        <v>746</v>
      </c>
      <c r="S83">
        <v>801</v>
      </c>
      <c r="T83">
        <v>822</v>
      </c>
      <c r="U83">
        <v>894</v>
      </c>
      <c r="V83">
        <v>929</v>
      </c>
      <c r="W83">
        <v>971</v>
      </c>
      <c r="X83">
        <v>1002</v>
      </c>
      <c r="Y83">
        <v>1053</v>
      </c>
      <c r="Z83">
        <v>1054</v>
      </c>
      <c r="AA83">
        <v>1041</v>
      </c>
      <c r="AB83">
        <v>1078</v>
      </c>
    </row>
    <row r="84" spans="1:28" x14ac:dyDescent="0.25">
      <c r="A84" t="s">
        <v>40</v>
      </c>
      <c r="B84" t="s">
        <v>29</v>
      </c>
      <c r="C84" t="s">
        <v>36</v>
      </c>
      <c r="D84" t="s">
        <v>33</v>
      </c>
      <c r="E84">
        <v>560</v>
      </c>
      <c r="F84">
        <v>555</v>
      </c>
      <c r="G84">
        <v>587</v>
      </c>
      <c r="H84">
        <v>604</v>
      </c>
      <c r="I84">
        <v>581</v>
      </c>
      <c r="J84">
        <v>643</v>
      </c>
      <c r="K84">
        <v>601</v>
      </c>
      <c r="L84">
        <v>585</v>
      </c>
      <c r="M84">
        <v>545</v>
      </c>
      <c r="N84">
        <v>497</v>
      </c>
      <c r="O84">
        <v>512</v>
      </c>
      <c r="P84">
        <v>483</v>
      </c>
      <c r="Q84">
        <v>485</v>
      </c>
      <c r="R84">
        <v>467</v>
      </c>
      <c r="S84">
        <v>501</v>
      </c>
      <c r="T84">
        <v>504</v>
      </c>
      <c r="U84">
        <v>506</v>
      </c>
      <c r="V84">
        <v>515</v>
      </c>
      <c r="W84">
        <v>506</v>
      </c>
      <c r="X84">
        <v>515</v>
      </c>
      <c r="Y84">
        <v>523</v>
      </c>
      <c r="Z84">
        <v>550</v>
      </c>
      <c r="AA84">
        <v>560</v>
      </c>
      <c r="AB84">
        <v>526</v>
      </c>
    </row>
    <row r="85" spans="1:28" x14ac:dyDescent="0.25">
      <c r="A85" t="s">
        <v>40</v>
      </c>
      <c r="B85" t="s">
        <v>29</v>
      </c>
      <c r="C85" t="s">
        <v>36</v>
      </c>
      <c r="D85" t="s">
        <v>34</v>
      </c>
      <c r="E85">
        <v>911</v>
      </c>
      <c r="F85">
        <v>985</v>
      </c>
      <c r="G85">
        <v>1071</v>
      </c>
      <c r="H85">
        <v>1173</v>
      </c>
      <c r="I85">
        <v>1078</v>
      </c>
      <c r="J85">
        <v>1155</v>
      </c>
      <c r="K85">
        <v>1173</v>
      </c>
      <c r="L85">
        <v>1169</v>
      </c>
      <c r="M85">
        <v>1127</v>
      </c>
      <c r="N85">
        <v>1088</v>
      </c>
      <c r="O85">
        <v>1165</v>
      </c>
      <c r="P85">
        <v>1185</v>
      </c>
      <c r="Q85">
        <v>1260</v>
      </c>
      <c r="R85">
        <v>1328</v>
      </c>
      <c r="S85">
        <v>1231</v>
      </c>
      <c r="T85">
        <v>1209</v>
      </c>
      <c r="U85">
        <v>1212</v>
      </c>
      <c r="V85">
        <v>1183</v>
      </c>
      <c r="W85">
        <v>1122</v>
      </c>
      <c r="X85">
        <v>1089</v>
      </c>
      <c r="Y85">
        <v>1116</v>
      </c>
      <c r="Z85">
        <v>1066</v>
      </c>
      <c r="AA85">
        <v>998</v>
      </c>
      <c r="AB85">
        <v>910</v>
      </c>
    </row>
    <row r="86" spans="1:28" x14ac:dyDescent="0.25">
      <c r="A86" t="s">
        <v>40</v>
      </c>
      <c r="B86" t="s">
        <v>37</v>
      </c>
      <c r="C86" t="s">
        <v>30</v>
      </c>
      <c r="D86" t="s">
        <v>31</v>
      </c>
      <c r="E86">
        <v>662</v>
      </c>
      <c r="F86">
        <v>694</v>
      </c>
      <c r="G86">
        <v>766</v>
      </c>
      <c r="H86">
        <v>785</v>
      </c>
      <c r="I86">
        <v>774</v>
      </c>
      <c r="J86">
        <v>817</v>
      </c>
      <c r="K86">
        <v>883</v>
      </c>
      <c r="L86">
        <v>949</v>
      </c>
      <c r="M86">
        <v>972</v>
      </c>
      <c r="N86">
        <v>908</v>
      </c>
      <c r="O86">
        <v>901</v>
      </c>
      <c r="P86">
        <v>887</v>
      </c>
      <c r="Q86">
        <v>850</v>
      </c>
      <c r="R86">
        <v>787</v>
      </c>
      <c r="S86">
        <v>842</v>
      </c>
      <c r="T86">
        <v>787</v>
      </c>
      <c r="U86">
        <v>718</v>
      </c>
      <c r="V86">
        <v>784</v>
      </c>
      <c r="W86">
        <v>723</v>
      </c>
      <c r="X86">
        <v>732</v>
      </c>
      <c r="Y86">
        <v>695</v>
      </c>
      <c r="Z86">
        <v>677</v>
      </c>
      <c r="AA86">
        <v>621</v>
      </c>
      <c r="AB86">
        <v>677</v>
      </c>
    </row>
    <row r="87" spans="1:28" x14ac:dyDescent="0.25">
      <c r="A87" t="s">
        <v>40</v>
      </c>
      <c r="B87" t="s">
        <v>37</v>
      </c>
      <c r="C87" t="s">
        <v>30</v>
      </c>
      <c r="D87" t="s">
        <v>32</v>
      </c>
      <c r="E87">
        <v>579</v>
      </c>
      <c r="F87">
        <v>617</v>
      </c>
      <c r="G87">
        <v>593</v>
      </c>
      <c r="H87">
        <v>616</v>
      </c>
      <c r="I87">
        <v>640</v>
      </c>
      <c r="J87">
        <v>641</v>
      </c>
      <c r="K87">
        <v>597</v>
      </c>
      <c r="L87">
        <v>641</v>
      </c>
      <c r="M87">
        <v>599</v>
      </c>
      <c r="N87">
        <v>642</v>
      </c>
      <c r="O87">
        <v>597</v>
      </c>
      <c r="P87">
        <v>644</v>
      </c>
      <c r="Q87">
        <v>660</v>
      </c>
      <c r="R87">
        <v>617</v>
      </c>
      <c r="S87">
        <v>617</v>
      </c>
      <c r="T87">
        <v>605</v>
      </c>
      <c r="U87">
        <v>568</v>
      </c>
      <c r="V87">
        <v>523</v>
      </c>
      <c r="W87">
        <v>513</v>
      </c>
      <c r="X87">
        <v>477</v>
      </c>
      <c r="Y87">
        <v>482</v>
      </c>
      <c r="Z87">
        <v>517</v>
      </c>
      <c r="AA87">
        <v>497</v>
      </c>
      <c r="AB87">
        <v>454</v>
      </c>
    </row>
    <row r="88" spans="1:28" x14ac:dyDescent="0.25">
      <c r="A88" t="s">
        <v>40</v>
      </c>
      <c r="B88" t="s">
        <v>37</v>
      </c>
      <c r="C88" t="s">
        <v>30</v>
      </c>
      <c r="D88" t="s">
        <v>33</v>
      </c>
      <c r="E88">
        <v>952</v>
      </c>
      <c r="F88">
        <v>872</v>
      </c>
      <c r="G88">
        <v>833</v>
      </c>
      <c r="H88">
        <v>772</v>
      </c>
      <c r="I88">
        <v>785</v>
      </c>
      <c r="J88">
        <v>770</v>
      </c>
      <c r="K88">
        <v>786</v>
      </c>
      <c r="L88">
        <v>839</v>
      </c>
      <c r="M88">
        <v>906</v>
      </c>
      <c r="N88">
        <v>868</v>
      </c>
      <c r="O88">
        <v>844</v>
      </c>
      <c r="P88">
        <v>872</v>
      </c>
      <c r="Q88">
        <v>893</v>
      </c>
      <c r="R88">
        <v>882</v>
      </c>
      <c r="S88">
        <v>877</v>
      </c>
      <c r="T88">
        <v>860</v>
      </c>
      <c r="U88">
        <v>947</v>
      </c>
      <c r="V88">
        <v>915</v>
      </c>
      <c r="W88">
        <v>854</v>
      </c>
      <c r="X88">
        <v>790</v>
      </c>
      <c r="Y88">
        <v>727</v>
      </c>
      <c r="Z88">
        <v>781</v>
      </c>
      <c r="AA88">
        <v>855</v>
      </c>
      <c r="AB88">
        <v>796</v>
      </c>
    </row>
    <row r="89" spans="1:28" x14ac:dyDescent="0.25">
      <c r="A89" t="s">
        <v>40</v>
      </c>
      <c r="B89" t="s">
        <v>37</v>
      </c>
      <c r="C89" t="s">
        <v>30</v>
      </c>
      <c r="D89" t="s">
        <v>34</v>
      </c>
      <c r="E89">
        <v>950</v>
      </c>
      <c r="F89">
        <v>954</v>
      </c>
      <c r="G89">
        <v>967</v>
      </c>
      <c r="H89">
        <v>947</v>
      </c>
      <c r="I89">
        <v>862</v>
      </c>
      <c r="J89">
        <v>796</v>
      </c>
      <c r="K89">
        <v>724</v>
      </c>
      <c r="L89">
        <v>767</v>
      </c>
      <c r="M89">
        <v>704</v>
      </c>
      <c r="N89">
        <v>760</v>
      </c>
      <c r="O89">
        <v>815</v>
      </c>
      <c r="P89">
        <v>827</v>
      </c>
      <c r="Q89">
        <v>775</v>
      </c>
      <c r="R89">
        <v>783</v>
      </c>
      <c r="S89">
        <v>839</v>
      </c>
      <c r="T89">
        <v>880</v>
      </c>
      <c r="U89">
        <v>837</v>
      </c>
      <c r="V89">
        <v>792</v>
      </c>
      <c r="W89">
        <v>757</v>
      </c>
      <c r="X89">
        <v>775</v>
      </c>
      <c r="Y89">
        <v>831</v>
      </c>
      <c r="Z89">
        <v>801</v>
      </c>
      <c r="AA89">
        <v>761</v>
      </c>
      <c r="AB89">
        <v>792</v>
      </c>
    </row>
    <row r="90" spans="1:28" x14ac:dyDescent="0.25">
      <c r="A90" t="s">
        <v>40</v>
      </c>
      <c r="B90" t="s">
        <v>37</v>
      </c>
      <c r="C90" t="s">
        <v>35</v>
      </c>
      <c r="D90" t="s">
        <v>31</v>
      </c>
      <c r="E90">
        <v>625</v>
      </c>
      <c r="F90">
        <v>618</v>
      </c>
      <c r="G90">
        <v>568</v>
      </c>
      <c r="H90">
        <v>519</v>
      </c>
      <c r="I90">
        <v>555</v>
      </c>
      <c r="J90">
        <v>563</v>
      </c>
      <c r="K90">
        <v>568</v>
      </c>
      <c r="L90">
        <v>622</v>
      </c>
      <c r="M90">
        <v>573</v>
      </c>
      <c r="N90">
        <v>568</v>
      </c>
      <c r="O90">
        <v>574</v>
      </c>
      <c r="P90">
        <v>529</v>
      </c>
      <c r="Q90">
        <v>516</v>
      </c>
      <c r="R90">
        <v>521</v>
      </c>
      <c r="S90">
        <v>571</v>
      </c>
      <c r="T90">
        <v>551</v>
      </c>
      <c r="U90">
        <v>527</v>
      </c>
      <c r="V90">
        <v>567</v>
      </c>
      <c r="W90">
        <v>545</v>
      </c>
      <c r="X90">
        <v>556</v>
      </c>
      <c r="Y90">
        <v>594</v>
      </c>
      <c r="Z90">
        <v>562</v>
      </c>
      <c r="AA90">
        <v>564</v>
      </c>
      <c r="AB90">
        <v>546</v>
      </c>
    </row>
    <row r="91" spans="1:28" x14ac:dyDescent="0.25">
      <c r="A91" t="s">
        <v>40</v>
      </c>
      <c r="B91" t="s">
        <v>37</v>
      </c>
      <c r="C91" t="s">
        <v>35</v>
      </c>
      <c r="D91" t="s">
        <v>32</v>
      </c>
      <c r="E91">
        <v>806</v>
      </c>
      <c r="F91">
        <v>833</v>
      </c>
      <c r="G91">
        <v>763</v>
      </c>
      <c r="H91">
        <v>724</v>
      </c>
      <c r="I91">
        <v>711</v>
      </c>
      <c r="J91">
        <v>685</v>
      </c>
      <c r="K91">
        <v>758</v>
      </c>
      <c r="L91">
        <v>775</v>
      </c>
      <c r="M91">
        <v>856</v>
      </c>
      <c r="N91">
        <v>916</v>
      </c>
      <c r="O91">
        <v>1008</v>
      </c>
      <c r="P91">
        <v>953</v>
      </c>
      <c r="Q91">
        <v>941</v>
      </c>
      <c r="R91">
        <v>978</v>
      </c>
      <c r="S91">
        <v>1073</v>
      </c>
      <c r="T91">
        <v>1022</v>
      </c>
      <c r="U91">
        <v>1038</v>
      </c>
      <c r="V91">
        <v>953</v>
      </c>
      <c r="W91">
        <v>937</v>
      </c>
      <c r="X91">
        <v>960</v>
      </c>
      <c r="Y91">
        <v>1030</v>
      </c>
      <c r="Z91">
        <v>954</v>
      </c>
      <c r="AA91">
        <v>928</v>
      </c>
      <c r="AB91">
        <v>911</v>
      </c>
    </row>
    <row r="92" spans="1:28" x14ac:dyDescent="0.25">
      <c r="A92" t="s">
        <v>40</v>
      </c>
      <c r="B92" t="s">
        <v>37</v>
      </c>
      <c r="C92" t="s">
        <v>35</v>
      </c>
      <c r="D92" t="s">
        <v>33</v>
      </c>
      <c r="E92">
        <v>744</v>
      </c>
      <c r="F92">
        <v>773</v>
      </c>
      <c r="G92">
        <v>737</v>
      </c>
      <c r="H92">
        <v>673</v>
      </c>
      <c r="I92">
        <v>715</v>
      </c>
      <c r="J92">
        <v>740</v>
      </c>
      <c r="K92">
        <v>802</v>
      </c>
      <c r="L92">
        <v>774</v>
      </c>
      <c r="M92">
        <v>766</v>
      </c>
      <c r="N92">
        <v>813</v>
      </c>
      <c r="O92">
        <v>781</v>
      </c>
      <c r="P92">
        <v>782</v>
      </c>
      <c r="Q92">
        <v>723</v>
      </c>
      <c r="R92">
        <v>766</v>
      </c>
      <c r="S92">
        <v>793</v>
      </c>
      <c r="T92">
        <v>760</v>
      </c>
      <c r="U92">
        <v>796</v>
      </c>
      <c r="V92">
        <v>811</v>
      </c>
      <c r="W92">
        <v>749</v>
      </c>
      <c r="X92">
        <v>826</v>
      </c>
      <c r="Y92">
        <v>886</v>
      </c>
      <c r="Z92">
        <v>813</v>
      </c>
      <c r="AA92">
        <v>825</v>
      </c>
      <c r="AB92">
        <v>866</v>
      </c>
    </row>
    <row r="93" spans="1:28" x14ac:dyDescent="0.25">
      <c r="A93" t="s">
        <v>40</v>
      </c>
      <c r="B93" t="s">
        <v>37</v>
      </c>
      <c r="C93" t="s">
        <v>35</v>
      </c>
      <c r="D93" t="s">
        <v>34</v>
      </c>
      <c r="E93">
        <v>682</v>
      </c>
      <c r="F93">
        <v>699</v>
      </c>
      <c r="G93">
        <v>661</v>
      </c>
      <c r="H93">
        <v>601</v>
      </c>
      <c r="I93">
        <v>666</v>
      </c>
      <c r="J93">
        <v>627</v>
      </c>
      <c r="K93">
        <v>667</v>
      </c>
      <c r="L93">
        <v>696</v>
      </c>
      <c r="M93">
        <v>771</v>
      </c>
      <c r="N93">
        <v>845</v>
      </c>
      <c r="O93">
        <v>854</v>
      </c>
      <c r="P93">
        <v>833</v>
      </c>
      <c r="Q93">
        <v>841</v>
      </c>
      <c r="R93">
        <v>860</v>
      </c>
      <c r="S93">
        <v>934</v>
      </c>
      <c r="T93">
        <v>949</v>
      </c>
      <c r="U93">
        <v>873</v>
      </c>
      <c r="V93">
        <v>935</v>
      </c>
      <c r="W93">
        <v>908</v>
      </c>
      <c r="X93">
        <v>982</v>
      </c>
      <c r="Y93">
        <v>940</v>
      </c>
      <c r="Z93">
        <v>922</v>
      </c>
      <c r="AA93">
        <v>909</v>
      </c>
      <c r="AB93">
        <v>985</v>
      </c>
    </row>
    <row r="94" spans="1:28" x14ac:dyDescent="0.25">
      <c r="A94" t="s">
        <v>40</v>
      </c>
      <c r="B94" t="s">
        <v>37</v>
      </c>
      <c r="C94" t="s">
        <v>36</v>
      </c>
      <c r="D94" t="s">
        <v>31</v>
      </c>
      <c r="E94">
        <v>641</v>
      </c>
      <c r="F94">
        <v>710</v>
      </c>
      <c r="G94">
        <v>655</v>
      </c>
      <c r="H94">
        <v>630</v>
      </c>
      <c r="I94">
        <v>622</v>
      </c>
      <c r="J94">
        <v>629</v>
      </c>
      <c r="K94">
        <v>652</v>
      </c>
      <c r="L94">
        <v>687</v>
      </c>
      <c r="M94">
        <v>638</v>
      </c>
      <c r="N94">
        <v>680</v>
      </c>
      <c r="O94">
        <v>731</v>
      </c>
      <c r="P94">
        <v>696</v>
      </c>
      <c r="Q94">
        <v>683</v>
      </c>
      <c r="R94">
        <v>714</v>
      </c>
      <c r="S94">
        <v>757</v>
      </c>
      <c r="T94">
        <v>780</v>
      </c>
      <c r="U94">
        <v>832</v>
      </c>
      <c r="V94">
        <v>802</v>
      </c>
      <c r="W94">
        <v>876</v>
      </c>
      <c r="X94">
        <v>870</v>
      </c>
      <c r="Y94">
        <v>853</v>
      </c>
      <c r="Z94">
        <v>915</v>
      </c>
      <c r="AA94">
        <v>976</v>
      </c>
      <c r="AB94">
        <v>1002</v>
      </c>
    </row>
    <row r="95" spans="1:28" x14ac:dyDescent="0.25">
      <c r="A95" t="s">
        <v>40</v>
      </c>
      <c r="B95" t="s">
        <v>37</v>
      </c>
      <c r="C95" t="s">
        <v>36</v>
      </c>
      <c r="D95" t="s">
        <v>32</v>
      </c>
      <c r="E95">
        <v>626</v>
      </c>
      <c r="F95">
        <v>651</v>
      </c>
      <c r="G95">
        <v>702</v>
      </c>
      <c r="H95">
        <v>651</v>
      </c>
      <c r="I95">
        <v>678</v>
      </c>
      <c r="J95">
        <v>700</v>
      </c>
      <c r="K95">
        <v>647</v>
      </c>
      <c r="L95">
        <v>670</v>
      </c>
      <c r="M95">
        <v>723</v>
      </c>
      <c r="N95">
        <v>797</v>
      </c>
      <c r="O95">
        <v>841</v>
      </c>
      <c r="P95">
        <v>781</v>
      </c>
      <c r="Q95">
        <v>741</v>
      </c>
      <c r="R95">
        <v>732</v>
      </c>
      <c r="S95">
        <v>764</v>
      </c>
      <c r="T95">
        <v>827</v>
      </c>
      <c r="U95">
        <v>821</v>
      </c>
      <c r="V95">
        <v>774</v>
      </c>
      <c r="W95">
        <v>711</v>
      </c>
      <c r="X95">
        <v>757</v>
      </c>
      <c r="Y95">
        <v>835</v>
      </c>
      <c r="Z95">
        <v>766</v>
      </c>
      <c r="AA95">
        <v>713</v>
      </c>
      <c r="AB95">
        <v>689</v>
      </c>
    </row>
    <row r="96" spans="1:28" x14ac:dyDescent="0.25">
      <c r="A96" t="s">
        <v>40</v>
      </c>
      <c r="B96" t="s">
        <v>37</v>
      </c>
      <c r="C96" t="s">
        <v>36</v>
      </c>
      <c r="D96" t="s">
        <v>33</v>
      </c>
      <c r="E96">
        <v>936</v>
      </c>
      <c r="F96">
        <v>892</v>
      </c>
      <c r="G96">
        <v>937</v>
      </c>
      <c r="H96">
        <v>948</v>
      </c>
      <c r="I96">
        <v>1008</v>
      </c>
      <c r="J96">
        <v>1058</v>
      </c>
      <c r="K96">
        <v>1029</v>
      </c>
      <c r="L96">
        <v>1028</v>
      </c>
      <c r="M96">
        <v>1003</v>
      </c>
      <c r="N96">
        <v>1063</v>
      </c>
      <c r="O96">
        <v>1074</v>
      </c>
      <c r="P96">
        <v>1037</v>
      </c>
      <c r="Q96">
        <v>1047</v>
      </c>
      <c r="R96">
        <v>1143</v>
      </c>
      <c r="S96">
        <v>1091</v>
      </c>
      <c r="T96">
        <v>999</v>
      </c>
      <c r="U96">
        <v>1006</v>
      </c>
      <c r="V96">
        <v>1072</v>
      </c>
      <c r="W96">
        <v>1064</v>
      </c>
      <c r="X96">
        <v>996</v>
      </c>
      <c r="Y96">
        <v>934</v>
      </c>
      <c r="Z96">
        <v>967</v>
      </c>
      <c r="AA96">
        <v>890</v>
      </c>
      <c r="AB96">
        <v>888</v>
      </c>
    </row>
    <row r="97" spans="1:28" x14ac:dyDescent="0.25">
      <c r="A97" t="s">
        <v>40</v>
      </c>
      <c r="B97" t="s">
        <v>37</v>
      </c>
      <c r="C97" t="s">
        <v>36</v>
      </c>
      <c r="D97" t="s">
        <v>34</v>
      </c>
      <c r="E97">
        <v>502</v>
      </c>
      <c r="F97">
        <v>546</v>
      </c>
      <c r="G97">
        <v>499</v>
      </c>
      <c r="H97">
        <v>548</v>
      </c>
      <c r="I97">
        <v>578</v>
      </c>
      <c r="J97">
        <v>601</v>
      </c>
      <c r="K97">
        <v>665</v>
      </c>
      <c r="L97">
        <v>685</v>
      </c>
      <c r="M97">
        <v>707</v>
      </c>
      <c r="N97">
        <v>713</v>
      </c>
      <c r="O97">
        <v>725</v>
      </c>
      <c r="P97">
        <v>724</v>
      </c>
      <c r="Q97">
        <v>743</v>
      </c>
      <c r="R97">
        <v>694</v>
      </c>
      <c r="S97">
        <v>669</v>
      </c>
      <c r="T97">
        <v>612</v>
      </c>
      <c r="U97">
        <v>639</v>
      </c>
      <c r="V97">
        <v>662</v>
      </c>
      <c r="W97">
        <v>634</v>
      </c>
      <c r="X97">
        <v>673</v>
      </c>
      <c r="Y97">
        <v>625</v>
      </c>
      <c r="Z97">
        <v>578</v>
      </c>
      <c r="AA97">
        <v>600</v>
      </c>
      <c r="AB97">
        <v>572</v>
      </c>
    </row>
    <row r="98" spans="1:28" x14ac:dyDescent="0.25">
      <c r="A98" t="s">
        <v>40</v>
      </c>
      <c r="B98" t="s">
        <v>38</v>
      </c>
      <c r="C98" t="s">
        <v>30</v>
      </c>
      <c r="D98" t="s">
        <v>31</v>
      </c>
      <c r="E98">
        <v>719</v>
      </c>
      <c r="F98">
        <v>752</v>
      </c>
      <c r="G98">
        <v>711</v>
      </c>
      <c r="H98">
        <v>716</v>
      </c>
      <c r="I98">
        <v>762</v>
      </c>
      <c r="J98">
        <v>723</v>
      </c>
      <c r="K98">
        <v>667</v>
      </c>
      <c r="L98">
        <v>700</v>
      </c>
      <c r="M98">
        <v>660</v>
      </c>
      <c r="N98">
        <v>601</v>
      </c>
      <c r="O98">
        <v>666</v>
      </c>
      <c r="P98">
        <v>652</v>
      </c>
      <c r="Q98">
        <v>684</v>
      </c>
      <c r="R98">
        <v>703</v>
      </c>
      <c r="S98">
        <v>639</v>
      </c>
      <c r="T98">
        <v>704</v>
      </c>
      <c r="U98">
        <v>740</v>
      </c>
      <c r="V98">
        <v>786</v>
      </c>
      <c r="W98">
        <v>809</v>
      </c>
      <c r="X98">
        <v>750</v>
      </c>
      <c r="Y98">
        <v>825</v>
      </c>
      <c r="Z98">
        <v>834</v>
      </c>
      <c r="AA98">
        <v>857</v>
      </c>
      <c r="AB98">
        <v>820</v>
      </c>
    </row>
    <row r="99" spans="1:28" x14ac:dyDescent="0.25">
      <c r="A99" t="s">
        <v>40</v>
      </c>
      <c r="B99" t="s">
        <v>38</v>
      </c>
      <c r="C99" t="s">
        <v>30</v>
      </c>
      <c r="D99" t="s">
        <v>32</v>
      </c>
      <c r="E99">
        <v>523</v>
      </c>
      <c r="F99">
        <v>495</v>
      </c>
      <c r="G99">
        <v>530</v>
      </c>
      <c r="H99">
        <v>502</v>
      </c>
      <c r="I99">
        <v>512</v>
      </c>
      <c r="J99">
        <v>471</v>
      </c>
      <c r="K99">
        <v>446</v>
      </c>
      <c r="L99">
        <v>485</v>
      </c>
      <c r="M99">
        <v>442</v>
      </c>
      <c r="N99">
        <v>446</v>
      </c>
      <c r="O99">
        <v>424</v>
      </c>
      <c r="P99">
        <v>445</v>
      </c>
      <c r="Q99">
        <v>446</v>
      </c>
      <c r="R99">
        <v>461</v>
      </c>
      <c r="S99">
        <v>453</v>
      </c>
      <c r="T99">
        <v>443</v>
      </c>
      <c r="U99">
        <v>422</v>
      </c>
      <c r="V99">
        <v>441</v>
      </c>
      <c r="W99">
        <v>464</v>
      </c>
      <c r="X99">
        <v>488</v>
      </c>
      <c r="Y99">
        <v>464</v>
      </c>
      <c r="Z99">
        <v>489</v>
      </c>
      <c r="AA99">
        <v>460</v>
      </c>
      <c r="AB99">
        <v>435</v>
      </c>
    </row>
    <row r="100" spans="1:28" x14ac:dyDescent="0.25">
      <c r="A100" t="s">
        <v>40</v>
      </c>
      <c r="B100" t="s">
        <v>38</v>
      </c>
      <c r="C100" t="s">
        <v>30</v>
      </c>
      <c r="D100" t="s">
        <v>33</v>
      </c>
      <c r="E100">
        <v>609</v>
      </c>
      <c r="F100">
        <v>583</v>
      </c>
      <c r="G100">
        <v>611</v>
      </c>
      <c r="H100">
        <v>666</v>
      </c>
      <c r="I100">
        <v>722</v>
      </c>
      <c r="J100">
        <v>684</v>
      </c>
      <c r="K100">
        <v>715</v>
      </c>
      <c r="L100">
        <v>667</v>
      </c>
      <c r="M100">
        <v>718</v>
      </c>
      <c r="N100">
        <v>738</v>
      </c>
      <c r="O100">
        <v>816</v>
      </c>
      <c r="P100">
        <v>780</v>
      </c>
      <c r="Q100">
        <v>754</v>
      </c>
      <c r="R100">
        <v>716</v>
      </c>
      <c r="S100">
        <v>783</v>
      </c>
      <c r="T100">
        <v>727</v>
      </c>
      <c r="U100">
        <v>750</v>
      </c>
      <c r="V100">
        <v>709</v>
      </c>
      <c r="W100">
        <v>659</v>
      </c>
      <c r="X100">
        <v>706</v>
      </c>
      <c r="Y100">
        <v>773</v>
      </c>
      <c r="Z100">
        <v>753</v>
      </c>
      <c r="AA100">
        <v>740</v>
      </c>
      <c r="AB100">
        <v>690</v>
      </c>
    </row>
    <row r="101" spans="1:28" x14ac:dyDescent="0.25">
      <c r="A101" t="s">
        <v>40</v>
      </c>
      <c r="B101" t="s">
        <v>38</v>
      </c>
      <c r="C101" t="s">
        <v>30</v>
      </c>
      <c r="D101" t="s">
        <v>34</v>
      </c>
      <c r="E101">
        <v>721</v>
      </c>
      <c r="F101">
        <v>739</v>
      </c>
      <c r="G101">
        <v>815</v>
      </c>
      <c r="H101">
        <v>761</v>
      </c>
      <c r="I101">
        <v>801</v>
      </c>
      <c r="J101">
        <v>794</v>
      </c>
      <c r="K101">
        <v>795</v>
      </c>
      <c r="L101">
        <v>881</v>
      </c>
      <c r="M101">
        <v>811</v>
      </c>
      <c r="N101">
        <v>891</v>
      </c>
      <c r="O101">
        <v>878</v>
      </c>
      <c r="P101">
        <v>844</v>
      </c>
      <c r="Q101">
        <v>769</v>
      </c>
      <c r="R101">
        <v>750</v>
      </c>
      <c r="S101">
        <v>778</v>
      </c>
      <c r="T101">
        <v>787</v>
      </c>
      <c r="U101">
        <v>732</v>
      </c>
      <c r="V101">
        <v>797</v>
      </c>
      <c r="W101">
        <v>731</v>
      </c>
      <c r="X101">
        <v>783</v>
      </c>
      <c r="Y101">
        <v>861</v>
      </c>
      <c r="Z101">
        <v>893</v>
      </c>
      <c r="AA101">
        <v>877</v>
      </c>
      <c r="AB101">
        <v>886</v>
      </c>
    </row>
    <row r="102" spans="1:28" x14ac:dyDescent="0.25">
      <c r="A102" t="s">
        <v>40</v>
      </c>
      <c r="B102" t="s">
        <v>38</v>
      </c>
      <c r="C102" t="s">
        <v>35</v>
      </c>
      <c r="D102" t="s">
        <v>31</v>
      </c>
      <c r="E102">
        <v>732</v>
      </c>
      <c r="F102">
        <v>785</v>
      </c>
      <c r="G102">
        <v>790</v>
      </c>
      <c r="H102">
        <v>781</v>
      </c>
      <c r="I102">
        <v>748</v>
      </c>
      <c r="J102">
        <v>800</v>
      </c>
      <c r="K102">
        <v>815</v>
      </c>
      <c r="L102">
        <v>883</v>
      </c>
      <c r="M102">
        <v>948</v>
      </c>
      <c r="N102">
        <v>960</v>
      </c>
      <c r="O102">
        <v>1020</v>
      </c>
      <c r="P102">
        <v>1025</v>
      </c>
      <c r="Q102">
        <v>1065</v>
      </c>
      <c r="R102">
        <v>1119</v>
      </c>
      <c r="S102">
        <v>1100</v>
      </c>
      <c r="T102">
        <v>1159</v>
      </c>
      <c r="U102">
        <v>1244</v>
      </c>
      <c r="V102">
        <v>1242</v>
      </c>
      <c r="W102">
        <v>1343</v>
      </c>
      <c r="X102">
        <v>1305</v>
      </c>
      <c r="Y102">
        <v>1440</v>
      </c>
      <c r="Z102">
        <v>1419</v>
      </c>
      <c r="AA102">
        <v>1439</v>
      </c>
      <c r="AB102">
        <v>1539</v>
      </c>
    </row>
    <row r="103" spans="1:28" x14ac:dyDescent="0.25">
      <c r="A103" t="s">
        <v>40</v>
      </c>
      <c r="B103" t="s">
        <v>38</v>
      </c>
      <c r="C103" t="s">
        <v>35</v>
      </c>
      <c r="D103" t="s">
        <v>32</v>
      </c>
      <c r="E103">
        <v>526</v>
      </c>
      <c r="F103">
        <v>494</v>
      </c>
      <c r="G103">
        <v>482</v>
      </c>
      <c r="H103">
        <v>522</v>
      </c>
      <c r="I103">
        <v>509</v>
      </c>
      <c r="J103">
        <v>466</v>
      </c>
      <c r="K103">
        <v>502</v>
      </c>
      <c r="L103">
        <v>554</v>
      </c>
      <c r="M103">
        <v>522</v>
      </c>
      <c r="N103">
        <v>557</v>
      </c>
      <c r="O103">
        <v>605</v>
      </c>
      <c r="P103">
        <v>633</v>
      </c>
      <c r="Q103">
        <v>650</v>
      </c>
      <c r="R103">
        <v>682</v>
      </c>
      <c r="S103">
        <v>679</v>
      </c>
      <c r="T103">
        <v>740</v>
      </c>
      <c r="U103">
        <v>754</v>
      </c>
      <c r="V103">
        <v>802</v>
      </c>
      <c r="W103">
        <v>875</v>
      </c>
      <c r="X103">
        <v>867</v>
      </c>
      <c r="Y103">
        <v>894</v>
      </c>
      <c r="Z103">
        <v>831</v>
      </c>
      <c r="AA103">
        <v>827</v>
      </c>
      <c r="AB103">
        <v>764</v>
      </c>
    </row>
    <row r="104" spans="1:28" x14ac:dyDescent="0.25">
      <c r="A104" t="s">
        <v>40</v>
      </c>
      <c r="B104" t="s">
        <v>38</v>
      </c>
      <c r="C104" t="s">
        <v>35</v>
      </c>
      <c r="D104" t="s">
        <v>33</v>
      </c>
      <c r="E104">
        <v>570</v>
      </c>
      <c r="F104">
        <v>572</v>
      </c>
      <c r="G104">
        <v>633</v>
      </c>
      <c r="H104">
        <v>587</v>
      </c>
      <c r="I104">
        <v>622</v>
      </c>
      <c r="J104">
        <v>670</v>
      </c>
      <c r="K104">
        <v>686</v>
      </c>
      <c r="L104">
        <v>744</v>
      </c>
      <c r="M104">
        <v>712</v>
      </c>
      <c r="N104">
        <v>747</v>
      </c>
      <c r="O104">
        <v>810</v>
      </c>
      <c r="P104">
        <v>807</v>
      </c>
      <c r="Q104">
        <v>801</v>
      </c>
      <c r="R104">
        <v>788</v>
      </c>
      <c r="S104">
        <v>820</v>
      </c>
      <c r="T104">
        <v>839</v>
      </c>
      <c r="U104">
        <v>808</v>
      </c>
      <c r="V104">
        <v>750</v>
      </c>
      <c r="W104">
        <v>757</v>
      </c>
      <c r="X104">
        <v>755</v>
      </c>
      <c r="Y104">
        <v>818</v>
      </c>
      <c r="Z104">
        <v>816</v>
      </c>
      <c r="AA104">
        <v>790</v>
      </c>
      <c r="AB104">
        <v>743</v>
      </c>
    </row>
    <row r="105" spans="1:28" x14ac:dyDescent="0.25">
      <c r="A105" t="s">
        <v>40</v>
      </c>
      <c r="B105" t="s">
        <v>38</v>
      </c>
      <c r="C105" t="s">
        <v>35</v>
      </c>
      <c r="D105" t="s">
        <v>34</v>
      </c>
      <c r="E105">
        <v>748</v>
      </c>
      <c r="F105">
        <v>806</v>
      </c>
      <c r="G105">
        <v>843</v>
      </c>
      <c r="H105">
        <v>884</v>
      </c>
      <c r="I105">
        <v>973</v>
      </c>
      <c r="J105">
        <v>1035</v>
      </c>
      <c r="K105">
        <v>1034</v>
      </c>
      <c r="L105">
        <v>1070</v>
      </c>
      <c r="M105">
        <v>984</v>
      </c>
      <c r="N105">
        <v>1086</v>
      </c>
      <c r="O105">
        <v>1132</v>
      </c>
      <c r="P105">
        <v>1243</v>
      </c>
      <c r="Q105">
        <v>1241</v>
      </c>
      <c r="R105">
        <v>1135</v>
      </c>
      <c r="S105">
        <v>1108</v>
      </c>
      <c r="T105">
        <v>1094</v>
      </c>
      <c r="U105">
        <v>1165</v>
      </c>
      <c r="V105">
        <v>1152</v>
      </c>
      <c r="W105">
        <v>1209</v>
      </c>
      <c r="X105">
        <v>1299</v>
      </c>
      <c r="Y105">
        <v>1231</v>
      </c>
      <c r="Z105">
        <v>1166</v>
      </c>
      <c r="AA105">
        <v>1192</v>
      </c>
      <c r="AB105">
        <v>1265</v>
      </c>
    </row>
    <row r="106" spans="1:28" x14ac:dyDescent="0.25">
      <c r="A106" t="s">
        <v>40</v>
      </c>
      <c r="B106" t="s">
        <v>38</v>
      </c>
      <c r="C106" t="s">
        <v>36</v>
      </c>
      <c r="D106" t="s">
        <v>31</v>
      </c>
      <c r="E106">
        <v>502</v>
      </c>
      <c r="F106">
        <v>459</v>
      </c>
      <c r="G106">
        <v>456</v>
      </c>
      <c r="H106">
        <v>442</v>
      </c>
      <c r="I106">
        <v>452</v>
      </c>
      <c r="J106">
        <v>499</v>
      </c>
      <c r="K106">
        <v>524</v>
      </c>
      <c r="L106">
        <v>552</v>
      </c>
      <c r="M106">
        <v>531</v>
      </c>
      <c r="N106">
        <v>521</v>
      </c>
      <c r="O106">
        <v>476</v>
      </c>
      <c r="P106">
        <v>512</v>
      </c>
      <c r="Q106">
        <v>468</v>
      </c>
      <c r="R106">
        <v>464</v>
      </c>
      <c r="S106">
        <v>503</v>
      </c>
      <c r="T106">
        <v>479</v>
      </c>
      <c r="U106">
        <v>483</v>
      </c>
      <c r="V106">
        <v>445</v>
      </c>
      <c r="W106">
        <v>436</v>
      </c>
      <c r="X106">
        <v>417</v>
      </c>
      <c r="Y106">
        <v>458</v>
      </c>
      <c r="Z106">
        <v>478</v>
      </c>
      <c r="AA106">
        <v>495</v>
      </c>
      <c r="AB106">
        <v>456</v>
      </c>
    </row>
    <row r="107" spans="1:28" x14ac:dyDescent="0.25">
      <c r="A107" t="s">
        <v>40</v>
      </c>
      <c r="B107" t="s">
        <v>38</v>
      </c>
      <c r="C107" t="s">
        <v>36</v>
      </c>
      <c r="D107" t="s">
        <v>32</v>
      </c>
      <c r="E107">
        <v>807</v>
      </c>
      <c r="F107">
        <v>815</v>
      </c>
      <c r="G107">
        <v>808</v>
      </c>
      <c r="H107">
        <v>816</v>
      </c>
      <c r="I107">
        <v>842</v>
      </c>
      <c r="J107">
        <v>858</v>
      </c>
      <c r="K107">
        <v>914</v>
      </c>
      <c r="L107">
        <v>851</v>
      </c>
      <c r="M107">
        <v>808</v>
      </c>
      <c r="N107">
        <v>879</v>
      </c>
      <c r="O107">
        <v>889</v>
      </c>
      <c r="P107">
        <v>864</v>
      </c>
      <c r="Q107">
        <v>837</v>
      </c>
      <c r="R107">
        <v>916</v>
      </c>
      <c r="S107">
        <v>896</v>
      </c>
      <c r="T107">
        <v>847</v>
      </c>
      <c r="U107">
        <v>796</v>
      </c>
      <c r="V107">
        <v>819</v>
      </c>
      <c r="W107">
        <v>779</v>
      </c>
      <c r="X107">
        <v>753</v>
      </c>
      <c r="Y107">
        <v>764</v>
      </c>
      <c r="Z107">
        <v>701</v>
      </c>
      <c r="AA107">
        <v>699</v>
      </c>
      <c r="AB107">
        <v>724</v>
      </c>
    </row>
    <row r="108" spans="1:28" x14ac:dyDescent="0.25">
      <c r="A108" t="s">
        <v>40</v>
      </c>
      <c r="B108" t="s">
        <v>38</v>
      </c>
      <c r="C108" t="s">
        <v>36</v>
      </c>
      <c r="D108" t="s">
        <v>33</v>
      </c>
      <c r="E108">
        <v>776</v>
      </c>
      <c r="F108">
        <v>836</v>
      </c>
      <c r="G108">
        <v>804</v>
      </c>
      <c r="H108">
        <v>744</v>
      </c>
      <c r="I108">
        <v>698</v>
      </c>
      <c r="J108">
        <v>652</v>
      </c>
      <c r="K108">
        <v>630</v>
      </c>
      <c r="L108">
        <v>608</v>
      </c>
      <c r="M108">
        <v>646</v>
      </c>
      <c r="N108">
        <v>611</v>
      </c>
      <c r="O108">
        <v>585</v>
      </c>
      <c r="P108">
        <v>625</v>
      </c>
      <c r="Q108">
        <v>587</v>
      </c>
      <c r="R108">
        <v>540</v>
      </c>
      <c r="S108">
        <v>556</v>
      </c>
      <c r="T108">
        <v>598</v>
      </c>
      <c r="U108">
        <v>628</v>
      </c>
      <c r="V108">
        <v>587</v>
      </c>
      <c r="W108">
        <v>599</v>
      </c>
      <c r="X108">
        <v>610</v>
      </c>
      <c r="Y108">
        <v>621</v>
      </c>
      <c r="Z108">
        <v>595</v>
      </c>
      <c r="AA108">
        <v>561</v>
      </c>
      <c r="AB108">
        <v>609</v>
      </c>
    </row>
    <row r="109" spans="1:28" x14ac:dyDescent="0.25">
      <c r="A109" t="s">
        <v>40</v>
      </c>
      <c r="B109" t="s">
        <v>38</v>
      </c>
      <c r="C109" t="s">
        <v>36</v>
      </c>
      <c r="D109" t="s">
        <v>34</v>
      </c>
      <c r="E109">
        <v>802</v>
      </c>
      <c r="F109">
        <v>768</v>
      </c>
      <c r="G109">
        <v>824</v>
      </c>
      <c r="H109">
        <v>903</v>
      </c>
      <c r="I109">
        <v>929</v>
      </c>
      <c r="J109">
        <v>885</v>
      </c>
      <c r="K109">
        <v>877</v>
      </c>
      <c r="L109">
        <v>819</v>
      </c>
      <c r="M109">
        <v>817</v>
      </c>
      <c r="N109">
        <v>900</v>
      </c>
      <c r="O109">
        <v>848</v>
      </c>
      <c r="P109">
        <v>907</v>
      </c>
      <c r="Q109">
        <v>915</v>
      </c>
      <c r="R109">
        <v>947</v>
      </c>
      <c r="S109">
        <v>1042</v>
      </c>
      <c r="T109">
        <v>1145</v>
      </c>
      <c r="U109">
        <v>1164</v>
      </c>
      <c r="V109">
        <v>1210</v>
      </c>
      <c r="W109">
        <v>1225</v>
      </c>
      <c r="X109">
        <v>1313</v>
      </c>
      <c r="Y109">
        <v>1264</v>
      </c>
      <c r="Z109">
        <v>1323</v>
      </c>
      <c r="AA109">
        <v>1392</v>
      </c>
      <c r="AB109">
        <v>1389</v>
      </c>
    </row>
    <row r="110" spans="1:28" x14ac:dyDescent="0.25">
      <c r="A110" t="s">
        <v>41</v>
      </c>
      <c r="B110" t="s">
        <v>29</v>
      </c>
      <c r="C110" t="s">
        <v>30</v>
      </c>
      <c r="D110" t="s">
        <v>31</v>
      </c>
      <c r="E110">
        <v>763</v>
      </c>
      <c r="F110">
        <v>728</v>
      </c>
      <c r="G110">
        <v>718</v>
      </c>
      <c r="H110">
        <v>656</v>
      </c>
      <c r="I110">
        <v>711</v>
      </c>
      <c r="J110">
        <v>682</v>
      </c>
      <c r="K110">
        <v>751</v>
      </c>
      <c r="L110">
        <v>735</v>
      </c>
      <c r="M110">
        <v>779</v>
      </c>
      <c r="N110">
        <v>742</v>
      </c>
      <c r="O110">
        <v>737</v>
      </c>
      <c r="P110">
        <v>763</v>
      </c>
      <c r="Q110">
        <v>729</v>
      </c>
      <c r="R110">
        <v>703</v>
      </c>
      <c r="S110">
        <v>707</v>
      </c>
      <c r="T110">
        <v>694</v>
      </c>
      <c r="U110">
        <v>698</v>
      </c>
      <c r="V110">
        <v>684</v>
      </c>
      <c r="W110">
        <v>671</v>
      </c>
      <c r="X110">
        <v>652</v>
      </c>
      <c r="Y110">
        <v>635</v>
      </c>
      <c r="Z110">
        <v>651</v>
      </c>
      <c r="AA110">
        <v>617</v>
      </c>
      <c r="AB110">
        <v>661</v>
      </c>
    </row>
    <row r="111" spans="1:28" x14ac:dyDescent="0.25">
      <c r="A111" t="s">
        <v>41</v>
      </c>
      <c r="B111" t="s">
        <v>29</v>
      </c>
      <c r="C111" t="s">
        <v>30</v>
      </c>
      <c r="D111" t="s">
        <v>32</v>
      </c>
      <c r="E111">
        <v>798</v>
      </c>
      <c r="F111">
        <v>884</v>
      </c>
      <c r="G111">
        <v>891</v>
      </c>
      <c r="H111">
        <v>845</v>
      </c>
      <c r="I111">
        <v>857</v>
      </c>
      <c r="J111">
        <v>800</v>
      </c>
      <c r="K111">
        <v>861</v>
      </c>
      <c r="L111">
        <v>832</v>
      </c>
      <c r="M111">
        <v>773</v>
      </c>
      <c r="N111">
        <v>758</v>
      </c>
      <c r="O111">
        <v>829</v>
      </c>
      <c r="P111">
        <v>826</v>
      </c>
      <c r="Q111">
        <v>830</v>
      </c>
      <c r="R111">
        <v>870</v>
      </c>
      <c r="S111">
        <v>796</v>
      </c>
      <c r="T111">
        <v>852</v>
      </c>
      <c r="U111">
        <v>902</v>
      </c>
      <c r="V111">
        <v>973</v>
      </c>
      <c r="W111">
        <v>1062</v>
      </c>
      <c r="X111">
        <v>1115</v>
      </c>
      <c r="Y111">
        <v>1147</v>
      </c>
      <c r="Z111">
        <v>1153</v>
      </c>
      <c r="AA111">
        <v>1108</v>
      </c>
      <c r="AB111">
        <v>1222</v>
      </c>
    </row>
    <row r="112" spans="1:28" x14ac:dyDescent="0.25">
      <c r="A112" t="s">
        <v>41</v>
      </c>
      <c r="B112" t="s">
        <v>29</v>
      </c>
      <c r="C112" t="s">
        <v>30</v>
      </c>
      <c r="D112" t="s">
        <v>33</v>
      </c>
      <c r="E112">
        <v>981</v>
      </c>
      <c r="F112">
        <v>963</v>
      </c>
      <c r="G112">
        <v>1037</v>
      </c>
      <c r="H112">
        <v>991</v>
      </c>
      <c r="I112">
        <v>953</v>
      </c>
      <c r="J112">
        <v>958</v>
      </c>
      <c r="K112">
        <v>974</v>
      </c>
      <c r="L112">
        <v>963</v>
      </c>
      <c r="M112">
        <v>921</v>
      </c>
      <c r="N112">
        <v>919</v>
      </c>
      <c r="O112">
        <v>959</v>
      </c>
      <c r="P112">
        <v>1050</v>
      </c>
      <c r="Q112">
        <v>986</v>
      </c>
      <c r="R112">
        <v>910</v>
      </c>
      <c r="S112">
        <v>945</v>
      </c>
      <c r="T112">
        <v>866</v>
      </c>
      <c r="U112">
        <v>811</v>
      </c>
      <c r="V112">
        <v>833</v>
      </c>
      <c r="W112">
        <v>922</v>
      </c>
      <c r="X112">
        <v>871</v>
      </c>
      <c r="Y112">
        <v>871</v>
      </c>
      <c r="Z112">
        <v>881</v>
      </c>
      <c r="AA112">
        <v>965</v>
      </c>
      <c r="AB112">
        <v>892</v>
      </c>
    </row>
    <row r="113" spans="1:28" x14ac:dyDescent="0.25">
      <c r="A113" t="s">
        <v>41</v>
      </c>
      <c r="B113" t="s">
        <v>29</v>
      </c>
      <c r="C113" t="s">
        <v>30</v>
      </c>
      <c r="D113" t="s">
        <v>34</v>
      </c>
      <c r="E113">
        <v>701</v>
      </c>
      <c r="F113">
        <v>687</v>
      </c>
      <c r="G113">
        <v>704</v>
      </c>
      <c r="H113">
        <v>757</v>
      </c>
      <c r="I113">
        <v>783</v>
      </c>
      <c r="J113">
        <v>744</v>
      </c>
      <c r="K113">
        <v>705</v>
      </c>
      <c r="L113">
        <v>677</v>
      </c>
      <c r="M113">
        <v>649</v>
      </c>
      <c r="N113">
        <v>689</v>
      </c>
      <c r="O113">
        <v>676</v>
      </c>
      <c r="P113">
        <v>639</v>
      </c>
      <c r="Q113">
        <v>598</v>
      </c>
      <c r="R113">
        <v>606</v>
      </c>
      <c r="S113">
        <v>612</v>
      </c>
      <c r="T113">
        <v>603</v>
      </c>
      <c r="U113">
        <v>636</v>
      </c>
      <c r="V113">
        <v>603</v>
      </c>
      <c r="W113">
        <v>561</v>
      </c>
      <c r="X113">
        <v>574</v>
      </c>
      <c r="Y113">
        <v>574</v>
      </c>
      <c r="Z113">
        <v>580</v>
      </c>
      <c r="AA113">
        <v>595</v>
      </c>
      <c r="AB113">
        <v>563</v>
      </c>
    </row>
    <row r="114" spans="1:28" x14ac:dyDescent="0.25">
      <c r="A114" t="s">
        <v>41</v>
      </c>
      <c r="B114" t="s">
        <v>29</v>
      </c>
      <c r="C114" t="s">
        <v>35</v>
      </c>
      <c r="D114" t="s">
        <v>31</v>
      </c>
      <c r="E114">
        <v>864</v>
      </c>
      <c r="F114">
        <v>898</v>
      </c>
      <c r="G114">
        <v>872</v>
      </c>
      <c r="H114">
        <v>918</v>
      </c>
      <c r="I114">
        <v>997</v>
      </c>
      <c r="J114">
        <v>1014</v>
      </c>
      <c r="K114">
        <v>1004</v>
      </c>
      <c r="L114">
        <v>940</v>
      </c>
      <c r="M114">
        <v>883</v>
      </c>
      <c r="N114">
        <v>900</v>
      </c>
      <c r="O114">
        <v>913</v>
      </c>
      <c r="P114">
        <v>863</v>
      </c>
      <c r="Q114">
        <v>926</v>
      </c>
      <c r="R114">
        <v>852</v>
      </c>
      <c r="S114">
        <v>923</v>
      </c>
      <c r="T114">
        <v>866</v>
      </c>
      <c r="U114">
        <v>788</v>
      </c>
      <c r="V114">
        <v>795</v>
      </c>
      <c r="W114">
        <v>860</v>
      </c>
      <c r="X114">
        <v>940</v>
      </c>
      <c r="Y114">
        <v>1028</v>
      </c>
      <c r="Z114">
        <v>1046</v>
      </c>
      <c r="AA114">
        <v>1020</v>
      </c>
      <c r="AB114">
        <v>935</v>
      </c>
    </row>
    <row r="115" spans="1:28" x14ac:dyDescent="0.25">
      <c r="A115" t="s">
        <v>41</v>
      </c>
      <c r="B115" t="s">
        <v>29</v>
      </c>
      <c r="C115" t="s">
        <v>35</v>
      </c>
      <c r="D115" t="s">
        <v>32</v>
      </c>
      <c r="E115">
        <v>913</v>
      </c>
      <c r="F115">
        <v>907</v>
      </c>
      <c r="G115">
        <v>919</v>
      </c>
      <c r="H115">
        <v>887</v>
      </c>
      <c r="I115">
        <v>907</v>
      </c>
      <c r="J115">
        <v>896</v>
      </c>
      <c r="K115">
        <v>967</v>
      </c>
      <c r="L115">
        <v>892</v>
      </c>
      <c r="M115">
        <v>957</v>
      </c>
      <c r="N115">
        <v>890</v>
      </c>
      <c r="O115">
        <v>910</v>
      </c>
      <c r="P115">
        <v>910</v>
      </c>
      <c r="Q115">
        <v>961</v>
      </c>
      <c r="R115">
        <v>974</v>
      </c>
      <c r="S115">
        <v>920</v>
      </c>
      <c r="T115">
        <v>953</v>
      </c>
      <c r="U115">
        <v>897</v>
      </c>
      <c r="V115">
        <v>959</v>
      </c>
      <c r="W115">
        <v>977</v>
      </c>
      <c r="X115">
        <v>1045</v>
      </c>
      <c r="Y115">
        <v>1000</v>
      </c>
      <c r="Z115">
        <v>1085</v>
      </c>
      <c r="AA115">
        <v>1028</v>
      </c>
      <c r="AB115">
        <v>1019</v>
      </c>
    </row>
    <row r="116" spans="1:28" x14ac:dyDescent="0.25">
      <c r="A116" t="s">
        <v>41</v>
      </c>
      <c r="B116" t="s">
        <v>29</v>
      </c>
      <c r="C116" t="s">
        <v>35</v>
      </c>
      <c r="D116" t="s">
        <v>33</v>
      </c>
      <c r="E116">
        <v>617</v>
      </c>
      <c r="F116">
        <v>681</v>
      </c>
      <c r="G116">
        <v>752</v>
      </c>
      <c r="H116">
        <v>820</v>
      </c>
      <c r="I116">
        <v>897</v>
      </c>
      <c r="J116">
        <v>836</v>
      </c>
      <c r="K116">
        <v>808</v>
      </c>
      <c r="L116">
        <v>862</v>
      </c>
      <c r="M116">
        <v>881</v>
      </c>
      <c r="N116">
        <v>880</v>
      </c>
      <c r="O116">
        <v>891</v>
      </c>
      <c r="P116">
        <v>895</v>
      </c>
      <c r="Q116">
        <v>983</v>
      </c>
      <c r="R116">
        <v>983</v>
      </c>
      <c r="S116">
        <v>1055</v>
      </c>
      <c r="T116">
        <v>1026</v>
      </c>
      <c r="U116">
        <v>1091</v>
      </c>
      <c r="V116">
        <v>1034</v>
      </c>
      <c r="W116">
        <v>1138</v>
      </c>
      <c r="X116">
        <v>1086</v>
      </c>
      <c r="Y116">
        <v>1096</v>
      </c>
      <c r="Z116">
        <v>1033</v>
      </c>
      <c r="AA116">
        <v>970</v>
      </c>
      <c r="AB116">
        <v>890</v>
      </c>
    </row>
    <row r="117" spans="1:28" x14ac:dyDescent="0.25">
      <c r="A117" t="s">
        <v>41</v>
      </c>
      <c r="B117" t="s">
        <v>29</v>
      </c>
      <c r="C117" t="s">
        <v>35</v>
      </c>
      <c r="D117" t="s">
        <v>34</v>
      </c>
      <c r="E117">
        <v>505</v>
      </c>
      <c r="F117">
        <v>495</v>
      </c>
      <c r="G117">
        <v>491</v>
      </c>
      <c r="H117">
        <v>523</v>
      </c>
      <c r="I117">
        <v>570</v>
      </c>
      <c r="J117">
        <v>529</v>
      </c>
      <c r="K117">
        <v>581</v>
      </c>
      <c r="L117">
        <v>563</v>
      </c>
      <c r="M117">
        <v>546</v>
      </c>
      <c r="N117">
        <v>575</v>
      </c>
      <c r="O117">
        <v>612</v>
      </c>
      <c r="P117">
        <v>591</v>
      </c>
      <c r="Q117">
        <v>557</v>
      </c>
      <c r="R117">
        <v>557</v>
      </c>
      <c r="S117">
        <v>596</v>
      </c>
      <c r="T117">
        <v>581</v>
      </c>
      <c r="U117">
        <v>622</v>
      </c>
      <c r="V117">
        <v>608</v>
      </c>
      <c r="W117">
        <v>556</v>
      </c>
      <c r="X117">
        <v>557</v>
      </c>
      <c r="Y117">
        <v>542</v>
      </c>
      <c r="Z117">
        <v>532</v>
      </c>
      <c r="AA117">
        <v>523</v>
      </c>
      <c r="AB117">
        <v>504</v>
      </c>
    </row>
    <row r="118" spans="1:28" x14ac:dyDescent="0.25">
      <c r="A118" t="s">
        <v>41</v>
      </c>
      <c r="B118" t="s">
        <v>29</v>
      </c>
      <c r="C118" t="s">
        <v>36</v>
      </c>
      <c r="D118" t="s">
        <v>31</v>
      </c>
      <c r="E118">
        <v>584</v>
      </c>
      <c r="F118">
        <v>564</v>
      </c>
      <c r="G118">
        <v>581</v>
      </c>
      <c r="H118">
        <v>608</v>
      </c>
      <c r="I118">
        <v>617</v>
      </c>
      <c r="J118">
        <v>629</v>
      </c>
      <c r="K118">
        <v>684</v>
      </c>
      <c r="L118">
        <v>739</v>
      </c>
      <c r="M118">
        <v>761</v>
      </c>
      <c r="N118">
        <v>761</v>
      </c>
      <c r="O118">
        <v>773</v>
      </c>
      <c r="P118">
        <v>765</v>
      </c>
      <c r="Q118">
        <v>717</v>
      </c>
      <c r="R118">
        <v>721</v>
      </c>
      <c r="S118">
        <v>708</v>
      </c>
      <c r="T118">
        <v>697</v>
      </c>
      <c r="U118">
        <v>755</v>
      </c>
      <c r="V118">
        <v>727</v>
      </c>
      <c r="W118">
        <v>718</v>
      </c>
      <c r="X118">
        <v>778</v>
      </c>
      <c r="Y118">
        <v>717</v>
      </c>
      <c r="Z118">
        <v>731</v>
      </c>
      <c r="AA118">
        <v>730</v>
      </c>
      <c r="AB118">
        <v>711</v>
      </c>
    </row>
    <row r="119" spans="1:28" x14ac:dyDescent="0.25">
      <c r="A119" t="s">
        <v>41</v>
      </c>
      <c r="B119" t="s">
        <v>29</v>
      </c>
      <c r="C119" t="s">
        <v>36</v>
      </c>
      <c r="D119" t="s">
        <v>32</v>
      </c>
      <c r="E119">
        <v>657</v>
      </c>
      <c r="F119">
        <v>605</v>
      </c>
      <c r="G119">
        <v>632</v>
      </c>
      <c r="H119">
        <v>687</v>
      </c>
      <c r="I119">
        <v>740</v>
      </c>
      <c r="J119">
        <v>736</v>
      </c>
      <c r="K119">
        <v>695</v>
      </c>
      <c r="L119">
        <v>720</v>
      </c>
      <c r="M119">
        <v>663</v>
      </c>
      <c r="N119">
        <v>661</v>
      </c>
      <c r="O119">
        <v>610</v>
      </c>
      <c r="P119">
        <v>599</v>
      </c>
      <c r="Q119">
        <v>606</v>
      </c>
      <c r="R119">
        <v>624</v>
      </c>
      <c r="S119">
        <v>631</v>
      </c>
      <c r="T119">
        <v>679</v>
      </c>
      <c r="U119">
        <v>715</v>
      </c>
      <c r="V119">
        <v>745</v>
      </c>
      <c r="W119">
        <v>756</v>
      </c>
      <c r="X119">
        <v>831</v>
      </c>
      <c r="Y119">
        <v>825</v>
      </c>
      <c r="Z119">
        <v>913</v>
      </c>
      <c r="AA119">
        <v>945</v>
      </c>
      <c r="AB119">
        <v>960</v>
      </c>
    </row>
    <row r="120" spans="1:28" x14ac:dyDescent="0.25">
      <c r="A120" t="s">
        <v>41</v>
      </c>
      <c r="B120" t="s">
        <v>29</v>
      </c>
      <c r="C120" t="s">
        <v>36</v>
      </c>
      <c r="D120" t="s">
        <v>33</v>
      </c>
      <c r="E120">
        <v>709</v>
      </c>
      <c r="F120">
        <v>662</v>
      </c>
      <c r="G120">
        <v>651</v>
      </c>
      <c r="H120">
        <v>605</v>
      </c>
      <c r="I120">
        <v>570</v>
      </c>
      <c r="J120">
        <v>607</v>
      </c>
      <c r="K120">
        <v>667</v>
      </c>
      <c r="L120">
        <v>675</v>
      </c>
      <c r="M120">
        <v>615</v>
      </c>
      <c r="N120">
        <v>602</v>
      </c>
      <c r="O120">
        <v>558</v>
      </c>
      <c r="P120">
        <v>585</v>
      </c>
      <c r="Q120">
        <v>545</v>
      </c>
      <c r="R120">
        <v>604</v>
      </c>
      <c r="S120">
        <v>656</v>
      </c>
      <c r="T120">
        <v>721</v>
      </c>
      <c r="U120">
        <v>781</v>
      </c>
      <c r="V120">
        <v>715</v>
      </c>
      <c r="W120">
        <v>660</v>
      </c>
      <c r="X120">
        <v>673</v>
      </c>
      <c r="Y120">
        <v>702</v>
      </c>
      <c r="Z120">
        <v>680</v>
      </c>
      <c r="AA120">
        <v>642</v>
      </c>
      <c r="AB120">
        <v>627</v>
      </c>
    </row>
    <row r="121" spans="1:28" x14ac:dyDescent="0.25">
      <c r="A121" t="s">
        <v>41</v>
      </c>
      <c r="B121" t="s">
        <v>29</v>
      </c>
      <c r="C121" t="s">
        <v>36</v>
      </c>
      <c r="D121" t="s">
        <v>34</v>
      </c>
      <c r="E121">
        <v>792</v>
      </c>
      <c r="F121">
        <v>788</v>
      </c>
      <c r="G121">
        <v>762</v>
      </c>
      <c r="H121">
        <v>800</v>
      </c>
      <c r="I121">
        <v>856</v>
      </c>
      <c r="J121">
        <v>871</v>
      </c>
      <c r="K121">
        <v>831</v>
      </c>
      <c r="L121">
        <v>862</v>
      </c>
      <c r="M121">
        <v>855</v>
      </c>
      <c r="N121">
        <v>784</v>
      </c>
      <c r="O121">
        <v>830</v>
      </c>
      <c r="P121">
        <v>779</v>
      </c>
      <c r="Q121">
        <v>779</v>
      </c>
      <c r="R121">
        <v>859</v>
      </c>
      <c r="S121">
        <v>831</v>
      </c>
      <c r="T121">
        <v>825</v>
      </c>
      <c r="U121">
        <v>790</v>
      </c>
      <c r="V121">
        <v>731</v>
      </c>
      <c r="W121">
        <v>740</v>
      </c>
      <c r="X121">
        <v>763</v>
      </c>
      <c r="Y121">
        <v>710</v>
      </c>
      <c r="Z121">
        <v>733</v>
      </c>
      <c r="AA121">
        <v>777</v>
      </c>
      <c r="AB121">
        <v>765</v>
      </c>
    </row>
    <row r="122" spans="1:28" x14ac:dyDescent="0.25">
      <c r="A122" t="s">
        <v>41</v>
      </c>
      <c r="B122" t="s">
        <v>37</v>
      </c>
      <c r="C122" t="s">
        <v>30</v>
      </c>
      <c r="D122" t="s">
        <v>31</v>
      </c>
      <c r="E122">
        <v>913</v>
      </c>
      <c r="F122">
        <v>983</v>
      </c>
      <c r="G122">
        <v>923</v>
      </c>
      <c r="H122">
        <v>1012</v>
      </c>
      <c r="I122">
        <v>1084</v>
      </c>
      <c r="J122">
        <v>1119</v>
      </c>
      <c r="K122">
        <v>1192</v>
      </c>
      <c r="L122">
        <v>1182</v>
      </c>
      <c r="M122">
        <v>1153</v>
      </c>
      <c r="N122">
        <v>1123</v>
      </c>
      <c r="O122">
        <v>1034</v>
      </c>
      <c r="P122">
        <v>1122</v>
      </c>
      <c r="Q122">
        <v>1146</v>
      </c>
      <c r="R122">
        <v>1065</v>
      </c>
      <c r="S122">
        <v>1139</v>
      </c>
      <c r="T122">
        <v>1051</v>
      </c>
      <c r="U122">
        <v>1021</v>
      </c>
      <c r="V122">
        <v>1072</v>
      </c>
      <c r="W122">
        <v>1036</v>
      </c>
      <c r="X122">
        <v>1088</v>
      </c>
      <c r="Y122">
        <v>1163</v>
      </c>
      <c r="Z122">
        <v>1085</v>
      </c>
      <c r="AA122">
        <v>1047</v>
      </c>
      <c r="AB122">
        <v>1064</v>
      </c>
    </row>
    <row r="123" spans="1:28" x14ac:dyDescent="0.25">
      <c r="A123" t="s">
        <v>41</v>
      </c>
      <c r="B123" t="s">
        <v>37</v>
      </c>
      <c r="C123" t="s">
        <v>30</v>
      </c>
      <c r="D123" t="s">
        <v>32</v>
      </c>
      <c r="E123">
        <v>911</v>
      </c>
      <c r="F123">
        <v>839</v>
      </c>
      <c r="G123">
        <v>815</v>
      </c>
      <c r="H123">
        <v>752</v>
      </c>
      <c r="I123">
        <v>823</v>
      </c>
      <c r="J123">
        <v>873</v>
      </c>
      <c r="K123">
        <v>870</v>
      </c>
      <c r="L123">
        <v>854</v>
      </c>
      <c r="M123">
        <v>926</v>
      </c>
      <c r="N123">
        <v>946</v>
      </c>
      <c r="O123">
        <v>1007</v>
      </c>
      <c r="P123">
        <v>1081</v>
      </c>
      <c r="Q123">
        <v>1150</v>
      </c>
      <c r="R123">
        <v>1082</v>
      </c>
      <c r="S123">
        <v>1036</v>
      </c>
      <c r="T123">
        <v>1127</v>
      </c>
      <c r="U123">
        <v>1154</v>
      </c>
      <c r="V123">
        <v>1117</v>
      </c>
      <c r="W123">
        <v>1091</v>
      </c>
      <c r="X123">
        <v>1037</v>
      </c>
      <c r="Y123">
        <v>1020</v>
      </c>
      <c r="Z123">
        <v>1117</v>
      </c>
      <c r="AA123">
        <v>1164</v>
      </c>
      <c r="AB123">
        <v>1243</v>
      </c>
    </row>
    <row r="124" spans="1:28" x14ac:dyDescent="0.25">
      <c r="A124" t="s">
        <v>41</v>
      </c>
      <c r="B124" t="s">
        <v>37</v>
      </c>
      <c r="C124" t="s">
        <v>30</v>
      </c>
      <c r="D124" t="s">
        <v>33</v>
      </c>
      <c r="E124">
        <v>983</v>
      </c>
      <c r="F124">
        <v>964</v>
      </c>
      <c r="G124">
        <v>1019</v>
      </c>
      <c r="H124">
        <v>957</v>
      </c>
      <c r="I124">
        <v>997</v>
      </c>
      <c r="J124">
        <v>917</v>
      </c>
      <c r="K124">
        <v>880</v>
      </c>
      <c r="L124">
        <v>841</v>
      </c>
      <c r="M124">
        <v>914</v>
      </c>
      <c r="N124">
        <v>1013</v>
      </c>
      <c r="O124">
        <v>1012</v>
      </c>
      <c r="P124">
        <v>1058</v>
      </c>
      <c r="Q124">
        <v>1080</v>
      </c>
      <c r="R124">
        <v>1005</v>
      </c>
      <c r="S124">
        <v>946</v>
      </c>
      <c r="T124">
        <v>1025</v>
      </c>
      <c r="U124">
        <v>1025</v>
      </c>
      <c r="V124">
        <v>1135</v>
      </c>
      <c r="W124">
        <v>1131</v>
      </c>
      <c r="X124">
        <v>1065</v>
      </c>
      <c r="Y124">
        <v>1085</v>
      </c>
      <c r="Z124">
        <v>1184</v>
      </c>
      <c r="AA124">
        <v>1148</v>
      </c>
      <c r="AB124">
        <v>1170</v>
      </c>
    </row>
    <row r="125" spans="1:28" x14ac:dyDescent="0.25">
      <c r="A125" t="s">
        <v>41</v>
      </c>
      <c r="B125" t="s">
        <v>37</v>
      </c>
      <c r="C125" t="s">
        <v>30</v>
      </c>
      <c r="D125" t="s">
        <v>34</v>
      </c>
      <c r="E125">
        <v>886</v>
      </c>
      <c r="F125">
        <v>929</v>
      </c>
      <c r="G125">
        <v>984</v>
      </c>
      <c r="H125">
        <v>1046</v>
      </c>
      <c r="I125">
        <v>1036</v>
      </c>
      <c r="J125">
        <v>990</v>
      </c>
      <c r="K125">
        <v>936</v>
      </c>
      <c r="L125">
        <v>907</v>
      </c>
      <c r="M125">
        <v>875</v>
      </c>
      <c r="N125">
        <v>824</v>
      </c>
      <c r="O125">
        <v>899</v>
      </c>
      <c r="P125">
        <v>968</v>
      </c>
      <c r="Q125">
        <v>1066</v>
      </c>
      <c r="R125">
        <v>1009</v>
      </c>
      <c r="S125">
        <v>949</v>
      </c>
      <c r="T125">
        <v>968</v>
      </c>
      <c r="U125">
        <v>946</v>
      </c>
      <c r="V125">
        <v>995</v>
      </c>
      <c r="W125">
        <v>918</v>
      </c>
      <c r="X125">
        <v>937</v>
      </c>
      <c r="Y125">
        <v>1017</v>
      </c>
      <c r="Z125">
        <v>1044</v>
      </c>
      <c r="AA125">
        <v>1150</v>
      </c>
      <c r="AB125">
        <v>1173</v>
      </c>
    </row>
    <row r="126" spans="1:28" x14ac:dyDescent="0.25">
      <c r="A126" t="s">
        <v>41</v>
      </c>
      <c r="B126" t="s">
        <v>37</v>
      </c>
      <c r="C126" t="s">
        <v>35</v>
      </c>
      <c r="D126" t="s">
        <v>31</v>
      </c>
      <c r="E126">
        <v>856</v>
      </c>
      <c r="F126">
        <v>820</v>
      </c>
      <c r="G126">
        <v>833</v>
      </c>
      <c r="H126">
        <v>763</v>
      </c>
      <c r="I126">
        <v>815</v>
      </c>
      <c r="J126">
        <v>742</v>
      </c>
      <c r="K126">
        <v>684</v>
      </c>
      <c r="L126">
        <v>661</v>
      </c>
      <c r="M126">
        <v>702</v>
      </c>
      <c r="N126">
        <v>673</v>
      </c>
      <c r="O126">
        <v>633</v>
      </c>
      <c r="P126">
        <v>699</v>
      </c>
      <c r="Q126">
        <v>654</v>
      </c>
      <c r="R126">
        <v>677</v>
      </c>
      <c r="S126">
        <v>642</v>
      </c>
      <c r="T126">
        <v>691</v>
      </c>
      <c r="U126">
        <v>630</v>
      </c>
      <c r="V126">
        <v>601</v>
      </c>
      <c r="W126">
        <v>594</v>
      </c>
      <c r="X126">
        <v>581</v>
      </c>
      <c r="Y126">
        <v>600</v>
      </c>
      <c r="Z126">
        <v>635</v>
      </c>
      <c r="AA126">
        <v>598</v>
      </c>
      <c r="AB126">
        <v>659</v>
      </c>
    </row>
    <row r="127" spans="1:28" x14ac:dyDescent="0.25">
      <c r="A127" t="s">
        <v>41</v>
      </c>
      <c r="B127" t="s">
        <v>37</v>
      </c>
      <c r="C127" t="s">
        <v>35</v>
      </c>
      <c r="D127" t="s">
        <v>32</v>
      </c>
      <c r="E127">
        <v>604</v>
      </c>
      <c r="F127">
        <v>611</v>
      </c>
      <c r="G127">
        <v>637</v>
      </c>
      <c r="H127">
        <v>603</v>
      </c>
      <c r="I127">
        <v>583</v>
      </c>
      <c r="J127">
        <v>579</v>
      </c>
      <c r="K127">
        <v>544</v>
      </c>
      <c r="L127">
        <v>587</v>
      </c>
      <c r="M127">
        <v>550</v>
      </c>
      <c r="N127">
        <v>506</v>
      </c>
      <c r="O127">
        <v>552</v>
      </c>
      <c r="P127">
        <v>551</v>
      </c>
      <c r="Q127">
        <v>610</v>
      </c>
      <c r="R127">
        <v>640</v>
      </c>
      <c r="S127">
        <v>631</v>
      </c>
      <c r="T127">
        <v>649</v>
      </c>
      <c r="U127">
        <v>635</v>
      </c>
      <c r="V127">
        <v>661</v>
      </c>
      <c r="W127">
        <v>702</v>
      </c>
      <c r="X127">
        <v>682</v>
      </c>
      <c r="Y127">
        <v>672</v>
      </c>
      <c r="Z127">
        <v>687</v>
      </c>
      <c r="AA127">
        <v>733</v>
      </c>
      <c r="AB127">
        <v>743</v>
      </c>
    </row>
    <row r="128" spans="1:28" x14ac:dyDescent="0.25">
      <c r="A128" t="s">
        <v>41</v>
      </c>
      <c r="B128" t="s">
        <v>37</v>
      </c>
      <c r="C128" t="s">
        <v>35</v>
      </c>
      <c r="D128" t="s">
        <v>33</v>
      </c>
      <c r="E128">
        <v>538</v>
      </c>
      <c r="F128">
        <v>521</v>
      </c>
      <c r="G128">
        <v>489</v>
      </c>
      <c r="H128">
        <v>519</v>
      </c>
      <c r="I128">
        <v>483</v>
      </c>
      <c r="J128">
        <v>451</v>
      </c>
      <c r="K128">
        <v>429</v>
      </c>
      <c r="L128">
        <v>435</v>
      </c>
      <c r="M128">
        <v>441</v>
      </c>
      <c r="N128">
        <v>463</v>
      </c>
      <c r="O128">
        <v>458</v>
      </c>
      <c r="P128">
        <v>506</v>
      </c>
      <c r="Q128">
        <v>536</v>
      </c>
      <c r="R128">
        <v>563</v>
      </c>
      <c r="S128">
        <v>593</v>
      </c>
      <c r="T128">
        <v>643</v>
      </c>
      <c r="U128">
        <v>589</v>
      </c>
      <c r="V128">
        <v>610</v>
      </c>
      <c r="W128">
        <v>640</v>
      </c>
      <c r="X128">
        <v>646</v>
      </c>
      <c r="Y128">
        <v>631</v>
      </c>
      <c r="Z128">
        <v>668</v>
      </c>
      <c r="AA128">
        <v>710</v>
      </c>
      <c r="AB128">
        <v>761</v>
      </c>
    </row>
    <row r="129" spans="1:28" x14ac:dyDescent="0.25">
      <c r="A129" t="s">
        <v>41</v>
      </c>
      <c r="B129" t="s">
        <v>37</v>
      </c>
      <c r="C129" t="s">
        <v>35</v>
      </c>
      <c r="D129" t="s">
        <v>34</v>
      </c>
      <c r="E129">
        <v>880</v>
      </c>
      <c r="F129">
        <v>912</v>
      </c>
      <c r="G129">
        <v>846</v>
      </c>
      <c r="H129">
        <v>845</v>
      </c>
      <c r="I129">
        <v>842</v>
      </c>
      <c r="J129">
        <v>822</v>
      </c>
      <c r="K129">
        <v>863</v>
      </c>
      <c r="L129">
        <v>847</v>
      </c>
      <c r="M129">
        <v>810</v>
      </c>
      <c r="N129">
        <v>814</v>
      </c>
      <c r="O129">
        <v>771</v>
      </c>
      <c r="P129">
        <v>802</v>
      </c>
      <c r="Q129">
        <v>787</v>
      </c>
      <c r="R129">
        <v>741</v>
      </c>
      <c r="S129">
        <v>719</v>
      </c>
      <c r="T129">
        <v>792</v>
      </c>
      <c r="U129">
        <v>787</v>
      </c>
      <c r="V129">
        <v>842</v>
      </c>
      <c r="W129">
        <v>810</v>
      </c>
      <c r="X129">
        <v>848</v>
      </c>
      <c r="Y129">
        <v>892</v>
      </c>
      <c r="Z129">
        <v>914</v>
      </c>
      <c r="AA129">
        <v>884</v>
      </c>
      <c r="AB129">
        <v>956</v>
      </c>
    </row>
    <row r="130" spans="1:28" x14ac:dyDescent="0.25">
      <c r="A130" t="s">
        <v>41</v>
      </c>
      <c r="B130" t="s">
        <v>37</v>
      </c>
      <c r="C130" t="s">
        <v>36</v>
      </c>
      <c r="D130" t="s">
        <v>31</v>
      </c>
      <c r="E130">
        <v>762</v>
      </c>
      <c r="F130">
        <v>718</v>
      </c>
      <c r="G130">
        <v>682</v>
      </c>
      <c r="H130">
        <v>678</v>
      </c>
      <c r="I130">
        <v>673</v>
      </c>
      <c r="J130">
        <v>730</v>
      </c>
      <c r="K130">
        <v>749</v>
      </c>
      <c r="L130">
        <v>697</v>
      </c>
      <c r="M130">
        <v>744</v>
      </c>
      <c r="N130">
        <v>690</v>
      </c>
      <c r="O130">
        <v>632</v>
      </c>
      <c r="P130">
        <v>688</v>
      </c>
      <c r="Q130">
        <v>651</v>
      </c>
      <c r="R130">
        <v>627</v>
      </c>
      <c r="S130">
        <v>617</v>
      </c>
      <c r="T130">
        <v>593</v>
      </c>
      <c r="U130">
        <v>649</v>
      </c>
      <c r="V130">
        <v>717</v>
      </c>
      <c r="W130">
        <v>737</v>
      </c>
      <c r="X130">
        <v>814</v>
      </c>
      <c r="Y130">
        <v>755</v>
      </c>
      <c r="Z130">
        <v>819</v>
      </c>
      <c r="AA130">
        <v>825</v>
      </c>
      <c r="AB130">
        <v>782</v>
      </c>
    </row>
    <row r="131" spans="1:28" x14ac:dyDescent="0.25">
      <c r="A131" t="s">
        <v>41</v>
      </c>
      <c r="B131" t="s">
        <v>37</v>
      </c>
      <c r="C131" t="s">
        <v>36</v>
      </c>
      <c r="D131" t="s">
        <v>32</v>
      </c>
      <c r="E131">
        <v>880</v>
      </c>
      <c r="F131">
        <v>847</v>
      </c>
      <c r="G131">
        <v>922</v>
      </c>
      <c r="H131">
        <v>988</v>
      </c>
      <c r="I131">
        <v>1059</v>
      </c>
      <c r="J131">
        <v>1091</v>
      </c>
      <c r="K131">
        <v>1070</v>
      </c>
      <c r="L131">
        <v>1049</v>
      </c>
      <c r="M131">
        <v>1161</v>
      </c>
      <c r="N131">
        <v>1242</v>
      </c>
      <c r="O131">
        <v>1141</v>
      </c>
      <c r="P131">
        <v>1227</v>
      </c>
      <c r="Q131">
        <v>1184</v>
      </c>
      <c r="R131">
        <v>1275</v>
      </c>
      <c r="S131">
        <v>1322</v>
      </c>
      <c r="T131">
        <v>1274</v>
      </c>
      <c r="U131">
        <v>1200</v>
      </c>
      <c r="V131">
        <v>1303</v>
      </c>
      <c r="W131">
        <v>1307</v>
      </c>
      <c r="X131">
        <v>1323</v>
      </c>
      <c r="Y131">
        <v>1226</v>
      </c>
      <c r="Z131">
        <v>1142</v>
      </c>
      <c r="AA131">
        <v>1078</v>
      </c>
      <c r="AB131">
        <v>1150</v>
      </c>
    </row>
    <row r="132" spans="1:28" x14ac:dyDescent="0.25">
      <c r="A132" t="s">
        <v>41</v>
      </c>
      <c r="B132" t="s">
        <v>37</v>
      </c>
      <c r="C132" t="s">
        <v>36</v>
      </c>
      <c r="D132" t="s">
        <v>33</v>
      </c>
      <c r="E132">
        <v>571</v>
      </c>
      <c r="F132">
        <v>545</v>
      </c>
      <c r="G132">
        <v>547</v>
      </c>
      <c r="H132">
        <v>568</v>
      </c>
      <c r="I132">
        <v>520</v>
      </c>
      <c r="J132">
        <v>491</v>
      </c>
      <c r="K132">
        <v>462</v>
      </c>
      <c r="L132">
        <v>473</v>
      </c>
      <c r="M132">
        <v>477</v>
      </c>
      <c r="N132">
        <v>492</v>
      </c>
      <c r="O132">
        <v>459</v>
      </c>
      <c r="P132">
        <v>423</v>
      </c>
      <c r="Q132">
        <v>462</v>
      </c>
      <c r="R132">
        <v>493</v>
      </c>
      <c r="S132">
        <v>510</v>
      </c>
      <c r="T132">
        <v>510</v>
      </c>
      <c r="U132">
        <v>503</v>
      </c>
      <c r="V132">
        <v>512</v>
      </c>
      <c r="W132">
        <v>482</v>
      </c>
      <c r="X132">
        <v>520</v>
      </c>
      <c r="Y132">
        <v>561</v>
      </c>
      <c r="Z132">
        <v>586</v>
      </c>
      <c r="AA132">
        <v>586</v>
      </c>
      <c r="AB132">
        <v>588</v>
      </c>
    </row>
    <row r="133" spans="1:28" x14ac:dyDescent="0.25">
      <c r="A133" t="s">
        <v>41</v>
      </c>
      <c r="B133" t="s">
        <v>37</v>
      </c>
      <c r="C133" t="s">
        <v>36</v>
      </c>
      <c r="D133" t="s">
        <v>34</v>
      </c>
      <c r="E133">
        <v>729</v>
      </c>
      <c r="F133">
        <v>758</v>
      </c>
      <c r="G133">
        <v>752</v>
      </c>
      <c r="H133">
        <v>712</v>
      </c>
      <c r="I133">
        <v>750</v>
      </c>
      <c r="J133">
        <v>734</v>
      </c>
      <c r="K133">
        <v>688</v>
      </c>
      <c r="L133">
        <v>640</v>
      </c>
      <c r="M133">
        <v>654</v>
      </c>
      <c r="N133">
        <v>699</v>
      </c>
      <c r="O133">
        <v>662</v>
      </c>
      <c r="P133">
        <v>686</v>
      </c>
      <c r="Q133">
        <v>724</v>
      </c>
      <c r="R133">
        <v>701</v>
      </c>
      <c r="S133">
        <v>744</v>
      </c>
      <c r="T133">
        <v>806</v>
      </c>
      <c r="U133">
        <v>768</v>
      </c>
      <c r="V133">
        <v>732</v>
      </c>
      <c r="W133">
        <v>797</v>
      </c>
      <c r="X133">
        <v>762</v>
      </c>
      <c r="Y133">
        <v>798</v>
      </c>
      <c r="Z133">
        <v>866</v>
      </c>
      <c r="AA133">
        <v>822</v>
      </c>
      <c r="AB133">
        <v>882</v>
      </c>
    </row>
    <row r="134" spans="1:28" x14ac:dyDescent="0.25">
      <c r="A134" t="s">
        <v>41</v>
      </c>
      <c r="B134" t="s">
        <v>38</v>
      </c>
      <c r="C134" t="s">
        <v>30</v>
      </c>
      <c r="D134" t="s">
        <v>31</v>
      </c>
      <c r="E134">
        <v>516</v>
      </c>
      <c r="F134">
        <v>496</v>
      </c>
      <c r="G134">
        <v>509</v>
      </c>
      <c r="H134">
        <v>470</v>
      </c>
      <c r="I134">
        <v>506</v>
      </c>
      <c r="J134">
        <v>516</v>
      </c>
      <c r="K134">
        <v>534</v>
      </c>
      <c r="L134">
        <v>569</v>
      </c>
      <c r="M134">
        <v>611</v>
      </c>
      <c r="N134">
        <v>622</v>
      </c>
      <c r="O134">
        <v>609</v>
      </c>
      <c r="P134">
        <v>566</v>
      </c>
      <c r="Q134">
        <v>568</v>
      </c>
      <c r="R134">
        <v>531</v>
      </c>
      <c r="S134">
        <v>552</v>
      </c>
      <c r="T134">
        <v>551</v>
      </c>
      <c r="U134">
        <v>585</v>
      </c>
      <c r="V134">
        <v>546</v>
      </c>
      <c r="W134">
        <v>549</v>
      </c>
      <c r="X134">
        <v>514</v>
      </c>
      <c r="Y134">
        <v>531</v>
      </c>
      <c r="Z134">
        <v>558</v>
      </c>
      <c r="AA134">
        <v>550</v>
      </c>
      <c r="AB134">
        <v>546</v>
      </c>
    </row>
    <row r="135" spans="1:28" x14ac:dyDescent="0.25">
      <c r="A135" t="s">
        <v>41</v>
      </c>
      <c r="B135" t="s">
        <v>38</v>
      </c>
      <c r="C135" t="s">
        <v>30</v>
      </c>
      <c r="D135" t="s">
        <v>32</v>
      </c>
      <c r="E135">
        <v>816</v>
      </c>
      <c r="F135">
        <v>880</v>
      </c>
      <c r="G135">
        <v>827</v>
      </c>
      <c r="H135">
        <v>864</v>
      </c>
      <c r="I135">
        <v>890</v>
      </c>
      <c r="J135">
        <v>983</v>
      </c>
      <c r="K135">
        <v>988</v>
      </c>
      <c r="L135">
        <v>982</v>
      </c>
      <c r="M135">
        <v>1049</v>
      </c>
      <c r="N135">
        <v>1035</v>
      </c>
      <c r="O135">
        <v>1096</v>
      </c>
      <c r="P135">
        <v>1045</v>
      </c>
      <c r="Q135">
        <v>1007</v>
      </c>
      <c r="R135">
        <v>1103</v>
      </c>
      <c r="S135">
        <v>1170</v>
      </c>
      <c r="T135">
        <v>1281</v>
      </c>
      <c r="U135">
        <v>1225</v>
      </c>
      <c r="V135">
        <v>1117</v>
      </c>
      <c r="W135">
        <v>1214</v>
      </c>
      <c r="X135">
        <v>1193</v>
      </c>
      <c r="Y135">
        <v>1115</v>
      </c>
      <c r="Z135">
        <v>1049</v>
      </c>
      <c r="AA135">
        <v>1075</v>
      </c>
      <c r="AB135">
        <v>1170</v>
      </c>
    </row>
    <row r="136" spans="1:28" x14ac:dyDescent="0.25">
      <c r="A136" t="s">
        <v>41</v>
      </c>
      <c r="B136" t="s">
        <v>38</v>
      </c>
      <c r="C136" t="s">
        <v>30</v>
      </c>
      <c r="D136" t="s">
        <v>33</v>
      </c>
      <c r="E136">
        <v>979</v>
      </c>
      <c r="F136">
        <v>998</v>
      </c>
      <c r="G136">
        <v>948</v>
      </c>
      <c r="H136">
        <v>903</v>
      </c>
      <c r="I136">
        <v>943</v>
      </c>
      <c r="J136">
        <v>879</v>
      </c>
      <c r="K136">
        <v>904</v>
      </c>
      <c r="L136">
        <v>973</v>
      </c>
      <c r="M136">
        <v>950</v>
      </c>
      <c r="N136">
        <v>895</v>
      </c>
      <c r="O136">
        <v>954</v>
      </c>
      <c r="P136">
        <v>919</v>
      </c>
      <c r="Q136">
        <v>947</v>
      </c>
      <c r="R136">
        <v>1018</v>
      </c>
      <c r="S136">
        <v>1019</v>
      </c>
      <c r="T136">
        <v>1003</v>
      </c>
      <c r="U136">
        <v>1083</v>
      </c>
      <c r="V136">
        <v>1036</v>
      </c>
      <c r="W136">
        <v>953</v>
      </c>
      <c r="X136">
        <v>869</v>
      </c>
      <c r="Y136">
        <v>827</v>
      </c>
      <c r="Z136">
        <v>785</v>
      </c>
      <c r="AA136">
        <v>756</v>
      </c>
      <c r="AB136">
        <v>750</v>
      </c>
    </row>
    <row r="137" spans="1:28" x14ac:dyDescent="0.25">
      <c r="A137" t="s">
        <v>41</v>
      </c>
      <c r="B137" t="s">
        <v>38</v>
      </c>
      <c r="C137" t="s">
        <v>30</v>
      </c>
      <c r="D137" t="s">
        <v>34</v>
      </c>
      <c r="E137">
        <v>597</v>
      </c>
      <c r="F137">
        <v>630</v>
      </c>
      <c r="G137">
        <v>663</v>
      </c>
      <c r="H137">
        <v>687</v>
      </c>
      <c r="I137">
        <v>637</v>
      </c>
      <c r="J137">
        <v>673</v>
      </c>
      <c r="K137">
        <v>626</v>
      </c>
      <c r="L137">
        <v>675</v>
      </c>
      <c r="M137">
        <v>659</v>
      </c>
      <c r="N137">
        <v>639</v>
      </c>
      <c r="O137">
        <v>652</v>
      </c>
      <c r="P137">
        <v>631</v>
      </c>
      <c r="Q137">
        <v>687</v>
      </c>
      <c r="R137">
        <v>677</v>
      </c>
      <c r="S137">
        <v>706</v>
      </c>
      <c r="T137">
        <v>724</v>
      </c>
      <c r="U137">
        <v>708</v>
      </c>
      <c r="V137">
        <v>695</v>
      </c>
      <c r="W137">
        <v>646</v>
      </c>
      <c r="X137">
        <v>716</v>
      </c>
      <c r="Y137">
        <v>682</v>
      </c>
      <c r="Z137">
        <v>740</v>
      </c>
      <c r="AA137">
        <v>694</v>
      </c>
      <c r="AB137">
        <v>720</v>
      </c>
    </row>
    <row r="138" spans="1:28" x14ac:dyDescent="0.25">
      <c r="A138" t="s">
        <v>41</v>
      </c>
      <c r="B138" t="s">
        <v>38</v>
      </c>
      <c r="C138" t="s">
        <v>35</v>
      </c>
      <c r="D138" t="s">
        <v>31</v>
      </c>
      <c r="E138">
        <v>895</v>
      </c>
      <c r="F138">
        <v>915</v>
      </c>
      <c r="G138">
        <v>962</v>
      </c>
      <c r="H138">
        <v>964</v>
      </c>
      <c r="I138">
        <v>973</v>
      </c>
      <c r="J138">
        <v>956</v>
      </c>
      <c r="K138">
        <v>920</v>
      </c>
      <c r="L138">
        <v>932</v>
      </c>
      <c r="M138">
        <v>981</v>
      </c>
      <c r="N138">
        <v>980</v>
      </c>
      <c r="O138">
        <v>974</v>
      </c>
      <c r="P138">
        <v>891</v>
      </c>
      <c r="Q138">
        <v>966</v>
      </c>
      <c r="R138">
        <v>934</v>
      </c>
      <c r="S138">
        <v>956</v>
      </c>
      <c r="T138">
        <v>930</v>
      </c>
      <c r="U138">
        <v>1013</v>
      </c>
      <c r="V138">
        <v>1022</v>
      </c>
      <c r="W138">
        <v>1078</v>
      </c>
      <c r="X138">
        <v>1058</v>
      </c>
      <c r="Y138">
        <v>983</v>
      </c>
      <c r="Z138">
        <v>937</v>
      </c>
      <c r="AA138">
        <v>997</v>
      </c>
      <c r="AB138">
        <v>969</v>
      </c>
    </row>
    <row r="139" spans="1:28" x14ac:dyDescent="0.25">
      <c r="A139" t="s">
        <v>41</v>
      </c>
      <c r="B139" t="s">
        <v>38</v>
      </c>
      <c r="C139" t="s">
        <v>35</v>
      </c>
      <c r="D139" t="s">
        <v>32</v>
      </c>
      <c r="E139">
        <v>827</v>
      </c>
      <c r="F139">
        <v>871</v>
      </c>
      <c r="G139">
        <v>935</v>
      </c>
      <c r="H139">
        <v>899</v>
      </c>
      <c r="I139">
        <v>877</v>
      </c>
      <c r="J139">
        <v>951</v>
      </c>
      <c r="K139">
        <v>1051</v>
      </c>
      <c r="L139">
        <v>1120</v>
      </c>
      <c r="M139">
        <v>1174</v>
      </c>
      <c r="N139">
        <v>1194</v>
      </c>
      <c r="O139">
        <v>1286</v>
      </c>
      <c r="P139">
        <v>1332</v>
      </c>
      <c r="Q139">
        <v>1250</v>
      </c>
      <c r="R139">
        <v>1319</v>
      </c>
      <c r="S139">
        <v>1261</v>
      </c>
      <c r="T139">
        <v>1367</v>
      </c>
      <c r="U139">
        <v>1329</v>
      </c>
      <c r="V139">
        <v>1220</v>
      </c>
      <c r="W139">
        <v>1240</v>
      </c>
      <c r="X139">
        <v>1315</v>
      </c>
      <c r="Y139">
        <v>1417</v>
      </c>
      <c r="Z139">
        <v>1548</v>
      </c>
      <c r="AA139">
        <v>1533</v>
      </c>
      <c r="AB139">
        <v>1603</v>
      </c>
    </row>
    <row r="140" spans="1:28" x14ac:dyDescent="0.25">
      <c r="A140" t="s">
        <v>41</v>
      </c>
      <c r="B140" t="s">
        <v>38</v>
      </c>
      <c r="C140" t="s">
        <v>35</v>
      </c>
      <c r="D140" t="s">
        <v>33</v>
      </c>
      <c r="E140">
        <v>689</v>
      </c>
      <c r="F140">
        <v>726</v>
      </c>
      <c r="G140">
        <v>732</v>
      </c>
      <c r="H140">
        <v>733</v>
      </c>
      <c r="I140">
        <v>738</v>
      </c>
      <c r="J140">
        <v>788</v>
      </c>
      <c r="K140">
        <v>831</v>
      </c>
      <c r="L140">
        <v>876</v>
      </c>
      <c r="M140">
        <v>927</v>
      </c>
      <c r="N140">
        <v>1021</v>
      </c>
      <c r="O140">
        <v>937</v>
      </c>
      <c r="P140">
        <v>917</v>
      </c>
      <c r="Q140">
        <v>876</v>
      </c>
      <c r="R140">
        <v>915</v>
      </c>
      <c r="S140">
        <v>993</v>
      </c>
      <c r="T140">
        <v>913</v>
      </c>
      <c r="U140">
        <v>841</v>
      </c>
      <c r="V140">
        <v>799</v>
      </c>
      <c r="W140">
        <v>760</v>
      </c>
      <c r="X140">
        <v>729</v>
      </c>
      <c r="Y140">
        <v>801</v>
      </c>
      <c r="Z140">
        <v>744</v>
      </c>
      <c r="AA140">
        <v>792</v>
      </c>
      <c r="AB140">
        <v>742</v>
      </c>
    </row>
    <row r="141" spans="1:28" x14ac:dyDescent="0.25">
      <c r="A141" t="s">
        <v>41</v>
      </c>
      <c r="B141" t="s">
        <v>38</v>
      </c>
      <c r="C141" t="s">
        <v>35</v>
      </c>
      <c r="D141" t="s">
        <v>34</v>
      </c>
      <c r="E141">
        <v>657</v>
      </c>
      <c r="F141">
        <v>677</v>
      </c>
      <c r="G141">
        <v>674</v>
      </c>
      <c r="H141">
        <v>691</v>
      </c>
      <c r="I141">
        <v>740</v>
      </c>
      <c r="J141">
        <v>697</v>
      </c>
      <c r="K141">
        <v>658</v>
      </c>
      <c r="L141">
        <v>716</v>
      </c>
      <c r="M141">
        <v>710</v>
      </c>
      <c r="N141">
        <v>729</v>
      </c>
      <c r="O141">
        <v>806</v>
      </c>
      <c r="P141">
        <v>747</v>
      </c>
      <c r="Q141">
        <v>827</v>
      </c>
      <c r="R141">
        <v>843</v>
      </c>
      <c r="S141">
        <v>817</v>
      </c>
      <c r="T141">
        <v>816</v>
      </c>
      <c r="U141">
        <v>868</v>
      </c>
      <c r="V141">
        <v>817</v>
      </c>
      <c r="W141">
        <v>798</v>
      </c>
      <c r="X141">
        <v>729</v>
      </c>
      <c r="Y141">
        <v>798</v>
      </c>
      <c r="Z141">
        <v>782</v>
      </c>
      <c r="AA141">
        <v>858</v>
      </c>
      <c r="AB141">
        <v>860</v>
      </c>
    </row>
    <row r="142" spans="1:28" x14ac:dyDescent="0.25">
      <c r="A142" t="s">
        <v>41</v>
      </c>
      <c r="B142" t="s">
        <v>38</v>
      </c>
      <c r="C142" t="s">
        <v>36</v>
      </c>
      <c r="D142" t="s">
        <v>31</v>
      </c>
      <c r="E142">
        <v>633</v>
      </c>
      <c r="F142">
        <v>612</v>
      </c>
      <c r="G142">
        <v>655</v>
      </c>
      <c r="H142">
        <v>726</v>
      </c>
      <c r="I142">
        <v>685</v>
      </c>
      <c r="J142">
        <v>677</v>
      </c>
      <c r="K142">
        <v>636</v>
      </c>
      <c r="L142">
        <v>666</v>
      </c>
      <c r="M142">
        <v>610</v>
      </c>
      <c r="N142">
        <v>662</v>
      </c>
      <c r="O142">
        <v>724</v>
      </c>
      <c r="P142">
        <v>793</v>
      </c>
      <c r="Q142">
        <v>873</v>
      </c>
      <c r="R142">
        <v>836</v>
      </c>
      <c r="S142">
        <v>763</v>
      </c>
      <c r="T142">
        <v>796</v>
      </c>
      <c r="U142">
        <v>851</v>
      </c>
      <c r="V142">
        <v>943</v>
      </c>
      <c r="W142">
        <v>938</v>
      </c>
      <c r="X142">
        <v>897</v>
      </c>
      <c r="Y142">
        <v>840</v>
      </c>
      <c r="Z142">
        <v>829</v>
      </c>
      <c r="AA142">
        <v>767</v>
      </c>
      <c r="AB142">
        <v>705</v>
      </c>
    </row>
    <row r="143" spans="1:28" x14ac:dyDescent="0.25">
      <c r="A143" t="s">
        <v>41</v>
      </c>
      <c r="B143" t="s">
        <v>38</v>
      </c>
      <c r="C143" t="s">
        <v>36</v>
      </c>
      <c r="D143" t="s">
        <v>32</v>
      </c>
      <c r="E143">
        <v>661</v>
      </c>
      <c r="F143">
        <v>733</v>
      </c>
      <c r="G143">
        <v>738</v>
      </c>
      <c r="H143">
        <v>761</v>
      </c>
      <c r="I143">
        <v>804</v>
      </c>
      <c r="J143">
        <v>892</v>
      </c>
      <c r="K143">
        <v>972</v>
      </c>
      <c r="L143">
        <v>950</v>
      </c>
      <c r="M143">
        <v>886</v>
      </c>
      <c r="N143">
        <v>956</v>
      </c>
      <c r="O143">
        <v>928</v>
      </c>
      <c r="P143">
        <v>869</v>
      </c>
      <c r="Q143">
        <v>891</v>
      </c>
      <c r="R143">
        <v>923</v>
      </c>
      <c r="S143">
        <v>910</v>
      </c>
      <c r="T143">
        <v>865</v>
      </c>
      <c r="U143">
        <v>871</v>
      </c>
      <c r="V143">
        <v>838</v>
      </c>
      <c r="W143">
        <v>809</v>
      </c>
      <c r="X143">
        <v>892</v>
      </c>
      <c r="Y143">
        <v>893</v>
      </c>
      <c r="Z143">
        <v>946</v>
      </c>
      <c r="AA143">
        <v>875</v>
      </c>
      <c r="AB143">
        <v>841</v>
      </c>
    </row>
    <row r="144" spans="1:28" x14ac:dyDescent="0.25">
      <c r="A144" t="s">
        <v>41</v>
      </c>
      <c r="B144" t="s">
        <v>38</v>
      </c>
      <c r="C144" t="s">
        <v>36</v>
      </c>
      <c r="D144" t="s">
        <v>33</v>
      </c>
      <c r="E144">
        <v>724</v>
      </c>
      <c r="F144">
        <v>774</v>
      </c>
      <c r="G144">
        <v>714</v>
      </c>
      <c r="H144">
        <v>660</v>
      </c>
      <c r="I144">
        <v>634</v>
      </c>
      <c r="J144">
        <v>613</v>
      </c>
      <c r="K144">
        <v>653</v>
      </c>
      <c r="L144">
        <v>703</v>
      </c>
      <c r="M144">
        <v>764</v>
      </c>
      <c r="N144">
        <v>782</v>
      </c>
      <c r="O144">
        <v>810</v>
      </c>
      <c r="P144">
        <v>862</v>
      </c>
      <c r="Q144">
        <v>832</v>
      </c>
      <c r="R144">
        <v>794</v>
      </c>
      <c r="S144">
        <v>850</v>
      </c>
      <c r="T144">
        <v>885</v>
      </c>
      <c r="U144">
        <v>837</v>
      </c>
      <c r="V144">
        <v>762</v>
      </c>
      <c r="W144">
        <v>764</v>
      </c>
      <c r="X144">
        <v>718</v>
      </c>
      <c r="Y144">
        <v>750</v>
      </c>
      <c r="Z144">
        <v>729</v>
      </c>
      <c r="AA144">
        <v>750</v>
      </c>
      <c r="AB144">
        <v>790</v>
      </c>
    </row>
    <row r="145" spans="1:28" x14ac:dyDescent="0.25">
      <c r="A145" t="s">
        <v>41</v>
      </c>
      <c r="B145" t="s">
        <v>38</v>
      </c>
      <c r="C145" t="s">
        <v>36</v>
      </c>
      <c r="D145" t="s">
        <v>34</v>
      </c>
      <c r="E145">
        <v>656</v>
      </c>
      <c r="F145">
        <v>698</v>
      </c>
      <c r="G145">
        <v>737</v>
      </c>
      <c r="H145">
        <v>742</v>
      </c>
      <c r="I145">
        <v>737</v>
      </c>
      <c r="J145">
        <v>775</v>
      </c>
      <c r="K145">
        <v>765</v>
      </c>
      <c r="L145">
        <v>730</v>
      </c>
      <c r="M145">
        <v>778</v>
      </c>
      <c r="N145">
        <v>799</v>
      </c>
      <c r="O145">
        <v>776</v>
      </c>
      <c r="P145">
        <v>740</v>
      </c>
      <c r="Q145">
        <v>682</v>
      </c>
      <c r="R145">
        <v>641</v>
      </c>
      <c r="S145">
        <v>629</v>
      </c>
      <c r="T145">
        <v>587</v>
      </c>
      <c r="U145">
        <v>638</v>
      </c>
      <c r="V145">
        <v>609</v>
      </c>
      <c r="W145">
        <v>597</v>
      </c>
      <c r="X145">
        <v>629</v>
      </c>
      <c r="Y145">
        <v>573</v>
      </c>
      <c r="Z145">
        <v>531</v>
      </c>
      <c r="AA145">
        <v>546</v>
      </c>
      <c r="AB145">
        <v>503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"/>
  <sheetViews>
    <sheetView topLeftCell="A20" workbookViewId="0">
      <selection activeCell="A33" sqref="A33:A56"/>
    </sheetView>
  </sheetViews>
  <sheetFormatPr defaultRowHeight="15" x14ac:dyDescent="0.25"/>
  <cols>
    <col min="1" max="1" width="7.140625" bestFit="1" customWidth="1"/>
    <col min="2" max="2" width="13.42578125" bestFit="1" customWidth="1"/>
    <col min="3" max="3" width="14.7109375" bestFit="1" customWidth="1"/>
    <col min="4" max="4" width="19.5703125" bestFit="1" customWidth="1"/>
    <col min="5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28</v>
      </c>
      <c r="B2" t="s">
        <v>29</v>
      </c>
      <c r="C2" t="s">
        <v>30</v>
      </c>
      <c r="D2" t="s">
        <v>31</v>
      </c>
    </row>
    <row r="3" spans="1:6" x14ac:dyDescent="0.25">
      <c r="A3" t="s">
        <v>39</v>
      </c>
      <c r="B3" t="s">
        <v>37</v>
      </c>
      <c r="C3" t="s">
        <v>35</v>
      </c>
      <c r="D3" t="s">
        <v>32</v>
      </c>
    </row>
    <row r="4" spans="1:6" x14ac:dyDescent="0.25">
      <c r="A4" t="s">
        <v>40</v>
      </c>
      <c r="B4" t="s">
        <v>38</v>
      </c>
      <c r="C4" t="s">
        <v>36</v>
      </c>
      <c r="D4" t="s">
        <v>33</v>
      </c>
    </row>
    <row r="5" spans="1:6" x14ac:dyDescent="0.25">
      <c r="A5" t="s">
        <v>41</v>
      </c>
      <c r="D5" t="s">
        <v>34</v>
      </c>
    </row>
    <row r="13" spans="1:6" x14ac:dyDescent="0.25">
      <c r="A13" t="s">
        <v>0</v>
      </c>
      <c r="B13" s="1">
        <v>39995</v>
      </c>
      <c r="C13" s="1">
        <v>40026</v>
      </c>
      <c r="D13" s="1">
        <v>39569</v>
      </c>
      <c r="E13" s="1">
        <v>40087</v>
      </c>
      <c r="F13" s="1">
        <v>40118</v>
      </c>
    </row>
    <row r="14" spans="1:6" x14ac:dyDescent="0.25">
      <c r="A14" t="s">
        <v>28</v>
      </c>
      <c r="B14" s="2">
        <f>SUMIF('Raw Data'!$A$2:$A$145,Sheet1!$A14,'Raw Data'!W$2:W$145)</f>
        <v>30054</v>
      </c>
      <c r="C14" s="2">
        <f>SUMIF('Raw Data'!$A$2:$A$145,Sheet1!$A14,'Raw Data'!X$2:X$145)</f>
        <v>29990</v>
      </c>
      <c r="D14" s="2">
        <f>SUMIF('Raw Data'!$A$2:$A$145,Sheet1!$A14,'Raw Data'!Y$2:Y$145)</f>
        <v>30288</v>
      </c>
      <c r="E14" s="2">
        <f>SUMIF('Raw Data'!$A$2:$A$145,Sheet1!$A14,'Raw Data'!Z$2:Z$145)</f>
        <v>30075</v>
      </c>
      <c r="F14" s="2">
        <f>SUMIF('Raw Data'!$A$2:$A$145,Sheet1!$A14,'Raw Data'!AA$2:AA$145)</f>
        <v>30583</v>
      </c>
    </row>
    <row r="15" spans="1:6" x14ac:dyDescent="0.25">
      <c r="A15" t="s">
        <v>39</v>
      </c>
      <c r="B15" s="2">
        <f>SUMIF('Raw Data'!$A$2:$A$145,Sheet1!$A15,'Raw Data'!W$2:W$145)</f>
        <v>30399</v>
      </c>
      <c r="C15" s="2">
        <f>SUMIF('Raw Data'!$A$2:$A$145,Sheet1!$A15,'Raw Data'!X$2:X$145)</f>
        <v>30329</v>
      </c>
      <c r="D15" s="2">
        <f>SUMIF('Raw Data'!$A$2:$A$145,Sheet1!$A15,'Raw Data'!Y$2:Y$145)</f>
        <v>30171</v>
      </c>
      <c r="E15" s="2">
        <f>SUMIF('Raw Data'!$A$2:$A$145,Sheet1!$A15,'Raw Data'!Z$2:Z$145)</f>
        <v>30360</v>
      </c>
      <c r="F15" s="2">
        <f>SUMIF('Raw Data'!$A$2:$A$145,Sheet1!$A15,'Raw Data'!AA$2:AA$145)</f>
        <v>30790</v>
      </c>
    </row>
    <row r="16" spans="1:6" x14ac:dyDescent="0.25">
      <c r="A16" t="s">
        <v>40</v>
      </c>
      <c r="B16" s="2">
        <f>SUMIF('Raw Data'!$A$2:$A$145,Sheet1!$A16,'Raw Data'!W$2:W$145)</f>
        <v>27829</v>
      </c>
      <c r="C16" s="2">
        <f>SUMIF('Raw Data'!$A$2:$A$145,Sheet1!$A16,'Raw Data'!X$2:X$145)</f>
        <v>28101</v>
      </c>
      <c r="D16" s="2">
        <f>SUMIF('Raw Data'!$A$2:$A$145,Sheet1!$A16,'Raw Data'!Y$2:Y$145)</f>
        <v>28634</v>
      </c>
      <c r="E16" s="2">
        <f>SUMIF('Raw Data'!$A$2:$A$145,Sheet1!$A16,'Raw Data'!Z$2:Z$145)</f>
        <v>28328</v>
      </c>
      <c r="F16" s="2">
        <f>SUMIF('Raw Data'!$A$2:$A$145,Sheet1!$A16,'Raw Data'!AA$2:AA$145)</f>
        <v>28277</v>
      </c>
    </row>
    <row r="17" spans="1:6" x14ac:dyDescent="0.25">
      <c r="A17" t="s">
        <v>41</v>
      </c>
      <c r="B17" s="2">
        <f>SUMIF('Raw Data'!$A$2:$A$145,Sheet1!$A17,'Raw Data'!W$2:W$145)</f>
        <v>30212</v>
      </c>
      <c r="C17" s="2">
        <f>SUMIF('Raw Data'!$A$2:$A$145,Sheet1!$A17,'Raw Data'!X$2:X$145)</f>
        <v>30447</v>
      </c>
      <c r="D17" s="2">
        <f>SUMIF('Raw Data'!$A$2:$A$145,Sheet1!$A17,'Raw Data'!Y$2:Y$145)</f>
        <v>30477</v>
      </c>
      <c r="E17" s="2">
        <f>SUMIF('Raw Data'!$A$2:$A$145,Sheet1!$A17,'Raw Data'!Z$2:Z$145)</f>
        <v>30943</v>
      </c>
      <c r="F17" s="2">
        <f>SUMIF('Raw Data'!$A$2:$A$145,Sheet1!$A17,'Raw Data'!AA$2:AA$145)</f>
        <v>30858</v>
      </c>
    </row>
    <row r="31" spans="1:6" x14ac:dyDescent="0.25">
      <c r="A31">
        <v>17</v>
      </c>
      <c r="B31" s="1" cm="1">
        <f t="array" ref="B31">INDEX(A33:A56,A31)</f>
        <v>39934</v>
      </c>
    </row>
    <row r="33" spans="1:1" x14ac:dyDescent="0.25">
      <c r="A33" s="1">
        <v>39448</v>
      </c>
    </row>
    <row r="34" spans="1:1" x14ac:dyDescent="0.25">
      <c r="A34" s="1">
        <v>39479</v>
      </c>
    </row>
    <row r="35" spans="1:1" x14ac:dyDescent="0.25">
      <c r="A35" s="1">
        <v>39508</v>
      </c>
    </row>
    <row r="36" spans="1:1" x14ac:dyDescent="0.25">
      <c r="A36" s="1">
        <v>39539</v>
      </c>
    </row>
    <row r="37" spans="1:1" x14ac:dyDescent="0.25">
      <c r="A37" s="1">
        <v>39569</v>
      </c>
    </row>
    <row r="38" spans="1:1" x14ac:dyDescent="0.25">
      <c r="A38" s="1">
        <v>39600</v>
      </c>
    </row>
    <row r="39" spans="1:1" x14ac:dyDescent="0.25">
      <c r="A39" s="1">
        <v>39630</v>
      </c>
    </row>
    <row r="40" spans="1:1" x14ac:dyDescent="0.25">
      <c r="A40" s="1">
        <v>39661</v>
      </c>
    </row>
    <row r="41" spans="1:1" x14ac:dyDescent="0.25">
      <c r="A41" s="1">
        <v>39692</v>
      </c>
    </row>
    <row r="42" spans="1:1" x14ac:dyDescent="0.25">
      <c r="A42" s="1">
        <v>39722</v>
      </c>
    </row>
    <row r="43" spans="1:1" x14ac:dyDescent="0.25">
      <c r="A43" s="1">
        <v>39753</v>
      </c>
    </row>
    <row r="44" spans="1:1" x14ac:dyDescent="0.25">
      <c r="A44" s="1">
        <v>39783</v>
      </c>
    </row>
    <row r="45" spans="1:1" x14ac:dyDescent="0.25">
      <c r="A45" s="1">
        <v>39814</v>
      </c>
    </row>
    <row r="46" spans="1:1" x14ac:dyDescent="0.25">
      <c r="A46" s="1">
        <v>39845</v>
      </c>
    </row>
    <row r="47" spans="1:1" x14ac:dyDescent="0.25">
      <c r="A47" s="1">
        <v>39873</v>
      </c>
    </row>
    <row r="48" spans="1:1" x14ac:dyDescent="0.25">
      <c r="A48" s="1">
        <v>39904</v>
      </c>
    </row>
    <row r="49" spans="1:1" x14ac:dyDescent="0.25">
      <c r="A49" s="1">
        <v>39934</v>
      </c>
    </row>
    <row r="50" spans="1:1" x14ac:dyDescent="0.25">
      <c r="A50" s="1">
        <v>39965</v>
      </c>
    </row>
    <row r="51" spans="1:1" x14ac:dyDescent="0.25">
      <c r="A51" s="1">
        <v>39995</v>
      </c>
    </row>
    <row r="52" spans="1:1" x14ac:dyDescent="0.25">
      <c r="A52" s="1">
        <v>40026</v>
      </c>
    </row>
    <row r="53" spans="1:1" x14ac:dyDescent="0.25">
      <c r="A53" s="1">
        <v>40057</v>
      </c>
    </row>
    <row r="54" spans="1:1" x14ac:dyDescent="0.25">
      <c r="A54" s="1">
        <v>40087</v>
      </c>
    </row>
    <row r="55" spans="1:1" x14ac:dyDescent="0.25">
      <c r="A55" s="1">
        <v>40118</v>
      </c>
    </row>
    <row r="56" spans="1:1" x14ac:dyDescent="0.25">
      <c r="A56" s="1">
        <v>40148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92"/>
  <sheetViews>
    <sheetView workbookViewId="0">
      <selection activeCell="V14" sqref="V14"/>
    </sheetView>
  </sheetViews>
  <sheetFormatPr defaultRowHeight="15" x14ac:dyDescent="0.25"/>
  <cols>
    <col min="2" max="2" width="12.42578125" customWidth="1"/>
  </cols>
  <sheetData>
    <row r="1" spans="1:25" x14ac:dyDescent="0.25">
      <c r="A1" t="s">
        <v>0</v>
      </c>
      <c r="B1" s="1">
        <v>39448</v>
      </c>
      <c r="C1" s="1">
        <v>39479</v>
      </c>
      <c r="D1" s="1">
        <v>39508</v>
      </c>
      <c r="E1" s="1">
        <v>39539</v>
      </c>
      <c r="F1" s="1">
        <v>39569</v>
      </c>
      <c r="G1" s="1">
        <v>39600</v>
      </c>
      <c r="H1" s="1">
        <v>39630</v>
      </c>
      <c r="I1" s="1">
        <v>39661</v>
      </c>
      <c r="J1" s="1">
        <v>39692</v>
      </c>
      <c r="K1" s="1">
        <v>39722</v>
      </c>
      <c r="L1" s="1">
        <v>39753</v>
      </c>
      <c r="M1" s="1">
        <v>39783</v>
      </c>
      <c r="N1" s="1">
        <v>39814</v>
      </c>
      <c r="O1" s="1">
        <v>39845</v>
      </c>
      <c r="P1" s="1">
        <v>39873</v>
      </c>
      <c r="Q1" s="1">
        <v>39904</v>
      </c>
      <c r="R1" s="1">
        <v>39934</v>
      </c>
      <c r="S1" s="1">
        <v>39965</v>
      </c>
      <c r="T1" s="1">
        <v>39995</v>
      </c>
      <c r="U1" s="1">
        <v>40026</v>
      </c>
      <c r="V1" s="1">
        <v>40057</v>
      </c>
      <c r="W1" s="1">
        <v>40087</v>
      </c>
      <c r="X1" s="1">
        <v>40118</v>
      </c>
      <c r="Y1" s="1">
        <v>40148</v>
      </c>
    </row>
    <row r="2" spans="1:25" x14ac:dyDescent="0.25">
      <c r="A2" t="s">
        <v>28</v>
      </c>
      <c r="B2">
        <v>557</v>
      </c>
      <c r="C2">
        <v>528</v>
      </c>
      <c r="D2">
        <v>548</v>
      </c>
      <c r="E2">
        <v>601</v>
      </c>
      <c r="F2">
        <v>618</v>
      </c>
      <c r="G2">
        <v>645</v>
      </c>
      <c r="H2">
        <v>620</v>
      </c>
      <c r="I2">
        <v>626</v>
      </c>
      <c r="J2">
        <v>605</v>
      </c>
      <c r="K2">
        <v>590</v>
      </c>
      <c r="L2">
        <v>561</v>
      </c>
      <c r="M2">
        <v>612</v>
      </c>
      <c r="N2">
        <v>654</v>
      </c>
      <c r="O2">
        <v>660</v>
      </c>
      <c r="P2">
        <v>661</v>
      </c>
      <c r="Q2">
        <v>729</v>
      </c>
      <c r="R2">
        <v>770</v>
      </c>
      <c r="S2">
        <v>848</v>
      </c>
      <c r="T2">
        <v>887</v>
      </c>
      <c r="U2">
        <v>914</v>
      </c>
      <c r="V2">
        <v>910</v>
      </c>
      <c r="W2">
        <v>866</v>
      </c>
      <c r="X2">
        <v>820</v>
      </c>
      <c r="Y2">
        <v>872</v>
      </c>
    </row>
    <row r="3" spans="1:25" x14ac:dyDescent="0.25">
      <c r="A3" t="s">
        <v>28</v>
      </c>
      <c r="B3">
        <v>829</v>
      </c>
      <c r="C3">
        <v>906</v>
      </c>
      <c r="D3">
        <v>950</v>
      </c>
      <c r="E3">
        <v>1005</v>
      </c>
      <c r="F3">
        <v>1099</v>
      </c>
      <c r="G3">
        <v>1170</v>
      </c>
      <c r="H3">
        <v>1245</v>
      </c>
      <c r="I3">
        <v>1217</v>
      </c>
      <c r="J3">
        <v>1210</v>
      </c>
      <c r="K3">
        <v>1292</v>
      </c>
      <c r="L3">
        <v>1333</v>
      </c>
      <c r="M3">
        <v>1310</v>
      </c>
      <c r="N3">
        <v>1396</v>
      </c>
      <c r="O3">
        <v>1318</v>
      </c>
      <c r="P3">
        <v>1441</v>
      </c>
      <c r="Q3">
        <v>1514</v>
      </c>
      <c r="R3">
        <v>1392</v>
      </c>
      <c r="S3">
        <v>1358</v>
      </c>
      <c r="T3">
        <v>1480</v>
      </c>
      <c r="U3">
        <v>1557</v>
      </c>
      <c r="V3">
        <v>1535</v>
      </c>
      <c r="W3">
        <v>1549</v>
      </c>
      <c r="X3">
        <v>1712</v>
      </c>
      <c r="Y3">
        <v>1693</v>
      </c>
    </row>
    <row r="4" spans="1:25" x14ac:dyDescent="0.25">
      <c r="A4" t="s">
        <v>28</v>
      </c>
      <c r="B4">
        <v>791</v>
      </c>
      <c r="C4">
        <v>764</v>
      </c>
      <c r="D4">
        <v>744</v>
      </c>
      <c r="E4">
        <v>685</v>
      </c>
      <c r="F4">
        <v>662</v>
      </c>
      <c r="G4">
        <v>703</v>
      </c>
      <c r="H4">
        <v>675</v>
      </c>
      <c r="I4">
        <v>653</v>
      </c>
      <c r="J4">
        <v>631</v>
      </c>
      <c r="K4">
        <v>653</v>
      </c>
      <c r="L4">
        <v>708</v>
      </c>
      <c r="M4">
        <v>671</v>
      </c>
      <c r="N4">
        <v>692</v>
      </c>
      <c r="O4">
        <v>654</v>
      </c>
      <c r="P4">
        <v>599</v>
      </c>
      <c r="Q4">
        <v>630</v>
      </c>
      <c r="R4">
        <v>666</v>
      </c>
      <c r="S4">
        <v>675</v>
      </c>
      <c r="T4">
        <v>670</v>
      </c>
      <c r="U4">
        <v>686</v>
      </c>
      <c r="V4">
        <v>712</v>
      </c>
      <c r="W4">
        <v>679</v>
      </c>
      <c r="X4">
        <v>642</v>
      </c>
      <c r="Y4">
        <v>649</v>
      </c>
    </row>
    <row r="5" spans="1:25" x14ac:dyDescent="0.25">
      <c r="A5" t="s">
        <v>28</v>
      </c>
      <c r="B5">
        <v>870</v>
      </c>
      <c r="C5">
        <v>902</v>
      </c>
      <c r="D5">
        <v>856</v>
      </c>
      <c r="E5">
        <v>917</v>
      </c>
      <c r="F5">
        <v>841</v>
      </c>
      <c r="G5">
        <v>819</v>
      </c>
      <c r="H5">
        <v>811</v>
      </c>
      <c r="I5">
        <v>740</v>
      </c>
      <c r="J5">
        <v>698</v>
      </c>
      <c r="K5">
        <v>746</v>
      </c>
      <c r="L5">
        <v>794</v>
      </c>
      <c r="M5">
        <v>797</v>
      </c>
      <c r="N5">
        <v>814</v>
      </c>
      <c r="O5">
        <v>820</v>
      </c>
      <c r="P5">
        <v>863</v>
      </c>
      <c r="Q5">
        <v>907</v>
      </c>
      <c r="R5">
        <v>892</v>
      </c>
      <c r="S5">
        <v>816</v>
      </c>
      <c r="T5">
        <v>783</v>
      </c>
      <c r="U5">
        <v>799</v>
      </c>
      <c r="V5">
        <v>845</v>
      </c>
      <c r="W5">
        <v>835</v>
      </c>
      <c r="X5">
        <v>781</v>
      </c>
      <c r="Y5">
        <v>778</v>
      </c>
    </row>
    <row r="6" spans="1:25" x14ac:dyDescent="0.25">
      <c r="A6" t="s">
        <v>28</v>
      </c>
      <c r="B6">
        <v>639</v>
      </c>
      <c r="C6">
        <v>620</v>
      </c>
      <c r="D6">
        <v>661</v>
      </c>
      <c r="E6">
        <v>732</v>
      </c>
      <c r="F6">
        <v>683</v>
      </c>
      <c r="G6">
        <v>687</v>
      </c>
      <c r="H6">
        <v>643</v>
      </c>
      <c r="I6">
        <v>690</v>
      </c>
      <c r="J6">
        <v>763</v>
      </c>
      <c r="K6">
        <v>842</v>
      </c>
      <c r="L6">
        <v>858</v>
      </c>
      <c r="M6">
        <v>867</v>
      </c>
      <c r="N6">
        <v>838</v>
      </c>
      <c r="O6">
        <v>923</v>
      </c>
      <c r="P6">
        <v>915</v>
      </c>
      <c r="Q6">
        <v>835</v>
      </c>
      <c r="R6">
        <v>806</v>
      </c>
      <c r="S6">
        <v>743</v>
      </c>
      <c r="T6">
        <v>688</v>
      </c>
      <c r="U6">
        <v>753</v>
      </c>
      <c r="V6">
        <v>795</v>
      </c>
      <c r="W6">
        <v>849</v>
      </c>
      <c r="X6">
        <v>818</v>
      </c>
      <c r="Y6">
        <v>846</v>
      </c>
    </row>
    <row r="7" spans="1:25" x14ac:dyDescent="0.25">
      <c r="A7" t="s">
        <v>28</v>
      </c>
      <c r="B7">
        <v>659</v>
      </c>
      <c r="C7">
        <v>690</v>
      </c>
      <c r="D7">
        <v>687</v>
      </c>
      <c r="E7">
        <v>639</v>
      </c>
      <c r="F7">
        <v>598</v>
      </c>
      <c r="G7">
        <v>575</v>
      </c>
      <c r="H7">
        <v>609</v>
      </c>
      <c r="I7">
        <v>675</v>
      </c>
      <c r="J7">
        <v>637</v>
      </c>
      <c r="K7">
        <v>582</v>
      </c>
      <c r="L7">
        <v>591</v>
      </c>
      <c r="M7">
        <v>596</v>
      </c>
      <c r="N7">
        <v>564</v>
      </c>
      <c r="O7">
        <v>557</v>
      </c>
      <c r="P7">
        <v>601</v>
      </c>
      <c r="Q7">
        <v>642</v>
      </c>
      <c r="R7">
        <v>703</v>
      </c>
      <c r="S7">
        <v>780</v>
      </c>
      <c r="T7">
        <v>809</v>
      </c>
      <c r="U7">
        <v>839</v>
      </c>
      <c r="V7">
        <v>895</v>
      </c>
      <c r="W7">
        <v>837</v>
      </c>
      <c r="X7">
        <v>771</v>
      </c>
      <c r="Y7">
        <v>818</v>
      </c>
    </row>
    <row r="8" spans="1:25" x14ac:dyDescent="0.25">
      <c r="A8" t="s">
        <v>39</v>
      </c>
      <c r="B8">
        <v>776</v>
      </c>
      <c r="C8">
        <v>810</v>
      </c>
      <c r="D8">
        <v>853</v>
      </c>
      <c r="E8">
        <v>927</v>
      </c>
      <c r="F8">
        <v>893</v>
      </c>
      <c r="G8">
        <v>949</v>
      </c>
      <c r="H8">
        <v>971</v>
      </c>
      <c r="I8">
        <v>953</v>
      </c>
      <c r="J8">
        <v>962</v>
      </c>
      <c r="K8">
        <v>1059</v>
      </c>
      <c r="L8">
        <v>1166</v>
      </c>
      <c r="M8">
        <v>1131</v>
      </c>
      <c r="N8">
        <v>1065</v>
      </c>
      <c r="O8">
        <v>1122</v>
      </c>
      <c r="P8">
        <v>1100</v>
      </c>
      <c r="Q8">
        <v>1123</v>
      </c>
      <c r="R8">
        <v>1037</v>
      </c>
      <c r="S8">
        <v>1039</v>
      </c>
      <c r="T8">
        <v>1010</v>
      </c>
      <c r="U8">
        <v>1024</v>
      </c>
      <c r="V8">
        <v>1023</v>
      </c>
      <c r="W8">
        <v>968</v>
      </c>
      <c r="X8">
        <v>1033</v>
      </c>
      <c r="Y8">
        <v>1106</v>
      </c>
    </row>
    <row r="9" spans="1:25" x14ac:dyDescent="0.25">
      <c r="A9" t="s">
        <v>40</v>
      </c>
      <c r="B9">
        <v>570</v>
      </c>
      <c r="C9">
        <v>530</v>
      </c>
      <c r="D9">
        <v>500</v>
      </c>
      <c r="E9">
        <v>526</v>
      </c>
      <c r="F9">
        <v>570</v>
      </c>
      <c r="G9">
        <v>532</v>
      </c>
      <c r="H9">
        <v>550</v>
      </c>
      <c r="I9">
        <v>607</v>
      </c>
      <c r="J9">
        <v>601</v>
      </c>
      <c r="K9">
        <v>570</v>
      </c>
      <c r="L9">
        <v>619</v>
      </c>
      <c r="M9">
        <v>634</v>
      </c>
      <c r="N9">
        <v>672</v>
      </c>
      <c r="O9">
        <v>711</v>
      </c>
      <c r="P9">
        <v>681</v>
      </c>
      <c r="Q9">
        <v>646</v>
      </c>
      <c r="R9">
        <v>687</v>
      </c>
      <c r="S9">
        <v>741</v>
      </c>
      <c r="T9">
        <v>804</v>
      </c>
      <c r="U9">
        <v>735</v>
      </c>
      <c r="V9">
        <v>708</v>
      </c>
      <c r="W9">
        <v>734</v>
      </c>
      <c r="X9">
        <v>716</v>
      </c>
      <c r="Y9">
        <v>748</v>
      </c>
    </row>
    <row r="10" spans="1:25" x14ac:dyDescent="0.25">
      <c r="A10" t="s">
        <v>41</v>
      </c>
      <c r="B10">
        <v>619</v>
      </c>
      <c r="C10">
        <v>642</v>
      </c>
      <c r="D10">
        <v>654</v>
      </c>
      <c r="E10">
        <v>653</v>
      </c>
      <c r="F10">
        <v>635</v>
      </c>
      <c r="G10">
        <v>661</v>
      </c>
      <c r="H10">
        <v>621</v>
      </c>
      <c r="I10">
        <v>641</v>
      </c>
      <c r="J10">
        <v>686</v>
      </c>
      <c r="K10">
        <v>673</v>
      </c>
      <c r="L10">
        <v>719</v>
      </c>
      <c r="M10">
        <v>744</v>
      </c>
      <c r="N10">
        <v>689</v>
      </c>
      <c r="O10">
        <v>647</v>
      </c>
      <c r="P10">
        <v>627</v>
      </c>
      <c r="Q10">
        <v>582</v>
      </c>
      <c r="R10">
        <v>593</v>
      </c>
      <c r="S10">
        <v>590</v>
      </c>
      <c r="T10">
        <v>543</v>
      </c>
      <c r="U10">
        <v>543</v>
      </c>
      <c r="V10">
        <v>557</v>
      </c>
      <c r="W10">
        <v>523</v>
      </c>
      <c r="X10">
        <v>545</v>
      </c>
      <c r="Y10">
        <v>577</v>
      </c>
    </row>
    <row r="13" spans="1:25" x14ac:dyDescent="0.25">
      <c r="F13" t="s">
        <v>42</v>
      </c>
      <c r="R13">
        <f>MATCH(F14,B1:Y1,0)</f>
        <v>22</v>
      </c>
    </row>
    <row r="14" spans="1:25" x14ac:dyDescent="0.25">
      <c r="F14" s="1" cm="1">
        <f t="array" ref="F14">INDEX($B$1:$Y$1,1,$B$25-2)</f>
        <v>40087</v>
      </c>
      <c r="G14" s="1" cm="1">
        <f t="array" ref="G14">INDEX($B$1:$Y$1,1,$B$25-1)</f>
        <v>40118</v>
      </c>
      <c r="H14" s="1" cm="1">
        <f t="array" ref="H14">INDEX($B$1:$Y$1,1,$B$25)</f>
        <v>40148</v>
      </c>
      <c r="I14" s="1" t="e" cm="1">
        <f t="array" ref="I14">INDEX($B$1:$Y$1,1,$B$25+1)</f>
        <v>#REF!</v>
      </c>
      <c r="J14" s="1"/>
      <c r="U14" t="str" cm="1">
        <f t="array" ref="U14:U17">_xlfn.UNIQUE(Data[Region])</f>
        <v>East</v>
      </c>
      <c r="V14">
        <f ca="1">SUMIFS(OFFSET($A$2,0,$B$25,9,),$A$2:$A$10,U14)</f>
        <v>5656</v>
      </c>
    </row>
    <row r="15" spans="1:25" x14ac:dyDescent="0.25">
      <c r="B15">
        <f>SUMPRODUCT(B2:B10)</f>
        <v>6310</v>
      </c>
      <c r="C15" s="1"/>
      <c r="D15" s="1"/>
      <c r="E15" t="s">
        <v>28</v>
      </c>
      <c r="F15" t="e" cm="1">
        <f t="array" ref="F15">_xlfn.CHOOSECOLS(B2:Y10,B25-2,B25-1,B25,B25+1)</f>
        <v>#VALUE!</v>
      </c>
      <c r="U15" t="str">
        <v>West</v>
      </c>
      <c r="V15">
        <f t="shared" ref="V15:V17" ca="1" si="0">SUMIFS(OFFSET($A$2,0,$B$25,9),$A$2:$A$10,U15)</f>
        <v>1106</v>
      </c>
    </row>
    <row r="16" spans="1:25" x14ac:dyDescent="0.25">
      <c r="E16" t="s">
        <v>28</v>
      </c>
      <c r="U16" t="str">
        <v>North</v>
      </c>
      <c r="V16">
        <f t="shared" ca="1" si="0"/>
        <v>748</v>
      </c>
    </row>
    <row r="17" spans="1:25" x14ac:dyDescent="0.25">
      <c r="E17" t="s">
        <v>28</v>
      </c>
      <c r="U17" t="str">
        <v>South</v>
      </c>
      <c r="V17">
        <f t="shared" ca="1" si="0"/>
        <v>577</v>
      </c>
    </row>
    <row r="18" spans="1:25" x14ac:dyDescent="0.25">
      <c r="E18" t="s">
        <v>39</v>
      </c>
      <c r="P18" t="s">
        <v>44</v>
      </c>
      <c r="Q18" t="s">
        <v>45</v>
      </c>
    </row>
    <row r="19" spans="1:25" x14ac:dyDescent="0.25">
      <c r="E19" t="s">
        <v>28</v>
      </c>
      <c r="P19" cm="1">
        <f t="array" ref="P19">_xlfn.SWITCH(B25,1,0,2,-1,13,0,-2)</f>
        <v>-2</v>
      </c>
      <c r="Q19" cm="1">
        <f t="array" ref="Q19">_xlfn.SWITCH(B25,1,3,2,4,12,3,13,3,23,4,24,3,5)</f>
        <v>3</v>
      </c>
    </row>
    <row r="20" spans="1:25" x14ac:dyDescent="0.25">
      <c r="E20" t="s">
        <v>28</v>
      </c>
      <c r="P20" s="1"/>
    </row>
    <row r="21" spans="1:25" x14ac:dyDescent="0.25">
      <c r="E21" t="s">
        <v>28</v>
      </c>
      <c r="U21" s="1" cm="1">
        <f t="array" aca="1" ref="U21:W30" ca="1">OFFSET(A1,0,(B25) + P19,10,Q19)</f>
        <v>40087</v>
      </c>
      <c r="V21" s="1">
        <f ca="1"/>
        <v>40118</v>
      </c>
      <c r="W21" s="1">
        <f ca="1"/>
        <v>40148</v>
      </c>
      <c r="X21" s="1"/>
      <c r="Y21" s="1"/>
    </row>
    <row r="22" spans="1:25" x14ac:dyDescent="0.25">
      <c r="E22" t="s">
        <v>40</v>
      </c>
      <c r="T22" t="s">
        <v>28</v>
      </c>
      <c r="U22">
        <f ca="1"/>
        <v>866</v>
      </c>
      <c r="V22">
        <f ca="1"/>
        <v>820</v>
      </c>
      <c r="W22">
        <f ca="1"/>
        <v>872</v>
      </c>
    </row>
    <row r="23" spans="1:25" x14ac:dyDescent="0.25">
      <c r="E23" t="s">
        <v>41</v>
      </c>
      <c r="T23" t="s">
        <v>28</v>
      </c>
      <c r="U23">
        <f ca="1"/>
        <v>1549</v>
      </c>
      <c r="V23">
        <f ca="1"/>
        <v>1712</v>
      </c>
      <c r="W23">
        <f ca="1"/>
        <v>1693</v>
      </c>
    </row>
    <row r="24" spans="1:25" x14ac:dyDescent="0.25">
      <c r="T24" t="s">
        <v>28</v>
      </c>
      <c r="U24">
        <f ca="1"/>
        <v>679</v>
      </c>
      <c r="V24">
        <f ca="1"/>
        <v>642</v>
      </c>
      <c r="W24">
        <f ca="1"/>
        <v>649</v>
      </c>
    </row>
    <row r="25" spans="1:25" x14ac:dyDescent="0.25">
      <c r="A25" t="s">
        <v>43</v>
      </c>
      <c r="B25">
        <v>24</v>
      </c>
      <c r="T25" t="s">
        <v>28</v>
      </c>
      <c r="U25">
        <f ca="1"/>
        <v>835</v>
      </c>
      <c r="V25">
        <f ca="1"/>
        <v>781</v>
      </c>
      <c r="W25">
        <f ca="1"/>
        <v>778</v>
      </c>
    </row>
    <row r="26" spans="1:25" x14ac:dyDescent="0.25">
      <c r="H26" cm="1">
        <f t="array" ref="H26:H34">_xlfn.XLOOKUP(F14,B1:Y1,B2:Y10)</f>
        <v>866</v>
      </c>
      <c r="T26" t="s">
        <v>28</v>
      </c>
      <c r="U26">
        <f ca="1"/>
        <v>849</v>
      </c>
      <c r="V26">
        <f ca="1"/>
        <v>818</v>
      </c>
      <c r="W26">
        <f ca="1"/>
        <v>846</v>
      </c>
    </row>
    <row r="27" spans="1:25" x14ac:dyDescent="0.25">
      <c r="H27">
        <v>1549</v>
      </c>
      <c r="T27" t="s">
        <v>28</v>
      </c>
      <c r="U27">
        <f ca="1"/>
        <v>837</v>
      </c>
      <c r="V27">
        <f ca="1"/>
        <v>771</v>
      </c>
      <c r="W27">
        <f ca="1"/>
        <v>818</v>
      </c>
    </row>
    <row r="28" spans="1:25" x14ac:dyDescent="0.25">
      <c r="A28" t="s">
        <v>28</v>
      </c>
      <c r="B28" t="e">
        <f ca="1">SUMIF($A$2:$A$10,A28,_xlfn.ANCHORARRAY($F$15))</f>
        <v>#VALUE!</v>
      </c>
      <c r="H28">
        <v>679</v>
      </c>
      <c r="T28" t="s">
        <v>39</v>
      </c>
      <c r="U28">
        <f ca="1"/>
        <v>968</v>
      </c>
      <c r="V28">
        <f ca="1"/>
        <v>1033</v>
      </c>
      <c r="W28">
        <f ca="1"/>
        <v>1106</v>
      </c>
    </row>
    <row r="29" spans="1:25" x14ac:dyDescent="0.25">
      <c r="A29" t="s">
        <v>39</v>
      </c>
      <c r="B29">
        <f t="shared" ref="B29:B31" ca="1" si="1">SUMIF($A$2:$A$10,A29,_xlfn.ANCHORARRAY($F$15))</f>
        <v>0</v>
      </c>
      <c r="H29">
        <v>835</v>
      </c>
      <c r="T29" t="s">
        <v>40</v>
      </c>
      <c r="U29">
        <f ca="1"/>
        <v>734</v>
      </c>
      <c r="V29">
        <f ca="1"/>
        <v>716</v>
      </c>
      <c r="W29">
        <f ca="1"/>
        <v>748</v>
      </c>
    </row>
    <row r="30" spans="1:25" x14ac:dyDescent="0.25">
      <c r="A30" t="s">
        <v>40</v>
      </c>
      <c r="B30">
        <f t="shared" ca="1" si="1"/>
        <v>0</v>
      </c>
      <c r="H30">
        <v>849</v>
      </c>
      <c r="T30" t="s">
        <v>41</v>
      </c>
      <c r="U30">
        <f ca="1"/>
        <v>523</v>
      </c>
      <c r="V30">
        <f ca="1"/>
        <v>545</v>
      </c>
      <c r="W30">
        <f ca="1"/>
        <v>577</v>
      </c>
    </row>
    <row r="31" spans="1:25" x14ac:dyDescent="0.25">
      <c r="A31" t="s">
        <v>41</v>
      </c>
      <c r="B31">
        <f t="shared" ca="1" si="1"/>
        <v>0</v>
      </c>
      <c r="H31">
        <v>837</v>
      </c>
    </row>
    <row r="32" spans="1:25" x14ac:dyDescent="0.25">
      <c r="H32">
        <v>968</v>
      </c>
    </row>
    <row r="33" spans="1:25" x14ac:dyDescent="0.25">
      <c r="H33">
        <v>734</v>
      </c>
      <c r="U33">
        <f ca="1">SUM(U22:U30)</f>
        <v>7840</v>
      </c>
      <c r="V33">
        <f t="shared" ref="V33:Y33" ca="1" si="2">SUM(V22:V30)</f>
        <v>7838</v>
      </c>
      <c r="W33">
        <f t="shared" ca="1" si="2"/>
        <v>8087</v>
      </c>
      <c r="X33">
        <f t="shared" si="2"/>
        <v>0</v>
      </c>
      <c r="Y33">
        <f t="shared" si="2"/>
        <v>0</v>
      </c>
    </row>
    <row r="34" spans="1:25" x14ac:dyDescent="0.25">
      <c r="H34">
        <v>523</v>
      </c>
    </row>
    <row r="35" spans="1:25" x14ac:dyDescent="0.25">
      <c r="U35" s="1" cm="1">
        <f t="array" aca="1" ref="U35:W35" ca="1">OFFSET(T21,0,1,,COUNTA(U21:Y21))</f>
        <v>40087</v>
      </c>
      <c r="V35" s="1">
        <f ca="1"/>
        <v>40118</v>
      </c>
      <c r="W35" s="1">
        <f ca="1"/>
        <v>40148</v>
      </c>
      <c r="X35" s="1"/>
      <c r="Y35" s="1"/>
    </row>
    <row r="36" spans="1:25" x14ac:dyDescent="0.25">
      <c r="A36" t="s">
        <v>28</v>
      </c>
      <c r="B36">
        <f>SUMIF(C48:C192,A36,D48:D192)</f>
        <v>60150</v>
      </c>
      <c r="T36" t="s">
        <v>28</v>
      </c>
      <c r="U36">
        <f ca="1">SUMIF($T$22:$T$30,$T36,U$22:U$30)</f>
        <v>5615</v>
      </c>
      <c r="V36">
        <f t="shared" ref="V36:Y39" ca="1" si="3">SUMIF($T$22:$T$30,$T36,V$22:V$30)</f>
        <v>5544</v>
      </c>
      <c r="W36">
        <f t="shared" ca="1" si="3"/>
        <v>5656</v>
      </c>
      <c r="X36">
        <f t="shared" si="3"/>
        <v>0</v>
      </c>
      <c r="Y36">
        <f t="shared" si="3"/>
        <v>0</v>
      </c>
    </row>
    <row r="37" spans="1:25" x14ac:dyDescent="0.25">
      <c r="A37" t="s">
        <v>39</v>
      </c>
      <c r="T37" t="s">
        <v>39</v>
      </c>
      <c r="U37">
        <f t="shared" ref="U37:U39" ca="1" si="4">SUMIF($T$22:$T$30,$T37,U$22:U$30)</f>
        <v>968</v>
      </c>
      <c r="V37">
        <f t="shared" ca="1" si="3"/>
        <v>1033</v>
      </c>
      <c r="W37">
        <f t="shared" ca="1" si="3"/>
        <v>1106</v>
      </c>
      <c r="X37">
        <f t="shared" si="3"/>
        <v>0</v>
      </c>
      <c r="Y37">
        <f t="shared" si="3"/>
        <v>0</v>
      </c>
    </row>
    <row r="38" spans="1:25" x14ac:dyDescent="0.25">
      <c r="A38" t="s">
        <v>40</v>
      </c>
      <c r="T38" t="s">
        <v>40</v>
      </c>
      <c r="U38">
        <f t="shared" ca="1" si="4"/>
        <v>734</v>
      </c>
      <c r="V38">
        <f t="shared" ca="1" si="3"/>
        <v>716</v>
      </c>
      <c r="W38">
        <f t="shared" ca="1" si="3"/>
        <v>748</v>
      </c>
      <c r="X38">
        <f t="shared" si="3"/>
        <v>0</v>
      </c>
      <c r="Y38">
        <f t="shared" si="3"/>
        <v>0</v>
      </c>
    </row>
    <row r="39" spans="1:25" x14ac:dyDescent="0.25">
      <c r="A39" t="s">
        <v>41</v>
      </c>
      <c r="T39" t="s">
        <v>41</v>
      </c>
      <c r="U39">
        <f t="shared" ca="1" si="4"/>
        <v>523</v>
      </c>
      <c r="V39">
        <f t="shared" ca="1" si="3"/>
        <v>545</v>
      </c>
      <c r="W39">
        <f t="shared" ca="1" si="3"/>
        <v>577</v>
      </c>
      <c r="X39">
        <f t="shared" si="3"/>
        <v>0</v>
      </c>
      <c r="Y39">
        <f t="shared" si="3"/>
        <v>0</v>
      </c>
    </row>
    <row r="47" spans="1:25" x14ac:dyDescent="0.25">
      <c r="P47">
        <v>6666</v>
      </c>
    </row>
    <row r="48" spans="1:25" x14ac:dyDescent="0.25">
      <c r="B48" t="s">
        <v>1</v>
      </c>
      <c r="C48" t="s">
        <v>0</v>
      </c>
      <c r="D48" s="1" t="str" cm="1">
        <f t="array" ref="D48">IFERROR(_xlfn.CHOOSECOLS('Raw Data'!$E$1:$AB$1,'Test Run'!B25-2),"")</f>
        <v>Oct-09</v>
      </c>
      <c r="E48" s="1" t="str" cm="1">
        <f t="array" ref="E48">IFERROR(_xlfn.CHOOSECOLS('Raw Data'!$E$1:$AB$1,'Test Run'!C25-2),"")</f>
        <v>Nov-09</v>
      </c>
      <c r="F48" s="1" t="str" cm="1">
        <f t="array" ref="F48">IFERROR(_xlfn.CHOOSECOLS('Raw Data'!$E$1:$AB$1,'Test Run'!B25),"")</f>
        <v>Dec-09</v>
      </c>
      <c r="G48" s="1" t="str" cm="1">
        <f t="array" ref="G48">IFERROR(_xlfn.CHOOSECOLS('Raw Data'!$E$1:$AB$1,'Test Run'!B25+1),"")</f>
        <v/>
      </c>
      <c r="H48" s="1" t="str" cm="1">
        <f t="array" ref="H48">IFERROR(_xlfn.CHOOSECOLS('Raw Data'!$E$1:$AB$1,'Test Run'!B25+2),"")</f>
        <v/>
      </c>
      <c r="L48" t="e" cm="1">
        <f t="array" ref="L48">_xlfn.CHOOSECOLS('Raw Data'!$E$1:$AB$1,'Test Run'!B25+2)</f>
        <v>#VALUE!</v>
      </c>
    </row>
    <row r="49" spans="2:12" x14ac:dyDescent="0.25">
      <c r="B49" t="str" cm="1">
        <f t="array" ref="B49:B192">Data[Product]</f>
        <v>Light Sabres</v>
      </c>
      <c r="C49" t="str" cm="1">
        <f t="array" ref="C49:C52">_xlfn.UNIQUE(Data[Region])</f>
        <v>East</v>
      </c>
      <c r="D49">
        <f>IFERROR(SUMIFS(_xlfn.XLOOKUP('Test Run'!D$48,'Raw Data'!$E$1:$AB$1,'Raw Data'!$E$2:$AB$145),Data[Region],$C49),"")</f>
        <v>30075</v>
      </c>
      <c r="E49">
        <f>IFERROR(SUMIFS(_xlfn.XLOOKUP('Test Run'!E$48,'Raw Data'!$E$1:$AB$1,'Raw Data'!$E$2:$AB$145),Data[Region],$C49),"")</f>
        <v>30583</v>
      </c>
      <c r="F49">
        <f>IFERROR(SUMIFS(_xlfn.XLOOKUP('Test Run'!F$48,'Raw Data'!$E$1:$AB$1,'Raw Data'!$E$2:$AB$145),Data[Region],$C49),"")</f>
        <v>31376</v>
      </c>
      <c r="G49" t="e">
        <f>IFERROR(SUMIFS(_xlfn.XLOOKUP('Test Run'!G$48,'Raw Data'!$E$1:$AB$1,'Raw Data'!$E$2:$AB$145),Data[Region],$C49),NA())</f>
        <v>#N/A</v>
      </c>
      <c r="H49" t="str">
        <f>IFERROR(SUMIFS(_xlfn.XLOOKUP('Test Run'!H$48,'Raw Data'!$E$1:$AB$1,'Raw Data'!$E$2:$AB$145),Data[Region],$C49),"")</f>
        <v/>
      </c>
      <c r="L49" t="e">
        <f>SUMIFS(_xlfn.XLOOKUP('Test Run'!H48,'Raw Data'!$E$1:$AB$1,'Raw Data'!$E$2:$AB$145),Data[Region],"East")</f>
        <v>#N/A</v>
      </c>
    </row>
    <row r="50" spans="2:12" x14ac:dyDescent="0.25">
      <c r="B50" t="str">
        <v>Light Sabres</v>
      </c>
      <c r="C50" t="str">
        <v>West</v>
      </c>
      <c r="D50">
        <f>IFERROR(SUMIFS(_xlfn.XLOOKUP('Test Run'!D$48,'Raw Data'!$E$1:$AB$1,'Raw Data'!$E$2:$AB$145),Data[Region],$C50),"")</f>
        <v>30360</v>
      </c>
      <c r="E50">
        <f>IFERROR(SUMIFS(_xlfn.XLOOKUP('Test Run'!E$48,'Raw Data'!$E$1:$AB$1,'Raw Data'!$E$2:$AB$145),Data[Region],$C50),"")</f>
        <v>30790</v>
      </c>
      <c r="F50">
        <f>IFERROR(SUMIFS(_xlfn.XLOOKUP('Test Run'!F$48,'Raw Data'!$E$1:$AB$1,'Raw Data'!$E$2:$AB$145),Data[Region],$C50),"")</f>
        <v>30701</v>
      </c>
      <c r="G50" t="e">
        <f>IFERROR(SUMIFS(_xlfn.XLOOKUP('Test Run'!G$48,'Raw Data'!$E$1:$AB$1,'Raw Data'!$E$2:$AB$145),Data[Region],$C50),NA())</f>
        <v>#N/A</v>
      </c>
      <c r="H50" t="str">
        <f>IFERROR(SUMIFS(_xlfn.XLOOKUP('Test Run'!H$48,'Raw Data'!$E$1:$AB$1,'Raw Data'!$E$2:$AB$145),Data[Region],$C50),"")</f>
        <v/>
      </c>
    </row>
    <row r="51" spans="2:12" x14ac:dyDescent="0.25">
      <c r="B51" t="str">
        <v>Light Sabres</v>
      </c>
      <c r="C51" t="str">
        <v>North</v>
      </c>
      <c r="D51">
        <f>IFERROR(SUMIFS(_xlfn.XLOOKUP('Test Run'!D$48,'Raw Data'!$E$1:$AB$1,'Raw Data'!$E$2:$AB$145),Data[Region],$C51),"")</f>
        <v>28328</v>
      </c>
      <c r="E51">
        <f>IFERROR(SUMIFS(_xlfn.XLOOKUP('Test Run'!E$48,'Raw Data'!$E$1:$AB$1,'Raw Data'!$E$2:$AB$145),Data[Region],$C51),"")</f>
        <v>28277</v>
      </c>
      <c r="F51">
        <f>IFERROR(SUMIFS(_xlfn.XLOOKUP('Test Run'!F$48,'Raw Data'!$E$1:$AB$1,'Raw Data'!$E$2:$AB$145),Data[Region],$C51),"")</f>
        <v>28165</v>
      </c>
      <c r="G51" t="e">
        <f>IFERROR(SUMIFS(_xlfn.XLOOKUP('Test Run'!G$48,'Raw Data'!$E$1:$AB$1,'Raw Data'!$E$2:$AB$145),Data[Region],$C51),NA())</f>
        <v>#N/A</v>
      </c>
      <c r="H51" t="str">
        <f>IFERROR(SUMIFS(_xlfn.XLOOKUP('Test Run'!H$48,'Raw Data'!$E$1:$AB$1,'Raw Data'!$E$2:$AB$145),Data[Region],$C51),"")</f>
        <v/>
      </c>
    </row>
    <row r="52" spans="2:12" x14ac:dyDescent="0.25">
      <c r="B52" t="str">
        <v>Light Sabres</v>
      </c>
      <c r="C52" t="str">
        <v>South</v>
      </c>
      <c r="D52">
        <f>IFERROR(SUMIFS(_xlfn.XLOOKUP('Test Run'!D$48,'Raw Data'!$E$1:$AB$1,'Raw Data'!$E$2:$AB$145),Data[Region],$C52),"")</f>
        <v>30943</v>
      </c>
      <c r="E52">
        <f>IFERROR(SUMIFS(_xlfn.XLOOKUP('Test Run'!E$48,'Raw Data'!$E$1:$AB$1,'Raw Data'!$E$2:$AB$145),Data[Region],$C52),"")</f>
        <v>30858</v>
      </c>
      <c r="F52">
        <f>IFERROR(SUMIFS(_xlfn.XLOOKUP('Test Run'!F$48,'Raw Data'!$E$1:$AB$1,'Raw Data'!$E$2:$AB$145),Data[Region],$C52),"")</f>
        <v>31119</v>
      </c>
      <c r="G52" t="e">
        <f>IFERROR(SUMIFS(_xlfn.XLOOKUP('Test Run'!G$48,'Raw Data'!$E$1:$AB$1,'Raw Data'!$E$2:$AB$145),Data[Region],$C52),NA())</f>
        <v>#N/A</v>
      </c>
      <c r="H52" t="str">
        <f>IFERROR(SUMIFS(_xlfn.XLOOKUP('Test Run'!H$48,'Raw Data'!$E$1:$AB$1,'Raw Data'!$E$2:$AB$145),Data[Region],$C52),"")</f>
        <v/>
      </c>
    </row>
    <row r="53" spans="2:12" x14ac:dyDescent="0.25">
      <c r="B53" t="str">
        <v>Light Sabres</v>
      </c>
    </row>
    <row r="54" spans="2:12" x14ac:dyDescent="0.25">
      <c r="B54" t="str">
        <v>Light Sabres</v>
      </c>
    </row>
    <row r="55" spans="2:12" x14ac:dyDescent="0.25">
      <c r="B55" t="str">
        <v>Light Sabres</v>
      </c>
    </row>
    <row r="56" spans="2:12" x14ac:dyDescent="0.25">
      <c r="B56" t="str">
        <v>Light Sabres</v>
      </c>
    </row>
    <row r="57" spans="2:12" x14ac:dyDescent="0.25">
      <c r="B57" t="str">
        <v>Light Sabres</v>
      </c>
      <c r="C57" t="s">
        <v>0</v>
      </c>
      <c r="D57" s="1" t="str" cm="1">
        <f t="array" ref="D57">IFERROR(_xlfn.CHOOSECOLS('Raw Data'!$E$1:$AB$1,'Test Run'!B25-2),"")</f>
        <v>Oct-09</v>
      </c>
      <c r="E57" s="1" t="str" cm="1">
        <f t="array" ref="E57">IFERROR(_xlfn.CHOOSECOLS('Raw Data'!$E$1:$AB$1,'Test Run'!B25-2),"")</f>
        <v>Oct-09</v>
      </c>
      <c r="F57" s="1" t="str" cm="1">
        <f t="array" ref="F57">IFERROR(_xlfn.CHOOSECOLS('Raw Data'!$E$1:$AB$1,'Test Run'!B25),"")</f>
        <v>Dec-09</v>
      </c>
      <c r="G57" s="1" t="str" cm="1">
        <f t="array" ref="G57">IFERROR(_xlfn.CHOOSECOLS('Raw Data'!$E$1:$AB$1,'Test Run'!B25+1),"")</f>
        <v/>
      </c>
      <c r="H57" s="1" t="str" cm="1">
        <f t="array" ref="H57">IFERROR(_xlfn.CHOOSECOLS('Raw Data'!$E$1:$AB$1,'Test Run'!B25+2),"")</f>
        <v/>
      </c>
    </row>
    <row r="58" spans="2:12" x14ac:dyDescent="0.25">
      <c r="B58" t="str">
        <v>Light Sabres</v>
      </c>
      <c r="C58" t="str" cm="1">
        <f t="array" ref="C58:C61">_xlfn.UNIQUE(Data[Region])</f>
        <v>East</v>
      </c>
      <c r="D58">
        <f>IFERROR(SUMIFS(_xlfn.XLOOKUP('Test Run'!D$48,'Raw Data'!$E$1:$AB$1,'Raw Data'!$E$2:$AB$145),Data[Region],$C58),"")</f>
        <v>30075</v>
      </c>
      <c r="E58">
        <f>IFERROR(SUMIFS(_xlfn.XLOOKUP('Test Run'!E$48,'Raw Data'!$E$1:$AB$1,'Raw Data'!$E$2:$AB$145),Data[Region],$C58),"")</f>
        <v>30583</v>
      </c>
      <c r="F58">
        <f>IFERROR(SUMIFS(_xlfn.XLOOKUP('Test Run'!F$48,'Raw Data'!$E$1:$AB$1,'Raw Data'!$E$2:$AB$145),Data[Region],$C58),"")</f>
        <v>31376</v>
      </c>
      <c r="G58" t="str">
        <f>IFERROR(SUMIFS(_xlfn.XLOOKUP('Test Run'!G$48,'Raw Data'!$E$1:$AB$1,'Raw Data'!$E$2:$AB$145),Data[Region],$C58),"")</f>
        <v/>
      </c>
      <c r="H58" t="str">
        <f>IFERROR(SUMIFS(_xlfn.XLOOKUP('Test Run'!H$48,'Raw Data'!$E$1:$AB$1,'Raw Data'!$E$2:$AB$145),Data[Region],$C58),"")</f>
        <v/>
      </c>
    </row>
    <row r="59" spans="2:12" x14ac:dyDescent="0.25">
      <c r="B59" t="str">
        <v>Light Sabres</v>
      </c>
      <c r="C59" t="str">
        <v>West</v>
      </c>
      <c r="D59">
        <f>IFERROR(SUMIFS(_xlfn.XLOOKUP('Test Run'!D$48,'Raw Data'!$E$1:$AB$1,'Raw Data'!$E$2:$AB$145),Data[Region],$C59),"")</f>
        <v>30360</v>
      </c>
      <c r="E59">
        <f>IFERROR(SUMIFS(_xlfn.XLOOKUP('Test Run'!E$48,'Raw Data'!$E$1:$AB$1,'Raw Data'!$E$2:$AB$145),Data[Region],$C59),"")</f>
        <v>30790</v>
      </c>
      <c r="F59">
        <f>IFERROR(SUMIFS(_xlfn.XLOOKUP('Test Run'!F$48,'Raw Data'!$E$1:$AB$1,'Raw Data'!$E$2:$AB$145),Data[Region],$C59),"")</f>
        <v>30701</v>
      </c>
      <c r="G59" t="str">
        <f>IFERROR(SUMIFS(_xlfn.XLOOKUP('Test Run'!G$48,'Raw Data'!$E$1:$AB$1,'Raw Data'!$E$2:$AB$145),Data[Region],$C59),"")</f>
        <v/>
      </c>
      <c r="H59" t="str">
        <f>IFERROR(SUMIFS(_xlfn.XLOOKUP('Test Run'!H$48,'Raw Data'!$E$1:$AB$1,'Raw Data'!$E$2:$AB$145),Data[Region],$C59),"")</f>
        <v/>
      </c>
    </row>
    <row r="60" spans="2:12" x14ac:dyDescent="0.25">
      <c r="B60" t="str">
        <v>Light Sabres</v>
      </c>
      <c r="C60" t="str">
        <v>North</v>
      </c>
      <c r="D60">
        <f>IFERROR(SUMIFS(_xlfn.XLOOKUP('Test Run'!D$48,'Raw Data'!$E$1:$AB$1,'Raw Data'!$E$2:$AB$145),Data[Region],$C60),"")</f>
        <v>28328</v>
      </c>
      <c r="E60">
        <f>IFERROR(SUMIFS(_xlfn.XLOOKUP('Test Run'!E$48,'Raw Data'!$E$1:$AB$1,'Raw Data'!$E$2:$AB$145),Data[Region],$C60),"")</f>
        <v>28277</v>
      </c>
      <c r="F60">
        <f>IFERROR(SUMIFS(_xlfn.XLOOKUP('Test Run'!F$48,'Raw Data'!$E$1:$AB$1,'Raw Data'!$E$2:$AB$145),Data[Region],$C60),"")</f>
        <v>28165</v>
      </c>
      <c r="G60" t="str">
        <f>IFERROR(SUMIFS(_xlfn.XLOOKUP('Test Run'!G$48,'Raw Data'!$E$1:$AB$1,'Raw Data'!$E$2:$AB$145),Data[Region],$C60),"")</f>
        <v/>
      </c>
      <c r="H60" t="str">
        <f>IFERROR(SUMIFS(_xlfn.XLOOKUP('Test Run'!H$48,'Raw Data'!$E$1:$AB$1,'Raw Data'!$E$2:$AB$145),Data[Region],$C60),"")</f>
        <v/>
      </c>
    </row>
    <row r="61" spans="2:12" x14ac:dyDescent="0.25">
      <c r="B61" t="str">
        <v>Transponders</v>
      </c>
      <c r="C61" t="str">
        <v>South</v>
      </c>
      <c r="D61">
        <f>IFERROR(SUMIFS(_xlfn.XLOOKUP('Test Run'!D$48,'Raw Data'!$E$1:$AB$1,'Raw Data'!$E$2:$AB$145),Data[Region],$C61),"")</f>
        <v>30943</v>
      </c>
      <c r="E61">
        <f>IFERROR(SUMIFS(_xlfn.XLOOKUP('Test Run'!E$48,'Raw Data'!$E$1:$AB$1,'Raw Data'!$E$2:$AB$145),Data[Region],$C61),"")</f>
        <v>30858</v>
      </c>
      <c r="F61">
        <f>IFERROR(SUMIFS(_xlfn.XLOOKUP('Test Run'!F$48,'Raw Data'!$E$1:$AB$1,'Raw Data'!$E$2:$AB$145),Data[Region],$C61),"")</f>
        <v>31119</v>
      </c>
      <c r="G61" t="str">
        <f>IFERROR(SUMIFS(_xlfn.XLOOKUP('Test Run'!G$48,'Raw Data'!$E$1:$AB$1,'Raw Data'!$E$2:$AB$145),Data[Region],$C61),"")</f>
        <v/>
      </c>
      <c r="H61" t="str">
        <f>IFERROR(SUMIFS(_xlfn.XLOOKUP('Test Run'!H$48,'Raw Data'!$E$1:$AB$1,'Raw Data'!$E$2:$AB$145),Data[Region],$C61),"")</f>
        <v/>
      </c>
    </row>
    <row r="62" spans="2:12" x14ac:dyDescent="0.25">
      <c r="B62" t="str">
        <v>Transponders</v>
      </c>
      <c r="D62" s="1"/>
    </row>
    <row r="63" spans="2:12" x14ac:dyDescent="0.25">
      <c r="B63" t="str">
        <v>Transponders</v>
      </c>
      <c r="D63" s="1"/>
    </row>
    <row r="64" spans="2:12" x14ac:dyDescent="0.25">
      <c r="B64" t="str">
        <v>Transponders</v>
      </c>
    </row>
    <row r="65" spans="2:2" x14ac:dyDescent="0.25">
      <c r="B65" t="str">
        <v>Transponders</v>
      </c>
    </row>
    <row r="66" spans="2:2" x14ac:dyDescent="0.25">
      <c r="B66" t="str">
        <v>Transponders</v>
      </c>
    </row>
    <row r="67" spans="2:2" x14ac:dyDescent="0.25">
      <c r="B67" t="str">
        <v>Transponders</v>
      </c>
    </row>
    <row r="68" spans="2:2" x14ac:dyDescent="0.25">
      <c r="B68" t="str">
        <v>Transponders</v>
      </c>
    </row>
    <row r="69" spans="2:2" x14ac:dyDescent="0.25">
      <c r="B69" t="str">
        <v>Transponders</v>
      </c>
    </row>
    <row r="70" spans="2:2" x14ac:dyDescent="0.25">
      <c r="B70" t="str">
        <v>Transponders</v>
      </c>
    </row>
    <row r="71" spans="2:2" x14ac:dyDescent="0.25">
      <c r="B71" t="str">
        <v>Transponders</v>
      </c>
    </row>
    <row r="72" spans="2:2" x14ac:dyDescent="0.25">
      <c r="B72" t="str">
        <v>Transponders</v>
      </c>
    </row>
    <row r="73" spans="2:2" x14ac:dyDescent="0.25">
      <c r="B73" t="str">
        <v>Glue Guns</v>
      </c>
    </row>
    <row r="74" spans="2:2" x14ac:dyDescent="0.25">
      <c r="B74" t="str">
        <v>Glue Guns</v>
      </c>
    </row>
    <row r="75" spans="2:2" x14ac:dyDescent="0.25">
      <c r="B75" t="str">
        <v>Glue Guns</v>
      </c>
    </row>
    <row r="76" spans="2:2" x14ac:dyDescent="0.25">
      <c r="B76" t="str">
        <v>Glue Guns</v>
      </c>
    </row>
    <row r="77" spans="2:2" x14ac:dyDescent="0.25">
      <c r="B77" t="str">
        <v>Glue Guns</v>
      </c>
    </row>
    <row r="78" spans="2:2" x14ac:dyDescent="0.25">
      <c r="B78" t="str">
        <v>Glue Guns</v>
      </c>
    </row>
    <row r="79" spans="2:2" x14ac:dyDescent="0.25">
      <c r="B79" t="str">
        <v>Glue Guns</v>
      </c>
    </row>
    <row r="80" spans="2:2" x14ac:dyDescent="0.25">
      <c r="B80" t="str">
        <v>Glue Guns</v>
      </c>
    </row>
    <row r="81" spans="2:2" x14ac:dyDescent="0.25">
      <c r="B81" t="str">
        <v>Glue Guns</v>
      </c>
    </row>
    <row r="82" spans="2:2" x14ac:dyDescent="0.25">
      <c r="B82" t="str">
        <v>Glue Guns</v>
      </c>
    </row>
    <row r="83" spans="2:2" x14ac:dyDescent="0.25">
      <c r="B83" t="str">
        <v>Glue Guns</v>
      </c>
    </row>
    <row r="84" spans="2:2" x14ac:dyDescent="0.25">
      <c r="B84" t="str">
        <v>Glue Guns</v>
      </c>
    </row>
    <row r="85" spans="2:2" x14ac:dyDescent="0.25">
      <c r="B85" t="str">
        <v>Light Sabres</v>
      </c>
    </row>
    <row r="86" spans="2:2" x14ac:dyDescent="0.25">
      <c r="B86" t="str">
        <v>Light Sabres</v>
      </c>
    </row>
    <row r="87" spans="2:2" x14ac:dyDescent="0.25">
      <c r="B87" t="str">
        <v>Light Sabres</v>
      </c>
    </row>
    <row r="88" spans="2:2" x14ac:dyDescent="0.25">
      <c r="B88" t="str">
        <v>Light Sabres</v>
      </c>
    </row>
    <row r="89" spans="2:2" x14ac:dyDescent="0.25">
      <c r="B89" t="str">
        <v>Light Sabres</v>
      </c>
    </row>
    <row r="90" spans="2:2" x14ac:dyDescent="0.25">
      <c r="B90" t="str">
        <v>Light Sabres</v>
      </c>
    </row>
    <row r="91" spans="2:2" x14ac:dyDescent="0.25">
      <c r="B91" t="str">
        <v>Light Sabres</v>
      </c>
    </row>
    <row r="92" spans="2:2" x14ac:dyDescent="0.25">
      <c r="B92" t="str">
        <v>Light Sabres</v>
      </c>
    </row>
    <row r="93" spans="2:2" x14ac:dyDescent="0.25">
      <c r="B93" t="str">
        <v>Light Sabres</v>
      </c>
    </row>
    <row r="94" spans="2:2" x14ac:dyDescent="0.25">
      <c r="B94" t="str">
        <v>Light Sabres</v>
      </c>
    </row>
    <row r="95" spans="2:2" x14ac:dyDescent="0.25">
      <c r="B95" t="str">
        <v>Light Sabres</v>
      </c>
    </row>
    <row r="96" spans="2:2" x14ac:dyDescent="0.25">
      <c r="B96" t="str">
        <v>Light Sabres</v>
      </c>
    </row>
    <row r="97" spans="2:2" x14ac:dyDescent="0.25">
      <c r="B97" t="str">
        <v>Transponders</v>
      </c>
    </row>
    <row r="98" spans="2:2" x14ac:dyDescent="0.25">
      <c r="B98" t="str">
        <v>Transponders</v>
      </c>
    </row>
    <row r="99" spans="2:2" x14ac:dyDescent="0.25">
      <c r="B99" t="str">
        <v>Transponders</v>
      </c>
    </row>
    <row r="100" spans="2:2" x14ac:dyDescent="0.25">
      <c r="B100" t="str">
        <v>Transponders</v>
      </c>
    </row>
    <row r="101" spans="2:2" x14ac:dyDescent="0.25">
      <c r="B101" t="str">
        <v>Transponders</v>
      </c>
    </row>
    <row r="102" spans="2:2" x14ac:dyDescent="0.25">
      <c r="B102" t="str">
        <v>Transponders</v>
      </c>
    </row>
    <row r="103" spans="2:2" x14ac:dyDescent="0.25">
      <c r="B103" t="str">
        <v>Transponders</v>
      </c>
    </row>
    <row r="104" spans="2:2" x14ac:dyDescent="0.25">
      <c r="B104" t="str">
        <v>Transponders</v>
      </c>
    </row>
    <row r="105" spans="2:2" x14ac:dyDescent="0.25">
      <c r="B105" t="str">
        <v>Transponders</v>
      </c>
    </row>
    <row r="106" spans="2:2" x14ac:dyDescent="0.25">
      <c r="B106" t="str">
        <v>Transponders</v>
      </c>
    </row>
    <row r="107" spans="2:2" x14ac:dyDescent="0.25">
      <c r="B107" t="str">
        <v>Transponders</v>
      </c>
    </row>
    <row r="108" spans="2:2" x14ac:dyDescent="0.25">
      <c r="B108" t="str">
        <v>Transponders</v>
      </c>
    </row>
    <row r="109" spans="2:2" x14ac:dyDescent="0.25">
      <c r="B109" t="str">
        <v>Glue Guns</v>
      </c>
    </row>
    <row r="110" spans="2:2" x14ac:dyDescent="0.25">
      <c r="B110" t="str">
        <v>Glue Guns</v>
      </c>
    </row>
    <row r="111" spans="2:2" x14ac:dyDescent="0.25">
      <c r="B111" t="str">
        <v>Glue Guns</v>
      </c>
    </row>
    <row r="112" spans="2:2" x14ac:dyDescent="0.25">
      <c r="B112" t="str">
        <v>Glue Guns</v>
      </c>
    </row>
    <row r="113" spans="2:2" x14ac:dyDescent="0.25">
      <c r="B113" t="str">
        <v>Glue Guns</v>
      </c>
    </row>
    <row r="114" spans="2:2" x14ac:dyDescent="0.25">
      <c r="B114" t="str">
        <v>Glue Guns</v>
      </c>
    </row>
    <row r="115" spans="2:2" x14ac:dyDescent="0.25">
      <c r="B115" t="str">
        <v>Glue Guns</v>
      </c>
    </row>
    <row r="116" spans="2:2" x14ac:dyDescent="0.25">
      <c r="B116" t="str">
        <v>Glue Guns</v>
      </c>
    </row>
    <row r="117" spans="2:2" x14ac:dyDescent="0.25">
      <c r="B117" t="str">
        <v>Glue Guns</v>
      </c>
    </row>
    <row r="118" spans="2:2" x14ac:dyDescent="0.25">
      <c r="B118" t="str">
        <v>Glue Guns</v>
      </c>
    </row>
    <row r="119" spans="2:2" x14ac:dyDescent="0.25">
      <c r="B119" t="str">
        <v>Glue Guns</v>
      </c>
    </row>
    <row r="120" spans="2:2" x14ac:dyDescent="0.25">
      <c r="B120" t="str">
        <v>Glue Guns</v>
      </c>
    </row>
    <row r="121" spans="2:2" x14ac:dyDescent="0.25">
      <c r="B121" t="str">
        <v>Light Sabres</v>
      </c>
    </row>
    <row r="122" spans="2:2" x14ac:dyDescent="0.25">
      <c r="B122" t="str">
        <v>Light Sabres</v>
      </c>
    </row>
    <row r="123" spans="2:2" x14ac:dyDescent="0.25">
      <c r="B123" t="str">
        <v>Light Sabres</v>
      </c>
    </row>
    <row r="124" spans="2:2" x14ac:dyDescent="0.25">
      <c r="B124" t="str">
        <v>Light Sabres</v>
      </c>
    </row>
    <row r="125" spans="2:2" x14ac:dyDescent="0.25">
      <c r="B125" t="str">
        <v>Light Sabres</v>
      </c>
    </row>
    <row r="126" spans="2:2" x14ac:dyDescent="0.25">
      <c r="B126" t="str">
        <v>Light Sabres</v>
      </c>
    </row>
    <row r="127" spans="2:2" x14ac:dyDescent="0.25">
      <c r="B127" t="str">
        <v>Light Sabres</v>
      </c>
    </row>
    <row r="128" spans="2:2" x14ac:dyDescent="0.25">
      <c r="B128" t="str">
        <v>Light Sabres</v>
      </c>
    </row>
    <row r="129" spans="2:2" x14ac:dyDescent="0.25">
      <c r="B129" t="str">
        <v>Light Sabres</v>
      </c>
    </row>
    <row r="130" spans="2:2" x14ac:dyDescent="0.25">
      <c r="B130" t="str">
        <v>Light Sabres</v>
      </c>
    </row>
    <row r="131" spans="2:2" x14ac:dyDescent="0.25">
      <c r="B131" t="str">
        <v>Light Sabres</v>
      </c>
    </row>
    <row r="132" spans="2:2" x14ac:dyDescent="0.25">
      <c r="B132" t="str">
        <v>Light Sabres</v>
      </c>
    </row>
    <row r="133" spans="2:2" x14ac:dyDescent="0.25">
      <c r="B133" t="str">
        <v>Transponders</v>
      </c>
    </row>
    <row r="134" spans="2:2" x14ac:dyDescent="0.25">
      <c r="B134" t="str">
        <v>Transponders</v>
      </c>
    </row>
    <row r="135" spans="2:2" x14ac:dyDescent="0.25">
      <c r="B135" t="str">
        <v>Transponders</v>
      </c>
    </row>
    <row r="136" spans="2:2" x14ac:dyDescent="0.25">
      <c r="B136" t="str">
        <v>Transponders</v>
      </c>
    </row>
    <row r="137" spans="2:2" x14ac:dyDescent="0.25">
      <c r="B137" t="str">
        <v>Transponders</v>
      </c>
    </row>
    <row r="138" spans="2:2" x14ac:dyDescent="0.25">
      <c r="B138" t="str">
        <v>Transponders</v>
      </c>
    </row>
    <row r="139" spans="2:2" x14ac:dyDescent="0.25">
      <c r="B139" t="str">
        <v>Transponders</v>
      </c>
    </row>
    <row r="140" spans="2:2" x14ac:dyDescent="0.25">
      <c r="B140" t="str">
        <v>Transponders</v>
      </c>
    </row>
    <row r="141" spans="2:2" x14ac:dyDescent="0.25">
      <c r="B141" t="str">
        <v>Transponders</v>
      </c>
    </row>
    <row r="142" spans="2:2" x14ac:dyDescent="0.25">
      <c r="B142" t="str">
        <v>Transponders</v>
      </c>
    </row>
    <row r="143" spans="2:2" x14ac:dyDescent="0.25">
      <c r="B143" t="str">
        <v>Transponders</v>
      </c>
    </row>
    <row r="144" spans="2:2" x14ac:dyDescent="0.25">
      <c r="B144" t="str">
        <v>Transponders</v>
      </c>
    </row>
    <row r="145" spans="2:2" x14ac:dyDescent="0.25">
      <c r="B145" t="str">
        <v>Glue Guns</v>
      </c>
    </row>
    <row r="146" spans="2:2" x14ac:dyDescent="0.25">
      <c r="B146" t="str">
        <v>Glue Guns</v>
      </c>
    </row>
    <row r="147" spans="2:2" x14ac:dyDescent="0.25">
      <c r="B147" t="str">
        <v>Glue Guns</v>
      </c>
    </row>
    <row r="148" spans="2:2" x14ac:dyDescent="0.25">
      <c r="B148" t="str">
        <v>Glue Guns</v>
      </c>
    </row>
    <row r="149" spans="2:2" x14ac:dyDescent="0.25">
      <c r="B149" t="str">
        <v>Glue Guns</v>
      </c>
    </row>
    <row r="150" spans="2:2" x14ac:dyDescent="0.25">
      <c r="B150" t="str">
        <v>Glue Guns</v>
      </c>
    </row>
    <row r="151" spans="2:2" x14ac:dyDescent="0.25">
      <c r="B151" t="str">
        <v>Glue Guns</v>
      </c>
    </row>
    <row r="152" spans="2:2" x14ac:dyDescent="0.25">
      <c r="B152" t="str">
        <v>Glue Guns</v>
      </c>
    </row>
    <row r="153" spans="2:2" x14ac:dyDescent="0.25">
      <c r="B153" t="str">
        <v>Glue Guns</v>
      </c>
    </row>
    <row r="154" spans="2:2" x14ac:dyDescent="0.25">
      <c r="B154" t="str">
        <v>Glue Guns</v>
      </c>
    </row>
    <row r="155" spans="2:2" x14ac:dyDescent="0.25">
      <c r="B155" t="str">
        <v>Glue Guns</v>
      </c>
    </row>
    <row r="156" spans="2:2" x14ac:dyDescent="0.25">
      <c r="B156" t="str">
        <v>Glue Guns</v>
      </c>
    </row>
    <row r="157" spans="2:2" x14ac:dyDescent="0.25">
      <c r="B157" t="str">
        <v>Light Sabres</v>
      </c>
    </row>
    <row r="158" spans="2:2" x14ac:dyDescent="0.25">
      <c r="B158" t="str">
        <v>Light Sabres</v>
      </c>
    </row>
    <row r="159" spans="2:2" x14ac:dyDescent="0.25">
      <c r="B159" t="str">
        <v>Light Sabres</v>
      </c>
    </row>
    <row r="160" spans="2:2" x14ac:dyDescent="0.25">
      <c r="B160" t="str">
        <v>Light Sabres</v>
      </c>
    </row>
    <row r="161" spans="2:2" x14ac:dyDescent="0.25">
      <c r="B161" t="str">
        <v>Light Sabres</v>
      </c>
    </row>
    <row r="162" spans="2:2" x14ac:dyDescent="0.25">
      <c r="B162" t="str">
        <v>Light Sabres</v>
      </c>
    </row>
    <row r="163" spans="2:2" x14ac:dyDescent="0.25">
      <c r="B163" t="str">
        <v>Light Sabres</v>
      </c>
    </row>
    <row r="164" spans="2:2" x14ac:dyDescent="0.25">
      <c r="B164" t="str">
        <v>Light Sabres</v>
      </c>
    </row>
    <row r="165" spans="2:2" x14ac:dyDescent="0.25">
      <c r="B165" t="str">
        <v>Light Sabres</v>
      </c>
    </row>
    <row r="166" spans="2:2" x14ac:dyDescent="0.25">
      <c r="B166" t="str">
        <v>Light Sabres</v>
      </c>
    </row>
    <row r="167" spans="2:2" x14ac:dyDescent="0.25">
      <c r="B167" t="str">
        <v>Light Sabres</v>
      </c>
    </row>
    <row r="168" spans="2:2" x14ac:dyDescent="0.25">
      <c r="B168" t="str">
        <v>Light Sabres</v>
      </c>
    </row>
    <row r="169" spans="2:2" x14ac:dyDescent="0.25">
      <c r="B169" t="str">
        <v>Transponders</v>
      </c>
    </row>
    <row r="170" spans="2:2" x14ac:dyDescent="0.25">
      <c r="B170" t="str">
        <v>Transponders</v>
      </c>
    </row>
    <row r="171" spans="2:2" x14ac:dyDescent="0.25">
      <c r="B171" t="str">
        <v>Transponders</v>
      </c>
    </row>
    <row r="172" spans="2:2" x14ac:dyDescent="0.25">
      <c r="B172" t="str">
        <v>Transponders</v>
      </c>
    </row>
    <row r="173" spans="2:2" x14ac:dyDescent="0.25">
      <c r="B173" t="str">
        <v>Transponders</v>
      </c>
    </row>
    <row r="174" spans="2:2" x14ac:dyDescent="0.25">
      <c r="B174" t="str">
        <v>Transponders</v>
      </c>
    </row>
    <row r="175" spans="2:2" x14ac:dyDescent="0.25">
      <c r="B175" t="str">
        <v>Transponders</v>
      </c>
    </row>
    <row r="176" spans="2:2" x14ac:dyDescent="0.25">
      <c r="B176" t="str">
        <v>Transponders</v>
      </c>
    </row>
    <row r="177" spans="2:2" x14ac:dyDescent="0.25">
      <c r="B177" t="str">
        <v>Transponders</v>
      </c>
    </row>
    <row r="178" spans="2:2" x14ac:dyDescent="0.25">
      <c r="B178" t="str">
        <v>Transponders</v>
      </c>
    </row>
    <row r="179" spans="2:2" x14ac:dyDescent="0.25">
      <c r="B179" t="str">
        <v>Transponders</v>
      </c>
    </row>
    <row r="180" spans="2:2" x14ac:dyDescent="0.25">
      <c r="B180" t="str">
        <v>Transponders</v>
      </c>
    </row>
    <row r="181" spans="2:2" x14ac:dyDescent="0.25">
      <c r="B181" t="str">
        <v>Glue Guns</v>
      </c>
    </row>
    <row r="182" spans="2:2" x14ac:dyDescent="0.25">
      <c r="B182" t="str">
        <v>Glue Guns</v>
      </c>
    </row>
    <row r="183" spans="2:2" x14ac:dyDescent="0.25">
      <c r="B183" t="str">
        <v>Glue Guns</v>
      </c>
    </row>
    <row r="184" spans="2:2" x14ac:dyDescent="0.25">
      <c r="B184" t="str">
        <v>Glue Guns</v>
      </c>
    </row>
    <row r="185" spans="2:2" x14ac:dyDescent="0.25">
      <c r="B185" t="str">
        <v>Glue Guns</v>
      </c>
    </row>
    <row r="186" spans="2:2" x14ac:dyDescent="0.25">
      <c r="B186" t="str">
        <v>Glue Guns</v>
      </c>
    </row>
    <row r="187" spans="2:2" x14ac:dyDescent="0.25">
      <c r="B187" t="str">
        <v>Glue Guns</v>
      </c>
    </row>
    <row r="188" spans="2:2" x14ac:dyDescent="0.25">
      <c r="B188" t="str">
        <v>Glue Guns</v>
      </c>
    </row>
    <row r="189" spans="2:2" x14ac:dyDescent="0.25">
      <c r="B189" t="str">
        <v>Glue Guns</v>
      </c>
    </row>
    <row r="190" spans="2:2" x14ac:dyDescent="0.25">
      <c r="B190" t="str">
        <v>Glue Guns</v>
      </c>
    </row>
    <row r="191" spans="2:2" x14ac:dyDescent="0.25">
      <c r="B191" t="str">
        <v>Glue Guns</v>
      </c>
    </row>
    <row r="192" spans="2:2" x14ac:dyDescent="0.25">
      <c r="B192" t="str">
        <v>Glue Guns</v>
      </c>
    </row>
  </sheetData>
  <autoFilter ref="H42" xr:uid="{00000000-0009-0000-0000-000002000000}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Drop Down 1">
              <controlPr defaultSize="0" autoLine="0" autoPict="0">
                <anchor moveWithCells="1">
                  <from>
                    <xdr:col>11</xdr:col>
                    <xdr:colOff>38100</xdr:colOff>
                    <xdr:row>14</xdr:row>
                    <xdr:rowOff>104775</xdr:rowOff>
                  </from>
                  <to>
                    <xdr:col>13</xdr:col>
                    <xdr:colOff>504825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O160"/>
  <sheetViews>
    <sheetView tabSelected="1" workbookViewId="0">
      <selection activeCell="C11" sqref="C11"/>
    </sheetView>
  </sheetViews>
  <sheetFormatPr defaultRowHeight="15" x14ac:dyDescent="0.25"/>
  <cols>
    <col min="2" max="2" width="10.7109375" customWidth="1"/>
    <col min="3" max="3" width="13.140625" bestFit="1" customWidth="1"/>
    <col min="4" max="4" width="14.42578125" bestFit="1" customWidth="1"/>
    <col min="5" max="5" width="19.28515625" bestFit="1" customWidth="1"/>
    <col min="17" max="17" width="13.85546875" customWidth="1"/>
    <col min="25" max="25" width="13.140625" bestFit="1" customWidth="1"/>
  </cols>
  <sheetData>
    <row r="2" spans="2:41" x14ac:dyDescent="0.25">
      <c r="Y2" t="s">
        <v>52</v>
      </c>
    </row>
    <row r="3" spans="2:41" x14ac:dyDescent="0.25">
      <c r="Q3" s="3" t="s">
        <v>50</v>
      </c>
    </row>
    <row r="4" spans="2:41" x14ac:dyDescent="0.25">
      <c r="R4" t="str" cm="1">
        <f t="array" aca="1" ref="R4:V4" ca="1">OFFSET(E16,0,1,,COUNTA(F16:J16))</f>
        <v>Mar-09</v>
      </c>
      <c r="S4" t="str">
        <f ca="1"/>
        <v>Apr-09</v>
      </c>
      <c r="T4" t="str">
        <f ca="1"/>
        <v>May-09</v>
      </c>
      <c r="U4" t="str">
        <f ca="1"/>
        <v>Jun-09</v>
      </c>
      <c r="V4" t="str">
        <f ca="1"/>
        <v>Jul-09</v>
      </c>
      <c r="Y4" cm="1">
        <f t="array" aca="1" ref="Y4:AD8" ca="1">OFFSET(Q4,0,0,5,COUNTA(R4:V4)+1)</f>
        <v>0</v>
      </c>
      <c r="Z4" t="str">
        <f ca="1"/>
        <v>Mar-09</v>
      </c>
      <c r="AA4" t="str">
        <f ca="1"/>
        <v>Apr-09</v>
      </c>
      <c r="AB4" t="str">
        <f ca="1"/>
        <v>May-09</v>
      </c>
      <c r="AC4" t="str">
        <f ca="1"/>
        <v>Jun-09</v>
      </c>
      <c r="AD4" t="str">
        <f ca="1"/>
        <v>Jul-09</v>
      </c>
      <c r="AO4">
        <v>365626</v>
      </c>
    </row>
    <row r="5" spans="2:41" x14ac:dyDescent="0.25">
      <c r="Q5" t="str" cm="1">
        <f t="array" ref="Q5:Q8">_xlfn.UNIQUE(Data[Region])</f>
        <v>East</v>
      </c>
      <c r="R5">
        <f ca="1">SUMIFS(F$17:F$160,$B$17:$B$160,$Q5)</f>
        <v>29896</v>
      </c>
      <c r="S5">
        <f ca="1">SUMIFS(G$17:G$160,$B$17:$B$160,$Q5)</f>
        <v>30537</v>
      </c>
      <c r="T5">
        <f ca="1">SUMIFS(H$17:H$160,$B$17:$B$160,$Q5)</f>
        <v>30640</v>
      </c>
      <c r="U5">
        <f ca="1">SUMIFS(I$17:I$160,$B$17:$B$160,$Q5)</f>
        <v>30218</v>
      </c>
      <c r="V5">
        <f ca="1">SUMIFS(J$17:J$160,$B$17:$B$160,$Q5)</f>
        <v>30054</v>
      </c>
      <c r="Y5" t="str">
        <f ca="1"/>
        <v>East</v>
      </c>
      <c r="Z5">
        <f ca="1"/>
        <v>29896</v>
      </c>
      <c r="AA5">
        <f ca="1"/>
        <v>30537</v>
      </c>
      <c r="AB5">
        <f ca="1"/>
        <v>30640</v>
      </c>
      <c r="AC5">
        <f ca="1"/>
        <v>30218</v>
      </c>
      <c r="AD5">
        <f ca="1"/>
        <v>30054</v>
      </c>
    </row>
    <row r="6" spans="2:41" x14ac:dyDescent="0.25">
      <c r="Q6" t="str">
        <v>West</v>
      </c>
      <c r="R6">
        <f t="shared" ref="R6:R8" ca="1" si="0">SUMIFS(F$17:F$160,$B$17:$B$160,$Q6)</f>
        <v>29065</v>
      </c>
      <c r="S6">
        <f t="shared" ref="S6:S8" ca="1" si="1">SUMIFS(G$17:G$160,$B$17:$B$160,$Q6)</f>
        <v>29164</v>
      </c>
      <c r="T6">
        <f t="shared" ref="T6:T8" ca="1" si="2">SUMIFS(H$17:H$160,$B$17:$B$160,$Q6)</f>
        <v>29307</v>
      </c>
      <c r="U6">
        <f t="shared" ref="U6:U8" ca="1" si="3">SUMIFS(I$17:I$160,$B$17:$B$160,$Q6)</f>
        <v>29884</v>
      </c>
      <c r="V6">
        <f t="shared" ref="V6:V8" ca="1" si="4">SUMIFS(J$17:J$160,$B$17:$B$160,$Q6)</f>
        <v>30399</v>
      </c>
      <c r="Y6" t="str">
        <f ca="1"/>
        <v>West</v>
      </c>
      <c r="Z6">
        <f ca="1"/>
        <v>29065</v>
      </c>
      <c r="AA6">
        <f ca="1"/>
        <v>29164</v>
      </c>
      <c r="AB6">
        <f ca="1"/>
        <v>29307</v>
      </c>
      <c r="AC6">
        <f ca="1"/>
        <v>29884</v>
      </c>
      <c r="AD6">
        <f ca="1"/>
        <v>30399</v>
      </c>
    </row>
    <row r="7" spans="2:41" x14ac:dyDescent="0.25">
      <c r="B7" s="3" t="s">
        <v>47</v>
      </c>
      <c r="C7">
        <v>17</v>
      </c>
      <c r="Q7" t="str">
        <v>North</v>
      </c>
      <c r="R7">
        <f t="shared" ca="1" si="0"/>
        <v>28233</v>
      </c>
      <c r="S7">
        <f t="shared" ca="1" si="1"/>
        <v>28155</v>
      </c>
      <c r="T7">
        <f t="shared" ca="1" si="2"/>
        <v>28232</v>
      </c>
      <c r="U7">
        <f t="shared" ca="1" si="3"/>
        <v>28210</v>
      </c>
      <c r="V7">
        <f t="shared" ca="1" si="4"/>
        <v>27829</v>
      </c>
      <c r="Y7" t="str">
        <f ca="1"/>
        <v>North</v>
      </c>
      <c r="Z7">
        <f ca="1"/>
        <v>28233</v>
      </c>
      <c r="AA7">
        <f ca="1"/>
        <v>28155</v>
      </c>
      <c r="AB7">
        <f ca="1"/>
        <v>28232</v>
      </c>
      <c r="AC7">
        <f ca="1"/>
        <v>28210</v>
      </c>
      <c r="AD7">
        <f ca="1"/>
        <v>27829</v>
      </c>
    </row>
    <row r="8" spans="2:41" x14ac:dyDescent="0.25">
      <c r="Q8" t="str">
        <v>South</v>
      </c>
      <c r="R8">
        <f t="shared" ca="1" si="0"/>
        <v>29854</v>
      </c>
      <c r="S8">
        <f t="shared" ca="1" si="1"/>
        <v>30210</v>
      </c>
      <c r="T8">
        <f t="shared" ca="1" si="2"/>
        <v>30242</v>
      </c>
      <c r="U8">
        <f t="shared" ca="1" si="3"/>
        <v>30108</v>
      </c>
      <c r="V8">
        <f t="shared" ca="1" si="4"/>
        <v>30212</v>
      </c>
      <c r="Y8" t="str">
        <f ca="1"/>
        <v>South</v>
      </c>
      <c r="Z8">
        <f ca="1"/>
        <v>29854</v>
      </c>
      <c r="AA8">
        <f ca="1"/>
        <v>30210</v>
      </c>
      <c r="AB8">
        <f ca="1"/>
        <v>30242</v>
      </c>
      <c r="AC8">
        <f ca="1"/>
        <v>30108</v>
      </c>
      <c r="AD8">
        <f ca="1"/>
        <v>30212</v>
      </c>
    </row>
    <row r="9" spans="2:41" x14ac:dyDescent="0.25">
      <c r="B9" t="s">
        <v>48</v>
      </c>
    </row>
    <row r="10" spans="2:41" x14ac:dyDescent="0.25">
      <c r="B10" s="3" t="s">
        <v>44</v>
      </c>
      <c r="C10" s="3" t="s">
        <v>45</v>
      </c>
    </row>
    <row r="11" spans="2:41" x14ac:dyDescent="0.25">
      <c r="B11" cm="1">
        <f t="array" ref="B11">_xlfn.SWITCH(C7,1,0,2,-1,13,0,14,-1,-2)</f>
        <v>-2</v>
      </c>
      <c r="C11" cm="1">
        <f t="array" ref="C11">_xlfn.SWITCH(C7,1,3,2,4,12,3,13,3,14,4,23,4,24,3,5)</f>
        <v>5</v>
      </c>
      <c r="Q11" s="3" t="s">
        <v>1</v>
      </c>
    </row>
    <row r="12" spans="2:41" x14ac:dyDescent="0.25">
      <c r="R12" t="str" cm="1">
        <f t="array" aca="1" ref="R12:V12" ca="1">OFFSET(E16,0,1,,COUNTA(F16:J16))</f>
        <v>Mar-09</v>
      </c>
      <c r="S12" t="str">
        <f ca="1"/>
        <v>Apr-09</v>
      </c>
      <c r="T12" t="str">
        <f ca="1"/>
        <v>May-09</v>
      </c>
      <c r="U12" t="str">
        <f ca="1"/>
        <v>Jun-09</v>
      </c>
      <c r="V12" t="str">
        <f ca="1"/>
        <v>Jul-09</v>
      </c>
      <c r="Y12" cm="1">
        <f t="array" aca="1" ref="Y12:AD15" ca="1">OFFSET(Q12,0,0,4,COUNTA(R12:V12)+1)</f>
        <v>0</v>
      </c>
      <c r="Z12" t="str">
        <f ca="1"/>
        <v>Mar-09</v>
      </c>
      <c r="AA12" t="str">
        <f ca="1"/>
        <v>Apr-09</v>
      </c>
      <c r="AB12" t="str">
        <f ca="1"/>
        <v>May-09</v>
      </c>
      <c r="AC12" t="str">
        <f ca="1"/>
        <v>Jun-09</v>
      </c>
      <c r="AD12" t="str">
        <f ca="1"/>
        <v>Jul-09</v>
      </c>
    </row>
    <row r="13" spans="2:41" x14ac:dyDescent="0.25">
      <c r="Q13" t="str" cm="1">
        <f t="array" ref="Q13:Q15">_xlfn.UNIQUE(Data[Product])</f>
        <v>Light Sabres</v>
      </c>
      <c r="R13">
        <f ca="1">SUMIFS(F$17:F$160,$C$17:$C$160,$Q13)</f>
        <v>38965</v>
      </c>
      <c r="S13">
        <f t="shared" ref="S13:V13" ca="1" si="5">SUMIFS(G$17:G$160,$C$17:$C$160,$Q13)</f>
        <v>38883</v>
      </c>
      <c r="T13">
        <f t="shared" ca="1" si="5"/>
        <v>39119</v>
      </c>
      <c r="U13">
        <f t="shared" ca="1" si="5"/>
        <v>39088</v>
      </c>
      <c r="V13">
        <f t="shared" ca="1" si="5"/>
        <v>39304</v>
      </c>
      <c r="Y13" t="str">
        <f ca="1"/>
        <v>Light Sabres</v>
      </c>
      <c r="Z13">
        <f ca="1"/>
        <v>38965</v>
      </c>
      <c r="AA13">
        <f ca="1"/>
        <v>38883</v>
      </c>
      <c r="AB13">
        <f ca="1"/>
        <v>39119</v>
      </c>
      <c r="AC13">
        <f ca="1"/>
        <v>39088</v>
      </c>
      <c r="AD13">
        <f ca="1"/>
        <v>39304</v>
      </c>
    </row>
    <row r="14" spans="2:41" x14ac:dyDescent="0.25">
      <c r="B14" s="3" t="s">
        <v>46</v>
      </c>
      <c r="C14" s="3"/>
      <c r="D14" s="3"/>
      <c r="M14" s="3" t="s">
        <v>49</v>
      </c>
      <c r="N14" s="3"/>
      <c r="Q14" t="str">
        <v>Transponders</v>
      </c>
      <c r="R14">
        <f t="shared" ref="R14:R15" ca="1" si="6">SUMIFS(F$17:F$160,$C$17:$C$160,$Q14)</f>
        <v>40401</v>
      </c>
      <c r="S14">
        <f t="shared" ref="S14:S15" ca="1" si="7">SUMIFS(G$17:G$160,$C$17:$C$160,$Q14)</f>
        <v>41187</v>
      </c>
      <c r="T14">
        <f t="shared" ref="T14:T15" ca="1" si="8">SUMIFS(H$17:H$160,$C$17:$C$160,$Q14)</f>
        <v>40896</v>
      </c>
      <c r="U14">
        <f t="shared" ref="U14:U15" ca="1" si="9">SUMIFS(I$17:I$160,$C$17:$C$160,$Q14)</f>
        <v>41146</v>
      </c>
      <c r="V14">
        <f t="shared" ref="V14:V15" ca="1" si="10">SUMIFS(J$17:J$160,$C$17:$C$160,$Q14)</f>
        <v>40834</v>
      </c>
      <c r="Y14" t="str">
        <f ca="1"/>
        <v>Transponders</v>
      </c>
      <c r="Z14">
        <f ca="1"/>
        <v>40401</v>
      </c>
      <c r="AA14">
        <f ca="1"/>
        <v>41187</v>
      </c>
      <c r="AB14">
        <f ca="1"/>
        <v>40896</v>
      </c>
      <c r="AC14">
        <f ca="1"/>
        <v>41146</v>
      </c>
      <c r="AD14">
        <f ca="1"/>
        <v>40834</v>
      </c>
    </row>
    <row r="15" spans="2:41" x14ac:dyDescent="0.25">
      <c r="Q15" t="str">
        <v>Glue Guns</v>
      </c>
      <c r="R15">
        <f t="shared" ca="1" si="6"/>
        <v>37682</v>
      </c>
      <c r="S15">
        <f t="shared" ca="1" si="7"/>
        <v>37996</v>
      </c>
      <c r="T15">
        <f t="shared" ca="1" si="8"/>
        <v>38406</v>
      </c>
      <c r="U15">
        <f t="shared" ca="1" si="9"/>
        <v>38186</v>
      </c>
      <c r="V15">
        <f t="shared" ca="1" si="10"/>
        <v>38356</v>
      </c>
      <c r="Y15" t="str">
        <f ca="1"/>
        <v>Glue Guns</v>
      </c>
      <c r="Z15">
        <f ca="1"/>
        <v>37682</v>
      </c>
      <c r="AA15">
        <f ca="1"/>
        <v>37996</v>
      </c>
      <c r="AB15">
        <f ca="1"/>
        <v>38406</v>
      </c>
      <c r="AC15">
        <f ca="1"/>
        <v>38186</v>
      </c>
      <c r="AD15">
        <f ca="1"/>
        <v>38356</v>
      </c>
    </row>
    <row r="16" spans="2:41" x14ac:dyDescent="0.25">
      <c r="B16" t="str" cm="1">
        <f t="array" aca="1" ref="B16:E160" ca="1">OFFSET(Data[[#Headers],[Region]],0,,COUNTA(Data[Region])+1,4)</f>
        <v>Region</v>
      </c>
      <c r="C16" t="str">
        <f ca="1"/>
        <v>Product</v>
      </c>
      <c r="D16" t="str">
        <f ca="1"/>
        <v>Customer Type</v>
      </c>
      <c r="E16" t="str">
        <f ca="1"/>
        <v>Sales Person - Name</v>
      </c>
      <c r="F16" s="4" t="str" cm="1">
        <f t="array" aca="1" ref="F16:J160" ca="1">OFFSET(Data[[#Headers],[Sales Person - Name]],0,Formulas!C7+Formulas!B11,COUNTA(Data[Region])+1,Formulas!C11)</f>
        <v>Mar-09</v>
      </c>
      <c r="G16" s="4" t="str">
        <f ca="1"/>
        <v>Apr-09</v>
      </c>
      <c r="H16" s="4" t="str">
        <f ca="1"/>
        <v>May-09</v>
      </c>
      <c r="I16" s="4" t="str">
        <f ca="1"/>
        <v>Jun-09</v>
      </c>
      <c r="J16" s="4" t="str">
        <f ca="1"/>
        <v>Jul-09</v>
      </c>
      <c r="M16" t="str" cm="1">
        <f t="array" ref="M16:M39">TRANSPOSE(Data[[#Headers],[Jan-08]:[Dec-09]])</f>
        <v>Jan-08</v>
      </c>
    </row>
    <row r="17" spans="2:30" x14ac:dyDescent="0.25">
      <c r="B17" t="str">
        <f ca="1"/>
        <v>East</v>
      </c>
      <c r="C17" t="str">
        <f ca="1"/>
        <v>Light Sabres</v>
      </c>
      <c r="D17" t="str">
        <f ca="1"/>
        <v>Enterprise</v>
      </c>
      <c r="E17" t="str">
        <f ca="1"/>
        <v>James Kirk</v>
      </c>
      <c r="F17" s="4">
        <f ca="1"/>
        <v>661</v>
      </c>
      <c r="G17" s="4">
        <f ca="1"/>
        <v>729</v>
      </c>
      <c r="H17" s="4">
        <f ca="1"/>
        <v>770</v>
      </c>
      <c r="I17" s="4">
        <f ca="1"/>
        <v>848</v>
      </c>
      <c r="J17" s="4">
        <f ca="1"/>
        <v>887</v>
      </c>
      <c r="M17" t="str">
        <v>Feb-08</v>
      </c>
    </row>
    <row r="18" spans="2:30" x14ac:dyDescent="0.25">
      <c r="B18" t="str">
        <f ca="1"/>
        <v>East</v>
      </c>
      <c r="C18" t="str">
        <f ca="1"/>
        <v>Light Sabres</v>
      </c>
      <c r="D18" t="str">
        <f ca="1"/>
        <v>Enterprise</v>
      </c>
      <c r="E18" t="str">
        <f ca="1"/>
        <v>Luke Skywalker</v>
      </c>
      <c r="F18" s="4">
        <f ca="1"/>
        <v>1441</v>
      </c>
      <c r="G18" s="4">
        <f ca="1"/>
        <v>1514</v>
      </c>
      <c r="H18" s="4">
        <f ca="1"/>
        <v>1392</v>
      </c>
      <c r="I18" s="4">
        <f ca="1"/>
        <v>1358</v>
      </c>
      <c r="J18" s="4">
        <f ca="1"/>
        <v>1480</v>
      </c>
      <c r="M18" t="str">
        <v>Mar-08</v>
      </c>
      <c r="Q18" s="3" t="s">
        <v>2</v>
      </c>
    </row>
    <row r="19" spans="2:30" x14ac:dyDescent="0.25">
      <c r="B19" t="str">
        <f ca="1"/>
        <v>East</v>
      </c>
      <c r="C19" t="str">
        <f ca="1"/>
        <v>Light Sabres</v>
      </c>
      <c r="D19" t="str">
        <f ca="1"/>
        <v>Enterprise</v>
      </c>
      <c r="E19" t="str">
        <f ca="1"/>
        <v>Hansolo</v>
      </c>
      <c r="F19" s="4">
        <f ca="1"/>
        <v>599</v>
      </c>
      <c r="G19" s="4">
        <f ca="1"/>
        <v>630</v>
      </c>
      <c r="H19" s="4">
        <f ca="1"/>
        <v>666</v>
      </c>
      <c r="I19" s="4">
        <f ca="1"/>
        <v>675</v>
      </c>
      <c r="J19" s="4">
        <f ca="1"/>
        <v>670</v>
      </c>
      <c r="M19" t="str">
        <v>Apr-08</v>
      </c>
      <c r="R19" t="str" cm="1">
        <f t="array" aca="1" ref="R19:V19" ca="1">OFFSET(E16,0,1,,COUNTA(F16:J16))</f>
        <v>Mar-09</v>
      </c>
      <c r="S19" t="str">
        <f ca="1"/>
        <v>Apr-09</v>
      </c>
      <c r="T19" t="str">
        <f ca="1"/>
        <v>May-09</v>
      </c>
      <c r="U19" t="str">
        <f ca="1"/>
        <v>Jun-09</v>
      </c>
      <c r="V19" t="str">
        <f ca="1"/>
        <v>Jul-09</v>
      </c>
      <c r="Y19" cm="1">
        <f t="array" aca="1" ref="Y19:AD22" ca="1">OFFSET(Q19,0,0,4,COUNTA(R19:V19)+1)</f>
        <v>0</v>
      </c>
      <c r="Z19" t="str">
        <f ca="1"/>
        <v>Mar-09</v>
      </c>
      <c r="AA19" t="str">
        <f ca="1"/>
        <v>Apr-09</v>
      </c>
      <c r="AB19" t="str">
        <f ca="1"/>
        <v>May-09</v>
      </c>
      <c r="AC19" t="str">
        <f ca="1"/>
        <v>Jun-09</v>
      </c>
      <c r="AD19" t="str">
        <f ca="1"/>
        <v>Jul-09</v>
      </c>
    </row>
    <row r="20" spans="2:30" x14ac:dyDescent="0.25">
      <c r="B20" t="str">
        <f ca="1"/>
        <v>East</v>
      </c>
      <c r="C20" t="str">
        <f ca="1"/>
        <v>Light Sabres</v>
      </c>
      <c r="D20" t="str">
        <f ca="1"/>
        <v>Enterprise</v>
      </c>
      <c r="E20" t="str">
        <f ca="1"/>
        <v>Chewbacca</v>
      </c>
      <c r="F20" s="4">
        <f ca="1"/>
        <v>863</v>
      </c>
      <c r="G20" s="4">
        <f ca="1"/>
        <v>907</v>
      </c>
      <c r="H20" s="4">
        <f ca="1"/>
        <v>892</v>
      </c>
      <c r="I20" s="4">
        <f ca="1"/>
        <v>816</v>
      </c>
      <c r="J20" s="4">
        <f ca="1"/>
        <v>783</v>
      </c>
      <c r="M20" t="str">
        <v>May-08</v>
      </c>
      <c r="Q20" t="str" cm="1">
        <f t="array" ref="Q20:Q22">_xlfn.UNIQUE(Data[Customer Type])</f>
        <v>Enterprise</v>
      </c>
      <c r="R20">
        <f ca="1">SUMIFS(F$17:F$160,$D$17:$D$160,$Q20)</f>
        <v>39614</v>
      </c>
      <c r="S20">
        <f t="shared" ref="S20:V22" ca="1" si="11">SUMIFS(G$17:G$160,$D$17:$D$160,$Q20)</f>
        <v>40336</v>
      </c>
      <c r="T20">
        <f t="shared" ca="1" si="11"/>
        <v>40334</v>
      </c>
      <c r="U20">
        <f t="shared" ca="1" si="11"/>
        <v>40220</v>
      </c>
      <c r="V20">
        <f t="shared" ca="1" si="11"/>
        <v>40290</v>
      </c>
      <c r="Y20" t="str">
        <f ca="1"/>
        <v>Enterprise</v>
      </c>
      <c r="Z20">
        <f ca="1"/>
        <v>39614</v>
      </c>
      <c r="AA20">
        <f ca="1"/>
        <v>40336</v>
      </c>
      <c r="AB20">
        <f ca="1"/>
        <v>40334</v>
      </c>
      <c r="AC20">
        <f ca="1"/>
        <v>40220</v>
      </c>
      <c r="AD20">
        <f ca="1"/>
        <v>40290</v>
      </c>
    </row>
    <row r="21" spans="2:30" x14ac:dyDescent="0.25">
      <c r="B21" t="str">
        <f ca="1"/>
        <v>East</v>
      </c>
      <c r="C21" t="str">
        <f ca="1"/>
        <v>Light Sabres</v>
      </c>
      <c r="D21" t="str">
        <f ca="1"/>
        <v>Galaxy</v>
      </c>
      <c r="E21" t="str">
        <f ca="1"/>
        <v>James Kirk</v>
      </c>
      <c r="F21" s="4">
        <f ca="1"/>
        <v>915</v>
      </c>
      <c r="G21" s="4">
        <f ca="1"/>
        <v>835</v>
      </c>
      <c r="H21" s="4">
        <f ca="1"/>
        <v>806</v>
      </c>
      <c r="I21" s="4">
        <f ca="1"/>
        <v>743</v>
      </c>
      <c r="J21" s="4">
        <f ca="1"/>
        <v>688</v>
      </c>
      <c r="M21" t="str">
        <v>Jun-08</v>
      </c>
      <c r="Q21" t="str">
        <v>Galaxy</v>
      </c>
      <c r="R21">
        <f t="shared" ref="R21:R22" ca="1" si="12">SUMIFS(F$17:F$160,$D$17:$D$160,$Q21)</f>
        <v>37759</v>
      </c>
      <c r="S21">
        <f t="shared" ca="1" si="11"/>
        <v>38037</v>
      </c>
      <c r="T21">
        <f t="shared" ca="1" si="11"/>
        <v>37963</v>
      </c>
      <c r="U21">
        <f t="shared" ca="1" si="11"/>
        <v>37935</v>
      </c>
      <c r="V21">
        <f t="shared" ca="1" si="11"/>
        <v>38405</v>
      </c>
      <c r="Y21" t="str">
        <f ca="1"/>
        <v>Galaxy</v>
      </c>
      <c r="Z21">
        <f ca="1"/>
        <v>37759</v>
      </c>
      <c r="AA21">
        <f ca="1"/>
        <v>38037</v>
      </c>
      <c r="AB21">
        <f ca="1"/>
        <v>37963</v>
      </c>
      <c r="AC21">
        <f ca="1"/>
        <v>37935</v>
      </c>
      <c r="AD21">
        <f ca="1"/>
        <v>38405</v>
      </c>
    </row>
    <row r="22" spans="2:30" x14ac:dyDescent="0.25">
      <c r="B22" t="str">
        <f ca="1"/>
        <v>East</v>
      </c>
      <c r="C22" t="str">
        <f ca="1"/>
        <v>Light Sabres</v>
      </c>
      <c r="D22" t="str">
        <f ca="1"/>
        <v>Galaxy</v>
      </c>
      <c r="E22" t="str">
        <f ca="1"/>
        <v>Luke Skywalker</v>
      </c>
      <c r="F22" s="4">
        <f ca="1"/>
        <v>601</v>
      </c>
      <c r="G22" s="4">
        <f ca="1"/>
        <v>642</v>
      </c>
      <c r="H22" s="4">
        <f ca="1"/>
        <v>703</v>
      </c>
      <c r="I22" s="4">
        <f ca="1"/>
        <v>780</v>
      </c>
      <c r="J22" s="4">
        <f ca="1"/>
        <v>809</v>
      </c>
      <c r="M22" t="str">
        <v>Jul-08</v>
      </c>
      <c r="Q22" t="str">
        <v>Planet</v>
      </c>
      <c r="R22">
        <f t="shared" ca="1" si="12"/>
        <v>39675</v>
      </c>
      <c r="S22">
        <f t="shared" ca="1" si="11"/>
        <v>39693</v>
      </c>
      <c r="T22">
        <f t="shared" ca="1" si="11"/>
        <v>40124</v>
      </c>
      <c r="U22">
        <f t="shared" ca="1" si="11"/>
        <v>40265</v>
      </c>
      <c r="V22">
        <f t="shared" ca="1" si="11"/>
        <v>39799</v>
      </c>
      <c r="Y22" t="str">
        <f ca="1"/>
        <v>Planet</v>
      </c>
      <c r="Z22">
        <f ca="1"/>
        <v>39675</v>
      </c>
      <c r="AA22">
        <f ca="1"/>
        <v>39693</v>
      </c>
      <c r="AB22">
        <f ca="1"/>
        <v>40124</v>
      </c>
      <c r="AC22">
        <f ca="1"/>
        <v>40265</v>
      </c>
      <c r="AD22">
        <f ca="1"/>
        <v>39799</v>
      </c>
    </row>
    <row r="23" spans="2:30" x14ac:dyDescent="0.25">
      <c r="B23" t="str">
        <f ca="1"/>
        <v>East</v>
      </c>
      <c r="C23" t="str">
        <f ca="1"/>
        <v>Light Sabres</v>
      </c>
      <c r="D23" t="str">
        <f ca="1"/>
        <v>Galaxy</v>
      </c>
      <c r="E23" t="str">
        <f ca="1"/>
        <v>Hansolo</v>
      </c>
      <c r="F23" s="4">
        <f ca="1"/>
        <v>1100</v>
      </c>
      <c r="G23" s="4">
        <f ca="1"/>
        <v>1123</v>
      </c>
      <c r="H23" s="4">
        <f ca="1"/>
        <v>1037</v>
      </c>
      <c r="I23" s="4">
        <f ca="1"/>
        <v>1039</v>
      </c>
      <c r="J23" s="4">
        <f ca="1"/>
        <v>1010</v>
      </c>
      <c r="M23" t="str">
        <v>Aug-08</v>
      </c>
    </row>
    <row r="24" spans="2:30" x14ac:dyDescent="0.25">
      <c r="B24" t="str">
        <f ca="1"/>
        <v>East</v>
      </c>
      <c r="C24" t="str">
        <f ca="1"/>
        <v>Light Sabres</v>
      </c>
      <c r="D24" t="str">
        <f ca="1"/>
        <v>Galaxy</v>
      </c>
      <c r="E24" t="str">
        <f ca="1"/>
        <v>Chewbacca</v>
      </c>
      <c r="F24" s="4">
        <f ca="1"/>
        <v>681</v>
      </c>
      <c r="G24" s="4">
        <f ca="1"/>
        <v>646</v>
      </c>
      <c r="H24" s="4">
        <f ca="1"/>
        <v>687</v>
      </c>
      <c r="I24" s="4">
        <f ca="1"/>
        <v>741</v>
      </c>
      <c r="J24" s="4">
        <f ca="1"/>
        <v>804</v>
      </c>
      <c r="M24" t="str">
        <v>Sep-08</v>
      </c>
    </row>
    <row r="25" spans="2:30" x14ac:dyDescent="0.25">
      <c r="B25" t="str">
        <f ca="1"/>
        <v>East</v>
      </c>
      <c r="C25" t="str">
        <f ca="1"/>
        <v>Light Sabres</v>
      </c>
      <c r="D25" t="str">
        <f ca="1"/>
        <v>Planet</v>
      </c>
      <c r="E25" t="str">
        <f ca="1"/>
        <v>James Kirk</v>
      </c>
      <c r="F25" s="4">
        <f ca="1"/>
        <v>627</v>
      </c>
      <c r="G25" s="4">
        <f ca="1"/>
        <v>582</v>
      </c>
      <c r="H25" s="4">
        <f ca="1"/>
        <v>593</v>
      </c>
      <c r="I25" s="4">
        <f ca="1"/>
        <v>590</v>
      </c>
      <c r="J25" s="4">
        <f ca="1"/>
        <v>543</v>
      </c>
      <c r="M25" t="str">
        <v>Oct-08</v>
      </c>
      <c r="Q25" s="3" t="s">
        <v>51</v>
      </c>
    </row>
    <row r="26" spans="2:30" x14ac:dyDescent="0.25">
      <c r="B26" t="str">
        <f ca="1"/>
        <v>East</v>
      </c>
      <c r="C26" t="str">
        <f ca="1"/>
        <v>Light Sabres</v>
      </c>
      <c r="D26" t="str">
        <f ca="1"/>
        <v>Planet</v>
      </c>
      <c r="E26" t="str">
        <f ca="1"/>
        <v>Luke Skywalker</v>
      </c>
      <c r="F26" s="4">
        <f ca="1"/>
        <v>1116</v>
      </c>
      <c r="G26" s="4">
        <f ca="1"/>
        <v>1053</v>
      </c>
      <c r="H26" s="4">
        <f ca="1"/>
        <v>1078</v>
      </c>
      <c r="I26" s="4">
        <f ca="1"/>
        <v>1007</v>
      </c>
      <c r="J26" s="4">
        <f ca="1"/>
        <v>923</v>
      </c>
      <c r="M26" t="str">
        <v>Nov-08</v>
      </c>
      <c r="R26" t="str" cm="1">
        <f t="array" aca="1" ref="R26:V26" ca="1">OFFSET(E16,0,1,,COUNTA(F16:J16))</f>
        <v>Mar-09</v>
      </c>
      <c r="S26" t="str">
        <f ca="1"/>
        <v>Apr-09</v>
      </c>
      <c r="T26" t="str">
        <f ca="1"/>
        <v>May-09</v>
      </c>
      <c r="U26" t="str">
        <f ca="1"/>
        <v>Jun-09</v>
      </c>
      <c r="V26" t="str">
        <f ca="1"/>
        <v>Jul-09</v>
      </c>
      <c r="Y26" cm="1">
        <f t="array" aca="1" ref="Y26:AD30" ca="1">OFFSET(Q26,0,0,5,COUNTA(R26:V26)+1)</f>
        <v>0</v>
      </c>
      <c r="Z26" t="str">
        <f ca="1"/>
        <v>Mar-09</v>
      </c>
      <c r="AA26" t="str">
        <f ca="1"/>
        <v>Apr-09</v>
      </c>
      <c r="AB26" t="str">
        <f ca="1"/>
        <v>May-09</v>
      </c>
      <c r="AC26" t="str">
        <f ca="1"/>
        <v>Jun-09</v>
      </c>
      <c r="AD26" t="str">
        <f ca="1"/>
        <v>Jul-09</v>
      </c>
    </row>
    <row r="27" spans="2:30" x14ac:dyDescent="0.25">
      <c r="B27" t="str">
        <f ca="1"/>
        <v>East</v>
      </c>
      <c r="C27" t="str">
        <f ca="1"/>
        <v>Light Sabres</v>
      </c>
      <c r="D27" t="str">
        <f ca="1"/>
        <v>Planet</v>
      </c>
      <c r="E27" t="str">
        <f ca="1"/>
        <v>Hansolo</v>
      </c>
      <c r="F27" s="4">
        <f ca="1"/>
        <v>962</v>
      </c>
      <c r="G27" s="4">
        <f ca="1"/>
        <v>1037</v>
      </c>
      <c r="H27" s="4">
        <f ca="1"/>
        <v>1145</v>
      </c>
      <c r="I27" s="4">
        <f ca="1"/>
        <v>1179</v>
      </c>
      <c r="J27" s="4">
        <f ca="1"/>
        <v>1198</v>
      </c>
      <c r="M27" t="str">
        <v>Dec-08</v>
      </c>
      <c r="Q27" t="str" cm="1">
        <f t="array" ref="Q27:Q30">_xlfn.UNIQUE(Data[Sales Person - Name])</f>
        <v>James Kirk</v>
      </c>
      <c r="R27">
        <f ca="1">SUMIFS(F$17:F$160,$E$17:$E$160,$Q27)</f>
        <v>28884</v>
      </c>
      <c r="S27">
        <f t="shared" ref="S27:V30" ca="1" si="13">SUMIFS(G$17:G$160,$E$17:$E$160,$Q27)</f>
        <v>28387</v>
      </c>
      <c r="T27">
        <f t="shared" ca="1" si="13"/>
        <v>28379</v>
      </c>
      <c r="U27">
        <f t="shared" ca="1" si="13"/>
        <v>28649</v>
      </c>
      <c r="V27">
        <f t="shared" ca="1" si="13"/>
        <v>28501</v>
      </c>
      <c r="Y27" t="str">
        <f ca="1"/>
        <v>James Kirk</v>
      </c>
      <c r="Z27">
        <f ca="1"/>
        <v>28884</v>
      </c>
      <c r="AA27">
        <f ca="1"/>
        <v>28387</v>
      </c>
      <c r="AB27">
        <f ca="1"/>
        <v>28379</v>
      </c>
      <c r="AC27">
        <f ca="1"/>
        <v>28649</v>
      </c>
      <c r="AD27">
        <f ca="1"/>
        <v>28501</v>
      </c>
    </row>
    <row r="28" spans="2:30" x14ac:dyDescent="0.25">
      <c r="B28" t="str">
        <f ca="1"/>
        <v>East</v>
      </c>
      <c r="C28" t="str">
        <f ca="1"/>
        <v>Light Sabres</v>
      </c>
      <c r="D28" t="str">
        <f ca="1"/>
        <v>Planet</v>
      </c>
      <c r="E28" t="str">
        <f ca="1"/>
        <v>Chewbacca</v>
      </c>
      <c r="F28" s="4">
        <f ca="1"/>
        <v>764</v>
      </c>
      <c r="G28" s="4">
        <f ca="1"/>
        <v>820</v>
      </c>
      <c r="H28" s="4">
        <f ca="1"/>
        <v>746</v>
      </c>
      <c r="I28" s="4">
        <f ca="1"/>
        <v>737</v>
      </c>
      <c r="J28" s="4">
        <f ca="1"/>
        <v>779</v>
      </c>
      <c r="M28" t="str">
        <v>Jan-09</v>
      </c>
      <c r="Q28" t="str">
        <v>Luke Skywalker</v>
      </c>
      <c r="R28">
        <f t="shared" ref="R28:R30" ca="1" si="14">SUMIFS(F$17:F$160,$E$17:$E$160,$Q28)</f>
        <v>32410</v>
      </c>
      <c r="S28">
        <f t="shared" ref="S28:S30" ca="1" si="15">SUMIFS(G$17:G$160,$E$17:$E$160,$Q28)</f>
        <v>33352</v>
      </c>
      <c r="T28">
        <f t="shared" ref="T28:T30" ca="1" si="16">SUMIFS(H$17:H$160,$E$17:$E$160,$Q28)</f>
        <v>33275</v>
      </c>
      <c r="U28">
        <f t="shared" ref="U28:U30" ca="1" si="17">SUMIFS(I$17:I$160,$E$17:$E$160,$Q28)</f>
        <v>33187</v>
      </c>
      <c r="V28">
        <f t="shared" ca="1" si="13"/>
        <v>33297</v>
      </c>
      <c r="Y28" t="str">
        <f ca="1"/>
        <v>Luke Skywalker</v>
      </c>
      <c r="Z28">
        <f ca="1"/>
        <v>32410</v>
      </c>
      <c r="AA28">
        <f ca="1"/>
        <v>33352</v>
      </c>
      <c r="AB28">
        <f ca="1"/>
        <v>33275</v>
      </c>
      <c r="AC28">
        <f ca="1"/>
        <v>33187</v>
      </c>
      <c r="AD28">
        <f ca="1"/>
        <v>33297</v>
      </c>
    </row>
    <row r="29" spans="2:30" x14ac:dyDescent="0.25">
      <c r="B29" t="str">
        <f ca="1"/>
        <v>East</v>
      </c>
      <c r="C29" t="str">
        <f ca="1"/>
        <v>Transponders</v>
      </c>
      <c r="D29" t="str">
        <f ca="1"/>
        <v>Enterprise</v>
      </c>
      <c r="E29" t="str">
        <f ca="1"/>
        <v>James Kirk</v>
      </c>
      <c r="F29" s="4">
        <f ca="1"/>
        <v>872</v>
      </c>
      <c r="G29" s="4">
        <f ca="1"/>
        <v>886</v>
      </c>
      <c r="H29" s="4">
        <f ca="1"/>
        <v>889</v>
      </c>
      <c r="I29" s="4">
        <f ca="1"/>
        <v>869</v>
      </c>
      <c r="J29" s="4">
        <f ca="1"/>
        <v>880</v>
      </c>
      <c r="M29" t="str">
        <v>Feb-09</v>
      </c>
      <c r="Q29" t="str">
        <v>Hansolo</v>
      </c>
      <c r="R29">
        <f t="shared" ca="1" si="14"/>
        <v>27646</v>
      </c>
      <c r="S29">
        <f t="shared" ca="1" si="15"/>
        <v>27624</v>
      </c>
      <c r="T29">
        <f t="shared" ca="1" si="16"/>
        <v>28017</v>
      </c>
      <c r="U29">
        <f t="shared" ca="1" si="17"/>
        <v>28053</v>
      </c>
      <c r="V29">
        <f t="shared" ca="1" si="13"/>
        <v>28094</v>
      </c>
      <c r="Y29" t="str">
        <f ca="1"/>
        <v>Hansolo</v>
      </c>
      <c r="Z29">
        <f ca="1"/>
        <v>27646</v>
      </c>
      <c r="AA29">
        <f ca="1"/>
        <v>27624</v>
      </c>
      <c r="AB29">
        <f ca="1"/>
        <v>28017</v>
      </c>
      <c r="AC29">
        <f ca="1"/>
        <v>28053</v>
      </c>
      <c r="AD29">
        <f ca="1"/>
        <v>28094</v>
      </c>
    </row>
    <row r="30" spans="2:30" x14ac:dyDescent="0.25">
      <c r="B30" t="str">
        <f ca="1"/>
        <v>East</v>
      </c>
      <c r="C30" t="str">
        <f ca="1"/>
        <v>Transponders</v>
      </c>
      <c r="D30" t="str">
        <f ca="1"/>
        <v>Enterprise</v>
      </c>
      <c r="E30" t="str">
        <f ca="1"/>
        <v>Luke Skywalker</v>
      </c>
      <c r="F30" s="4">
        <f ca="1"/>
        <v>1028</v>
      </c>
      <c r="G30" s="4">
        <f ca="1"/>
        <v>1055</v>
      </c>
      <c r="H30" s="4">
        <f ca="1"/>
        <v>1084</v>
      </c>
      <c r="I30" s="4">
        <f ca="1"/>
        <v>998</v>
      </c>
      <c r="J30" s="4">
        <f ca="1"/>
        <v>917</v>
      </c>
      <c r="M30" t="str">
        <v>Mar-09</v>
      </c>
      <c r="Q30" t="str">
        <v>Chewbacca</v>
      </c>
      <c r="R30">
        <f t="shared" ca="1" si="14"/>
        <v>28108</v>
      </c>
      <c r="S30">
        <f t="shared" ca="1" si="15"/>
        <v>28703</v>
      </c>
      <c r="T30">
        <f t="shared" ca="1" si="16"/>
        <v>28750</v>
      </c>
      <c r="U30">
        <f t="shared" ca="1" si="17"/>
        <v>28531</v>
      </c>
      <c r="V30">
        <f t="shared" ca="1" si="13"/>
        <v>28602</v>
      </c>
      <c r="Y30" t="str">
        <f ca="1"/>
        <v>Chewbacca</v>
      </c>
      <c r="Z30">
        <f ca="1"/>
        <v>28108</v>
      </c>
      <c r="AA30">
        <f ca="1"/>
        <v>28703</v>
      </c>
      <c r="AB30">
        <f ca="1"/>
        <v>28750</v>
      </c>
      <c r="AC30">
        <f ca="1"/>
        <v>28531</v>
      </c>
      <c r="AD30">
        <f ca="1"/>
        <v>28602</v>
      </c>
    </row>
    <row r="31" spans="2:30" x14ac:dyDescent="0.25">
      <c r="B31" t="str">
        <f ca="1"/>
        <v>East</v>
      </c>
      <c r="C31" t="str">
        <f ca="1"/>
        <v>Transponders</v>
      </c>
      <c r="D31" t="str">
        <f ca="1"/>
        <v>Enterprise</v>
      </c>
      <c r="E31" t="str">
        <f ca="1"/>
        <v>Hansolo</v>
      </c>
      <c r="F31" s="4">
        <f ca="1"/>
        <v>560</v>
      </c>
      <c r="G31" s="4">
        <f ca="1"/>
        <v>609</v>
      </c>
      <c r="H31" s="4">
        <f ca="1"/>
        <v>565</v>
      </c>
      <c r="I31" s="4">
        <f ca="1"/>
        <v>582</v>
      </c>
      <c r="J31" s="4">
        <f ca="1"/>
        <v>629</v>
      </c>
      <c r="M31" t="str">
        <v>Apr-09</v>
      </c>
    </row>
    <row r="32" spans="2:30" x14ac:dyDescent="0.25">
      <c r="B32" t="str">
        <f ca="1"/>
        <v>East</v>
      </c>
      <c r="C32" t="str">
        <f ca="1"/>
        <v>Transponders</v>
      </c>
      <c r="D32" t="str">
        <f ca="1"/>
        <v>Enterprise</v>
      </c>
      <c r="E32" t="str">
        <f ca="1"/>
        <v>Chewbacca</v>
      </c>
      <c r="F32" s="4">
        <f ca="1"/>
        <v>947</v>
      </c>
      <c r="G32" s="4">
        <f ca="1"/>
        <v>1035</v>
      </c>
      <c r="H32" s="4">
        <f ca="1"/>
        <v>974</v>
      </c>
      <c r="I32" s="4">
        <f ca="1"/>
        <v>887</v>
      </c>
      <c r="J32" s="4">
        <f ca="1"/>
        <v>909</v>
      </c>
      <c r="M32" t="str">
        <v>May-09</v>
      </c>
    </row>
    <row r="33" spans="2:13" x14ac:dyDescent="0.25">
      <c r="B33" t="str">
        <f ca="1"/>
        <v>East</v>
      </c>
      <c r="C33" t="str">
        <f ca="1"/>
        <v>Transponders</v>
      </c>
      <c r="D33" t="str">
        <f ca="1"/>
        <v>Galaxy</v>
      </c>
      <c r="E33" t="str">
        <f ca="1"/>
        <v>James Kirk</v>
      </c>
      <c r="F33" s="4">
        <f ca="1"/>
        <v>764</v>
      </c>
      <c r="G33" s="4">
        <f ca="1"/>
        <v>787</v>
      </c>
      <c r="H33" s="4">
        <f ca="1"/>
        <v>760</v>
      </c>
      <c r="I33" s="4">
        <f ca="1"/>
        <v>694</v>
      </c>
      <c r="J33" s="4">
        <f ca="1"/>
        <v>706</v>
      </c>
      <c r="M33" t="str">
        <v>Jun-09</v>
      </c>
    </row>
    <row r="34" spans="2:13" x14ac:dyDescent="0.25">
      <c r="B34" t="str">
        <f ca="1"/>
        <v>East</v>
      </c>
      <c r="C34" t="str">
        <f ca="1"/>
        <v>Transponders</v>
      </c>
      <c r="D34" t="str">
        <f ca="1"/>
        <v>Galaxy</v>
      </c>
      <c r="E34" t="str">
        <f ca="1"/>
        <v>Luke Skywalker</v>
      </c>
      <c r="F34" s="4">
        <f ca="1"/>
        <v>1090</v>
      </c>
      <c r="G34" s="4">
        <f ca="1"/>
        <v>1157</v>
      </c>
      <c r="H34" s="4">
        <f ca="1"/>
        <v>1132</v>
      </c>
      <c r="I34" s="4">
        <f ca="1"/>
        <v>1058</v>
      </c>
      <c r="J34" s="4">
        <f ca="1"/>
        <v>982</v>
      </c>
      <c r="M34" t="str">
        <v>Jul-09</v>
      </c>
    </row>
    <row r="35" spans="2:13" x14ac:dyDescent="0.25">
      <c r="B35" t="str">
        <f ca="1"/>
        <v>East</v>
      </c>
      <c r="C35" t="str">
        <f ca="1"/>
        <v>Transponders</v>
      </c>
      <c r="D35" t="str">
        <f ca="1"/>
        <v>Galaxy</v>
      </c>
      <c r="E35" t="str">
        <f ca="1"/>
        <v>Hansolo</v>
      </c>
      <c r="F35" s="4">
        <f ca="1"/>
        <v>439</v>
      </c>
      <c r="G35" s="4">
        <f ca="1"/>
        <v>460</v>
      </c>
      <c r="H35" s="4">
        <f ca="1"/>
        <v>473</v>
      </c>
      <c r="I35" s="4">
        <f ca="1"/>
        <v>473</v>
      </c>
      <c r="J35" s="4">
        <f ca="1"/>
        <v>485</v>
      </c>
      <c r="M35" t="str">
        <v>Aug-09</v>
      </c>
    </row>
    <row r="36" spans="2:13" x14ac:dyDescent="0.25">
      <c r="B36" t="str">
        <f ca="1"/>
        <v>East</v>
      </c>
      <c r="C36" t="str">
        <f ca="1"/>
        <v>Transponders</v>
      </c>
      <c r="D36" t="str">
        <f ca="1"/>
        <v>Galaxy</v>
      </c>
      <c r="E36" t="str">
        <f ca="1"/>
        <v>Chewbacca</v>
      </c>
      <c r="F36" s="4">
        <f ca="1"/>
        <v>783</v>
      </c>
      <c r="G36" s="4">
        <f ca="1"/>
        <v>850</v>
      </c>
      <c r="H36" s="4">
        <f ca="1"/>
        <v>932</v>
      </c>
      <c r="I36" s="4">
        <f ca="1"/>
        <v>889</v>
      </c>
      <c r="J36" s="4">
        <f ca="1"/>
        <v>906</v>
      </c>
      <c r="M36" t="str">
        <v>Sep-09</v>
      </c>
    </row>
    <row r="37" spans="2:13" x14ac:dyDescent="0.25">
      <c r="B37" t="str">
        <f ca="1"/>
        <v>East</v>
      </c>
      <c r="C37" t="str">
        <f ca="1"/>
        <v>Transponders</v>
      </c>
      <c r="D37" t="str">
        <f ca="1"/>
        <v>Planet</v>
      </c>
      <c r="E37" t="str">
        <f ca="1"/>
        <v>James Kirk</v>
      </c>
      <c r="F37" s="4">
        <f ca="1"/>
        <v>867</v>
      </c>
      <c r="G37" s="4">
        <f ca="1"/>
        <v>798</v>
      </c>
      <c r="H37" s="4">
        <f ca="1"/>
        <v>733</v>
      </c>
      <c r="I37" s="4">
        <f ca="1"/>
        <v>675</v>
      </c>
      <c r="J37" s="4">
        <f ca="1"/>
        <v>699</v>
      </c>
      <c r="M37" t="str">
        <v>Oct-09</v>
      </c>
    </row>
    <row r="38" spans="2:13" x14ac:dyDescent="0.25">
      <c r="B38" t="str">
        <f ca="1"/>
        <v>East</v>
      </c>
      <c r="C38" t="str">
        <f ca="1"/>
        <v>Transponders</v>
      </c>
      <c r="D38" t="str">
        <f ca="1"/>
        <v>Planet</v>
      </c>
      <c r="E38" t="str">
        <f ca="1"/>
        <v>Luke Skywalker</v>
      </c>
      <c r="F38" s="4">
        <f ca="1"/>
        <v>2134</v>
      </c>
      <c r="G38" s="4">
        <f ca="1"/>
        <v>2267</v>
      </c>
      <c r="H38" s="4">
        <f ca="1"/>
        <v>2263</v>
      </c>
      <c r="I38" s="4">
        <f ca="1"/>
        <v>2265</v>
      </c>
      <c r="J38" s="4">
        <f ca="1"/>
        <v>2164</v>
      </c>
      <c r="M38" t="str">
        <v>Nov-09</v>
      </c>
    </row>
    <row r="39" spans="2:13" x14ac:dyDescent="0.25">
      <c r="B39" t="str">
        <f ca="1"/>
        <v>East</v>
      </c>
      <c r="C39" t="str">
        <f ca="1"/>
        <v>Transponders</v>
      </c>
      <c r="D39" t="str">
        <f ca="1"/>
        <v>Planet</v>
      </c>
      <c r="E39" t="str">
        <f ca="1"/>
        <v>Hansolo</v>
      </c>
      <c r="F39" s="4">
        <f ca="1"/>
        <v>669</v>
      </c>
      <c r="G39" s="4">
        <f ca="1"/>
        <v>713</v>
      </c>
      <c r="H39" s="4">
        <f ca="1"/>
        <v>784</v>
      </c>
      <c r="I39" s="4">
        <f ca="1"/>
        <v>838</v>
      </c>
      <c r="J39" s="4">
        <f ca="1"/>
        <v>878</v>
      </c>
      <c r="M39" t="str">
        <v>Dec-09</v>
      </c>
    </row>
    <row r="40" spans="2:13" x14ac:dyDescent="0.25">
      <c r="B40" t="str">
        <f ca="1"/>
        <v>East</v>
      </c>
      <c r="C40" t="str">
        <f ca="1"/>
        <v>Transponders</v>
      </c>
      <c r="D40" t="str">
        <f ca="1"/>
        <v>Planet</v>
      </c>
      <c r="E40" t="str">
        <f ca="1"/>
        <v>Chewbacca</v>
      </c>
      <c r="F40" s="4">
        <f ca="1"/>
        <v>687</v>
      </c>
      <c r="G40" s="4">
        <f ca="1"/>
        <v>709</v>
      </c>
      <c r="H40" s="4">
        <f ca="1"/>
        <v>654</v>
      </c>
      <c r="I40" s="4">
        <f ca="1"/>
        <v>710</v>
      </c>
      <c r="J40" s="4">
        <f ca="1"/>
        <v>688</v>
      </c>
    </row>
    <row r="41" spans="2:13" x14ac:dyDescent="0.25">
      <c r="B41" t="str">
        <f ca="1"/>
        <v>East</v>
      </c>
      <c r="C41" t="str">
        <f ca="1"/>
        <v>Glue Guns</v>
      </c>
      <c r="D41" t="str">
        <f ca="1"/>
        <v>Enterprise</v>
      </c>
      <c r="E41" t="str">
        <f ca="1"/>
        <v>James Kirk</v>
      </c>
      <c r="F41" s="4">
        <f ca="1"/>
        <v>1182</v>
      </c>
      <c r="G41" s="4">
        <f ca="1"/>
        <v>1116</v>
      </c>
      <c r="H41" s="4">
        <f ca="1"/>
        <v>1163</v>
      </c>
      <c r="I41" s="4">
        <f ca="1"/>
        <v>1153</v>
      </c>
      <c r="J41" s="4">
        <f ca="1"/>
        <v>1116</v>
      </c>
    </row>
    <row r="42" spans="2:13" x14ac:dyDescent="0.25">
      <c r="B42" t="str">
        <f ca="1"/>
        <v>East</v>
      </c>
      <c r="C42" t="str">
        <f ca="1"/>
        <v>Glue Guns</v>
      </c>
      <c r="D42" t="str">
        <f ca="1"/>
        <v>Enterprise</v>
      </c>
      <c r="E42" t="str">
        <f ca="1"/>
        <v>Luke Skywalker</v>
      </c>
      <c r="F42" s="4">
        <f ca="1"/>
        <v>927</v>
      </c>
      <c r="G42" s="4">
        <f ca="1"/>
        <v>946</v>
      </c>
      <c r="H42" s="4">
        <f ca="1"/>
        <v>1031</v>
      </c>
      <c r="I42" s="4">
        <f ca="1"/>
        <v>945</v>
      </c>
      <c r="J42" s="4">
        <f ca="1"/>
        <v>891</v>
      </c>
    </row>
    <row r="43" spans="2:13" x14ac:dyDescent="0.25">
      <c r="B43" t="str">
        <f ca="1"/>
        <v>East</v>
      </c>
      <c r="C43" t="str">
        <f ca="1"/>
        <v>Glue Guns</v>
      </c>
      <c r="D43" t="str">
        <f ca="1"/>
        <v>Enterprise</v>
      </c>
      <c r="E43" t="str">
        <f ca="1"/>
        <v>Hansolo</v>
      </c>
      <c r="F43" s="4">
        <f ca="1"/>
        <v>439</v>
      </c>
      <c r="G43" s="4">
        <f ca="1"/>
        <v>444</v>
      </c>
      <c r="H43" s="4">
        <f ca="1"/>
        <v>465</v>
      </c>
      <c r="I43" s="4">
        <f ca="1"/>
        <v>495</v>
      </c>
      <c r="J43" s="4">
        <f ca="1"/>
        <v>532</v>
      </c>
    </row>
    <row r="44" spans="2:13" x14ac:dyDescent="0.25">
      <c r="B44" t="str">
        <f ca="1"/>
        <v>East</v>
      </c>
      <c r="C44" t="str">
        <f ca="1"/>
        <v>Glue Guns</v>
      </c>
      <c r="D44" t="str">
        <f ca="1"/>
        <v>Enterprise</v>
      </c>
      <c r="E44" t="str">
        <f ca="1"/>
        <v>Chewbacca</v>
      </c>
      <c r="F44" s="4">
        <f ca="1"/>
        <v>926</v>
      </c>
      <c r="G44" s="4">
        <f ca="1"/>
        <v>957</v>
      </c>
      <c r="H44" s="4">
        <f ca="1"/>
        <v>1040</v>
      </c>
      <c r="I44" s="4">
        <f ca="1"/>
        <v>967</v>
      </c>
      <c r="J44" s="4">
        <f ca="1"/>
        <v>1064</v>
      </c>
    </row>
    <row r="45" spans="2:13" x14ac:dyDescent="0.25">
      <c r="B45" t="str">
        <f ca="1"/>
        <v>East</v>
      </c>
      <c r="C45" t="str">
        <f ca="1"/>
        <v>Glue Guns</v>
      </c>
      <c r="D45" t="str">
        <f ca="1"/>
        <v>Galaxy</v>
      </c>
      <c r="E45" t="str">
        <f ca="1"/>
        <v>James Kirk</v>
      </c>
      <c r="F45" s="4">
        <f ca="1"/>
        <v>689</v>
      </c>
      <c r="G45" s="4">
        <f ca="1"/>
        <v>702</v>
      </c>
      <c r="H45" s="4">
        <f ca="1"/>
        <v>710</v>
      </c>
      <c r="I45" s="4">
        <f ca="1"/>
        <v>747</v>
      </c>
      <c r="J45" s="4">
        <f ca="1"/>
        <v>682</v>
      </c>
    </row>
    <row r="46" spans="2:13" x14ac:dyDescent="0.25">
      <c r="B46" t="str">
        <f ca="1"/>
        <v>East</v>
      </c>
      <c r="C46" t="str">
        <f ca="1"/>
        <v>Glue Guns</v>
      </c>
      <c r="D46" t="str">
        <f ca="1"/>
        <v>Galaxy</v>
      </c>
      <c r="E46" t="str">
        <f ca="1"/>
        <v>Luke Skywalker</v>
      </c>
      <c r="F46" s="4">
        <f ca="1"/>
        <v>360</v>
      </c>
      <c r="G46" s="4">
        <f ca="1"/>
        <v>354</v>
      </c>
      <c r="H46" s="4">
        <f ca="1"/>
        <v>385</v>
      </c>
      <c r="I46" s="4">
        <f ca="1"/>
        <v>374</v>
      </c>
      <c r="J46" s="4">
        <f ca="1"/>
        <v>391</v>
      </c>
    </row>
    <row r="47" spans="2:13" x14ac:dyDescent="0.25">
      <c r="B47" t="str">
        <f ca="1"/>
        <v>East</v>
      </c>
      <c r="C47" t="str">
        <f ca="1"/>
        <v>Glue Guns</v>
      </c>
      <c r="D47" t="str">
        <f ca="1"/>
        <v>Galaxy</v>
      </c>
      <c r="E47" t="str">
        <f ca="1"/>
        <v>Hansolo</v>
      </c>
      <c r="F47" s="4">
        <f ca="1"/>
        <v>571</v>
      </c>
      <c r="G47" s="4">
        <f ca="1"/>
        <v>563</v>
      </c>
      <c r="H47" s="4">
        <f ca="1"/>
        <v>551</v>
      </c>
      <c r="I47" s="4">
        <f ca="1"/>
        <v>537</v>
      </c>
      <c r="J47" s="4">
        <f ca="1"/>
        <v>488</v>
      </c>
    </row>
    <row r="48" spans="2:13" x14ac:dyDescent="0.25">
      <c r="B48" t="str">
        <f ca="1"/>
        <v>East</v>
      </c>
      <c r="C48" t="str">
        <f ca="1"/>
        <v>Glue Guns</v>
      </c>
      <c r="D48" t="str">
        <f ca="1"/>
        <v>Galaxy</v>
      </c>
      <c r="E48" t="str">
        <f ca="1"/>
        <v>Chewbacca</v>
      </c>
      <c r="F48" s="4">
        <f ca="1"/>
        <v>727</v>
      </c>
      <c r="G48" s="4">
        <f ca="1"/>
        <v>685</v>
      </c>
      <c r="H48" s="4">
        <f ca="1"/>
        <v>672</v>
      </c>
      <c r="I48" s="4">
        <f ca="1"/>
        <v>614</v>
      </c>
      <c r="J48" s="4">
        <f ca="1"/>
        <v>570</v>
      </c>
    </row>
    <row r="49" spans="2:10" x14ac:dyDescent="0.25">
      <c r="B49" t="str">
        <f ca="1"/>
        <v>East</v>
      </c>
      <c r="C49" t="str">
        <f ca="1"/>
        <v>Glue Guns</v>
      </c>
      <c r="D49" t="str">
        <f ca="1"/>
        <v>Planet</v>
      </c>
      <c r="E49" t="str">
        <f ca="1"/>
        <v>James Kirk</v>
      </c>
      <c r="F49" s="4">
        <f ca="1"/>
        <v>998</v>
      </c>
      <c r="G49" s="4">
        <f ca="1"/>
        <v>953</v>
      </c>
      <c r="H49" s="4">
        <f ca="1"/>
        <v>874</v>
      </c>
      <c r="I49" s="4">
        <f ca="1"/>
        <v>880</v>
      </c>
      <c r="J49" s="4">
        <f ca="1"/>
        <v>938</v>
      </c>
    </row>
    <row r="50" spans="2:10" x14ac:dyDescent="0.25">
      <c r="B50" t="str">
        <f ca="1"/>
        <v>East</v>
      </c>
      <c r="C50" t="str">
        <f ca="1"/>
        <v>Glue Guns</v>
      </c>
      <c r="D50" t="str">
        <f ca="1"/>
        <v>Planet</v>
      </c>
      <c r="E50" t="str">
        <f ca="1"/>
        <v>Luke Skywalker</v>
      </c>
      <c r="F50" s="4">
        <f ca="1"/>
        <v>738</v>
      </c>
      <c r="G50" s="4">
        <f ca="1"/>
        <v>813</v>
      </c>
      <c r="H50" s="4">
        <f ca="1"/>
        <v>817</v>
      </c>
      <c r="I50" s="4">
        <f ca="1"/>
        <v>811</v>
      </c>
      <c r="J50" s="4">
        <f ca="1"/>
        <v>745</v>
      </c>
    </row>
    <row r="51" spans="2:10" x14ac:dyDescent="0.25">
      <c r="B51" t="str">
        <f ca="1"/>
        <v>East</v>
      </c>
      <c r="C51" t="str">
        <f ca="1"/>
        <v>Glue Guns</v>
      </c>
      <c r="D51" t="str">
        <f ca="1"/>
        <v>Planet</v>
      </c>
      <c r="E51" t="str">
        <f ca="1"/>
        <v>Hansolo</v>
      </c>
      <c r="F51" s="4">
        <f ca="1"/>
        <v>541</v>
      </c>
      <c r="G51" s="4">
        <f ca="1"/>
        <v>498</v>
      </c>
      <c r="H51" s="4">
        <f ca="1"/>
        <v>509</v>
      </c>
      <c r="I51" s="4">
        <f ca="1"/>
        <v>538</v>
      </c>
      <c r="J51" s="4">
        <f ca="1"/>
        <v>524</v>
      </c>
    </row>
    <row r="52" spans="2:10" x14ac:dyDescent="0.25">
      <c r="B52" t="str">
        <f ca="1"/>
        <v>East</v>
      </c>
      <c r="C52" t="str">
        <f ca="1"/>
        <v>Glue Guns</v>
      </c>
      <c r="D52" t="str">
        <f ca="1"/>
        <v>Planet</v>
      </c>
      <c r="E52" t="str">
        <f ca="1"/>
        <v>Chewbacca</v>
      </c>
      <c r="F52" s="4">
        <f ca="1"/>
        <v>628</v>
      </c>
      <c r="G52" s="4">
        <f ca="1"/>
        <v>662</v>
      </c>
      <c r="H52" s="4">
        <f ca="1"/>
        <v>665</v>
      </c>
      <c r="I52" s="4">
        <f ca="1"/>
        <v>706</v>
      </c>
      <c r="J52" s="4">
        <f ca="1"/>
        <v>696</v>
      </c>
    </row>
    <row r="53" spans="2:10" x14ac:dyDescent="0.25">
      <c r="B53" t="str">
        <f ca="1"/>
        <v>West</v>
      </c>
      <c r="C53" t="str">
        <f ca="1"/>
        <v>Light Sabres</v>
      </c>
      <c r="D53" t="str">
        <f ca="1"/>
        <v>Enterprise</v>
      </c>
      <c r="E53" t="str">
        <f ca="1"/>
        <v>James Kirk</v>
      </c>
      <c r="F53" s="4">
        <f ca="1"/>
        <v>789</v>
      </c>
      <c r="G53" s="4">
        <f ca="1"/>
        <v>814</v>
      </c>
      <c r="H53" s="4">
        <f ca="1"/>
        <v>768</v>
      </c>
      <c r="I53" s="4">
        <f ca="1"/>
        <v>789</v>
      </c>
      <c r="J53" s="4">
        <f ca="1"/>
        <v>736</v>
      </c>
    </row>
    <row r="54" spans="2:10" x14ac:dyDescent="0.25">
      <c r="B54" t="str">
        <f ca="1"/>
        <v>West</v>
      </c>
      <c r="C54" t="str">
        <f ca="1"/>
        <v>Light Sabres</v>
      </c>
      <c r="D54" t="str">
        <f ca="1"/>
        <v>Enterprise</v>
      </c>
      <c r="E54" t="str">
        <f ca="1"/>
        <v>Luke Skywalker</v>
      </c>
      <c r="F54" s="4">
        <f ca="1"/>
        <v>1140</v>
      </c>
      <c r="G54" s="4">
        <f ca="1"/>
        <v>1144</v>
      </c>
      <c r="H54" s="4">
        <f ca="1"/>
        <v>1150</v>
      </c>
      <c r="I54" s="4">
        <f ca="1"/>
        <v>1052</v>
      </c>
      <c r="J54" s="4">
        <f ca="1"/>
        <v>999</v>
      </c>
    </row>
    <row r="55" spans="2:10" x14ac:dyDescent="0.25">
      <c r="B55" t="str">
        <f ca="1"/>
        <v>West</v>
      </c>
      <c r="C55" t="str">
        <f ca="1"/>
        <v>Light Sabres</v>
      </c>
      <c r="D55" t="str">
        <f ca="1"/>
        <v>Enterprise</v>
      </c>
      <c r="E55" t="str">
        <f ca="1"/>
        <v>Hansolo</v>
      </c>
      <c r="F55" s="4">
        <f ca="1"/>
        <v>916</v>
      </c>
      <c r="G55" s="4">
        <f ca="1"/>
        <v>841</v>
      </c>
      <c r="H55" s="4">
        <f ca="1"/>
        <v>916</v>
      </c>
      <c r="I55" s="4">
        <f ca="1"/>
        <v>972</v>
      </c>
      <c r="J55" s="4">
        <f ca="1"/>
        <v>977</v>
      </c>
    </row>
    <row r="56" spans="2:10" x14ac:dyDescent="0.25">
      <c r="B56" t="str">
        <f ca="1"/>
        <v>West</v>
      </c>
      <c r="C56" t="str">
        <f ca="1"/>
        <v>Light Sabres</v>
      </c>
      <c r="D56" t="str">
        <f ca="1"/>
        <v>Enterprise</v>
      </c>
      <c r="E56" t="str">
        <f ca="1"/>
        <v>Chewbacca</v>
      </c>
      <c r="F56" s="4">
        <f ca="1"/>
        <v>731</v>
      </c>
      <c r="G56" s="4">
        <f ca="1"/>
        <v>757</v>
      </c>
      <c r="H56" s="4">
        <f ca="1"/>
        <v>750</v>
      </c>
      <c r="I56" s="4">
        <f ca="1"/>
        <v>810</v>
      </c>
      <c r="J56" s="4">
        <f ca="1"/>
        <v>874</v>
      </c>
    </row>
    <row r="57" spans="2:10" x14ac:dyDescent="0.25">
      <c r="B57" t="str">
        <f ca="1"/>
        <v>West</v>
      </c>
      <c r="C57" t="str">
        <f ca="1"/>
        <v>Light Sabres</v>
      </c>
      <c r="D57" t="str">
        <f ca="1"/>
        <v>Galaxy</v>
      </c>
      <c r="E57" t="str">
        <f ca="1"/>
        <v>James Kirk</v>
      </c>
      <c r="F57" s="4">
        <f ca="1"/>
        <v>864</v>
      </c>
      <c r="G57" s="4">
        <f ca="1"/>
        <v>851</v>
      </c>
      <c r="H57" s="4">
        <f ca="1"/>
        <v>793</v>
      </c>
      <c r="I57" s="4">
        <f ca="1"/>
        <v>876</v>
      </c>
      <c r="J57" s="4">
        <f ca="1"/>
        <v>903</v>
      </c>
    </row>
    <row r="58" spans="2:10" x14ac:dyDescent="0.25">
      <c r="B58" t="str">
        <f ca="1"/>
        <v>West</v>
      </c>
      <c r="C58" t="str">
        <f ca="1"/>
        <v>Light Sabres</v>
      </c>
      <c r="D58" t="str">
        <f ca="1"/>
        <v>Galaxy</v>
      </c>
      <c r="E58" t="str">
        <f ca="1"/>
        <v>Luke Skywalker</v>
      </c>
      <c r="F58" s="4">
        <f ca="1"/>
        <v>585</v>
      </c>
      <c r="G58" s="4">
        <f ca="1"/>
        <v>627</v>
      </c>
      <c r="H58" s="4">
        <f ca="1"/>
        <v>666</v>
      </c>
      <c r="I58" s="4">
        <f ca="1"/>
        <v>664</v>
      </c>
      <c r="J58" s="4">
        <f ca="1"/>
        <v>692</v>
      </c>
    </row>
    <row r="59" spans="2:10" x14ac:dyDescent="0.25">
      <c r="B59" t="str">
        <f ca="1"/>
        <v>West</v>
      </c>
      <c r="C59" t="str">
        <f ca="1"/>
        <v>Light Sabres</v>
      </c>
      <c r="D59" t="str">
        <f ca="1"/>
        <v>Galaxy</v>
      </c>
      <c r="E59" t="str">
        <f ca="1"/>
        <v>Hansolo</v>
      </c>
      <c r="F59" s="4">
        <f ca="1"/>
        <v>1109</v>
      </c>
      <c r="G59" s="4">
        <f ca="1"/>
        <v>1145</v>
      </c>
      <c r="H59" s="4">
        <f ca="1"/>
        <v>1203</v>
      </c>
      <c r="I59" s="4">
        <f ca="1"/>
        <v>1290</v>
      </c>
      <c r="J59" s="4">
        <f ca="1"/>
        <v>1289</v>
      </c>
    </row>
    <row r="60" spans="2:10" x14ac:dyDescent="0.25">
      <c r="B60" t="str">
        <f ca="1"/>
        <v>West</v>
      </c>
      <c r="C60" t="str">
        <f ca="1"/>
        <v>Light Sabres</v>
      </c>
      <c r="D60" t="str">
        <f ca="1"/>
        <v>Galaxy</v>
      </c>
      <c r="E60" t="str">
        <f ca="1"/>
        <v>Chewbacca</v>
      </c>
      <c r="F60" s="4">
        <f ca="1"/>
        <v>855</v>
      </c>
      <c r="G60" s="4">
        <f ca="1"/>
        <v>797</v>
      </c>
      <c r="H60" s="4">
        <f ca="1"/>
        <v>758</v>
      </c>
      <c r="I60" s="4">
        <f ca="1"/>
        <v>726</v>
      </c>
      <c r="J60" s="4">
        <f ca="1"/>
        <v>805</v>
      </c>
    </row>
    <row r="61" spans="2:10" x14ac:dyDescent="0.25">
      <c r="B61" t="str">
        <f ca="1"/>
        <v>West</v>
      </c>
      <c r="C61" t="str">
        <f ca="1"/>
        <v>Light Sabres</v>
      </c>
      <c r="D61" t="str">
        <f ca="1"/>
        <v>Planet</v>
      </c>
      <c r="E61" t="str">
        <f ca="1"/>
        <v>James Kirk</v>
      </c>
      <c r="F61" s="4">
        <f ca="1"/>
        <v>684</v>
      </c>
      <c r="G61" s="4">
        <f ca="1"/>
        <v>639</v>
      </c>
      <c r="H61" s="4">
        <f ca="1"/>
        <v>702</v>
      </c>
      <c r="I61" s="4">
        <f ca="1"/>
        <v>740</v>
      </c>
      <c r="J61" s="4">
        <f ca="1"/>
        <v>806</v>
      </c>
    </row>
    <row r="62" spans="2:10" x14ac:dyDescent="0.25">
      <c r="B62" t="str">
        <f ca="1"/>
        <v>West</v>
      </c>
      <c r="C62" t="str">
        <f ca="1"/>
        <v>Light Sabres</v>
      </c>
      <c r="D62" t="str">
        <f ca="1"/>
        <v>Planet</v>
      </c>
      <c r="E62" t="str">
        <f ca="1"/>
        <v>Luke Skywalker</v>
      </c>
      <c r="F62" s="4">
        <f ca="1"/>
        <v>885</v>
      </c>
      <c r="G62" s="4">
        <f ca="1"/>
        <v>834</v>
      </c>
      <c r="H62" s="4">
        <f ca="1"/>
        <v>872</v>
      </c>
      <c r="I62" s="4">
        <f ca="1"/>
        <v>868</v>
      </c>
      <c r="J62" s="4">
        <f ca="1"/>
        <v>812</v>
      </c>
    </row>
    <row r="63" spans="2:10" x14ac:dyDescent="0.25">
      <c r="B63" t="str">
        <f ca="1"/>
        <v>West</v>
      </c>
      <c r="C63" t="str">
        <f ca="1"/>
        <v>Light Sabres</v>
      </c>
      <c r="D63" t="str">
        <f ca="1"/>
        <v>Planet</v>
      </c>
      <c r="E63" t="str">
        <f ca="1"/>
        <v>Hansolo</v>
      </c>
      <c r="F63" s="4">
        <f ca="1"/>
        <v>995</v>
      </c>
      <c r="G63" s="4">
        <f ca="1"/>
        <v>965</v>
      </c>
      <c r="H63" s="4">
        <f ca="1"/>
        <v>1024</v>
      </c>
      <c r="I63" s="4">
        <f ca="1"/>
        <v>970</v>
      </c>
      <c r="J63" s="4">
        <f ca="1"/>
        <v>996</v>
      </c>
    </row>
    <row r="64" spans="2:10" x14ac:dyDescent="0.25">
      <c r="B64" t="str">
        <f ca="1"/>
        <v>West</v>
      </c>
      <c r="C64" t="str">
        <f ca="1"/>
        <v>Light Sabres</v>
      </c>
      <c r="D64" t="str">
        <f ca="1"/>
        <v>Planet</v>
      </c>
      <c r="E64" t="str">
        <f ca="1"/>
        <v>Chewbacca</v>
      </c>
      <c r="F64" s="4">
        <f ca="1"/>
        <v>653</v>
      </c>
      <c r="G64" s="4">
        <f ca="1"/>
        <v>627</v>
      </c>
      <c r="H64" s="4">
        <f ca="1"/>
        <v>572</v>
      </c>
      <c r="I64" s="4">
        <f ca="1"/>
        <v>531</v>
      </c>
      <c r="J64" s="4">
        <f ca="1"/>
        <v>548</v>
      </c>
    </row>
    <row r="65" spans="2:10" x14ac:dyDescent="0.25">
      <c r="B65" t="str">
        <f ca="1"/>
        <v>West</v>
      </c>
      <c r="C65" t="str">
        <f ca="1"/>
        <v>Transponders</v>
      </c>
      <c r="D65" t="str">
        <f ca="1"/>
        <v>Enterprise</v>
      </c>
      <c r="E65" t="str">
        <f ca="1"/>
        <v>James Kirk</v>
      </c>
      <c r="F65" s="4">
        <f ca="1"/>
        <v>967</v>
      </c>
      <c r="G65" s="4">
        <f ca="1"/>
        <v>1006</v>
      </c>
      <c r="H65" s="4">
        <f ca="1"/>
        <v>939</v>
      </c>
      <c r="I65" s="4">
        <f ca="1"/>
        <v>955</v>
      </c>
      <c r="J65" s="4">
        <f ca="1"/>
        <v>1054</v>
      </c>
    </row>
    <row r="66" spans="2:10" x14ac:dyDescent="0.25">
      <c r="B66" t="str">
        <f ca="1"/>
        <v>West</v>
      </c>
      <c r="C66" t="str">
        <f ca="1"/>
        <v>Transponders</v>
      </c>
      <c r="D66" t="str">
        <f ca="1"/>
        <v>Enterprise</v>
      </c>
      <c r="E66" t="str">
        <f ca="1"/>
        <v>Luke Skywalker</v>
      </c>
      <c r="F66" s="4">
        <f ca="1"/>
        <v>916</v>
      </c>
      <c r="G66" s="4">
        <f ca="1"/>
        <v>970</v>
      </c>
      <c r="H66" s="4">
        <f ca="1"/>
        <v>933</v>
      </c>
      <c r="I66" s="4">
        <f ca="1"/>
        <v>1014</v>
      </c>
      <c r="J66" s="4">
        <f ca="1"/>
        <v>1118</v>
      </c>
    </row>
    <row r="67" spans="2:10" x14ac:dyDescent="0.25">
      <c r="B67" t="str">
        <f ca="1"/>
        <v>West</v>
      </c>
      <c r="C67" t="str">
        <f ca="1"/>
        <v>Transponders</v>
      </c>
      <c r="D67" t="str">
        <f ca="1"/>
        <v>Enterprise</v>
      </c>
      <c r="E67" t="str">
        <f ca="1"/>
        <v>Hansolo</v>
      </c>
      <c r="F67" s="4">
        <f ca="1"/>
        <v>791</v>
      </c>
      <c r="G67" s="4">
        <f ca="1"/>
        <v>814</v>
      </c>
      <c r="H67" s="4">
        <f ca="1"/>
        <v>774</v>
      </c>
      <c r="I67" s="4">
        <f ca="1"/>
        <v>740</v>
      </c>
      <c r="J67" s="4">
        <f ca="1"/>
        <v>806</v>
      </c>
    </row>
    <row r="68" spans="2:10" x14ac:dyDescent="0.25">
      <c r="B68" t="str">
        <f ca="1"/>
        <v>West</v>
      </c>
      <c r="C68" t="str">
        <f ca="1"/>
        <v>Transponders</v>
      </c>
      <c r="D68" t="str">
        <f ca="1"/>
        <v>Enterprise</v>
      </c>
      <c r="E68" t="str">
        <f ca="1"/>
        <v>Chewbacca</v>
      </c>
      <c r="F68" s="4">
        <f ca="1"/>
        <v>752</v>
      </c>
      <c r="G68" s="4">
        <f ca="1"/>
        <v>824</v>
      </c>
      <c r="H68" s="4">
        <f ca="1"/>
        <v>877</v>
      </c>
      <c r="I68" s="4">
        <f ca="1"/>
        <v>804</v>
      </c>
      <c r="J68" s="4">
        <f ca="1"/>
        <v>771</v>
      </c>
    </row>
    <row r="69" spans="2:10" x14ac:dyDescent="0.25">
      <c r="B69" t="str">
        <f ca="1"/>
        <v>West</v>
      </c>
      <c r="C69" t="str">
        <f ca="1"/>
        <v>Transponders</v>
      </c>
      <c r="D69" t="str">
        <f ca="1"/>
        <v>Galaxy</v>
      </c>
      <c r="E69" t="str">
        <f ca="1"/>
        <v>James Kirk</v>
      </c>
      <c r="F69" s="4">
        <f ca="1"/>
        <v>518</v>
      </c>
      <c r="G69" s="4">
        <f ca="1"/>
        <v>547</v>
      </c>
      <c r="H69" s="4">
        <f ca="1"/>
        <v>579</v>
      </c>
      <c r="I69" s="4">
        <f ca="1"/>
        <v>612</v>
      </c>
      <c r="J69" s="4">
        <f ca="1"/>
        <v>557</v>
      </c>
    </row>
    <row r="70" spans="2:10" x14ac:dyDescent="0.25">
      <c r="B70" t="str">
        <f ca="1"/>
        <v>West</v>
      </c>
      <c r="C70" t="str">
        <f ca="1"/>
        <v>Transponders</v>
      </c>
      <c r="D70" t="str">
        <f ca="1"/>
        <v>Galaxy</v>
      </c>
      <c r="E70" t="str">
        <f ca="1"/>
        <v>Luke Skywalker</v>
      </c>
      <c r="F70" s="4">
        <f ca="1"/>
        <v>931</v>
      </c>
      <c r="G70" s="4">
        <f ca="1"/>
        <v>1013</v>
      </c>
      <c r="H70" s="4">
        <f ca="1"/>
        <v>1051</v>
      </c>
      <c r="I70" s="4">
        <f ca="1"/>
        <v>1135</v>
      </c>
      <c r="J70" s="4">
        <f ca="1"/>
        <v>1254</v>
      </c>
    </row>
    <row r="71" spans="2:10" x14ac:dyDescent="0.25">
      <c r="B71" t="str">
        <f ca="1"/>
        <v>West</v>
      </c>
      <c r="C71" t="str">
        <f ca="1"/>
        <v>Transponders</v>
      </c>
      <c r="D71" t="str">
        <f ca="1"/>
        <v>Galaxy</v>
      </c>
      <c r="E71" t="str">
        <f ca="1"/>
        <v>Hansolo</v>
      </c>
      <c r="F71" s="4">
        <f ca="1"/>
        <v>1036</v>
      </c>
      <c r="G71" s="4">
        <f ca="1"/>
        <v>976</v>
      </c>
      <c r="H71" s="4">
        <f ca="1"/>
        <v>950</v>
      </c>
      <c r="I71" s="4">
        <f ca="1"/>
        <v>995</v>
      </c>
      <c r="J71" s="4">
        <f ca="1"/>
        <v>926</v>
      </c>
    </row>
    <row r="72" spans="2:10" x14ac:dyDescent="0.25">
      <c r="B72" t="str">
        <f ca="1"/>
        <v>West</v>
      </c>
      <c r="C72" t="str">
        <f ca="1"/>
        <v>Transponders</v>
      </c>
      <c r="D72" t="str">
        <f ca="1"/>
        <v>Galaxy</v>
      </c>
      <c r="E72" t="str">
        <f ca="1"/>
        <v>Chewbacca</v>
      </c>
      <c r="F72" s="4">
        <f ca="1"/>
        <v>828</v>
      </c>
      <c r="G72" s="4">
        <f ca="1"/>
        <v>820</v>
      </c>
      <c r="H72" s="4">
        <f ca="1"/>
        <v>907</v>
      </c>
      <c r="I72" s="4">
        <f ca="1"/>
        <v>861</v>
      </c>
      <c r="J72" s="4">
        <f ca="1"/>
        <v>946</v>
      </c>
    </row>
    <row r="73" spans="2:10" x14ac:dyDescent="0.25">
      <c r="B73" t="str">
        <f ca="1"/>
        <v>West</v>
      </c>
      <c r="C73" t="str">
        <f ca="1"/>
        <v>Transponders</v>
      </c>
      <c r="D73" t="str">
        <f ca="1"/>
        <v>Planet</v>
      </c>
      <c r="E73" t="str">
        <f ca="1"/>
        <v>James Kirk</v>
      </c>
      <c r="F73" s="4">
        <f ca="1"/>
        <v>1097</v>
      </c>
      <c r="G73" s="4">
        <f ca="1"/>
        <v>1000</v>
      </c>
      <c r="H73" s="4">
        <f ca="1"/>
        <v>955</v>
      </c>
      <c r="I73" s="4">
        <f ca="1"/>
        <v>957</v>
      </c>
      <c r="J73" s="4">
        <f ca="1"/>
        <v>903</v>
      </c>
    </row>
    <row r="74" spans="2:10" x14ac:dyDescent="0.25">
      <c r="B74" t="str">
        <f ca="1"/>
        <v>West</v>
      </c>
      <c r="C74" t="str">
        <f ca="1"/>
        <v>Transponders</v>
      </c>
      <c r="D74" t="str">
        <f ca="1"/>
        <v>Planet</v>
      </c>
      <c r="E74" t="str">
        <f ca="1"/>
        <v>Luke Skywalker</v>
      </c>
      <c r="F74" s="4">
        <f ca="1"/>
        <v>870</v>
      </c>
      <c r="G74" s="4">
        <f ca="1"/>
        <v>908</v>
      </c>
      <c r="H74" s="4">
        <f ca="1"/>
        <v>866</v>
      </c>
      <c r="I74" s="4">
        <f ca="1"/>
        <v>960</v>
      </c>
      <c r="J74" s="4">
        <f ca="1"/>
        <v>878</v>
      </c>
    </row>
    <row r="75" spans="2:10" x14ac:dyDescent="0.25">
      <c r="B75" t="str">
        <f ca="1"/>
        <v>West</v>
      </c>
      <c r="C75" t="str">
        <f ca="1"/>
        <v>Transponders</v>
      </c>
      <c r="D75" t="str">
        <f ca="1"/>
        <v>Planet</v>
      </c>
      <c r="E75" t="str">
        <f ca="1"/>
        <v>Hansolo</v>
      </c>
      <c r="F75" s="4">
        <f ca="1"/>
        <v>783</v>
      </c>
      <c r="G75" s="4">
        <f ca="1"/>
        <v>798</v>
      </c>
      <c r="H75" s="4">
        <f ca="1"/>
        <v>875</v>
      </c>
      <c r="I75" s="4">
        <f ca="1"/>
        <v>846</v>
      </c>
      <c r="J75" s="4">
        <f ca="1"/>
        <v>790</v>
      </c>
    </row>
    <row r="76" spans="2:10" x14ac:dyDescent="0.25">
      <c r="B76" t="str">
        <f ca="1"/>
        <v>West</v>
      </c>
      <c r="C76" t="str">
        <f ca="1"/>
        <v>Transponders</v>
      </c>
      <c r="D76" t="str">
        <f ca="1"/>
        <v>Planet</v>
      </c>
      <c r="E76" t="str">
        <f ca="1"/>
        <v>Chewbacca</v>
      </c>
      <c r="F76" s="4">
        <f ca="1"/>
        <v>397</v>
      </c>
      <c r="G76" s="4">
        <f ca="1"/>
        <v>424</v>
      </c>
      <c r="H76" s="4">
        <f ca="1"/>
        <v>438</v>
      </c>
      <c r="I76" s="4">
        <f ca="1"/>
        <v>442</v>
      </c>
      <c r="J76" s="4">
        <f ca="1"/>
        <v>472</v>
      </c>
    </row>
    <row r="77" spans="2:10" x14ac:dyDescent="0.25">
      <c r="B77" t="str">
        <f ca="1"/>
        <v>West</v>
      </c>
      <c r="C77" t="str">
        <f ca="1"/>
        <v>Glue Guns</v>
      </c>
      <c r="D77" t="str">
        <f ca="1"/>
        <v>Enterprise</v>
      </c>
      <c r="E77" t="str">
        <f ca="1"/>
        <v>James Kirk</v>
      </c>
      <c r="F77" s="4">
        <f ca="1"/>
        <v>672</v>
      </c>
      <c r="G77" s="4">
        <f ca="1"/>
        <v>671</v>
      </c>
      <c r="H77" s="4">
        <f ca="1"/>
        <v>679</v>
      </c>
      <c r="I77" s="4">
        <f ca="1"/>
        <v>658</v>
      </c>
      <c r="J77" s="4">
        <f ca="1"/>
        <v>643</v>
      </c>
    </row>
    <row r="78" spans="2:10" x14ac:dyDescent="0.25">
      <c r="B78" t="str">
        <f ca="1"/>
        <v>West</v>
      </c>
      <c r="C78" t="str">
        <f ca="1"/>
        <v>Glue Guns</v>
      </c>
      <c r="D78" t="str">
        <f ca="1"/>
        <v>Enterprise</v>
      </c>
      <c r="E78" t="str">
        <f ca="1"/>
        <v>Luke Skywalker</v>
      </c>
      <c r="F78" s="4">
        <f ca="1"/>
        <v>578</v>
      </c>
      <c r="G78" s="4">
        <f ca="1"/>
        <v>581</v>
      </c>
      <c r="H78" s="4">
        <f ca="1"/>
        <v>622</v>
      </c>
      <c r="I78" s="4">
        <f ca="1"/>
        <v>674</v>
      </c>
      <c r="J78" s="4">
        <f ca="1"/>
        <v>667</v>
      </c>
    </row>
    <row r="79" spans="2:10" x14ac:dyDescent="0.25">
      <c r="B79" t="str">
        <f ca="1"/>
        <v>West</v>
      </c>
      <c r="C79" t="str">
        <f ca="1"/>
        <v>Glue Guns</v>
      </c>
      <c r="D79" t="str">
        <f ca="1"/>
        <v>Enterprise</v>
      </c>
      <c r="E79" t="str">
        <f ca="1"/>
        <v>Hansolo</v>
      </c>
      <c r="F79" s="4">
        <f ca="1"/>
        <v>697</v>
      </c>
      <c r="G79" s="4">
        <f ca="1"/>
        <v>747</v>
      </c>
      <c r="H79" s="4">
        <f ca="1"/>
        <v>787</v>
      </c>
      <c r="I79" s="4">
        <f ca="1"/>
        <v>745</v>
      </c>
      <c r="J79" s="4">
        <f ca="1"/>
        <v>798</v>
      </c>
    </row>
    <row r="80" spans="2:10" x14ac:dyDescent="0.25">
      <c r="B80" t="str">
        <f ca="1"/>
        <v>West</v>
      </c>
      <c r="C80" t="str">
        <f ca="1"/>
        <v>Glue Guns</v>
      </c>
      <c r="D80" t="str">
        <f ca="1"/>
        <v>Enterprise</v>
      </c>
      <c r="E80" t="str">
        <f ca="1"/>
        <v>Chewbacca</v>
      </c>
      <c r="F80" s="4">
        <f ca="1"/>
        <v>912</v>
      </c>
      <c r="G80" s="4">
        <f ca="1"/>
        <v>985</v>
      </c>
      <c r="H80" s="4">
        <f ca="1"/>
        <v>932</v>
      </c>
      <c r="I80" s="4">
        <f ca="1"/>
        <v>1012</v>
      </c>
      <c r="J80" s="4">
        <f ca="1"/>
        <v>1066</v>
      </c>
    </row>
    <row r="81" spans="2:10" x14ac:dyDescent="0.25">
      <c r="B81" t="str">
        <f ca="1"/>
        <v>West</v>
      </c>
      <c r="C81" t="str">
        <f ca="1"/>
        <v>Glue Guns</v>
      </c>
      <c r="D81" t="str">
        <f ca="1"/>
        <v>Galaxy</v>
      </c>
      <c r="E81" t="str">
        <f ca="1"/>
        <v>James Kirk</v>
      </c>
      <c r="F81" s="4">
        <f ca="1"/>
        <v>613</v>
      </c>
      <c r="G81" s="4">
        <f ca="1"/>
        <v>591</v>
      </c>
      <c r="H81" s="4">
        <f ca="1"/>
        <v>542</v>
      </c>
      <c r="I81" s="4">
        <f ca="1"/>
        <v>524</v>
      </c>
      <c r="J81" s="4">
        <f ca="1"/>
        <v>500</v>
      </c>
    </row>
    <row r="82" spans="2:10" x14ac:dyDescent="0.25">
      <c r="B82" t="str">
        <f ca="1"/>
        <v>West</v>
      </c>
      <c r="C82" t="str">
        <f ca="1"/>
        <v>Glue Guns</v>
      </c>
      <c r="D82" t="str">
        <f ca="1"/>
        <v>Galaxy</v>
      </c>
      <c r="E82" t="str">
        <f ca="1"/>
        <v>Luke Skywalker</v>
      </c>
      <c r="F82" s="4">
        <f ca="1"/>
        <v>470</v>
      </c>
      <c r="G82" s="4">
        <f ca="1"/>
        <v>436</v>
      </c>
      <c r="H82" s="4">
        <f ca="1"/>
        <v>420</v>
      </c>
      <c r="I82" s="4">
        <f ca="1"/>
        <v>463</v>
      </c>
      <c r="J82" s="4">
        <f ca="1"/>
        <v>504</v>
      </c>
    </row>
    <row r="83" spans="2:10" x14ac:dyDescent="0.25">
      <c r="B83" t="str">
        <f ca="1"/>
        <v>West</v>
      </c>
      <c r="C83" t="str">
        <f ca="1"/>
        <v>Glue Guns</v>
      </c>
      <c r="D83" t="str">
        <f ca="1"/>
        <v>Galaxy</v>
      </c>
      <c r="E83" t="str">
        <f ca="1"/>
        <v>Hansolo</v>
      </c>
      <c r="F83" s="4">
        <f ca="1"/>
        <v>756</v>
      </c>
      <c r="G83" s="4">
        <f ca="1"/>
        <v>723</v>
      </c>
      <c r="H83" s="4">
        <f ca="1"/>
        <v>710</v>
      </c>
      <c r="I83" s="4">
        <f ca="1"/>
        <v>700</v>
      </c>
      <c r="J83" s="4">
        <f ca="1"/>
        <v>767</v>
      </c>
    </row>
    <row r="84" spans="2:10" x14ac:dyDescent="0.25">
      <c r="B84" t="str">
        <f ca="1"/>
        <v>West</v>
      </c>
      <c r="C84" t="str">
        <f ca="1"/>
        <v>Glue Guns</v>
      </c>
      <c r="D84" t="str">
        <f ca="1"/>
        <v>Galaxy</v>
      </c>
      <c r="E84" t="str">
        <f ca="1"/>
        <v>Chewbacca</v>
      </c>
      <c r="F84" s="4">
        <f ca="1"/>
        <v>750</v>
      </c>
      <c r="G84" s="4">
        <f ca="1"/>
        <v>812</v>
      </c>
      <c r="H84" s="4">
        <f ca="1"/>
        <v>798</v>
      </c>
      <c r="I84" s="4">
        <f ca="1"/>
        <v>885</v>
      </c>
      <c r="J84" s="4">
        <f ca="1"/>
        <v>950</v>
      </c>
    </row>
    <row r="85" spans="2:10" x14ac:dyDescent="0.25">
      <c r="B85" t="str">
        <f ca="1"/>
        <v>West</v>
      </c>
      <c r="C85" t="str">
        <f ca="1"/>
        <v>Glue Guns</v>
      </c>
      <c r="D85" t="str">
        <f ca="1"/>
        <v>Planet</v>
      </c>
      <c r="E85" t="str">
        <f ca="1"/>
        <v>James Kirk</v>
      </c>
      <c r="F85" s="4">
        <f ca="1"/>
        <v>853</v>
      </c>
      <c r="G85" s="4">
        <f ca="1"/>
        <v>783</v>
      </c>
      <c r="H85" s="4">
        <f ca="1"/>
        <v>822</v>
      </c>
      <c r="I85" s="4">
        <f ca="1"/>
        <v>792</v>
      </c>
      <c r="J85" s="4">
        <f ca="1"/>
        <v>739</v>
      </c>
    </row>
    <row r="86" spans="2:10" x14ac:dyDescent="0.25">
      <c r="B86" t="str">
        <f ca="1"/>
        <v>West</v>
      </c>
      <c r="C86" t="str">
        <f ca="1"/>
        <v>Glue Guns</v>
      </c>
      <c r="D86" t="str">
        <f ca="1"/>
        <v>Planet</v>
      </c>
      <c r="E86" t="str">
        <f ca="1"/>
        <v>Luke Skywalker</v>
      </c>
      <c r="F86" s="4">
        <f ca="1"/>
        <v>1172</v>
      </c>
      <c r="G86" s="4">
        <f ca="1"/>
        <v>1145</v>
      </c>
      <c r="H86" s="4">
        <f ca="1"/>
        <v>1074</v>
      </c>
      <c r="I86" s="4">
        <f ca="1"/>
        <v>1165</v>
      </c>
      <c r="J86" s="4">
        <f ca="1"/>
        <v>1264</v>
      </c>
    </row>
    <row r="87" spans="2:10" x14ac:dyDescent="0.25">
      <c r="B87" t="str">
        <f ca="1"/>
        <v>West</v>
      </c>
      <c r="C87" t="str">
        <f ca="1"/>
        <v>Glue Guns</v>
      </c>
      <c r="D87" t="str">
        <f ca="1"/>
        <v>Planet</v>
      </c>
      <c r="E87" t="str">
        <f ca="1"/>
        <v>Hansolo</v>
      </c>
      <c r="F87" s="4">
        <f ca="1"/>
        <v>527</v>
      </c>
      <c r="G87" s="4">
        <f ca="1"/>
        <v>547</v>
      </c>
      <c r="H87" s="4">
        <f ca="1"/>
        <v>538</v>
      </c>
      <c r="I87" s="4">
        <f ca="1"/>
        <v>571</v>
      </c>
      <c r="J87" s="4">
        <f ca="1"/>
        <v>572</v>
      </c>
    </row>
    <row r="88" spans="2:10" x14ac:dyDescent="0.25">
      <c r="B88" t="str">
        <f ca="1"/>
        <v>West</v>
      </c>
      <c r="C88" t="str">
        <f ca="1"/>
        <v>Glue Guns</v>
      </c>
      <c r="D88" t="str">
        <f ca="1"/>
        <v>Planet</v>
      </c>
      <c r="E88" t="str">
        <f ca="1"/>
        <v>Chewbacca</v>
      </c>
      <c r="F88" s="4">
        <f ca="1"/>
        <v>973</v>
      </c>
      <c r="G88" s="4">
        <f ca="1"/>
        <v>1002</v>
      </c>
      <c r="H88" s="4">
        <f ca="1"/>
        <v>1065</v>
      </c>
      <c r="I88" s="4">
        <f ca="1"/>
        <v>1086</v>
      </c>
      <c r="J88" s="4">
        <f ca="1"/>
        <v>1017</v>
      </c>
    </row>
    <row r="89" spans="2:10" x14ac:dyDescent="0.25">
      <c r="B89" t="str">
        <f ca="1"/>
        <v>North</v>
      </c>
      <c r="C89" t="str">
        <f ca="1"/>
        <v>Light Sabres</v>
      </c>
      <c r="D89" t="str">
        <f ca="1"/>
        <v>Enterprise</v>
      </c>
      <c r="E89" t="str">
        <f ca="1"/>
        <v>James Kirk</v>
      </c>
      <c r="F89" s="4">
        <f ca="1"/>
        <v>1192</v>
      </c>
      <c r="G89" s="4">
        <f ca="1"/>
        <v>1157</v>
      </c>
      <c r="H89" s="4">
        <f ca="1"/>
        <v>1127</v>
      </c>
      <c r="I89" s="4">
        <f ca="1"/>
        <v>1243</v>
      </c>
      <c r="J89" s="4">
        <f ca="1"/>
        <v>1140</v>
      </c>
    </row>
    <row r="90" spans="2:10" x14ac:dyDescent="0.25">
      <c r="B90" t="str">
        <f ca="1"/>
        <v>North</v>
      </c>
      <c r="C90" t="str">
        <f ca="1"/>
        <v>Light Sabres</v>
      </c>
      <c r="D90" t="str">
        <f ca="1"/>
        <v>Enterprise</v>
      </c>
      <c r="E90" t="str">
        <f ca="1"/>
        <v>Luke Skywalker</v>
      </c>
      <c r="F90" s="4">
        <f ca="1"/>
        <v>551</v>
      </c>
      <c r="G90" s="4">
        <f ca="1"/>
        <v>544</v>
      </c>
      <c r="H90" s="4">
        <f ca="1"/>
        <v>549</v>
      </c>
      <c r="I90" s="4">
        <f ca="1"/>
        <v>531</v>
      </c>
      <c r="J90" s="4">
        <f ca="1"/>
        <v>558</v>
      </c>
    </row>
    <row r="91" spans="2:10" x14ac:dyDescent="0.25">
      <c r="B91" t="str">
        <f ca="1"/>
        <v>North</v>
      </c>
      <c r="C91" t="str">
        <f ca="1"/>
        <v>Light Sabres</v>
      </c>
      <c r="D91" t="str">
        <f ca="1"/>
        <v>Enterprise</v>
      </c>
      <c r="E91" t="str">
        <f ca="1"/>
        <v>Hansolo</v>
      </c>
      <c r="F91" s="4">
        <f ca="1"/>
        <v>560</v>
      </c>
      <c r="G91" s="4">
        <f ca="1"/>
        <v>531</v>
      </c>
      <c r="H91" s="4">
        <f ca="1"/>
        <v>507</v>
      </c>
      <c r="I91" s="4">
        <f ca="1"/>
        <v>530</v>
      </c>
      <c r="J91" s="4">
        <f ca="1"/>
        <v>532</v>
      </c>
    </row>
    <row r="92" spans="2:10" x14ac:dyDescent="0.25">
      <c r="B92" t="str">
        <f ca="1"/>
        <v>North</v>
      </c>
      <c r="C92" t="str">
        <f ca="1"/>
        <v>Light Sabres</v>
      </c>
      <c r="D92" t="str">
        <f ca="1"/>
        <v>Enterprise</v>
      </c>
      <c r="E92" t="str">
        <f ca="1"/>
        <v>Chewbacca</v>
      </c>
      <c r="F92" s="4">
        <f ca="1"/>
        <v>600</v>
      </c>
      <c r="G92" s="4">
        <f ca="1"/>
        <v>584</v>
      </c>
      <c r="H92" s="4">
        <f ca="1"/>
        <v>585</v>
      </c>
      <c r="I92" s="4">
        <f ca="1"/>
        <v>545</v>
      </c>
      <c r="J92" s="4">
        <f ca="1"/>
        <v>529</v>
      </c>
    </row>
    <row r="93" spans="2:10" x14ac:dyDescent="0.25">
      <c r="B93" t="str">
        <f ca="1"/>
        <v>North</v>
      </c>
      <c r="C93" t="str">
        <f ca="1"/>
        <v>Light Sabres</v>
      </c>
      <c r="D93" t="str">
        <f ca="1"/>
        <v>Galaxy</v>
      </c>
      <c r="E93" t="str">
        <f ca="1"/>
        <v>James Kirk</v>
      </c>
      <c r="F93" s="4">
        <f ca="1"/>
        <v>568</v>
      </c>
      <c r="G93" s="4">
        <f ca="1"/>
        <v>555</v>
      </c>
      <c r="H93" s="4">
        <f ca="1"/>
        <v>520</v>
      </c>
      <c r="I93" s="4">
        <f ca="1"/>
        <v>502</v>
      </c>
      <c r="J93" s="4">
        <f ca="1"/>
        <v>469</v>
      </c>
    </row>
    <row r="94" spans="2:10" x14ac:dyDescent="0.25">
      <c r="B94" t="str">
        <f ca="1"/>
        <v>North</v>
      </c>
      <c r="C94" t="str">
        <f ca="1"/>
        <v>Light Sabres</v>
      </c>
      <c r="D94" t="str">
        <f ca="1"/>
        <v>Galaxy</v>
      </c>
      <c r="E94" t="str">
        <f ca="1"/>
        <v>Luke Skywalker</v>
      </c>
      <c r="F94" s="4">
        <f ca="1"/>
        <v>917</v>
      </c>
      <c r="G94" s="4">
        <f ca="1"/>
        <v>996</v>
      </c>
      <c r="H94" s="4">
        <f ca="1"/>
        <v>966</v>
      </c>
      <c r="I94" s="4">
        <f ca="1"/>
        <v>891</v>
      </c>
      <c r="J94" s="4">
        <f ca="1"/>
        <v>841</v>
      </c>
    </row>
    <row r="95" spans="2:10" x14ac:dyDescent="0.25">
      <c r="B95" t="str">
        <f ca="1"/>
        <v>North</v>
      </c>
      <c r="C95" t="str">
        <f ca="1"/>
        <v>Light Sabres</v>
      </c>
      <c r="D95" t="str">
        <f ca="1"/>
        <v>Galaxy</v>
      </c>
      <c r="E95" t="str">
        <f ca="1"/>
        <v>Hansolo</v>
      </c>
      <c r="F95" s="4">
        <f ca="1"/>
        <v>608</v>
      </c>
      <c r="G95" s="4">
        <f ca="1"/>
        <v>581</v>
      </c>
      <c r="H95" s="4">
        <f ca="1"/>
        <v>536</v>
      </c>
      <c r="I95" s="4">
        <f ca="1"/>
        <v>543</v>
      </c>
      <c r="J95" s="4">
        <f ca="1"/>
        <v>589</v>
      </c>
    </row>
    <row r="96" spans="2:10" x14ac:dyDescent="0.25">
      <c r="B96" t="str">
        <f ca="1"/>
        <v>North</v>
      </c>
      <c r="C96" t="str">
        <f ca="1"/>
        <v>Light Sabres</v>
      </c>
      <c r="D96" t="str">
        <f ca="1"/>
        <v>Galaxy</v>
      </c>
      <c r="E96" t="str">
        <f ca="1"/>
        <v>Chewbacca</v>
      </c>
      <c r="F96" s="4">
        <f ca="1"/>
        <v>447</v>
      </c>
      <c r="G96" s="4">
        <f ca="1"/>
        <v>422</v>
      </c>
      <c r="H96" s="4">
        <f ca="1"/>
        <v>421</v>
      </c>
      <c r="I96" s="4">
        <f ca="1"/>
        <v>399</v>
      </c>
      <c r="J96" s="4">
        <f ca="1"/>
        <v>416</v>
      </c>
    </row>
    <row r="97" spans="2:10" x14ac:dyDescent="0.25">
      <c r="B97" t="str">
        <f ca="1"/>
        <v>North</v>
      </c>
      <c r="C97" t="str">
        <f ca="1"/>
        <v>Light Sabres</v>
      </c>
      <c r="D97" t="str">
        <f ca="1"/>
        <v>Planet</v>
      </c>
      <c r="E97" t="str">
        <f ca="1"/>
        <v>James Kirk</v>
      </c>
      <c r="F97" s="4">
        <f ca="1"/>
        <v>1073</v>
      </c>
      <c r="G97" s="4">
        <f ca="1"/>
        <v>1056</v>
      </c>
      <c r="H97" s="4">
        <f ca="1"/>
        <v>1121</v>
      </c>
      <c r="I97" s="4">
        <f ca="1"/>
        <v>1069</v>
      </c>
      <c r="J97" s="4">
        <f ca="1"/>
        <v>999</v>
      </c>
    </row>
    <row r="98" spans="2:10" x14ac:dyDescent="0.25">
      <c r="B98" t="str">
        <f ca="1"/>
        <v>North</v>
      </c>
      <c r="C98" t="str">
        <f ca="1"/>
        <v>Light Sabres</v>
      </c>
      <c r="D98" t="str">
        <f ca="1"/>
        <v>Planet</v>
      </c>
      <c r="E98" t="str">
        <f ca="1"/>
        <v>Luke Skywalker</v>
      </c>
      <c r="F98" s="4">
        <f ca="1"/>
        <v>801</v>
      </c>
      <c r="G98" s="4">
        <f ca="1"/>
        <v>822</v>
      </c>
      <c r="H98" s="4">
        <f ca="1"/>
        <v>894</v>
      </c>
      <c r="I98" s="4">
        <f ca="1"/>
        <v>929</v>
      </c>
      <c r="J98" s="4">
        <f ca="1"/>
        <v>971</v>
      </c>
    </row>
    <row r="99" spans="2:10" x14ac:dyDescent="0.25">
      <c r="B99" t="str">
        <f ca="1"/>
        <v>North</v>
      </c>
      <c r="C99" t="str">
        <f ca="1"/>
        <v>Light Sabres</v>
      </c>
      <c r="D99" t="str">
        <f ca="1"/>
        <v>Planet</v>
      </c>
      <c r="E99" t="str">
        <f ca="1"/>
        <v>Hansolo</v>
      </c>
      <c r="F99" s="4">
        <f ca="1"/>
        <v>501</v>
      </c>
      <c r="G99" s="4">
        <f ca="1"/>
        <v>504</v>
      </c>
      <c r="H99" s="4">
        <f ca="1"/>
        <v>506</v>
      </c>
      <c r="I99" s="4">
        <f ca="1"/>
        <v>515</v>
      </c>
      <c r="J99" s="4">
        <f ca="1"/>
        <v>506</v>
      </c>
    </row>
    <row r="100" spans="2:10" x14ac:dyDescent="0.25">
      <c r="B100" t="str">
        <f ca="1"/>
        <v>North</v>
      </c>
      <c r="C100" t="str">
        <f ca="1"/>
        <v>Light Sabres</v>
      </c>
      <c r="D100" t="str">
        <f ca="1"/>
        <v>Planet</v>
      </c>
      <c r="E100" t="str">
        <f ca="1"/>
        <v>Chewbacca</v>
      </c>
      <c r="F100" s="4">
        <f ca="1"/>
        <v>1231</v>
      </c>
      <c r="G100" s="4">
        <f ca="1"/>
        <v>1209</v>
      </c>
      <c r="H100" s="4">
        <f ca="1"/>
        <v>1212</v>
      </c>
      <c r="I100" s="4">
        <f ca="1"/>
        <v>1183</v>
      </c>
      <c r="J100" s="4">
        <f ca="1"/>
        <v>1122</v>
      </c>
    </row>
    <row r="101" spans="2:10" x14ac:dyDescent="0.25">
      <c r="B101" t="str">
        <f ca="1"/>
        <v>North</v>
      </c>
      <c r="C101" t="str">
        <f ca="1"/>
        <v>Transponders</v>
      </c>
      <c r="D101" t="str">
        <f ca="1"/>
        <v>Enterprise</v>
      </c>
      <c r="E101" t="str">
        <f ca="1"/>
        <v>James Kirk</v>
      </c>
      <c r="F101" s="4">
        <f ca="1"/>
        <v>842</v>
      </c>
      <c r="G101" s="4">
        <f ca="1"/>
        <v>787</v>
      </c>
      <c r="H101" s="4">
        <f ca="1"/>
        <v>718</v>
      </c>
      <c r="I101" s="4">
        <f ca="1"/>
        <v>784</v>
      </c>
      <c r="J101" s="4">
        <f ca="1"/>
        <v>723</v>
      </c>
    </row>
    <row r="102" spans="2:10" x14ac:dyDescent="0.25">
      <c r="B102" t="str">
        <f ca="1"/>
        <v>North</v>
      </c>
      <c r="C102" t="str">
        <f ca="1"/>
        <v>Transponders</v>
      </c>
      <c r="D102" t="str">
        <f ca="1"/>
        <v>Enterprise</v>
      </c>
      <c r="E102" t="str">
        <f ca="1"/>
        <v>Luke Skywalker</v>
      </c>
      <c r="F102" s="4">
        <f ca="1"/>
        <v>617</v>
      </c>
      <c r="G102" s="4">
        <f ca="1"/>
        <v>605</v>
      </c>
      <c r="H102" s="4">
        <f ca="1"/>
        <v>568</v>
      </c>
      <c r="I102" s="4">
        <f ca="1"/>
        <v>523</v>
      </c>
      <c r="J102" s="4">
        <f ca="1"/>
        <v>513</v>
      </c>
    </row>
    <row r="103" spans="2:10" x14ac:dyDescent="0.25">
      <c r="B103" t="str">
        <f ca="1"/>
        <v>North</v>
      </c>
      <c r="C103" t="str">
        <f ca="1"/>
        <v>Transponders</v>
      </c>
      <c r="D103" t="str">
        <f ca="1"/>
        <v>Enterprise</v>
      </c>
      <c r="E103" t="str">
        <f ca="1"/>
        <v>Hansolo</v>
      </c>
      <c r="F103" s="4">
        <f ca="1"/>
        <v>877</v>
      </c>
      <c r="G103" s="4">
        <f ca="1"/>
        <v>860</v>
      </c>
      <c r="H103" s="4">
        <f ca="1"/>
        <v>947</v>
      </c>
      <c r="I103" s="4">
        <f ca="1"/>
        <v>915</v>
      </c>
      <c r="J103" s="4">
        <f ca="1"/>
        <v>854</v>
      </c>
    </row>
    <row r="104" spans="2:10" x14ac:dyDescent="0.25">
      <c r="B104" t="str">
        <f ca="1"/>
        <v>North</v>
      </c>
      <c r="C104" t="str">
        <f ca="1"/>
        <v>Transponders</v>
      </c>
      <c r="D104" t="str">
        <f ca="1"/>
        <v>Enterprise</v>
      </c>
      <c r="E104" t="str">
        <f ca="1"/>
        <v>Chewbacca</v>
      </c>
      <c r="F104" s="4">
        <f ca="1"/>
        <v>839</v>
      </c>
      <c r="G104" s="4">
        <f ca="1"/>
        <v>880</v>
      </c>
      <c r="H104" s="4">
        <f ca="1"/>
        <v>837</v>
      </c>
      <c r="I104" s="4">
        <f ca="1"/>
        <v>792</v>
      </c>
      <c r="J104" s="4">
        <f ca="1"/>
        <v>757</v>
      </c>
    </row>
    <row r="105" spans="2:10" x14ac:dyDescent="0.25">
      <c r="B105" t="str">
        <f ca="1"/>
        <v>North</v>
      </c>
      <c r="C105" t="str">
        <f ca="1"/>
        <v>Transponders</v>
      </c>
      <c r="D105" t="str">
        <f ca="1"/>
        <v>Galaxy</v>
      </c>
      <c r="E105" t="str">
        <f ca="1"/>
        <v>James Kirk</v>
      </c>
      <c r="F105" s="4">
        <f ca="1"/>
        <v>571</v>
      </c>
      <c r="G105" s="4">
        <f ca="1"/>
        <v>551</v>
      </c>
      <c r="H105" s="4">
        <f ca="1"/>
        <v>527</v>
      </c>
      <c r="I105" s="4">
        <f ca="1"/>
        <v>567</v>
      </c>
      <c r="J105" s="4">
        <f ca="1"/>
        <v>545</v>
      </c>
    </row>
    <row r="106" spans="2:10" x14ac:dyDescent="0.25">
      <c r="B106" t="str">
        <f ca="1"/>
        <v>North</v>
      </c>
      <c r="C106" t="str">
        <f ca="1"/>
        <v>Transponders</v>
      </c>
      <c r="D106" t="str">
        <f ca="1"/>
        <v>Galaxy</v>
      </c>
      <c r="E106" t="str">
        <f ca="1"/>
        <v>Luke Skywalker</v>
      </c>
      <c r="F106" s="4">
        <f ca="1"/>
        <v>1073</v>
      </c>
      <c r="G106" s="4">
        <f ca="1"/>
        <v>1022</v>
      </c>
      <c r="H106" s="4">
        <f ca="1"/>
        <v>1038</v>
      </c>
      <c r="I106" s="4">
        <f ca="1"/>
        <v>953</v>
      </c>
      <c r="J106" s="4">
        <f ca="1"/>
        <v>937</v>
      </c>
    </row>
    <row r="107" spans="2:10" x14ac:dyDescent="0.25">
      <c r="B107" t="str">
        <f ca="1"/>
        <v>North</v>
      </c>
      <c r="C107" t="str">
        <f ca="1"/>
        <v>Transponders</v>
      </c>
      <c r="D107" t="str">
        <f ca="1"/>
        <v>Galaxy</v>
      </c>
      <c r="E107" t="str">
        <f ca="1"/>
        <v>Hansolo</v>
      </c>
      <c r="F107" s="4">
        <f ca="1"/>
        <v>793</v>
      </c>
      <c r="G107" s="4">
        <f ca="1"/>
        <v>760</v>
      </c>
      <c r="H107" s="4">
        <f ca="1"/>
        <v>796</v>
      </c>
      <c r="I107" s="4">
        <f ca="1"/>
        <v>811</v>
      </c>
      <c r="J107" s="4">
        <f ca="1"/>
        <v>749</v>
      </c>
    </row>
    <row r="108" spans="2:10" x14ac:dyDescent="0.25">
      <c r="B108" t="str">
        <f ca="1"/>
        <v>North</v>
      </c>
      <c r="C108" t="str">
        <f ca="1"/>
        <v>Transponders</v>
      </c>
      <c r="D108" t="str">
        <f ca="1"/>
        <v>Galaxy</v>
      </c>
      <c r="E108" t="str">
        <f ca="1"/>
        <v>Chewbacca</v>
      </c>
      <c r="F108" s="4">
        <f ca="1"/>
        <v>934</v>
      </c>
      <c r="G108" s="4">
        <f ca="1"/>
        <v>949</v>
      </c>
      <c r="H108" s="4">
        <f ca="1"/>
        <v>873</v>
      </c>
      <c r="I108" s="4">
        <f ca="1"/>
        <v>935</v>
      </c>
      <c r="J108" s="4">
        <f ca="1"/>
        <v>908</v>
      </c>
    </row>
    <row r="109" spans="2:10" x14ac:dyDescent="0.25">
      <c r="B109" t="str">
        <f ca="1"/>
        <v>North</v>
      </c>
      <c r="C109" t="str">
        <f ca="1"/>
        <v>Transponders</v>
      </c>
      <c r="D109" t="str">
        <f ca="1"/>
        <v>Planet</v>
      </c>
      <c r="E109" t="str">
        <f ca="1"/>
        <v>James Kirk</v>
      </c>
      <c r="F109" s="4">
        <f ca="1"/>
        <v>757</v>
      </c>
      <c r="G109" s="4">
        <f ca="1"/>
        <v>780</v>
      </c>
      <c r="H109" s="4">
        <f ca="1"/>
        <v>832</v>
      </c>
      <c r="I109" s="4">
        <f ca="1"/>
        <v>802</v>
      </c>
      <c r="J109" s="4">
        <f ca="1"/>
        <v>876</v>
      </c>
    </row>
    <row r="110" spans="2:10" x14ac:dyDescent="0.25">
      <c r="B110" t="str">
        <f ca="1"/>
        <v>North</v>
      </c>
      <c r="C110" t="str">
        <f ca="1"/>
        <v>Transponders</v>
      </c>
      <c r="D110" t="str">
        <f ca="1"/>
        <v>Planet</v>
      </c>
      <c r="E110" t="str">
        <f ca="1"/>
        <v>Luke Skywalker</v>
      </c>
      <c r="F110" s="4">
        <f ca="1"/>
        <v>764</v>
      </c>
      <c r="G110" s="4">
        <f ca="1"/>
        <v>827</v>
      </c>
      <c r="H110" s="4">
        <f ca="1"/>
        <v>821</v>
      </c>
      <c r="I110" s="4">
        <f ca="1"/>
        <v>774</v>
      </c>
      <c r="J110" s="4">
        <f ca="1"/>
        <v>711</v>
      </c>
    </row>
    <row r="111" spans="2:10" x14ac:dyDescent="0.25">
      <c r="B111" t="str">
        <f ca="1"/>
        <v>North</v>
      </c>
      <c r="C111" t="str">
        <f ca="1"/>
        <v>Transponders</v>
      </c>
      <c r="D111" t="str">
        <f ca="1"/>
        <v>Planet</v>
      </c>
      <c r="E111" t="str">
        <f ca="1"/>
        <v>Hansolo</v>
      </c>
      <c r="F111" s="4">
        <f ca="1"/>
        <v>1091</v>
      </c>
      <c r="G111" s="4">
        <f ca="1"/>
        <v>999</v>
      </c>
      <c r="H111" s="4">
        <f ca="1"/>
        <v>1006</v>
      </c>
      <c r="I111" s="4">
        <f ca="1"/>
        <v>1072</v>
      </c>
      <c r="J111" s="4">
        <f ca="1"/>
        <v>1064</v>
      </c>
    </row>
    <row r="112" spans="2:10" x14ac:dyDescent="0.25">
      <c r="B112" t="str">
        <f ca="1"/>
        <v>North</v>
      </c>
      <c r="C112" t="str">
        <f ca="1"/>
        <v>Transponders</v>
      </c>
      <c r="D112" t="str">
        <f ca="1"/>
        <v>Planet</v>
      </c>
      <c r="E112" t="str">
        <f ca="1"/>
        <v>Chewbacca</v>
      </c>
      <c r="F112" s="4">
        <f ca="1"/>
        <v>669</v>
      </c>
      <c r="G112" s="4">
        <f ca="1"/>
        <v>612</v>
      </c>
      <c r="H112" s="4">
        <f ca="1"/>
        <v>639</v>
      </c>
      <c r="I112" s="4">
        <f ca="1"/>
        <v>662</v>
      </c>
      <c r="J112" s="4">
        <f ca="1"/>
        <v>634</v>
      </c>
    </row>
    <row r="113" spans="2:10" x14ac:dyDescent="0.25">
      <c r="B113" t="str">
        <f ca="1"/>
        <v>North</v>
      </c>
      <c r="C113" t="str">
        <f ca="1"/>
        <v>Glue Guns</v>
      </c>
      <c r="D113" t="str">
        <f ca="1"/>
        <v>Enterprise</v>
      </c>
      <c r="E113" t="str">
        <f ca="1"/>
        <v>James Kirk</v>
      </c>
      <c r="F113" s="4">
        <f ca="1"/>
        <v>639</v>
      </c>
      <c r="G113" s="4">
        <f ca="1"/>
        <v>704</v>
      </c>
      <c r="H113" s="4">
        <f ca="1"/>
        <v>740</v>
      </c>
      <c r="I113" s="4">
        <f ca="1"/>
        <v>786</v>
      </c>
      <c r="J113" s="4">
        <f ca="1"/>
        <v>809</v>
      </c>
    </row>
    <row r="114" spans="2:10" x14ac:dyDescent="0.25">
      <c r="B114" t="str">
        <f ca="1"/>
        <v>North</v>
      </c>
      <c r="C114" t="str">
        <f ca="1"/>
        <v>Glue Guns</v>
      </c>
      <c r="D114" t="str">
        <f ca="1"/>
        <v>Enterprise</v>
      </c>
      <c r="E114" t="str">
        <f ca="1"/>
        <v>Luke Skywalker</v>
      </c>
      <c r="F114" s="4">
        <f ca="1"/>
        <v>453</v>
      </c>
      <c r="G114" s="4">
        <f ca="1"/>
        <v>443</v>
      </c>
      <c r="H114" s="4">
        <f ca="1"/>
        <v>422</v>
      </c>
      <c r="I114" s="4">
        <f ca="1"/>
        <v>441</v>
      </c>
      <c r="J114" s="4">
        <f ca="1"/>
        <v>464</v>
      </c>
    </row>
    <row r="115" spans="2:10" x14ac:dyDescent="0.25">
      <c r="B115" t="str">
        <f ca="1"/>
        <v>North</v>
      </c>
      <c r="C115" t="str">
        <f ca="1"/>
        <v>Glue Guns</v>
      </c>
      <c r="D115" t="str">
        <f ca="1"/>
        <v>Enterprise</v>
      </c>
      <c r="E115" t="str">
        <f ca="1"/>
        <v>Hansolo</v>
      </c>
      <c r="F115" s="4">
        <f ca="1"/>
        <v>783</v>
      </c>
      <c r="G115" s="4">
        <f ca="1"/>
        <v>727</v>
      </c>
      <c r="H115" s="4">
        <f ca="1"/>
        <v>750</v>
      </c>
      <c r="I115" s="4">
        <f ca="1"/>
        <v>709</v>
      </c>
      <c r="J115" s="4">
        <f ca="1"/>
        <v>659</v>
      </c>
    </row>
    <row r="116" spans="2:10" x14ac:dyDescent="0.25">
      <c r="B116" t="str">
        <f ca="1"/>
        <v>North</v>
      </c>
      <c r="C116" t="str">
        <f ca="1"/>
        <v>Glue Guns</v>
      </c>
      <c r="D116" t="str">
        <f ca="1"/>
        <v>Enterprise</v>
      </c>
      <c r="E116" t="str">
        <f ca="1"/>
        <v>Chewbacca</v>
      </c>
      <c r="F116" s="4">
        <f ca="1"/>
        <v>778</v>
      </c>
      <c r="G116" s="4">
        <f ca="1"/>
        <v>787</v>
      </c>
      <c r="H116" s="4">
        <f ca="1"/>
        <v>732</v>
      </c>
      <c r="I116" s="4">
        <f ca="1"/>
        <v>797</v>
      </c>
      <c r="J116" s="4">
        <f ca="1"/>
        <v>731</v>
      </c>
    </row>
    <row r="117" spans="2:10" x14ac:dyDescent="0.25">
      <c r="B117" t="str">
        <f ca="1"/>
        <v>North</v>
      </c>
      <c r="C117" t="str">
        <f ca="1"/>
        <v>Glue Guns</v>
      </c>
      <c r="D117" t="str">
        <f ca="1"/>
        <v>Galaxy</v>
      </c>
      <c r="E117" t="str">
        <f ca="1"/>
        <v>James Kirk</v>
      </c>
      <c r="F117" s="4">
        <f ca="1"/>
        <v>1100</v>
      </c>
      <c r="G117" s="4">
        <f ca="1"/>
        <v>1159</v>
      </c>
      <c r="H117" s="4">
        <f ca="1"/>
        <v>1244</v>
      </c>
      <c r="I117" s="4">
        <f ca="1"/>
        <v>1242</v>
      </c>
      <c r="J117" s="4">
        <f ca="1"/>
        <v>1343</v>
      </c>
    </row>
    <row r="118" spans="2:10" x14ac:dyDescent="0.25">
      <c r="B118" t="str">
        <f ca="1"/>
        <v>North</v>
      </c>
      <c r="C118" t="str">
        <f ca="1"/>
        <v>Glue Guns</v>
      </c>
      <c r="D118" t="str">
        <f ca="1"/>
        <v>Galaxy</v>
      </c>
      <c r="E118" t="str">
        <f ca="1"/>
        <v>Luke Skywalker</v>
      </c>
      <c r="F118" s="4">
        <f ca="1"/>
        <v>679</v>
      </c>
      <c r="G118" s="4">
        <f ca="1"/>
        <v>740</v>
      </c>
      <c r="H118" s="4">
        <f ca="1"/>
        <v>754</v>
      </c>
      <c r="I118" s="4">
        <f ca="1"/>
        <v>802</v>
      </c>
      <c r="J118" s="4">
        <f ca="1"/>
        <v>875</v>
      </c>
    </row>
    <row r="119" spans="2:10" x14ac:dyDescent="0.25">
      <c r="B119" t="str">
        <f ca="1"/>
        <v>North</v>
      </c>
      <c r="C119" t="str">
        <f ca="1"/>
        <v>Glue Guns</v>
      </c>
      <c r="D119" t="str">
        <f ca="1"/>
        <v>Galaxy</v>
      </c>
      <c r="E119" t="str">
        <f ca="1"/>
        <v>Hansolo</v>
      </c>
      <c r="F119" s="4">
        <f ca="1"/>
        <v>820</v>
      </c>
      <c r="G119" s="4">
        <f ca="1"/>
        <v>839</v>
      </c>
      <c r="H119" s="4">
        <f ca="1"/>
        <v>808</v>
      </c>
      <c r="I119" s="4">
        <f ca="1"/>
        <v>750</v>
      </c>
      <c r="J119" s="4">
        <f ca="1"/>
        <v>757</v>
      </c>
    </row>
    <row r="120" spans="2:10" x14ac:dyDescent="0.25">
      <c r="B120" t="str">
        <f ca="1"/>
        <v>North</v>
      </c>
      <c r="C120" t="str">
        <f ca="1"/>
        <v>Glue Guns</v>
      </c>
      <c r="D120" t="str">
        <f ca="1"/>
        <v>Galaxy</v>
      </c>
      <c r="E120" t="str">
        <f ca="1"/>
        <v>Chewbacca</v>
      </c>
      <c r="F120" s="4">
        <f ca="1"/>
        <v>1108</v>
      </c>
      <c r="G120" s="4">
        <f ca="1"/>
        <v>1094</v>
      </c>
      <c r="H120" s="4">
        <f ca="1"/>
        <v>1165</v>
      </c>
      <c r="I120" s="4">
        <f ca="1"/>
        <v>1152</v>
      </c>
      <c r="J120" s="4">
        <f ca="1"/>
        <v>1209</v>
      </c>
    </row>
    <row r="121" spans="2:10" x14ac:dyDescent="0.25">
      <c r="B121" t="str">
        <f ca="1"/>
        <v>North</v>
      </c>
      <c r="C121" t="str">
        <f ca="1"/>
        <v>Glue Guns</v>
      </c>
      <c r="D121" t="str">
        <f ca="1"/>
        <v>Planet</v>
      </c>
      <c r="E121" t="str">
        <f ca="1"/>
        <v>James Kirk</v>
      </c>
      <c r="F121" s="4">
        <f ca="1"/>
        <v>503</v>
      </c>
      <c r="G121" s="4">
        <f ca="1"/>
        <v>479</v>
      </c>
      <c r="H121" s="4">
        <f ca="1"/>
        <v>483</v>
      </c>
      <c r="I121" s="4">
        <f ca="1"/>
        <v>445</v>
      </c>
      <c r="J121" s="4">
        <f ca="1"/>
        <v>436</v>
      </c>
    </row>
    <row r="122" spans="2:10" x14ac:dyDescent="0.25">
      <c r="B122" t="str">
        <f ca="1"/>
        <v>North</v>
      </c>
      <c r="C122" t="str">
        <f ca="1"/>
        <v>Glue Guns</v>
      </c>
      <c r="D122" t="str">
        <f ca="1"/>
        <v>Planet</v>
      </c>
      <c r="E122" t="str">
        <f ca="1"/>
        <v>Luke Skywalker</v>
      </c>
      <c r="F122" s="4">
        <f ca="1"/>
        <v>896</v>
      </c>
      <c r="G122" s="4">
        <f ca="1"/>
        <v>847</v>
      </c>
      <c r="H122" s="4">
        <f ca="1"/>
        <v>796</v>
      </c>
      <c r="I122" s="4">
        <f ca="1"/>
        <v>819</v>
      </c>
      <c r="J122" s="4">
        <f ca="1"/>
        <v>779</v>
      </c>
    </row>
    <row r="123" spans="2:10" x14ac:dyDescent="0.25">
      <c r="B123" t="str">
        <f ca="1"/>
        <v>North</v>
      </c>
      <c r="C123" t="str">
        <f ca="1"/>
        <v>Glue Guns</v>
      </c>
      <c r="D123" t="str">
        <f ca="1"/>
        <v>Planet</v>
      </c>
      <c r="E123" t="str">
        <f ca="1"/>
        <v>Hansolo</v>
      </c>
      <c r="F123" s="4">
        <f ca="1"/>
        <v>556</v>
      </c>
      <c r="G123" s="4">
        <f ca="1"/>
        <v>598</v>
      </c>
      <c r="H123" s="4">
        <f ca="1"/>
        <v>628</v>
      </c>
      <c r="I123" s="4">
        <f ca="1"/>
        <v>587</v>
      </c>
      <c r="J123" s="4">
        <f ca="1"/>
        <v>599</v>
      </c>
    </row>
    <row r="124" spans="2:10" x14ac:dyDescent="0.25">
      <c r="B124" t="str">
        <f ca="1"/>
        <v>North</v>
      </c>
      <c r="C124" t="str">
        <f ca="1"/>
        <v>Glue Guns</v>
      </c>
      <c r="D124" t="str">
        <f ca="1"/>
        <v>Planet</v>
      </c>
      <c r="E124" t="str">
        <f ca="1"/>
        <v>Chewbacca</v>
      </c>
      <c r="F124" s="4">
        <f ca="1"/>
        <v>1042</v>
      </c>
      <c r="G124" s="4">
        <f ca="1"/>
        <v>1145</v>
      </c>
      <c r="H124" s="4">
        <f ca="1"/>
        <v>1164</v>
      </c>
      <c r="I124" s="4">
        <f ca="1"/>
        <v>1210</v>
      </c>
      <c r="J124" s="4">
        <f ca="1"/>
        <v>1225</v>
      </c>
    </row>
    <row r="125" spans="2:10" x14ac:dyDescent="0.25">
      <c r="B125" t="str">
        <f ca="1"/>
        <v>South</v>
      </c>
      <c r="C125" t="str">
        <f ca="1"/>
        <v>Light Sabres</v>
      </c>
      <c r="D125" t="str">
        <f ca="1"/>
        <v>Enterprise</v>
      </c>
      <c r="E125" t="str">
        <f ca="1"/>
        <v>James Kirk</v>
      </c>
      <c r="F125" s="4">
        <f ca="1"/>
        <v>707</v>
      </c>
      <c r="G125" s="4">
        <f ca="1"/>
        <v>694</v>
      </c>
      <c r="H125" s="4">
        <f ca="1"/>
        <v>698</v>
      </c>
      <c r="I125" s="4">
        <f ca="1"/>
        <v>684</v>
      </c>
      <c r="J125" s="4">
        <f ca="1"/>
        <v>671</v>
      </c>
    </row>
    <row r="126" spans="2:10" x14ac:dyDescent="0.25">
      <c r="B126" t="str">
        <f ca="1"/>
        <v>South</v>
      </c>
      <c r="C126" t="str">
        <f ca="1"/>
        <v>Light Sabres</v>
      </c>
      <c r="D126" t="str">
        <f ca="1"/>
        <v>Enterprise</v>
      </c>
      <c r="E126" t="str">
        <f ca="1"/>
        <v>Luke Skywalker</v>
      </c>
      <c r="F126" s="4">
        <f ca="1"/>
        <v>796</v>
      </c>
      <c r="G126" s="4">
        <f ca="1"/>
        <v>852</v>
      </c>
      <c r="H126" s="4">
        <f ca="1"/>
        <v>902</v>
      </c>
      <c r="I126" s="4">
        <f ca="1"/>
        <v>973</v>
      </c>
      <c r="J126" s="4">
        <f ca="1"/>
        <v>1062</v>
      </c>
    </row>
    <row r="127" spans="2:10" x14ac:dyDescent="0.25">
      <c r="B127" t="str">
        <f ca="1"/>
        <v>South</v>
      </c>
      <c r="C127" t="str">
        <f ca="1"/>
        <v>Light Sabres</v>
      </c>
      <c r="D127" t="str">
        <f ca="1"/>
        <v>Enterprise</v>
      </c>
      <c r="E127" t="str">
        <f ca="1"/>
        <v>Hansolo</v>
      </c>
      <c r="F127" s="4">
        <f ca="1"/>
        <v>945</v>
      </c>
      <c r="G127" s="4">
        <f ca="1"/>
        <v>866</v>
      </c>
      <c r="H127" s="4">
        <f ca="1"/>
        <v>811</v>
      </c>
      <c r="I127" s="4">
        <f ca="1"/>
        <v>833</v>
      </c>
      <c r="J127" s="4">
        <f ca="1"/>
        <v>922</v>
      </c>
    </row>
    <row r="128" spans="2:10" x14ac:dyDescent="0.25">
      <c r="B128" t="str">
        <f ca="1"/>
        <v>South</v>
      </c>
      <c r="C128" t="str">
        <f ca="1"/>
        <v>Light Sabres</v>
      </c>
      <c r="D128" t="str">
        <f ca="1"/>
        <v>Enterprise</v>
      </c>
      <c r="E128" t="str">
        <f ca="1"/>
        <v>Chewbacca</v>
      </c>
      <c r="F128" s="4">
        <f ca="1"/>
        <v>612</v>
      </c>
      <c r="G128" s="4">
        <f ca="1"/>
        <v>603</v>
      </c>
      <c r="H128" s="4">
        <f ca="1"/>
        <v>636</v>
      </c>
      <c r="I128" s="4">
        <f ca="1"/>
        <v>603</v>
      </c>
      <c r="J128" s="4">
        <f ca="1"/>
        <v>561</v>
      </c>
    </row>
    <row r="129" spans="2:10" x14ac:dyDescent="0.25">
      <c r="B129" t="str">
        <f ca="1"/>
        <v>South</v>
      </c>
      <c r="C129" t="str">
        <f ca="1"/>
        <v>Light Sabres</v>
      </c>
      <c r="D129" t="str">
        <f ca="1"/>
        <v>Galaxy</v>
      </c>
      <c r="E129" t="str">
        <f ca="1"/>
        <v>James Kirk</v>
      </c>
      <c r="F129" s="4">
        <f ca="1"/>
        <v>923</v>
      </c>
      <c r="G129" s="4">
        <f ca="1"/>
        <v>866</v>
      </c>
      <c r="H129" s="4">
        <f ca="1"/>
        <v>788</v>
      </c>
      <c r="I129" s="4">
        <f ca="1"/>
        <v>795</v>
      </c>
      <c r="J129" s="4">
        <f ca="1"/>
        <v>860</v>
      </c>
    </row>
    <row r="130" spans="2:10" x14ac:dyDescent="0.25">
      <c r="B130" t="str">
        <f ca="1"/>
        <v>South</v>
      </c>
      <c r="C130" t="str">
        <f ca="1"/>
        <v>Light Sabres</v>
      </c>
      <c r="D130" t="str">
        <f ca="1"/>
        <v>Galaxy</v>
      </c>
      <c r="E130" t="str">
        <f ca="1"/>
        <v>Luke Skywalker</v>
      </c>
      <c r="F130" s="4">
        <f ca="1"/>
        <v>920</v>
      </c>
      <c r="G130" s="4">
        <f ca="1"/>
        <v>953</v>
      </c>
      <c r="H130" s="4">
        <f ca="1"/>
        <v>897</v>
      </c>
      <c r="I130" s="4">
        <f ca="1"/>
        <v>959</v>
      </c>
      <c r="J130" s="4">
        <f ca="1"/>
        <v>977</v>
      </c>
    </row>
    <row r="131" spans="2:10" x14ac:dyDescent="0.25">
      <c r="B131" t="str">
        <f ca="1"/>
        <v>South</v>
      </c>
      <c r="C131" t="str">
        <f ca="1"/>
        <v>Light Sabres</v>
      </c>
      <c r="D131" t="str">
        <f ca="1"/>
        <v>Galaxy</v>
      </c>
      <c r="E131" t="str">
        <f ca="1"/>
        <v>Hansolo</v>
      </c>
      <c r="F131" s="4">
        <f ca="1"/>
        <v>1055</v>
      </c>
      <c r="G131" s="4">
        <f ca="1"/>
        <v>1026</v>
      </c>
      <c r="H131" s="4">
        <f ca="1"/>
        <v>1091</v>
      </c>
      <c r="I131" s="4">
        <f ca="1"/>
        <v>1034</v>
      </c>
      <c r="J131" s="4">
        <f ca="1"/>
        <v>1138</v>
      </c>
    </row>
    <row r="132" spans="2:10" x14ac:dyDescent="0.25">
      <c r="B132" t="str">
        <f ca="1"/>
        <v>South</v>
      </c>
      <c r="C132" t="str">
        <f ca="1"/>
        <v>Light Sabres</v>
      </c>
      <c r="D132" t="str">
        <f ca="1"/>
        <v>Galaxy</v>
      </c>
      <c r="E132" t="str">
        <f ca="1"/>
        <v>Chewbacca</v>
      </c>
      <c r="F132" s="4">
        <f ca="1"/>
        <v>596</v>
      </c>
      <c r="G132" s="4">
        <f ca="1"/>
        <v>581</v>
      </c>
      <c r="H132" s="4">
        <f ca="1"/>
        <v>622</v>
      </c>
      <c r="I132" s="4">
        <f ca="1"/>
        <v>608</v>
      </c>
      <c r="J132" s="4">
        <f ca="1"/>
        <v>556</v>
      </c>
    </row>
    <row r="133" spans="2:10" x14ac:dyDescent="0.25">
      <c r="B133" t="str">
        <f ca="1"/>
        <v>South</v>
      </c>
      <c r="C133" t="str">
        <f ca="1"/>
        <v>Light Sabres</v>
      </c>
      <c r="D133" t="str">
        <f ca="1"/>
        <v>Planet</v>
      </c>
      <c r="E133" t="str">
        <f ca="1"/>
        <v>James Kirk</v>
      </c>
      <c r="F133" s="4">
        <f ca="1"/>
        <v>708</v>
      </c>
      <c r="G133" s="4">
        <f ca="1"/>
        <v>697</v>
      </c>
      <c r="H133" s="4">
        <f ca="1"/>
        <v>755</v>
      </c>
      <c r="I133" s="4">
        <f ca="1"/>
        <v>727</v>
      </c>
      <c r="J133" s="4">
        <f ca="1"/>
        <v>718</v>
      </c>
    </row>
    <row r="134" spans="2:10" x14ac:dyDescent="0.25">
      <c r="B134" t="str">
        <f ca="1"/>
        <v>South</v>
      </c>
      <c r="C134" t="str">
        <f ca="1"/>
        <v>Light Sabres</v>
      </c>
      <c r="D134" t="str">
        <f ca="1"/>
        <v>Planet</v>
      </c>
      <c r="E134" t="str">
        <f ca="1"/>
        <v>Luke Skywalker</v>
      </c>
      <c r="F134" s="4">
        <f ca="1"/>
        <v>631</v>
      </c>
      <c r="G134" s="4">
        <f ca="1"/>
        <v>679</v>
      </c>
      <c r="H134" s="4">
        <f ca="1"/>
        <v>715</v>
      </c>
      <c r="I134" s="4">
        <f ca="1"/>
        <v>745</v>
      </c>
      <c r="J134" s="4">
        <f ca="1"/>
        <v>756</v>
      </c>
    </row>
    <row r="135" spans="2:10" x14ac:dyDescent="0.25">
      <c r="B135" t="str">
        <f ca="1"/>
        <v>South</v>
      </c>
      <c r="C135" t="str">
        <f ca="1"/>
        <v>Light Sabres</v>
      </c>
      <c r="D135" t="str">
        <f ca="1"/>
        <v>Planet</v>
      </c>
      <c r="E135" t="str">
        <f ca="1"/>
        <v>Hansolo</v>
      </c>
      <c r="F135" s="4">
        <f ca="1"/>
        <v>656</v>
      </c>
      <c r="G135" s="4">
        <f ca="1"/>
        <v>721</v>
      </c>
      <c r="H135" s="4">
        <f ca="1"/>
        <v>781</v>
      </c>
      <c r="I135" s="4">
        <f ca="1"/>
        <v>715</v>
      </c>
      <c r="J135" s="4">
        <f ca="1"/>
        <v>660</v>
      </c>
    </row>
    <row r="136" spans="2:10" x14ac:dyDescent="0.25">
      <c r="B136" t="str">
        <f ca="1"/>
        <v>South</v>
      </c>
      <c r="C136" t="str">
        <f ca="1"/>
        <v>Light Sabres</v>
      </c>
      <c r="D136" t="str">
        <f ca="1"/>
        <v>Planet</v>
      </c>
      <c r="E136" t="str">
        <f ca="1"/>
        <v>Chewbacca</v>
      </c>
      <c r="F136" s="4">
        <f ca="1"/>
        <v>831</v>
      </c>
      <c r="G136" s="4">
        <f ca="1"/>
        <v>825</v>
      </c>
      <c r="H136" s="4">
        <f ca="1"/>
        <v>790</v>
      </c>
      <c r="I136" s="4">
        <f ca="1"/>
        <v>731</v>
      </c>
      <c r="J136" s="4">
        <f ca="1"/>
        <v>740</v>
      </c>
    </row>
    <row r="137" spans="2:10" x14ac:dyDescent="0.25">
      <c r="B137" t="str">
        <f ca="1"/>
        <v>South</v>
      </c>
      <c r="C137" t="str">
        <f ca="1"/>
        <v>Transponders</v>
      </c>
      <c r="D137" t="str">
        <f ca="1"/>
        <v>Enterprise</v>
      </c>
      <c r="E137" t="str">
        <f ca="1"/>
        <v>James Kirk</v>
      </c>
      <c r="F137" s="4">
        <f ca="1"/>
        <v>1139</v>
      </c>
      <c r="G137" s="4">
        <f ca="1"/>
        <v>1051</v>
      </c>
      <c r="H137" s="4">
        <f ca="1"/>
        <v>1021</v>
      </c>
      <c r="I137" s="4">
        <f ca="1"/>
        <v>1072</v>
      </c>
      <c r="J137" s="4">
        <f ca="1"/>
        <v>1036</v>
      </c>
    </row>
    <row r="138" spans="2:10" x14ac:dyDescent="0.25">
      <c r="B138" t="str">
        <f ca="1"/>
        <v>South</v>
      </c>
      <c r="C138" t="str">
        <f ca="1"/>
        <v>Transponders</v>
      </c>
      <c r="D138" t="str">
        <f ca="1"/>
        <v>Enterprise</v>
      </c>
      <c r="E138" t="str">
        <f ca="1"/>
        <v>Luke Skywalker</v>
      </c>
      <c r="F138" s="4">
        <f ca="1"/>
        <v>1036</v>
      </c>
      <c r="G138" s="4">
        <f ca="1"/>
        <v>1127</v>
      </c>
      <c r="H138" s="4">
        <f ca="1"/>
        <v>1154</v>
      </c>
      <c r="I138" s="4">
        <f ca="1"/>
        <v>1117</v>
      </c>
      <c r="J138" s="4">
        <f ca="1"/>
        <v>1091</v>
      </c>
    </row>
    <row r="139" spans="2:10" x14ac:dyDescent="0.25">
      <c r="B139" t="str">
        <f ca="1"/>
        <v>South</v>
      </c>
      <c r="C139" t="str">
        <f ca="1"/>
        <v>Transponders</v>
      </c>
      <c r="D139" t="str">
        <f ca="1"/>
        <v>Enterprise</v>
      </c>
      <c r="E139" t="str">
        <f ca="1"/>
        <v>Hansolo</v>
      </c>
      <c r="F139" s="4">
        <f ca="1"/>
        <v>946</v>
      </c>
      <c r="G139" s="4">
        <f ca="1"/>
        <v>1025</v>
      </c>
      <c r="H139" s="4">
        <f ca="1"/>
        <v>1025</v>
      </c>
      <c r="I139" s="4">
        <f ca="1"/>
        <v>1135</v>
      </c>
      <c r="J139" s="4">
        <f ca="1"/>
        <v>1131</v>
      </c>
    </row>
    <row r="140" spans="2:10" x14ac:dyDescent="0.25">
      <c r="B140" t="str">
        <f ca="1"/>
        <v>South</v>
      </c>
      <c r="C140" t="str">
        <f ca="1"/>
        <v>Transponders</v>
      </c>
      <c r="D140" t="str">
        <f ca="1"/>
        <v>Enterprise</v>
      </c>
      <c r="E140" t="str">
        <f ca="1"/>
        <v>Chewbacca</v>
      </c>
      <c r="F140" s="4">
        <f ca="1"/>
        <v>949</v>
      </c>
      <c r="G140" s="4">
        <f ca="1"/>
        <v>968</v>
      </c>
      <c r="H140" s="4">
        <f ca="1"/>
        <v>946</v>
      </c>
      <c r="I140" s="4">
        <f ca="1"/>
        <v>995</v>
      </c>
      <c r="J140" s="4">
        <f ca="1"/>
        <v>918</v>
      </c>
    </row>
    <row r="141" spans="2:10" x14ac:dyDescent="0.25">
      <c r="B141" t="str">
        <f ca="1"/>
        <v>South</v>
      </c>
      <c r="C141" t="str">
        <f ca="1"/>
        <v>Transponders</v>
      </c>
      <c r="D141" t="str">
        <f ca="1"/>
        <v>Galaxy</v>
      </c>
      <c r="E141" t="str">
        <f ca="1"/>
        <v>James Kirk</v>
      </c>
      <c r="F141" s="4">
        <f ca="1"/>
        <v>642</v>
      </c>
      <c r="G141" s="4">
        <f ca="1"/>
        <v>691</v>
      </c>
      <c r="H141" s="4">
        <f ca="1"/>
        <v>630</v>
      </c>
      <c r="I141" s="4">
        <f ca="1"/>
        <v>601</v>
      </c>
      <c r="J141" s="4">
        <f ca="1"/>
        <v>594</v>
      </c>
    </row>
    <row r="142" spans="2:10" x14ac:dyDescent="0.25">
      <c r="B142" t="str">
        <f ca="1"/>
        <v>South</v>
      </c>
      <c r="C142" t="str">
        <f ca="1"/>
        <v>Transponders</v>
      </c>
      <c r="D142" t="str">
        <f ca="1"/>
        <v>Galaxy</v>
      </c>
      <c r="E142" t="str">
        <f ca="1"/>
        <v>Luke Skywalker</v>
      </c>
      <c r="F142" s="4">
        <f ca="1"/>
        <v>631</v>
      </c>
      <c r="G142" s="4">
        <f ca="1"/>
        <v>649</v>
      </c>
      <c r="H142" s="4">
        <f ca="1"/>
        <v>635</v>
      </c>
      <c r="I142" s="4">
        <f ca="1"/>
        <v>661</v>
      </c>
      <c r="J142" s="4">
        <f ca="1"/>
        <v>702</v>
      </c>
    </row>
    <row r="143" spans="2:10" x14ac:dyDescent="0.25">
      <c r="B143" t="str">
        <f ca="1"/>
        <v>South</v>
      </c>
      <c r="C143" t="str">
        <f ca="1"/>
        <v>Transponders</v>
      </c>
      <c r="D143" t="str">
        <f ca="1"/>
        <v>Galaxy</v>
      </c>
      <c r="E143" t="str">
        <f ca="1"/>
        <v>Hansolo</v>
      </c>
      <c r="F143" s="4">
        <f ca="1"/>
        <v>593</v>
      </c>
      <c r="G143" s="4">
        <f ca="1"/>
        <v>643</v>
      </c>
      <c r="H143" s="4">
        <f ca="1"/>
        <v>589</v>
      </c>
      <c r="I143" s="4">
        <f ca="1"/>
        <v>610</v>
      </c>
      <c r="J143" s="4">
        <f ca="1"/>
        <v>640</v>
      </c>
    </row>
    <row r="144" spans="2:10" x14ac:dyDescent="0.25">
      <c r="B144" t="str">
        <f ca="1"/>
        <v>South</v>
      </c>
      <c r="C144" t="str">
        <f ca="1"/>
        <v>Transponders</v>
      </c>
      <c r="D144" t="str">
        <f ca="1"/>
        <v>Galaxy</v>
      </c>
      <c r="E144" t="str">
        <f ca="1"/>
        <v>Chewbacca</v>
      </c>
      <c r="F144" s="4">
        <f ca="1"/>
        <v>719</v>
      </c>
      <c r="G144" s="4">
        <f ca="1"/>
        <v>792</v>
      </c>
      <c r="H144" s="4">
        <f ca="1"/>
        <v>787</v>
      </c>
      <c r="I144" s="4">
        <f ca="1"/>
        <v>842</v>
      </c>
      <c r="J144" s="4">
        <f ca="1"/>
        <v>810</v>
      </c>
    </row>
    <row r="145" spans="2:10" x14ac:dyDescent="0.25">
      <c r="B145" t="str">
        <f ca="1"/>
        <v>South</v>
      </c>
      <c r="C145" t="str">
        <f ca="1"/>
        <v>Transponders</v>
      </c>
      <c r="D145" t="str">
        <f ca="1"/>
        <v>Planet</v>
      </c>
      <c r="E145" t="str">
        <f ca="1"/>
        <v>James Kirk</v>
      </c>
      <c r="F145" s="4">
        <f ca="1"/>
        <v>617</v>
      </c>
      <c r="G145" s="4">
        <f ca="1"/>
        <v>593</v>
      </c>
      <c r="H145" s="4">
        <f ca="1"/>
        <v>649</v>
      </c>
      <c r="I145" s="4">
        <f ca="1"/>
        <v>717</v>
      </c>
      <c r="J145" s="4">
        <f ca="1"/>
        <v>737</v>
      </c>
    </row>
    <row r="146" spans="2:10" x14ac:dyDescent="0.25">
      <c r="B146" t="str">
        <f ca="1"/>
        <v>South</v>
      </c>
      <c r="C146" t="str">
        <f ca="1"/>
        <v>Transponders</v>
      </c>
      <c r="D146" t="str">
        <f ca="1"/>
        <v>Planet</v>
      </c>
      <c r="E146" t="str">
        <f ca="1"/>
        <v>Luke Skywalker</v>
      </c>
      <c r="F146" s="4">
        <f ca="1"/>
        <v>1322</v>
      </c>
      <c r="G146" s="4">
        <f ca="1"/>
        <v>1274</v>
      </c>
      <c r="H146" s="4">
        <f ca="1"/>
        <v>1200</v>
      </c>
      <c r="I146" s="4">
        <f ca="1"/>
        <v>1303</v>
      </c>
      <c r="J146" s="4">
        <f ca="1"/>
        <v>1307</v>
      </c>
    </row>
    <row r="147" spans="2:10" x14ac:dyDescent="0.25">
      <c r="B147" t="str">
        <f ca="1"/>
        <v>South</v>
      </c>
      <c r="C147" t="str">
        <f ca="1"/>
        <v>Transponders</v>
      </c>
      <c r="D147" t="str">
        <f ca="1"/>
        <v>Planet</v>
      </c>
      <c r="E147" t="str">
        <f ca="1"/>
        <v>Hansolo</v>
      </c>
      <c r="F147" s="4">
        <f ca="1"/>
        <v>510</v>
      </c>
      <c r="G147" s="4">
        <f ca="1"/>
        <v>510</v>
      </c>
      <c r="H147" s="4">
        <f ca="1"/>
        <v>503</v>
      </c>
      <c r="I147" s="4">
        <f ca="1"/>
        <v>512</v>
      </c>
      <c r="J147" s="4">
        <f ca="1"/>
        <v>482</v>
      </c>
    </row>
    <row r="148" spans="2:10" x14ac:dyDescent="0.25">
      <c r="B148" t="str">
        <f ca="1"/>
        <v>South</v>
      </c>
      <c r="C148" t="str">
        <f ca="1"/>
        <v>Transponders</v>
      </c>
      <c r="D148" t="str">
        <f ca="1"/>
        <v>Planet</v>
      </c>
      <c r="E148" t="str">
        <f ca="1"/>
        <v>Chewbacca</v>
      </c>
      <c r="F148" s="4">
        <f ca="1"/>
        <v>744</v>
      </c>
      <c r="G148" s="4">
        <f ca="1"/>
        <v>806</v>
      </c>
      <c r="H148" s="4">
        <f ca="1"/>
        <v>768</v>
      </c>
      <c r="I148" s="4">
        <f ca="1"/>
        <v>732</v>
      </c>
      <c r="J148" s="4">
        <f ca="1"/>
        <v>797</v>
      </c>
    </row>
    <row r="149" spans="2:10" x14ac:dyDescent="0.25">
      <c r="B149" t="str">
        <f ca="1"/>
        <v>South</v>
      </c>
      <c r="C149" t="str">
        <f ca="1"/>
        <v>Glue Guns</v>
      </c>
      <c r="D149" t="str">
        <f ca="1"/>
        <v>Enterprise</v>
      </c>
      <c r="E149" t="str">
        <f ca="1"/>
        <v>James Kirk</v>
      </c>
      <c r="F149" s="4">
        <f ca="1"/>
        <v>552</v>
      </c>
      <c r="G149" s="4">
        <f ca="1"/>
        <v>551</v>
      </c>
      <c r="H149" s="4">
        <f ca="1"/>
        <v>585</v>
      </c>
      <c r="I149" s="4">
        <f ca="1"/>
        <v>546</v>
      </c>
      <c r="J149" s="4">
        <f ca="1"/>
        <v>549</v>
      </c>
    </row>
    <row r="150" spans="2:10" x14ac:dyDescent="0.25">
      <c r="B150" t="str">
        <f ca="1"/>
        <v>South</v>
      </c>
      <c r="C150" t="str">
        <f ca="1"/>
        <v>Glue Guns</v>
      </c>
      <c r="D150" t="str">
        <f ca="1"/>
        <v>Enterprise</v>
      </c>
      <c r="E150" t="str">
        <f ca="1"/>
        <v>Luke Skywalker</v>
      </c>
      <c r="F150" s="4">
        <f ca="1"/>
        <v>1170</v>
      </c>
      <c r="G150" s="4">
        <f ca="1"/>
        <v>1281</v>
      </c>
      <c r="H150" s="4">
        <f ca="1"/>
        <v>1225</v>
      </c>
      <c r="I150" s="4">
        <f ca="1"/>
        <v>1117</v>
      </c>
      <c r="J150" s="4">
        <f ca="1"/>
        <v>1214</v>
      </c>
    </row>
    <row r="151" spans="2:10" x14ac:dyDescent="0.25">
      <c r="B151" t="str">
        <f ca="1"/>
        <v>South</v>
      </c>
      <c r="C151" t="str">
        <f ca="1"/>
        <v>Glue Guns</v>
      </c>
      <c r="D151" t="str">
        <f ca="1"/>
        <v>Enterprise</v>
      </c>
      <c r="E151" t="str">
        <f ca="1"/>
        <v>Hansolo</v>
      </c>
      <c r="F151" s="4">
        <f ca="1"/>
        <v>1019</v>
      </c>
      <c r="G151" s="4">
        <f ca="1"/>
        <v>1003</v>
      </c>
      <c r="H151" s="4">
        <f ca="1"/>
        <v>1083</v>
      </c>
      <c r="I151" s="4">
        <f ca="1"/>
        <v>1036</v>
      </c>
      <c r="J151" s="4">
        <f ca="1"/>
        <v>953</v>
      </c>
    </row>
    <row r="152" spans="2:10" x14ac:dyDescent="0.25">
      <c r="B152" t="str">
        <f ca="1"/>
        <v>South</v>
      </c>
      <c r="C152" t="str">
        <f ca="1"/>
        <v>Glue Guns</v>
      </c>
      <c r="D152" t="str">
        <f ca="1"/>
        <v>Enterprise</v>
      </c>
      <c r="E152" t="str">
        <f ca="1"/>
        <v>Chewbacca</v>
      </c>
      <c r="F152" s="4">
        <f ca="1"/>
        <v>706</v>
      </c>
      <c r="G152" s="4">
        <f ca="1"/>
        <v>724</v>
      </c>
      <c r="H152" s="4">
        <f ca="1"/>
        <v>708</v>
      </c>
      <c r="I152" s="4">
        <f ca="1"/>
        <v>695</v>
      </c>
      <c r="J152" s="4">
        <f ca="1"/>
        <v>646</v>
      </c>
    </row>
    <row r="153" spans="2:10" x14ac:dyDescent="0.25">
      <c r="B153" t="str">
        <f ca="1"/>
        <v>South</v>
      </c>
      <c r="C153" t="str">
        <f ca="1"/>
        <v>Glue Guns</v>
      </c>
      <c r="D153" t="str">
        <f ca="1"/>
        <v>Galaxy</v>
      </c>
      <c r="E153" t="str">
        <f ca="1"/>
        <v>James Kirk</v>
      </c>
      <c r="F153" s="4">
        <f ca="1"/>
        <v>956</v>
      </c>
      <c r="G153" s="4">
        <f ca="1"/>
        <v>930</v>
      </c>
      <c r="H153" s="4">
        <f ca="1"/>
        <v>1013</v>
      </c>
      <c r="I153" s="4">
        <f ca="1"/>
        <v>1022</v>
      </c>
      <c r="J153" s="4">
        <f ca="1"/>
        <v>1078</v>
      </c>
    </row>
    <row r="154" spans="2:10" x14ac:dyDescent="0.25">
      <c r="B154" t="str">
        <f ca="1"/>
        <v>South</v>
      </c>
      <c r="C154" t="str">
        <f ca="1"/>
        <v>Glue Guns</v>
      </c>
      <c r="D154" t="str">
        <f ca="1"/>
        <v>Galaxy</v>
      </c>
      <c r="E154" t="str">
        <f ca="1"/>
        <v>Luke Skywalker</v>
      </c>
      <c r="F154" s="4">
        <f ca="1"/>
        <v>1261</v>
      </c>
      <c r="G154" s="4">
        <f ca="1"/>
        <v>1367</v>
      </c>
      <c r="H154" s="4">
        <f ca="1"/>
        <v>1329</v>
      </c>
      <c r="I154" s="4">
        <f ca="1"/>
        <v>1220</v>
      </c>
      <c r="J154" s="4">
        <f ca="1"/>
        <v>1240</v>
      </c>
    </row>
    <row r="155" spans="2:10" x14ac:dyDescent="0.25">
      <c r="B155" t="str">
        <f ca="1"/>
        <v>South</v>
      </c>
      <c r="C155" t="str">
        <f ca="1"/>
        <v>Glue Guns</v>
      </c>
      <c r="D155" t="str">
        <f ca="1"/>
        <v>Galaxy</v>
      </c>
      <c r="E155" t="str">
        <f ca="1"/>
        <v>Hansolo</v>
      </c>
      <c r="F155" s="4">
        <f ca="1"/>
        <v>993</v>
      </c>
      <c r="G155" s="4">
        <f ca="1"/>
        <v>913</v>
      </c>
      <c r="H155" s="4">
        <f ca="1"/>
        <v>841</v>
      </c>
      <c r="I155" s="4">
        <f ca="1"/>
        <v>799</v>
      </c>
      <c r="J155" s="4">
        <f ca="1"/>
        <v>760</v>
      </c>
    </row>
    <row r="156" spans="2:10" x14ac:dyDescent="0.25">
      <c r="B156" t="str">
        <f ca="1"/>
        <v>South</v>
      </c>
      <c r="C156" t="str">
        <f ca="1"/>
        <v>Glue Guns</v>
      </c>
      <c r="D156" t="str">
        <f ca="1"/>
        <v>Galaxy</v>
      </c>
      <c r="E156" t="str">
        <f ca="1"/>
        <v>Chewbacca</v>
      </c>
      <c r="F156" s="4">
        <f ca="1"/>
        <v>817</v>
      </c>
      <c r="G156" s="4">
        <f ca="1"/>
        <v>816</v>
      </c>
      <c r="H156" s="4">
        <f ca="1"/>
        <v>868</v>
      </c>
      <c r="I156" s="4">
        <f ca="1"/>
        <v>817</v>
      </c>
      <c r="J156" s="4">
        <f ca="1"/>
        <v>798</v>
      </c>
    </row>
    <row r="157" spans="2:10" x14ac:dyDescent="0.25">
      <c r="B157" t="str">
        <f ca="1"/>
        <v>South</v>
      </c>
      <c r="C157" t="str">
        <f ca="1"/>
        <v>Glue Guns</v>
      </c>
      <c r="D157" t="str">
        <f ca="1"/>
        <v>Planet</v>
      </c>
      <c r="E157" t="str">
        <f ca="1"/>
        <v>James Kirk</v>
      </c>
      <c r="F157" s="4">
        <f ca="1"/>
        <v>763</v>
      </c>
      <c r="G157" s="4">
        <f ca="1"/>
        <v>796</v>
      </c>
      <c r="H157" s="4">
        <f ca="1"/>
        <v>851</v>
      </c>
      <c r="I157" s="4">
        <f ca="1"/>
        <v>943</v>
      </c>
      <c r="J157" s="4">
        <f ca="1"/>
        <v>938</v>
      </c>
    </row>
    <row r="158" spans="2:10" x14ac:dyDescent="0.25">
      <c r="B158" t="str">
        <f ca="1"/>
        <v>South</v>
      </c>
      <c r="C158" t="str">
        <f ca="1"/>
        <v>Glue Guns</v>
      </c>
      <c r="D158" t="str">
        <f ca="1"/>
        <v>Planet</v>
      </c>
      <c r="E158" t="str">
        <f ca="1"/>
        <v>Luke Skywalker</v>
      </c>
      <c r="F158" s="4">
        <f ca="1"/>
        <v>910</v>
      </c>
      <c r="G158" s="4">
        <f ca="1"/>
        <v>865</v>
      </c>
      <c r="H158" s="4">
        <f ca="1"/>
        <v>871</v>
      </c>
      <c r="I158" s="4">
        <f ca="1"/>
        <v>838</v>
      </c>
      <c r="J158" s="4">
        <f ca="1"/>
        <v>809</v>
      </c>
    </row>
    <row r="159" spans="2:10" x14ac:dyDescent="0.25">
      <c r="B159" t="str">
        <f ca="1"/>
        <v>South</v>
      </c>
      <c r="C159" t="str">
        <f ca="1"/>
        <v>Glue Guns</v>
      </c>
      <c r="D159" t="str">
        <f ca="1"/>
        <v>Planet</v>
      </c>
      <c r="E159" t="str">
        <f ca="1"/>
        <v>Hansolo</v>
      </c>
      <c r="F159" s="4">
        <f ca="1"/>
        <v>850</v>
      </c>
      <c r="G159" s="4">
        <f ca="1"/>
        <v>885</v>
      </c>
      <c r="H159" s="4">
        <f ca="1"/>
        <v>837</v>
      </c>
      <c r="I159" s="4">
        <f ca="1"/>
        <v>762</v>
      </c>
      <c r="J159" s="4">
        <f ca="1"/>
        <v>764</v>
      </c>
    </row>
    <row r="160" spans="2:10" x14ac:dyDescent="0.25">
      <c r="B160" t="str">
        <f ca="1"/>
        <v>South</v>
      </c>
      <c r="C160" t="str">
        <f ca="1"/>
        <v>Glue Guns</v>
      </c>
      <c r="D160" t="str">
        <f ca="1"/>
        <v>Planet</v>
      </c>
      <c r="E160" t="str">
        <f ca="1"/>
        <v>Chewbacca</v>
      </c>
      <c r="F160" s="4">
        <f ca="1"/>
        <v>629</v>
      </c>
      <c r="G160" s="4">
        <f ca="1"/>
        <v>587</v>
      </c>
      <c r="H160" s="4">
        <f ca="1"/>
        <v>638</v>
      </c>
      <c r="I160" s="4">
        <f ca="1"/>
        <v>609</v>
      </c>
      <c r="J160" s="4">
        <f ca="1"/>
        <v>597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Drop Down 1">
              <controlPr defaultSize="0" autoLine="0" autoPict="0">
                <anchor moveWithCells="1">
                  <from>
                    <xdr:col>1</xdr:col>
                    <xdr:colOff>38100</xdr:colOff>
                    <xdr:row>1</xdr:row>
                    <xdr:rowOff>47625</xdr:rowOff>
                  </from>
                  <to>
                    <xdr:col>2</xdr:col>
                    <xdr:colOff>828675</xdr:colOff>
                    <xdr:row>3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9"/>
  <sheetViews>
    <sheetView showGridLines="0" zoomScaleNormal="100" workbookViewId="0">
      <selection activeCell="H54" sqref="H54"/>
    </sheetView>
  </sheetViews>
  <sheetFormatPr defaultRowHeight="15" x14ac:dyDescent="0.25"/>
  <cols>
    <col min="1" max="1" width="5" customWidth="1"/>
  </cols>
  <sheetData>
    <row r="1" spans="1:17" ht="10.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38.25" customHeight="1" x14ac:dyDescent="0.25">
      <c r="A2" s="5"/>
      <c r="B2" s="8" t="s">
        <v>54</v>
      </c>
      <c r="C2" s="8"/>
      <c r="D2" s="8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5"/>
      <c r="B4" s="7" t="s">
        <v>0</v>
      </c>
      <c r="C4" s="7"/>
      <c r="D4" s="7"/>
      <c r="E4" s="5"/>
      <c r="F4" s="5"/>
      <c r="G4" s="5"/>
      <c r="H4" s="5"/>
      <c r="I4" s="5"/>
      <c r="J4" s="7" t="s">
        <v>53</v>
      </c>
      <c r="K4" s="7"/>
      <c r="L4" s="7"/>
      <c r="M4" s="5"/>
      <c r="N4" s="5"/>
      <c r="O4" s="5"/>
      <c r="P4" s="5"/>
      <c r="Q4" s="5"/>
    </row>
    <row r="5" spans="1:17" x14ac:dyDescent="0.25">
      <c r="A5" s="5"/>
      <c r="B5" s="7"/>
      <c r="C5" s="7"/>
      <c r="D5" s="7"/>
      <c r="E5" s="5"/>
      <c r="F5" s="5"/>
      <c r="G5" s="5"/>
      <c r="H5" s="5"/>
      <c r="I5" s="5"/>
      <c r="J5" s="7"/>
      <c r="K5" s="7"/>
      <c r="L5" s="7"/>
      <c r="M5" s="5"/>
      <c r="N5" s="5"/>
      <c r="O5" s="5"/>
      <c r="P5" s="5"/>
      <c r="Q5" s="5"/>
    </row>
    <row r="6" spans="1:17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7" t="s">
        <v>1</v>
      </c>
      <c r="C22" s="7"/>
      <c r="D22" s="7"/>
      <c r="E22" s="5"/>
      <c r="F22" s="5"/>
      <c r="G22" s="5"/>
      <c r="H22" s="5"/>
      <c r="I22" s="5"/>
      <c r="J22" s="7" t="s">
        <v>51</v>
      </c>
      <c r="K22" s="7"/>
      <c r="L22" s="7"/>
      <c r="M22" s="5"/>
      <c r="N22" s="5"/>
      <c r="O22" s="5"/>
      <c r="P22" s="5"/>
      <c r="Q22" s="5"/>
    </row>
    <row r="23" spans="1:17" x14ac:dyDescent="0.25">
      <c r="A23" s="5"/>
      <c r="B23" s="7"/>
      <c r="C23" s="7"/>
      <c r="D23" s="7"/>
      <c r="E23" s="5"/>
      <c r="F23" s="5"/>
      <c r="G23" s="5"/>
      <c r="H23" s="5"/>
      <c r="I23" s="5"/>
      <c r="J23" s="7"/>
      <c r="K23" s="7"/>
      <c r="L23" s="7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7.2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 t="s">
        <v>55</v>
      </c>
      <c r="O39" s="5"/>
      <c r="P39" s="5"/>
      <c r="Q39" s="5"/>
    </row>
  </sheetData>
  <mergeCells count="5">
    <mergeCell ref="B4:D5"/>
    <mergeCell ref="J4:L5"/>
    <mergeCell ref="B22:D23"/>
    <mergeCell ref="J22:L23"/>
    <mergeCell ref="B2:D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Drop Down 1">
              <controlPr defaultSize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6</xdr:col>
                    <xdr:colOff>466725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Sheet1</vt:lpstr>
      <vt:lpstr>Test Run</vt:lpstr>
      <vt:lpstr>Formulas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Fawzan Ameer</dc:creator>
  <cp:keywords/>
  <dc:description/>
  <cp:lastModifiedBy>Fawzan Ameer</cp:lastModifiedBy>
  <cp:revision/>
  <dcterms:created xsi:type="dcterms:W3CDTF">2015-06-05T18:17:20Z</dcterms:created>
  <dcterms:modified xsi:type="dcterms:W3CDTF">2024-08-16T10:42:28Z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2024-08-12T10:27:49Z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65acfb58-091b-4d52-a534-5fe148ff53a7</vt:lpwstr>
  </property>
  <property fmtid="{D5CDD505-2E9C-101B-9397-08002B2CF9AE}" pid="7" name="MSIP_Label_defa4170-0d19-0005-0004-bc88714345d2_ActionId">
    <vt:lpwstr>aaabc8da-f6ba-41be-bcb2-c4886f63450a</vt:lpwstr>
  </property>
  <property fmtid="{D5CDD505-2E9C-101B-9397-08002B2CF9AE}" pid="8" name="MSIP_Label_defa4170-0d19-0005-0004-bc88714345d2_ContentBits">
    <vt:lpwstr>0</vt:lpwstr>
  </property>
</Properties>
</file>