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U:\Documents\CSE\CSE 2421 Systems\2024_3Autumn\Labs\Lab 6\"/>
    </mc:Choice>
  </mc:AlternateContent>
  <bookViews>
    <workbookView xWindow="0" yWindow="0" windowWidth="23928" windowHeight="7716"/>
  </bookViews>
  <sheets>
    <sheet name="Sheet2" sheetId="2" r:id="rId1"/>
    <sheet name="Sheet3" sheetId="3"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2" l="1"/>
  <c r="K28" i="2"/>
  <c r="K26" i="2" l="1"/>
  <c r="K37" i="2"/>
  <c r="M43" i="2" l="1"/>
  <c r="K38" i="2" l="1"/>
  <c r="K18" i="2" l="1"/>
  <c r="K17" i="2"/>
  <c r="K33" i="2" l="1"/>
  <c r="K32" i="2"/>
  <c r="K31" i="2"/>
  <c r="K41" i="2"/>
  <c r="F46" i="2" s="1"/>
  <c r="K25" i="2"/>
  <c r="K22" i="2"/>
  <c r="K21" i="2"/>
  <c r="K14" i="2"/>
  <c r="K12" i="2"/>
  <c r="K11" i="2"/>
  <c r="K8" i="2"/>
  <c r="K5" i="2"/>
  <c r="E46" i="2" l="1"/>
  <c r="G46" i="2" s="1"/>
  <c r="I46" i="2" s="1"/>
</calcChain>
</file>

<file path=xl/sharedStrings.xml><?xml version="1.0" encoding="utf-8"?>
<sst xmlns="http://schemas.openxmlformats.org/spreadsheetml/2006/main" count="77" uniqueCount="74">
  <si>
    <t>Student Name:</t>
  </si>
  <si>
    <t>Yes</t>
  </si>
  <si>
    <t>No</t>
  </si>
  <si>
    <t>Total Points</t>
  </si>
  <si>
    <t>Deductions</t>
  </si>
  <si>
    <t>Score</t>
  </si>
  <si>
    <t>Base Points</t>
  </si>
  <si>
    <t>Final Score</t>
  </si>
  <si>
    <t>Points</t>
  </si>
  <si>
    <t>Penalties</t>
  </si>
  <si>
    <t>Mark with small x character</t>
  </si>
  <si>
    <t>Early</t>
  </si>
  <si>
    <t>Late</t>
  </si>
  <si>
    <t>Bonus</t>
  </si>
  <si>
    <t>Max</t>
  </si>
  <si>
    <t>Grader:</t>
  </si>
  <si>
    <t>coding style</t>
  </si>
  <si>
    <t>constraints</t>
  </si>
  <si>
    <t>correct data</t>
  </si>
  <si>
    <t>runs without crashing (crash has a max of 10)</t>
  </si>
  <si>
    <t>branches are easy to follow</t>
  </si>
  <si>
    <t>good label names that mean something</t>
  </si>
  <si>
    <t>has size directive</t>
  </si>
  <si>
    <t>you can tell at a glance where it is going</t>
  </si>
  <si>
    <t>mark at most one</t>
  </si>
  <si>
    <t>mark no here if no numbers are right (all are wrong)</t>
  </si>
  <si>
    <t>no generic label names (you can tell everything apart, all are meaningful)</t>
  </si>
  <si>
    <t>Register allocation</t>
  </si>
  <si>
    <t>If they do use them, they must save and restore them</t>
  </si>
  <si>
    <t>sets up and tears down stack frame</t>
  </si>
  <si>
    <t>push/mov at beginning, leave or equiv before return</t>
  </si>
  <si>
    <t>comments</t>
  </si>
  <si>
    <t>every non-trivial line has at least 1 comment</t>
  </si>
  <si>
    <t>trivial: leave, ret.  OK if only 1 comment when setting up stack frame</t>
  </si>
  <si>
    <t>talks in meaningful terms</t>
  </si>
  <si>
    <t>doesn't say what the code says</t>
  </si>
  <si>
    <t>#clear %rcx when the code says xorq %rcx, %rcx just repeats the code.  Instead "Zero the current count" is OK</t>
  </si>
  <si>
    <t>Lack of work alone statement in code is fatal</t>
  </si>
  <si>
    <t>The driver files have the desired test data</t>
  </si>
  <si>
    <t>At least one of them must build</t>
  </si>
  <si>
    <t>callee saved, registers, pushes and pops them</t>
  </si>
  <si>
    <t>11b</t>
  </si>
  <si>
    <t>does not use any shim -2, fails to use 1 shim is -1</t>
  </si>
  <si>
    <t xml:space="preserve">Machine generated lables like .LC0 are a mercy rule zero </t>
  </si>
  <si>
    <t>code  calls shims (print not printf, a_shim and m_shim</t>
  </si>
  <si>
    <t>Subtract an additional 1 if they don't meet the 16B boundary (shims will detect this)</t>
  </si>
  <si>
    <t>at the bottom of ALL functions</t>
  </si>
  <si>
    <t>mark -4 if no do_op and ops_test has some wrong / garbled output</t>
  </si>
  <si>
    <t>Mark no here if some but not all output is  right</t>
  </si>
  <si>
    <t>the individual ops are all in caller saved only.  Do_op needs at least 2 callee saved, must be handled correctly.  It's OK to touch the struct for the return value.</t>
  </si>
  <si>
    <t>e.g. doesn't use register names, but what they mean, identifies how the registers are used early on.  Mark here if they lack the pocket guide to registers at the top of the function</t>
  </si>
  <si>
    <t>Needs callee saved handled correctly along with stack alignment</t>
  </si>
  <si>
    <t>Readme doesn't need the typical CoAM stuff, but all the .s files do</t>
  </si>
  <si>
    <t>GRADERS: Manually check that do_op returns the value from the indirect call and not the number of characters that printf printed Deduction is -2</t>
  </si>
  <si>
    <t>Lab 6 scoresheet V1</t>
  </si>
  <si>
    <t>run "make -r lab6" or "make -r  atest"</t>
  </si>
  <si>
    <t>Mark here if there is no lab6  function and atest  is good</t>
  </si>
  <si>
    <t>analyze prefers caller-saved registers</t>
  </si>
  <si>
    <t>Shims will detect bad callee saved</t>
  </si>
  <si>
    <t>Analyze fits in caller saved (should be easy)</t>
  </si>
  <si>
    <t>search in 3 or 4 callee saved</t>
  </si>
  <si>
    <t>3 registers is +2 (allowed to drop the print), 4 registers is +1 (must have the print)</t>
  </si>
  <si>
    <t>Be sure to adjust the bonus number</t>
  </si>
  <si>
    <t>without errors or warnings?</t>
  </si>
  <si>
    <t>11c</t>
  </si>
  <si>
    <t>11d</t>
  </si>
  <si>
    <t>6 Memory touch constraints on analyze</t>
  </si>
  <si>
    <t>2 Memory touch constraints  on search</t>
  </si>
  <si>
    <t>If any are not followed, deduct the 1 point, aplies to next line as well.</t>
  </si>
  <si>
    <t>If they allocate a variable in the stack, they can touch it as need be.  The wording here is very carefully crafted (see me if you don't see it)</t>
  </si>
  <si>
    <t>Submitted on or prior to Wednesday 20-Nov-2024</t>
  </si>
  <si>
    <t xml:space="preserve"> early on Wednesday</t>
  </si>
  <si>
    <t>Turned in after Friday 122-Nov-2024 is not accepted</t>
  </si>
  <si>
    <t>Saturday is not accepted without email from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</si>
</sst>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Alignment="1">
      <alignment horizontal="right"/>
    </xf>
    <xf numFmtId="0" fontId="0" fillId="0" borderId="2" xfId="0" applyBorder="1"/>
    <xf numFmtId="0" fontId="1" fillId="0" borderId="0" xfId="0" applyFont="1" applyAlignment="1">
      <alignment horizontal="center"/>
    </xf>
    <xf numFmtId="0" fontId="2" fillId="0" borderId="0" xfId="0" applyFont="1"/>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abSelected="1" topLeftCell="A31" zoomScale="150" zoomScaleNormal="150" workbookViewId="0">
      <selection activeCell="N38" sqref="N38"/>
    </sheetView>
  </sheetViews>
  <sheetFormatPr defaultRowHeight="14.4" x14ac:dyDescent="0.3"/>
  <cols>
    <col min="1" max="1" width="16.44140625" bestFit="1" customWidth="1"/>
    <col min="15" max="15" width="67.44140625" style="8" customWidth="1"/>
  </cols>
  <sheetData>
    <row r="1" spans="1:15" x14ac:dyDescent="0.3">
      <c r="A1" s="1" t="s">
        <v>54</v>
      </c>
      <c r="D1" t="s">
        <v>15</v>
      </c>
      <c r="E1" s="4"/>
      <c r="H1" s="1"/>
      <c r="I1" s="1"/>
      <c r="K1" s="1"/>
      <c r="L1" s="1"/>
      <c r="M1" s="1"/>
      <c r="N1" s="1"/>
      <c r="O1" s="8" t="s">
        <v>52</v>
      </c>
    </row>
    <row r="2" spans="1:15" x14ac:dyDescent="0.3">
      <c r="A2" s="1"/>
      <c r="H2" s="1" t="s">
        <v>10</v>
      </c>
      <c r="I2" s="1"/>
      <c r="K2" s="1"/>
      <c r="L2" s="1"/>
      <c r="M2" s="1"/>
      <c r="N2" s="1"/>
    </row>
    <row r="3" spans="1:15" x14ac:dyDescent="0.3">
      <c r="A3" s="1" t="s">
        <v>0</v>
      </c>
      <c r="C3" s="4"/>
      <c r="H3" s="1"/>
      <c r="I3" s="1"/>
      <c r="K3" s="1"/>
      <c r="L3" s="1"/>
      <c r="M3" s="1"/>
      <c r="N3" s="1"/>
    </row>
    <row r="4" spans="1:15" x14ac:dyDescent="0.3">
      <c r="A4" s="1"/>
      <c r="H4" s="1" t="s">
        <v>1</v>
      </c>
      <c r="I4" s="1" t="s">
        <v>2</v>
      </c>
      <c r="K4" s="1" t="s">
        <v>9</v>
      </c>
      <c r="L4" s="1"/>
      <c r="M4" s="1" t="s">
        <v>8</v>
      </c>
      <c r="N4" s="1" t="s">
        <v>8</v>
      </c>
    </row>
    <row r="5" spans="1:15" x14ac:dyDescent="0.3">
      <c r="A5" s="1">
        <v>1</v>
      </c>
      <c r="B5" t="s">
        <v>55</v>
      </c>
      <c r="H5" s="2"/>
      <c r="I5" s="2"/>
      <c r="K5" s="1">
        <f>IF($H5="x", 0) + IF($I5="x",$M5)</f>
        <v>0</v>
      </c>
      <c r="L5" s="1"/>
      <c r="M5" s="1">
        <v>-20</v>
      </c>
      <c r="N5" s="1"/>
      <c r="O5" s="8" t="s">
        <v>39</v>
      </c>
    </row>
    <row r="6" spans="1:15" x14ac:dyDescent="0.3">
      <c r="A6" s="1"/>
      <c r="B6" t="s">
        <v>63</v>
      </c>
      <c r="H6" s="1"/>
      <c r="I6" s="1"/>
      <c r="K6" s="1"/>
      <c r="L6" s="1"/>
      <c r="M6" s="1"/>
      <c r="N6" s="1"/>
      <c r="O6" s="9" t="s">
        <v>37</v>
      </c>
    </row>
    <row r="7" spans="1:15" x14ac:dyDescent="0.3">
      <c r="A7" s="1"/>
      <c r="K7" s="1"/>
      <c r="L7" s="1"/>
      <c r="M7" s="1"/>
      <c r="N7" s="1"/>
    </row>
    <row r="8" spans="1:15" x14ac:dyDescent="0.3">
      <c r="A8" s="1">
        <v>2</v>
      </c>
      <c r="B8" t="s">
        <v>19</v>
      </c>
      <c r="H8" s="2"/>
      <c r="I8" s="2"/>
      <c r="K8" s="1">
        <f>IF($H8="x", 0) + IF($I8="x",$M8)</f>
        <v>0</v>
      </c>
      <c r="L8" s="1"/>
      <c r="M8" s="1"/>
      <c r="N8" s="1"/>
      <c r="O8" s="8" t="s">
        <v>38</v>
      </c>
    </row>
    <row r="9" spans="1:15" x14ac:dyDescent="0.3">
      <c r="A9" s="1"/>
      <c r="K9" s="1"/>
      <c r="L9" s="1"/>
      <c r="M9" s="1"/>
      <c r="N9" s="1"/>
    </row>
    <row r="10" spans="1:15" x14ac:dyDescent="0.3">
      <c r="A10" s="5" t="s">
        <v>16</v>
      </c>
      <c r="B10" s="6"/>
      <c r="K10" s="1"/>
      <c r="L10" s="1"/>
      <c r="M10" s="1"/>
      <c r="N10" s="1"/>
    </row>
    <row r="11" spans="1:15" x14ac:dyDescent="0.3">
      <c r="A11" s="1">
        <v>3</v>
      </c>
      <c r="B11" t="s">
        <v>20</v>
      </c>
      <c r="H11" s="2"/>
      <c r="I11" s="2"/>
      <c r="K11" s="1">
        <f>IF($H11="x", 0) + IF($I11="x",$M11)</f>
        <v>0</v>
      </c>
      <c r="L11" s="1"/>
      <c r="M11" s="1">
        <v>-1</v>
      </c>
      <c r="N11" s="1"/>
      <c r="O11" s="8" t="s">
        <v>23</v>
      </c>
    </row>
    <row r="12" spans="1:15" x14ac:dyDescent="0.3">
      <c r="A12" s="1">
        <v>4</v>
      </c>
      <c r="B12" t="s">
        <v>21</v>
      </c>
      <c r="H12" s="2"/>
      <c r="I12" s="2"/>
      <c r="K12" s="1">
        <f>IF($H12="x", 0) + IF($I12="x",$M12)</f>
        <v>0</v>
      </c>
      <c r="L12" s="1"/>
      <c r="M12" s="1">
        <v>-1</v>
      </c>
      <c r="N12" s="1"/>
      <c r="O12" s="8" t="s">
        <v>26</v>
      </c>
    </row>
    <row r="13" spans="1:15" x14ac:dyDescent="0.3">
      <c r="A13" s="1"/>
      <c r="H13" s="2"/>
      <c r="I13" s="2"/>
      <c r="K13" s="1"/>
      <c r="L13" s="1"/>
      <c r="M13" s="1"/>
      <c r="N13" s="1"/>
      <c r="O13" s="9" t="s">
        <v>43</v>
      </c>
    </row>
    <row r="14" spans="1:15" x14ac:dyDescent="0.3">
      <c r="A14" s="1">
        <v>6</v>
      </c>
      <c r="B14" t="s">
        <v>22</v>
      </c>
      <c r="H14" s="2"/>
      <c r="I14" s="2"/>
      <c r="K14" s="1">
        <f t="shared" ref="K14:K18" si="0">IF($H14="x", 0) + IF($I14="x",$M14)</f>
        <v>0</v>
      </c>
      <c r="L14" s="1"/>
      <c r="M14" s="1">
        <v>-1</v>
      </c>
      <c r="N14" s="1"/>
      <c r="O14" s="8" t="s">
        <v>46</v>
      </c>
    </row>
    <row r="15" spans="1:15" x14ac:dyDescent="0.3">
      <c r="A15" s="1"/>
      <c r="H15" s="1"/>
      <c r="I15" s="1"/>
      <c r="K15" s="1"/>
      <c r="L15" s="1"/>
      <c r="M15" s="1"/>
      <c r="N15" s="1"/>
    </row>
    <row r="16" spans="1:15" x14ac:dyDescent="0.3">
      <c r="A16" s="5" t="s">
        <v>18</v>
      </c>
      <c r="B16" s="6" t="s">
        <v>24</v>
      </c>
      <c r="H16" s="1"/>
      <c r="I16" s="1"/>
      <c r="K16" s="1"/>
      <c r="L16" s="1"/>
      <c r="M16" s="1"/>
      <c r="N16" s="1"/>
    </row>
    <row r="17" spans="1:15" x14ac:dyDescent="0.3">
      <c r="A17" s="1">
        <v>7</v>
      </c>
      <c r="B17" t="s">
        <v>48</v>
      </c>
      <c r="H17" s="2"/>
      <c r="I17" s="2"/>
      <c r="K17" s="1">
        <f t="shared" si="0"/>
        <v>0</v>
      </c>
      <c r="L17" s="1"/>
      <c r="M17" s="1">
        <v>-3</v>
      </c>
      <c r="N17" s="1"/>
      <c r="O17" s="8" t="s">
        <v>56</v>
      </c>
    </row>
    <row r="18" spans="1:15" x14ac:dyDescent="0.3">
      <c r="A18" s="1">
        <v>8</v>
      </c>
      <c r="B18" t="s">
        <v>25</v>
      </c>
      <c r="H18" s="2"/>
      <c r="I18" s="2"/>
      <c r="K18" s="1">
        <f t="shared" si="0"/>
        <v>0</v>
      </c>
      <c r="L18" s="1"/>
      <c r="M18" s="1">
        <v>-5</v>
      </c>
      <c r="N18" s="1"/>
      <c r="O18" s="8" t="s">
        <v>47</v>
      </c>
    </row>
    <row r="19" spans="1:15" ht="28.8" x14ac:dyDescent="0.3">
      <c r="A19" s="1"/>
      <c r="K19" s="1"/>
      <c r="L19" s="1"/>
      <c r="M19" s="1"/>
      <c r="N19" s="1"/>
      <c r="O19" s="9" t="s">
        <v>53</v>
      </c>
    </row>
    <row r="20" spans="1:15" x14ac:dyDescent="0.3">
      <c r="A20" s="5" t="s">
        <v>27</v>
      </c>
      <c r="B20" s="6" t="s">
        <v>24</v>
      </c>
      <c r="K20" s="1"/>
      <c r="L20" s="1"/>
      <c r="M20" s="1"/>
      <c r="N20" s="1"/>
    </row>
    <row r="21" spans="1:15" ht="43.2" x14ac:dyDescent="0.3">
      <c r="A21" s="1">
        <v>9</v>
      </c>
      <c r="B21" t="s">
        <v>57</v>
      </c>
      <c r="H21" s="2"/>
      <c r="I21" s="2"/>
      <c r="K21" s="1">
        <f t="shared" ref="K21:K22" si="1">IF($H21="x", 0) + IF($I21="x",$M21)</f>
        <v>0</v>
      </c>
      <c r="L21" s="1"/>
      <c r="M21" s="1">
        <v>-2</v>
      </c>
      <c r="N21" s="1"/>
      <c r="O21" s="8" t="s">
        <v>49</v>
      </c>
    </row>
    <row r="22" spans="1:15" x14ac:dyDescent="0.3">
      <c r="A22" s="1">
        <v>10</v>
      </c>
      <c r="B22" t="s">
        <v>40</v>
      </c>
      <c r="H22" s="2"/>
      <c r="I22" s="2"/>
      <c r="K22" s="1">
        <f t="shared" si="1"/>
        <v>0</v>
      </c>
      <c r="L22" s="1"/>
      <c r="M22" s="1">
        <v>-5</v>
      </c>
      <c r="N22" s="1"/>
      <c r="O22" s="8" t="s">
        <v>28</v>
      </c>
    </row>
    <row r="23" spans="1:15" x14ac:dyDescent="0.3">
      <c r="A23" s="1"/>
      <c r="K23" s="1"/>
      <c r="L23" s="1"/>
      <c r="M23" s="1"/>
      <c r="N23" s="1"/>
      <c r="O23" s="9" t="s">
        <v>58</v>
      </c>
    </row>
    <row r="24" spans="1:15" x14ac:dyDescent="0.3">
      <c r="A24" s="5" t="s">
        <v>17</v>
      </c>
      <c r="K24" s="1"/>
      <c r="L24" s="1"/>
      <c r="M24" s="1"/>
      <c r="N24" s="1"/>
    </row>
    <row r="25" spans="1:15" x14ac:dyDescent="0.3">
      <c r="A25" s="1">
        <v>11</v>
      </c>
      <c r="B25" t="s">
        <v>29</v>
      </c>
      <c r="H25" s="2"/>
      <c r="I25" s="2"/>
      <c r="K25" s="1">
        <f t="shared" ref="K25:K29" si="2">IF($H25="x", 0) + IF($I25="x",$M25)</f>
        <v>0</v>
      </c>
      <c r="L25" s="1"/>
      <c r="M25" s="1">
        <v>-1</v>
      </c>
      <c r="N25" s="1"/>
      <c r="O25" s="8" t="s">
        <v>30</v>
      </c>
    </row>
    <row r="26" spans="1:15" x14ac:dyDescent="0.3">
      <c r="A26" s="1" t="s">
        <v>41</v>
      </c>
      <c r="B26" t="s">
        <v>44</v>
      </c>
      <c r="H26" s="2"/>
      <c r="I26" s="2"/>
      <c r="K26" s="1">
        <f t="shared" si="2"/>
        <v>0</v>
      </c>
      <c r="L26" s="1"/>
      <c r="M26" s="1">
        <v>-1</v>
      </c>
      <c r="N26" s="1"/>
      <c r="O26" s="8" t="s">
        <v>42</v>
      </c>
    </row>
    <row r="27" spans="1:15" ht="28.8" x14ac:dyDescent="0.3">
      <c r="A27" s="1"/>
      <c r="K27" s="1"/>
      <c r="L27" s="1"/>
      <c r="M27" s="1"/>
      <c r="N27" s="1"/>
      <c r="O27" s="8" t="s">
        <v>45</v>
      </c>
    </row>
    <row r="28" spans="1:15" x14ac:dyDescent="0.3">
      <c r="A28" s="1" t="s">
        <v>64</v>
      </c>
      <c r="B28" t="s">
        <v>66</v>
      </c>
      <c r="H28" s="2"/>
      <c r="I28" s="2"/>
      <c r="K28" s="1">
        <f t="shared" si="2"/>
        <v>0</v>
      </c>
      <c r="L28" s="1"/>
      <c r="M28" s="1">
        <v>-1</v>
      </c>
      <c r="N28" s="1"/>
      <c r="O28" s="8" t="s">
        <v>68</v>
      </c>
    </row>
    <row r="29" spans="1:15" ht="28.8" x14ac:dyDescent="0.3">
      <c r="A29" s="1" t="s">
        <v>65</v>
      </c>
      <c r="B29" t="s">
        <v>67</v>
      </c>
      <c r="H29" s="2"/>
      <c r="I29" s="2"/>
      <c r="K29" s="1">
        <f t="shared" si="2"/>
        <v>0</v>
      </c>
      <c r="L29" s="1"/>
      <c r="M29" s="1">
        <v>-1</v>
      </c>
      <c r="N29" s="1"/>
      <c r="O29" s="8" t="s">
        <v>69</v>
      </c>
    </row>
    <row r="30" spans="1:15" x14ac:dyDescent="0.3">
      <c r="A30" s="5" t="s">
        <v>31</v>
      </c>
      <c r="B30" s="6"/>
      <c r="K30" s="1"/>
      <c r="L30" s="1"/>
      <c r="M30" s="1"/>
      <c r="N30" s="1"/>
    </row>
    <row r="31" spans="1:15" x14ac:dyDescent="0.3">
      <c r="A31" s="1">
        <v>12</v>
      </c>
      <c r="B31" t="s">
        <v>32</v>
      </c>
      <c r="H31" s="2"/>
      <c r="I31" s="2"/>
      <c r="K31" s="1">
        <f t="shared" ref="K31:K33" si="3">IF($H31="x", 0) + IF($I31="x",$M31)</f>
        <v>0</v>
      </c>
      <c r="L31" s="1"/>
      <c r="M31" s="1">
        <v>-1</v>
      </c>
      <c r="N31" s="1"/>
      <c r="O31" s="8" t="s">
        <v>33</v>
      </c>
    </row>
    <row r="32" spans="1:15" ht="43.2" x14ac:dyDescent="0.3">
      <c r="A32" s="1">
        <v>13</v>
      </c>
      <c r="B32" t="s">
        <v>34</v>
      </c>
      <c r="H32" s="2"/>
      <c r="I32" s="2"/>
      <c r="K32" s="1">
        <f t="shared" si="3"/>
        <v>0</v>
      </c>
      <c r="L32" s="1"/>
      <c r="M32" s="1">
        <v>-2</v>
      </c>
      <c r="N32" s="1"/>
      <c r="O32" s="8" t="s">
        <v>50</v>
      </c>
    </row>
    <row r="33" spans="1:15" ht="28.8" x14ac:dyDescent="0.3">
      <c r="A33" s="1">
        <v>14</v>
      </c>
      <c r="B33" t="s">
        <v>35</v>
      </c>
      <c r="H33" s="2"/>
      <c r="I33" s="2"/>
      <c r="K33" s="1">
        <f t="shared" si="3"/>
        <v>0</v>
      </c>
      <c r="L33" s="1"/>
      <c r="M33" s="1">
        <v>-2</v>
      </c>
      <c r="N33" s="1"/>
      <c r="O33" s="8" t="s">
        <v>36</v>
      </c>
    </row>
    <row r="34" spans="1:15" x14ac:dyDescent="0.3">
      <c r="A34" s="1"/>
      <c r="H34" s="1"/>
      <c r="I34" s="1"/>
      <c r="K34" s="1"/>
      <c r="L34" s="1"/>
      <c r="M34" s="1"/>
      <c r="N34" s="1"/>
    </row>
    <row r="36" spans="1:15" x14ac:dyDescent="0.3">
      <c r="A36" s="7" t="s">
        <v>13</v>
      </c>
      <c r="B36" s="6"/>
    </row>
    <row r="37" spans="1:15" x14ac:dyDescent="0.3">
      <c r="A37" s="1">
        <v>15</v>
      </c>
      <c r="B37" t="s">
        <v>59</v>
      </c>
      <c r="H37" s="2"/>
      <c r="I37" s="2"/>
      <c r="K37" s="1">
        <f t="shared" ref="K37:K38" si="4">IF($H37="x",$M37) + IF($I37="x", 0)</f>
        <v>0</v>
      </c>
      <c r="L37" s="1"/>
      <c r="M37" s="1">
        <v>1</v>
      </c>
      <c r="N37" s="1"/>
      <c r="O37" s="8" t="s">
        <v>51</v>
      </c>
    </row>
    <row r="38" spans="1:15" x14ac:dyDescent="0.3">
      <c r="A38" s="1">
        <v>16</v>
      </c>
      <c r="B38" t="s">
        <v>60</v>
      </c>
      <c r="H38" s="2"/>
      <c r="I38" s="2"/>
      <c r="K38" s="1">
        <f t="shared" si="4"/>
        <v>0</v>
      </c>
      <c r="L38" s="1"/>
      <c r="M38" s="1">
        <v>1</v>
      </c>
      <c r="N38" s="1"/>
      <c r="O38" s="10" t="s">
        <v>61</v>
      </c>
    </row>
    <row r="39" spans="1:15" x14ac:dyDescent="0.3">
      <c r="A39" s="1"/>
      <c r="K39" s="1"/>
      <c r="L39" s="1"/>
      <c r="M39" s="1"/>
      <c r="N39" s="1"/>
      <c r="O39" s="8" t="s">
        <v>62</v>
      </c>
    </row>
    <row r="40" spans="1:15" x14ac:dyDescent="0.3">
      <c r="A40" s="1"/>
      <c r="K40" s="1"/>
      <c r="L40" s="1"/>
      <c r="M40" s="1"/>
      <c r="N40" s="1"/>
    </row>
    <row r="41" spans="1:15" x14ac:dyDescent="0.3">
      <c r="A41" s="1">
        <v>30</v>
      </c>
      <c r="B41" t="s">
        <v>70</v>
      </c>
      <c r="H41" s="2"/>
      <c r="I41" s="2"/>
      <c r="J41" t="s">
        <v>11</v>
      </c>
      <c r="K41" s="1">
        <f>IF($H41="x",$M41) + IF($I41="x", 0)</f>
        <v>0</v>
      </c>
      <c r="L41" s="1"/>
      <c r="M41" s="1">
        <v>2</v>
      </c>
      <c r="O41" s="8" t="s">
        <v>71</v>
      </c>
    </row>
    <row r="42" spans="1:15" x14ac:dyDescent="0.3">
      <c r="A42" s="1"/>
      <c r="H42" s="1"/>
      <c r="I42" s="1"/>
    </row>
    <row r="43" spans="1:15" x14ac:dyDescent="0.3">
      <c r="A43" s="1">
        <v>31</v>
      </c>
      <c r="B43" s="7" t="s">
        <v>72</v>
      </c>
      <c r="H43" s="2"/>
      <c r="I43" s="2"/>
      <c r="J43" t="s">
        <v>12</v>
      </c>
      <c r="L43" s="3" t="s">
        <v>14</v>
      </c>
      <c r="M43" s="1">
        <f xml:space="preserve"> IF( I8&lt;&gt;"", 10,         IF(H43&lt;&gt;"", 16,(C46+M41+M38)+M37) )</f>
        <v>24</v>
      </c>
      <c r="O43" s="8" t="s">
        <v>73</v>
      </c>
    </row>
    <row r="44" spans="1:15" x14ac:dyDescent="0.3">
      <c r="B44" s="6"/>
      <c r="H44" s="1"/>
      <c r="I44" s="1"/>
    </row>
    <row r="45" spans="1:15" x14ac:dyDescent="0.3">
      <c r="C45" t="s">
        <v>3</v>
      </c>
      <c r="E45" t="s">
        <v>4</v>
      </c>
      <c r="F45" t="s">
        <v>13</v>
      </c>
      <c r="G45" t="s">
        <v>6</v>
      </c>
      <c r="H45" s="1"/>
      <c r="I45" s="1" t="s">
        <v>7</v>
      </c>
    </row>
    <row r="46" spans="1:15" x14ac:dyDescent="0.3">
      <c r="A46" t="s">
        <v>5</v>
      </c>
      <c r="C46">
        <v>20</v>
      </c>
      <c r="E46">
        <f>SUM(K5:K36)</f>
        <v>0</v>
      </c>
      <c r="F46">
        <f>SUM(K37:K41)</f>
        <v>0</v>
      </c>
      <c r="G46">
        <f>C46+E46+F46</f>
        <v>20</v>
      </c>
      <c r="H46" s="1"/>
      <c r="I46" s="1">
        <f>IF($G46 &gt; $M43, $M43, $G46)</f>
        <v>20</v>
      </c>
    </row>
    <row r="47" spans="1:15" x14ac:dyDescent="0.3">
      <c r="H47" s="1"/>
      <c r="I47" s="1"/>
    </row>
    <row r="48" spans="1:15" x14ac:dyDescent="0.3">
      <c r="A48" s="1"/>
      <c r="K48" s="1"/>
      <c r="L48" s="1"/>
      <c r="M48" s="1"/>
      <c r="N48"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lab 6</dc:title>
  <dc:creator>Neil Kirby</dc:creator>
  <cp:lastModifiedBy>Kirby, Neil</cp:lastModifiedBy>
  <dcterms:created xsi:type="dcterms:W3CDTF">2017-08-21T14:57:45Z</dcterms:created>
  <dcterms:modified xsi:type="dcterms:W3CDTF">2024-11-19T21:53:28Z</dcterms:modified>
</cp:coreProperties>
</file>